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 firstSheet="1" activeTab="1"/>
  </bookViews>
  <sheets>
    <sheet name="JANUARY" sheetId="1" r:id="rId1"/>
    <sheet name="Sep-2001" sheetId="58" r:id="rId2"/>
    <sheet name="Aug-2001" sheetId="57" r:id="rId3"/>
    <sheet name="Jul-2001" sheetId="56" r:id="rId4"/>
    <sheet name="Jun-2001" sheetId="55" r:id="rId5"/>
    <sheet name="May-2001" sheetId="54" r:id="rId6"/>
    <sheet name="Apr-2001" sheetId="53" r:id="rId7"/>
    <sheet name="Mar-2001" sheetId="52" r:id="rId8"/>
    <sheet name="Feb-2001" sheetId="51" r:id="rId9"/>
    <sheet name="Jan-2001" sheetId="50" r:id="rId10"/>
    <sheet name="Dec-2000" sheetId="49" r:id="rId11"/>
    <sheet name="Nov-2000" sheetId="48" r:id="rId12"/>
    <sheet name="Oct-2000" sheetId="47" r:id="rId13"/>
    <sheet name="Sep-2000" sheetId="46" r:id="rId14"/>
    <sheet name="Aug-2000" sheetId="45" r:id="rId15"/>
    <sheet name="Jul-2000" sheetId="44" r:id="rId16"/>
    <sheet name="Jun-2000" sheetId="43" r:id="rId17"/>
    <sheet name="May-2000" sheetId="42" r:id="rId18"/>
    <sheet name="APRIL-2000" sheetId="41" r:id="rId19"/>
    <sheet name="MARCH-2000" sheetId="40" r:id="rId20"/>
    <sheet name="FEBRUARY-2000" sheetId="39" r:id="rId21"/>
    <sheet name="January-2000" sheetId="38" r:id="rId22"/>
    <sheet name="DECEMBER-1999" sheetId="37" r:id="rId23"/>
    <sheet name="NOVERMBER-1999" sheetId="36" r:id="rId24"/>
    <sheet name="OCTOBER-1999" sheetId="35" r:id="rId25"/>
    <sheet name="SEPTEMBER-1999" sheetId="34" r:id="rId26"/>
    <sheet name="AUGUST-1999" sheetId="33" r:id="rId27"/>
    <sheet name="JULY-1999" sheetId="32" r:id="rId28"/>
    <sheet name="JUN-1999" sheetId="31" r:id="rId29"/>
    <sheet name="MAY-1999" sheetId="30" r:id="rId30"/>
    <sheet name="APR-1999" sheetId="29" r:id="rId31"/>
    <sheet name="MAR-1999" sheetId="2" r:id="rId32"/>
    <sheet name="FEB-1999" sheetId="3" r:id="rId33"/>
    <sheet name="JAN-1999" sheetId="4" r:id="rId34"/>
    <sheet name="DEC-98" sheetId="5" r:id="rId35"/>
    <sheet name="NOV-98" sheetId="6" r:id="rId36"/>
    <sheet name="OCT-98" sheetId="7" r:id="rId37"/>
    <sheet name="SEP-98" sheetId="8" r:id="rId38"/>
    <sheet name="AUG-98" sheetId="9" r:id="rId39"/>
    <sheet name="JUL-98" sheetId="10" r:id="rId40"/>
    <sheet name="JUN-98" sheetId="11" r:id="rId41"/>
    <sheet name="MAY-98" sheetId="12" r:id="rId42"/>
    <sheet name="APR-98" sheetId="13" r:id="rId43"/>
    <sheet name="MAR-98" sheetId="14" r:id="rId44"/>
    <sheet name="FEB-98" sheetId="15" r:id="rId45"/>
    <sheet name="JAN-98" sheetId="16" r:id="rId46"/>
    <sheet name="FEBRUARY" sheetId="17" r:id="rId47"/>
    <sheet name="MARCH" sheetId="18" r:id="rId48"/>
    <sheet name="APRIL" sheetId="19" r:id="rId49"/>
    <sheet name="MAY" sheetId="20" r:id="rId50"/>
    <sheet name="JUNE" sheetId="21" r:id="rId51"/>
    <sheet name="JULY" sheetId="22" r:id="rId52"/>
    <sheet name="AUGUST" sheetId="23" r:id="rId53"/>
    <sheet name="SEPTEMBER" sheetId="24" r:id="rId54"/>
    <sheet name="OCTOBER" sheetId="25" r:id="rId55"/>
    <sheet name="NOVEMBER" sheetId="26" r:id="rId56"/>
    <sheet name="DECEMBER" sheetId="27" r:id="rId57"/>
  </sheets>
  <definedNames>
    <definedName name="_xlnm.Print_Area" localSheetId="30">'APR-1999'!$A$1:$J$80</definedName>
    <definedName name="_xlnm.Print_Area" localSheetId="42">'APR-98'!$A$1:$J$79</definedName>
    <definedName name="_xlnm.Print_Area" localSheetId="48">APRIL!$A$1:$I$92</definedName>
    <definedName name="_xlnm.Print_Area" localSheetId="38">'AUG-98'!$A$1:$J$80</definedName>
    <definedName name="_xlnm.Print_Area" localSheetId="26">'AUGUST-1999'!$A$1:$J$83</definedName>
    <definedName name="_xlnm.Print_Area" localSheetId="34">'DEC-98'!$A$1:$J$77</definedName>
    <definedName name="_xlnm.Print_Area" localSheetId="22">'DECEMBER-1999'!$A$1:$J$77</definedName>
    <definedName name="_xlnm.Print_Area" localSheetId="32">'FEB-1999'!$A$1:$J$77</definedName>
    <definedName name="_xlnm.Print_Area" localSheetId="33">'JAN-1999'!$A$1:$I$77</definedName>
    <definedName name="_xlnm.Print_Area" localSheetId="45">'JAN-98'!$A$1:$J$78</definedName>
    <definedName name="_xlnm.Print_Area" localSheetId="21">'January-2000'!$A$1:$J$78</definedName>
    <definedName name="_xlnm.Print_Area" localSheetId="39">'JUL-98'!$A$1:$J$79</definedName>
    <definedName name="_xlnm.Print_Area" localSheetId="51">JULY!$A$1:$I$80</definedName>
    <definedName name="_xlnm.Print_Area" localSheetId="27">'JULY-1999'!$A$1:$J$78</definedName>
    <definedName name="_xlnm.Print_Area" localSheetId="28">'JUN-1999'!$A$1:$I$79</definedName>
    <definedName name="_xlnm.Print_Area" localSheetId="40">'JUN-98'!$A$1:$J$80</definedName>
    <definedName name="_xlnm.Print_Area" localSheetId="31">'MAR-1999'!$A$1:$J$77</definedName>
    <definedName name="_xlnm.Print_Area" localSheetId="43">'MAR-98'!$A$1:$J$78</definedName>
    <definedName name="_xlnm.Print_Area" localSheetId="47">MARCH!$A$1:$I$90</definedName>
    <definedName name="_xlnm.Print_Area" localSheetId="29">'MAY-1999'!$A$1:$I$79</definedName>
    <definedName name="_xlnm.Print_Area" localSheetId="41">'MAY-98'!$A$1:$J$78</definedName>
    <definedName name="_xlnm.Print_Area" localSheetId="35">'NOV-98'!$A$1:$J$77</definedName>
    <definedName name="_xlnm.Print_Area" localSheetId="23">'NOVERMBER-1999'!$A$1:$I$79</definedName>
    <definedName name="_xlnm.Print_Area" localSheetId="36">'OCT-98'!$A$1:$J$80</definedName>
    <definedName name="_xlnm.Print_Area" localSheetId="24">'OCTOBER-1999'!$A$1:$J$86</definedName>
    <definedName name="_xlnm.Print_Area" localSheetId="37">'SEP-98'!$A$1:$J$80</definedName>
    <definedName name="_xlnm.Print_Area" localSheetId="25">'SEPTEMBER-1999'!$A$1:$J$80</definedName>
  </definedNames>
  <calcPr calcId="152511"/>
</workbook>
</file>

<file path=xl/calcChain.xml><?xml version="1.0" encoding="utf-8"?>
<calcChain xmlns="http://schemas.openxmlformats.org/spreadsheetml/2006/main">
  <c r="A11" i="29" l="1"/>
  <c r="A12" i="29" s="1"/>
  <c r="A13" i="29" s="1"/>
  <c r="A14" i="29" s="1"/>
  <c r="A15" i="29" s="1"/>
  <c r="A16" i="29" s="1"/>
  <c r="A17" i="29" s="1"/>
  <c r="A20" i="29"/>
  <c r="A21" i="29" s="1"/>
  <c r="A22" i="29" s="1"/>
  <c r="A23" i="29" s="1"/>
  <c r="A24" i="29" s="1"/>
  <c r="A25" i="29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D48" i="29"/>
  <c r="E48" i="29"/>
  <c r="G48" i="29"/>
  <c r="H48" i="29"/>
  <c r="D49" i="29"/>
  <c r="E49" i="29"/>
  <c r="G49" i="29"/>
  <c r="H49" i="29"/>
  <c r="D50" i="29"/>
  <c r="D51" i="29"/>
  <c r="G51" i="29"/>
  <c r="H51" i="29"/>
  <c r="D52" i="29"/>
  <c r="G52" i="29"/>
  <c r="H52" i="29"/>
  <c r="D53" i="29"/>
  <c r="G53" i="29"/>
  <c r="H53" i="29"/>
  <c r="G54" i="29"/>
  <c r="H54" i="29"/>
  <c r="D55" i="29"/>
  <c r="G55" i="29"/>
  <c r="H55" i="29"/>
  <c r="G56" i="29"/>
  <c r="H56" i="29"/>
  <c r="G57" i="29"/>
  <c r="H57" i="29"/>
  <c r="G58" i="29"/>
  <c r="H58" i="29"/>
  <c r="C67" i="29"/>
  <c r="G67" i="29"/>
  <c r="C68" i="29"/>
  <c r="G68" i="29"/>
  <c r="C69" i="29"/>
  <c r="G69" i="29"/>
  <c r="C77" i="29"/>
  <c r="C78" i="29"/>
  <c r="C79" i="29"/>
  <c r="D48" i="53"/>
  <c r="E48" i="53"/>
  <c r="G48" i="53"/>
  <c r="H48" i="53"/>
  <c r="D49" i="53"/>
  <c r="E49" i="53"/>
  <c r="G49" i="53"/>
  <c r="H49" i="53"/>
  <c r="D50" i="53"/>
  <c r="D51" i="53"/>
  <c r="G51" i="53"/>
  <c r="H51" i="53"/>
  <c r="D52" i="53"/>
  <c r="G52" i="53"/>
  <c r="H52" i="53"/>
  <c r="D53" i="53"/>
  <c r="G53" i="53"/>
  <c r="H53" i="53"/>
  <c r="G54" i="53"/>
  <c r="H54" i="53"/>
  <c r="D55" i="53"/>
  <c r="G55" i="53"/>
  <c r="H55" i="53"/>
  <c r="G56" i="53"/>
  <c r="H56" i="53"/>
  <c r="G57" i="53"/>
  <c r="H57" i="53"/>
  <c r="G58" i="53"/>
  <c r="H58" i="53"/>
  <c r="C82" i="53"/>
  <c r="C83" i="53"/>
  <c r="A12" i="13"/>
  <c r="A13" i="13" s="1"/>
  <c r="A14" i="13" s="1"/>
  <c r="A15" i="13" s="1"/>
  <c r="A16" i="13" s="1"/>
  <c r="A17" i="13" s="1"/>
  <c r="A18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B13" i="13"/>
  <c r="B15" i="13"/>
  <c r="B16" i="13"/>
  <c r="B18" i="13"/>
  <c r="B20" i="13"/>
  <c r="B21" i="13" s="1"/>
  <c r="B22" i="13" s="1"/>
  <c r="B24" i="13"/>
  <c r="B25" i="13"/>
  <c r="B26" i="13"/>
  <c r="B28" i="13"/>
  <c r="B29" i="13"/>
  <c r="B30" i="13" s="1"/>
  <c r="B31" i="13" s="1"/>
  <c r="B33" i="13"/>
  <c r="B34" i="13"/>
  <c r="B35" i="13"/>
  <c r="B36" i="13" s="1"/>
  <c r="B38" i="13"/>
  <c r="B39" i="13" s="1"/>
  <c r="B40" i="13" s="1"/>
  <c r="D48" i="13"/>
  <c r="E48" i="13"/>
  <c r="G48" i="13"/>
  <c r="H48" i="13"/>
  <c r="D49" i="13"/>
  <c r="E49" i="13"/>
  <c r="G49" i="13"/>
  <c r="H49" i="13"/>
  <c r="D50" i="13"/>
  <c r="D51" i="13"/>
  <c r="G51" i="13"/>
  <c r="H51" i="13"/>
  <c r="D52" i="13"/>
  <c r="G52" i="13"/>
  <c r="H52" i="13"/>
  <c r="D53" i="13"/>
  <c r="G53" i="13"/>
  <c r="H53" i="13"/>
  <c r="G54" i="13"/>
  <c r="H54" i="13"/>
  <c r="D55" i="13"/>
  <c r="G55" i="13"/>
  <c r="H55" i="13"/>
  <c r="G56" i="13"/>
  <c r="H56" i="13"/>
  <c r="G57" i="13"/>
  <c r="H57" i="13"/>
  <c r="G58" i="13"/>
  <c r="H58" i="13"/>
  <c r="C67" i="13"/>
  <c r="G67" i="13"/>
  <c r="C68" i="13"/>
  <c r="G68" i="13"/>
  <c r="C69" i="13"/>
  <c r="G69" i="13"/>
  <c r="C77" i="13"/>
  <c r="C78" i="13"/>
  <c r="C79" i="13"/>
  <c r="A12" i="19"/>
  <c r="A13" i="19" s="1"/>
  <c r="A14" i="19" s="1"/>
  <c r="B13" i="19"/>
  <c r="B14" i="19"/>
  <c r="A15" i="19"/>
  <c r="A16" i="19" s="1"/>
  <c r="A17" i="19" s="1"/>
  <c r="A19" i="19" s="1"/>
  <c r="A20" i="19" s="1"/>
  <c r="B15" i="19"/>
  <c r="B16" i="19"/>
  <c r="B17" i="19" s="1"/>
  <c r="B20" i="19"/>
  <c r="B21" i="19" s="1"/>
  <c r="B22" i="19" s="1"/>
  <c r="B23" i="19" s="1"/>
  <c r="A21" i="19"/>
  <c r="A22" i="19" s="1"/>
  <c r="A23" i="19" s="1"/>
  <c r="A24" i="19" s="1"/>
  <c r="B24" i="19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A25" i="19"/>
  <c r="A26" i="19" s="1"/>
  <c r="A27" i="19" s="1"/>
  <c r="A28" i="19" s="1"/>
  <c r="A29" i="19" s="1"/>
  <c r="A30" i="19" s="1"/>
  <c r="A31" i="19" s="1"/>
  <c r="A32" i="19" s="1"/>
  <c r="A33" i="19" s="1"/>
  <c r="A34" i="19"/>
  <c r="A35" i="19" s="1"/>
  <c r="A36" i="19" s="1"/>
  <c r="A37" i="19" s="1"/>
  <c r="A38" i="19" s="1"/>
  <c r="A39" i="19" s="1"/>
  <c r="A40" i="19" s="1"/>
  <c r="B36" i="19"/>
  <c r="B37" i="19" s="1"/>
  <c r="B38" i="19" s="1"/>
  <c r="B39" i="19" s="1"/>
  <c r="B40" i="19" s="1"/>
  <c r="D48" i="19"/>
  <c r="E48" i="19"/>
  <c r="G48" i="19"/>
  <c r="H48" i="19"/>
  <c r="D49" i="19"/>
  <c r="E49" i="19"/>
  <c r="G49" i="19"/>
  <c r="H49" i="19"/>
  <c r="D50" i="19"/>
  <c r="D51" i="19"/>
  <c r="G51" i="19"/>
  <c r="H51" i="19"/>
  <c r="D52" i="19"/>
  <c r="G52" i="19"/>
  <c r="H52" i="19"/>
  <c r="D53" i="19"/>
  <c r="G53" i="19"/>
  <c r="H53" i="19"/>
  <c r="G54" i="19"/>
  <c r="H54" i="19"/>
  <c r="D55" i="19"/>
  <c r="G55" i="19"/>
  <c r="H55" i="19"/>
  <c r="G56" i="19"/>
  <c r="H56" i="19"/>
  <c r="G57" i="19"/>
  <c r="H57" i="19"/>
  <c r="G58" i="19"/>
  <c r="H58" i="19"/>
  <c r="C69" i="19"/>
  <c r="G69" i="19"/>
  <c r="C70" i="19"/>
  <c r="G70" i="19"/>
  <c r="C71" i="19"/>
  <c r="G71" i="19"/>
  <c r="C79" i="19"/>
  <c r="C80" i="19"/>
  <c r="C81" i="19"/>
  <c r="C91" i="19"/>
  <c r="D91" i="19"/>
  <c r="E91" i="19"/>
  <c r="A11" i="41"/>
  <c r="A12" i="41"/>
  <c r="A13" i="41" s="1"/>
  <c r="A14" i="41" s="1"/>
  <c r="A15" i="41" s="1"/>
  <c r="A16" i="41" s="1"/>
  <c r="A17" i="41"/>
  <c r="A18" i="41"/>
  <c r="A21" i="41"/>
  <c r="A22" i="41"/>
  <c r="A23" i="41" s="1"/>
  <c r="A24" i="41" s="1"/>
  <c r="A25" i="41" s="1"/>
  <c r="A26" i="41" s="1"/>
  <c r="A27" i="41"/>
  <c r="A28" i="41"/>
  <c r="A29" i="41" s="1"/>
  <c r="A30" i="41"/>
  <c r="A31" i="41" s="1"/>
  <c r="A32" i="41" s="1"/>
  <c r="A33" i="41" s="1"/>
  <c r="A34" i="41" s="1"/>
  <c r="A35" i="41" s="1"/>
  <c r="A36" i="41" s="1"/>
  <c r="A37" i="41" s="1"/>
  <c r="A38" i="41" s="1"/>
  <c r="D46" i="41"/>
  <c r="E46" i="41"/>
  <c r="G46" i="41"/>
  <c r="H46" i="41"/>
  <c r="D47" i="41"/>
  <c r="E47" i="41"/>
  <c r="G47" i="41"/>
  <c r="H47" i="41"/>
  <c r="D48" i="41"/>
  <c r="D49" i="41"/>
  <c r="G49" i="41"/>
  <c r="H49" i="41"/>
  <c r="D50" i="41"/>
  <c r="G50" i="41"/>
  <c r="H50" i="41"/>
  <c r="D51" i="41"/>
  <c r="G51" i="41"/>
  <c r="H51" i="41"/>
  <c r="G52" i="41"/>
  <c r="H52" i="41"/>
  <c r="D53" i="41"/>
  <c r="G53" i="41"/>
  <c r="H53" i="41"/>
  <c r="G54" i="41"/>
  <c r="H54" i="41"/>
  <c r="G55" i="41"/>
  <c r="H55" i="41"/>
  <c r="G56" i="41"/>
  <c r="H56" i="41"/>
  <c r="C65" i="41"/>
  <c r="G65" i="41"/>
  <c r="C66" i="41"/>
  <c r="G66" i="41"/>
  <c r="C67" i="41"/>
  <c r="G67" i="41"/>
  <c r="C75" i="41"/>
  <c r="C76" i="41"/>
  <c r="C77" i="41"/>
  <c r="D51" i="45"/>
  <c r="E51" i="45"/>
  <c r="G51" i="45"/>
  <c r="H51" i="45"/>
  <c r="D52" i="45"/>
  <c r="E52" i="45"/>
  <c r="G52" i="45"/>
  <c r="H52" i="45"/>
  <c r="D53" i="45"/>
  <c r="D54" i="45"/>
  <c r="G54" i="45"/>
  <c r="H54" i="45"/>
  <c r="D55" i="45"/>
  <c r="G55" i="45"/>
  <c r="H55" i="45"/>
  <c r="D56" i="45"/>
  <c r="G56" i="45"/>
  <c r="H56" i="45"/>
  <c r="G57" i="45"/>
  <c r="H57" i="45"/>
  <c r="D58" i="45"/>
  <c r="G58" i="45"/>
  <c r="H58" i="45"/>
  <c r="G59" i="45"/>
  <c r="H59" i="45"/>
  <c r="G60" i="45"/>
  <c r="H60" i="45"/>
  <c r="G61" i="45"/>
  <c r="H61" i="45"/>
  <c r="C71" i="45"/>
  <c r="G71" i="45"/>
  <c r="C72" i="45"/>
  <c r="G72" i="45"/>
  <c r="C80" i="45"/>
  <c r="C81" i="45"/>
  <c r="C82" i="45"/>
  <c r="D50" i="57"/>
  <c r="E50" i="57"/>
  <c r="G50" i="57"/>
  <c r="H50" i="57"/>
  <c r="D51" i="57"/>
  <c r="E51" i="57"/>
  <c r="G51" i="57"/>
  <c r="H51" i="57"/>
  <c r="D52" i="57"/>
  <c r="D53" i="57"/>
  <c r="G53" i="57"/>
  <c r="H53" i="57"/>
  <c r="D54" i="57"/>
  <c r="G54" i="57"/>
  <c r="H54" i="57"/>
  <c r="D55" i="57"/>
  <c r="G55" i="57"/>
  <c r="H55" i="57"/>
  <c r="G56" i="57"/>
  <c r="H56" i="57"/>
  <c r="D57" i="57"/>
  <c r="G57" i="57"/>
  <c r="H57" i="57"/>
  <c r="G58" i="57"/>
  <c r="H58" i="57"/>
  <c r="G59" i="57"/>
  <c r="H59" i="57"/>
  <c r="G60" i="57"/>
  <c r="H60" i="57"/>
  <c r="C84" i="57"/>
  <c r="C85" i="57"/>
  <c r="A12" i="9"/>
  <c r="A13" i="9"/>
  <c r="A14" i="9"/>
  <c r="A15" i="9"/>
  <c r="A16" i="9" s="1"/>
  <c r="A17" i="9" s="1"/>
  <c r="A18" i="9"/>
  <c r="A19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D49" i="9"/>
  <c r="E49" i="9"/>
  <c r="G49" i="9"/>
  <c r="H49" i="9"/>
  <c r="D50" i="9"/>
  <c r="E50" i="9"/>
  <c r="G50" i="9"/>
  <c r="H50" i="9"/>
  <c r="D51" i="9"/>
  <c r="D52" i="9"/>
  <c r="G52" i="9"/>
  <c r="H52" i="9"/>
  <c r="D53" i="9"/>
  <c r="G53" i="9"/>
  <c r="H53" i="9"/>
  <c r="D54" i="9"/>
  <c r="G54" i="9"/>
  <c r="H54" i="9"/>
  <c r="G55" i="9"/>
  <c r="H55" i="9"/>
  <c r="D56" i="9"/>
  <c r="G56" i="9"/>
  <c r="H56" i="9"/>
  <c r="G57" i="9"/>
  <c r="H57" i="9"/>
  <c r="G58" i="9"/>
  <c r="H58" i="9"/>
  <c r="G59" i="9"/>
  <c r="H59" i="9"/>
  <c r="C68" i="9"/>
  <c r="G68" i="9"/>
  <c r="C69" i="9"/>
  <c r="G69" i="9"/>
  <c r="C70" i="9"/>
  <c r="G70" i="9"/>
  <c r="C78" i="9"/>
  <c r="C79" i="9"/>
  <c r="C80" i="9"/>
  <c r="A12" i="23"/>
  <c r="A13" i="23"/>
  <c r="A14" i="23" s="1"/>
  <c r="A15" i="23" s="1"/>
  <c r="A16" i="23" s="1"/>
  <c r="A17" i="23" s="1"/>
  <c r="A18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B13" i="23"/>
  <c r="B14" i="23" s="1"/>
  <c r="B15" i="23" s="1"/>
  <c r="B16" i="23" s="1"/>
  <c r="B17" i="23" s="1"/>
  <c r="B18" i="23" s="1"/>
  <c r="B21" i="23"/>
  <c r="B22" i="23"/>
  <c r="B23" i="23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D48" i="23"/>
  <c r="E48" i="23"/>
  <c r="G48" i="23"/>
  <c r="H48" i="23"/>
  <c r="D49" i="23"/>
  <c r="E49" i="23"/>
  <c r="G49" i="23"/>
  <c r="H49" i="23"/>
  <c r="D50" i="23"/>
  <c r="D51" i="23"/>
  <c r="G51" i="23"/>
  <c r="H51" i="23"/>
  <c r="D52" i="23"/>
  <c r="G52" i="23"/>
  <c r="H52" i="23"/>
  <c r="D53" i="23"/>
  <c r="G53" i="23"/>
  <c r="H53" i="23"/>
  <c r="G54" i="23"/>
  <c r="H54" i="23"/>
  <c r="D55" i="23"/>
  <c r="G55" i="23"/>
  <c r="H55" i="23"/>
  <c r="G56" i="23"/>
  <c r="H56" i="23"/>
  <c r="G57" i="23"/>
  <c r="H57" i="23"/>
  <c r="G58" i="23"/>
  <c r="H58" i="23"/>
  <c r="C67" i="23"/>
  <c r="G67" i="23"/>
  <c r="C68" i="23"/>
  <c r="G68" i="23"/>
  <c r="C69" i="23"/>
  <c r="G69" i="23"/>
  <c r="C77" i="23"/>
  <c r="C78" i="23"/>
  <c r="C79" i="23"/>
  <c r="A11" i="33"/>
  <c r="A12" i="33" s="1"/>
  <c r="A13" i="33" s="1"/>
  <c r="A14" i="33" s="1"/>
  <c r="A15" i="33"/>
  <c r="A16" i="33"/>
  <c r="A17" i="33" s="1"/>
  <c r="A18" i="33" s="1"/>
  <c r="A21" i="33"/>
  <c r="A22" i="33" s="1"/>
  <c r="A23" i="33" s="1"/>
  <c r="A24" i="33" s="1"/>
  <c r="A25" i="33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D49" i="33"/>
  <c r="E49" i="33"/>
  <c r="G49" i="33"/>
  <c r="H49" i="33"/>
  <c r="D50" i="33"/>
  <c r="E50" i="33"/>
  <c r="G50" i="33"/>
  <c r="H50" i="33"/>
  <c r="D51" i="33"/>
  <c r="D52" i="33"/>
  <c r="G52" i="33"/>
  <c r="H52" i="33"/>
  <c r="D53" i="33"/>
  <c r="G53" i="33"/>
  <c r="H53" i="33"/>
  <c r="D54" i="33"/>
  <c r="G54" i="33"/>
  <c r="H54" i="33"/>
  <c r="G55" i="33"/>
  <c r="H55" i="33"/>
  <c r="D56" i="33"/>
  <c r="G56" i="33"/>
  <c r="H56" i="33"/>
  <c r="G57" i="33"/>
  <c r="H57" i="33"/>
  <c r="G58" i="33"/>
  <c r="H58" i="33"/>
  <c r="G59" i="33"/>
  <c r="H59" i="33"/>
  <c r="C68" i="33"/>
  <c r="G68" i="33"/>
  <c r="C69" i="33"/>
  <c r="G69" i="33"/>
  <c r="C70" i="33"/>
  <c r="G70" i="33"/>
  <c r="C78" i="33"/>
  <c r="C79" i="33"/>
  <c r="C80" i="33"/>
  <c r="D48" i="49"/>
  <c r="E48" i="49"/>
  <c r="G48" i="49"/>
  <c r="H48" i="49"/>
  <c r="D49" i="49"/>
  <c r="E49" i="49"/>
  <c r="G49" i="49"/>
  <c r="H49" i="49"/>
  <c r="D50" i="49"/>
  <c r="D51" i="49"/>
  <c r="G51" i="49"/>
  <c r="H51" i="49"/>
  <c r="D52" i="49"/>
  <c r="G52" i="49"/>
  <c r="H52" i="49"/>
  <c r="D53" i="49"/>
  <c r="G53" i="49"/>
  <c r="H53" i="49"/>
  <c r="G54" i="49"/>
  <c r="H54" i="49"/>
  <c r="D55" i="49"/>
  <c r="G55" i="49"/>
  <c r="H55" i="49"/>
  <c r="G56" i="49"/>
  <c r="H56" i="49"/>
  <c r="G57" i="49"/>
  <c r="H57" i="49"/>
  <c r="G58" i="49"/>
  <c r="H58" i="49"/>
  <c r="C68" i="49"/>
  <c r="C76" i="49"/>
  <c r="C77" i="49"/>
  <c r="A11" i="5"/>
  <c r="A12" i="5"/>
  <c r="A13" i="5"/>
  <c r="A14" i="5" s="1"/>
  <c r="A17" i="5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D45" i="5"/>
  <c r="E45" i="5"/>
  <c r="G45" i="5"/>
  <c r="H45" i="5"/>
  <c r="D46" i="5"/>
  <c r="E46" i="5"/>
  <c r="G46" i="5"/>
  <c r="H46" i="5"/>
  <c r="D47" i="5"/>
  <c r="D48" i="5"/>
  <c r="G48" i="5"/>
  <c r="H48" i="5"/>
  <c r="D49" i="5"/>
  <c r="G49" i="5"/>
  <c r="H49" i="5"/>
  <c r="D50" i="5"/>
  <c r="G50" i="5"/>
  <c r="H50" i="5"/>
  <c r="G51" i="5"/>
  <c r="H51" i="5"/>
  <c r="D52" i="5"/>
  <c r="G52" i="5"/>
  <c r="H52" i="5"/>
  <c r="G53" i="5"/>
  <c r="H53" i="5"/>
  <c r="G54" i="5"/>
  <c r="H54" i="5"/>
  <c r="G55" i="5"/>
  <c r="H55" i="5"/>
  <c r="C64" i="5"/>
  <c r="G64" i="5"/>
  <c r="C65" i="5"/>
  <c r="G65" i="5"/>
  <c r="C66" i="5"/>
  <c r="G66" i="5"/>
  <c r="C74" i="5"/>
  <c r="C75" i="5"/>
  <c r="C76" i="5"/>
  <c r="A12" i="27"/>
  <c r="A13" i="27" s="1"/>
  <c r="B13" i="27"/>
  <c r="B14" i="27" s="1"/>
  <c r="B15" i="27" s="1"/>
  <c r="A14" i="27"/>
  <c r="A15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B18" i="27"/>
  <c r="B19" i="27"/>
  <c r="B20" i="27"/>
  <c r="B21" i="27" s="1"/>
  <c r="B22" i="27" s="1"/>
  <c r="B23" i="27" s="1"/>
  <c r="B24" i="27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/>
  <c r="B36" i="27"/>
  <c r="B37" i="27" s="1"/>
  <c r="B38" i="27" s="1"/>
  <c r="D46" i="27"/>
  <c r="E46" i="27"/>
  <c r="G46" i="27"/>
  <c r="H46" i="27"/>
  <c r="D47" i="27"/>
  <c r="E47" i="27"/>
  <c r="G47" i="27"/>
  <c r="H47" i="27"/>
  <c r="D48" i="27"/>
  <c r="D49" i="27"/>
  <c r="G49" i="27"/>
  <c r="H49" i="27"/>
  <c r="D50" i="27"/>
  <c r="G50" i="27"/>
  <c r="H50" i="27"/>
  <c r="D51" i="27"/>
  <c r="G51" i="27"/>
  <c r="H51" i="27"/>
  <c r="G52" i="27"/>
  <c r="H52" i="27"/>
  <c r="D53" i="27"/>
  <c r="G53" i="27"/>
  <c r="H53" i="27"/>
  <c r="G54" i="27"/>
  <c r="H54" i="27"/>
  <c r="G55" i="27"/>
  <c r="H55" i="27"/>
  <c r="G56" i="27"/>
  <c r="H56" i="27"/>
  <c r="C65" i="27"/>
  <c r="G65" i="27"/>
  <c r="C66" i="27"/>
  <c r="G66" i="27"/>
  <c r="C67" i="27"/>
  <c r="G67" i="27"/>
  <c r="C75" i="27"/>
  <c r="C76" i="27"/>
  <c r="C77" i="27"/>
  <c r="A11" i="37"/>
  <c r="A12" i="37" s="1"/>
  <c r="A13" i="37"/>
  <c r="A14" i="37" s="1"/>
  <c r="A15" i="37" s="1"/>
  <c r="A18" i="37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/>
  <c r="A33" i="37" s="1"/>
  <c r="A34" i="37" s="1"/>
  <c r="A35" i="37" s="1"/>
  <c r="A36" i="37" s="1"/>
  <c r="A37" i="37" s="1"/>
  <c r="D45" i="37"/>
  <c r="E45" i="37"/>
  <c r="G45" i="37"/>
  <c r="H45" i="37"/>
  <c r="D46" i="37"/>
  <c r="E46" i="37"/>
  <c r="G46" i="37"/>
  <c r="H46" i="37"/>
  <c r="D47" i="37"/>
  <c r="D48" i="37"/>
  <c r="G48" i="37"/>
  <c r="H48" i="37"/>
  <c r="D49" i="37"/>
  <c r="G49" i="37"/>
  <c r="H49" i="37"/>
  <c r="D50" i="37"/>
  <c r="G50" i="37"/>
  <c r="H50" i="37"/>
  <c r="G51" i="37"/>
  <c r="H51" i="37"/>
  <c r="D52" i="37"/>
  <c r="G52" i="37"/>
  <c r="H52" i="37"/>
  <c r="G53" i="37"/>
  <c r="H53" i="37"/>
  <c r="G54" i="37"/>
  <c r="H54" i="37"/>
  <c r="G55" i="37"/>
  <c r="H55" i="37"/>
  <c r="C64" i="37"/>
  <c r="G64" i="37"/>
  <c r="C65" i="37"/>
  <c r="G65" i="37"/>
  <c r="C66" i="37"/>
  <c r="G66" i="37"/>
  <c r="C74" i="37"/>
  <c r="C75" i="37"/>
  <c r="C76" i="37"/>
  <c r="A11" i="3"/>
  <c r="A12" i="3"/>
  <c r="A13" i="3" s="1"/>
  <c r="A14" i="3" s="1"/>
  <c r="A15" i="3" s="1"/>
  <c r="A16" i="3" s="1"/>
  <c r="A17" i="3" s="1"/>
  <c r="A20" i="3"/>
  <c r="A21" i="3" s="1"/>
  <c r="A22" i="3" s="1"/>
  <c r="A23" i="3" s="1"/>
  <c r="A24" i="3"/>
  <c r="A25" i="3" s="1"/>
  <c r="A26" i="3" s="1"/>
  <c r="A27" i="3" s="1"/>
  <c r="A28" i="3" s="1"/>
  <c r="A29" i="3" s="1"/>
  <c r="A30" i="3" s="1"/>
  <c r="A31" i="3" s="1"/>
  <c r="A32" i="3"/>
  <c r="A33" i="3" s="1"/>
  <c r="A34" i="3" s="1"/>
  <c r="A35" i="3" s="1"/>
  <c r="A36" i="3" s="1"/>
  <c r="A37" i="3" s="1"/>
  <c r="D45" i="3"/>
  <c r="E45" i="3"/>
  <c r="G45" i="3"/>
  <c r="H45" i="3"/>
  <c r="D46" i="3"/>
  <c r="E46" i="3"/>
  <c r="G46" i="3"/>
  <c r="H46" i="3"/>
  <c r="D47" i="3"/>
  <c r="D48" i="3"/>
  <c r="G48" i="3"/>
  <c r="H48" i="3"/>
  <c r="D49" i="3"/>
  <c r="G49" i="3"/>
  <c r="H49" i="3"/>
  <c r="D50" i="3"/>
  <c r="G50" i="3"/>
  <c r="H50" i="3"/>
  <c r="G51" i="3"/>
  <c r="H51" i="3"/>
  <c r="D52" i="3"/>
  <c r="G52" i="3"/>
  <c r="H52" i="3"/>
  <c r="G53" i="3"/>
  <c r="H53" i="3"/>
  <c r="G54" i="3"/>
  <c r="H54" i="3"/>
  <c r="G55" i="3"/>
  <c r="H55" i="3"/>
  <c r="C64" i="3"/>
  <c r="G64" i="3"/>
  <c r="C65" i="3"/>
  <c r="G65" i="3"/>
  <c r="C66" i="3"/>
  <c r="G66" i="3"/>
  <c r="C74" i="3"/>
  <c r="C75" i="3"/>
  <c r="C76" i="3"/>
  <c r="D46" i="51"/>
  <c r="E46" i="51"/>
  <c r="G46" i="51"/>
  <c r="H46" i="51"/>
  <c r="D47" i="51"/>
  <c r="E47" i="51"/>
  <c r="G47" i="51"/>
  <c r="H47" i="51"/>
  <c r="D48" i="51"/>
  <c r="D49" i="51"/>
  <c r="G49" i="51"/>
  <c r="H49" i="51"/>
  <c r="D50" i="51"/>
  <c r="G50" i="51"/>
  <c r="H50" i="51"/>
  <c r="D51" i="51"/>
  <c r="G51" i="51"/>
  <c r="H51" i="51"/>
  <c r="G52" i="51"/>
  <c r="H52" i="51"/>
  <c r="D53" i="51"/>
  <c r="G53" i="51"/>
  <c r="H53" i="51"/>
  <c r="G54" i="51"/>
  <c r="H54" i="51"/>
  <c r="G55" i="51"/>
  <c r="H55" i="51"/>
  <c r="G56" i="51"/>
  <c r="H56" i="51"/>
  <c r="C68" i="51"/>
  <c r="C80" i="51"/>
  <c r="C81" i="51"/>
  <c r="A12" i="15"/>
  <c r="A13" i="15" s="1"/>
  <c r="A14" i="15" s="1"/>
  <c r="B13" i="15"/>
  <c r="B14" i="15" s="1"/>
  <c r="B15" i="15" s="1"/>
  <c r="B16" i="15" s="1"/>
  <c r="B17" i="15" s="1"/>
  <c r="B18" i="15" s="1"/>
  <c r="B19" i="15" s="1"/>
  <c r="A15" i="15"/>
  <c r="A16" i="15"/>
  <c r="A17" i="15" s="1"/>
  <c r="A18" i="15" s="1"/>
  <c r="A19" i="15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B22" i="15"/>
  <c r="B23" i="15"/>
  <c r="B24" i="15"/>
  <c r="B25" i="15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D47" i="15"/>
  <c r="E47" i="15"/>
  <c r="G47" i="15"/>
  <c r="H47" i="15"/>
  <c r="D48" i="15"/>
  <c r="E48" i="15"/>
  <c r="G48" i="15"/>
  <c r="H48" i="15"/>
  <c r="D49" i="15"/>
  <c r="D50" i="15"/>
  <c r="G50" i="15"/>
  <c r="H50" i="15"/>
  <c r="D51" i="15"/>
  <c r="G51" i="15"/>
  <c r="H51" i="15"/>
  <c r="D52" i="15"/>
  <c r="G52" i="15"/>
  <c r="H52" i="15"/>
  <c r="G53" i="15"/>
  <c r="H53" i="15"/>
  <c r="D54" i="15"/>
  <c r="G54" i="15"/>
  <c r="H54" i="15"/>
  <c r="G55" i="15"/>
  <c r="H55" i="15"/>
  <c r="G56" i="15"/>
  <c r="H56" i="15"/>
  <c r="G57" i="15"/>
  <c r="H57" i="15"/>
  <c r="C66" i="15"/>
  <c r="G66" i="15"/>
  <c r="C67" i="15"/>
  <c r="G67" i="15"/>
  <c r="C68" i="15"/>
  <c r="G68" i="15"/>
  <c r="C76" i="15"/>
  <c r="C77" i="15"/>
  <c r="C78" i="15"/>
  <c r="G1" i="17"/>
  <c r="G2" i="17"/>
  <c r="A12" i="17"/>
  <c r="A13" i="17" s="1"/>
  <c r="B13" i="17"/>
  <c r="B14" i="17" s="1"/>
  <c r="B15" i="17" s="1"/>
  <c r="B16" i="17" s="1"/>
  <c r="B17" i="17" s="1"/>
  <c r="B18" i="17" s="1"/>
  <c r="A14" i="17"/>
  <c r="A15" i="17" s="1"/>
  <c r="A16" i="17" s="1"/>
  <c r="A17" i="17" s="1"/>
  <c r="A18" i="17" s="1"/>
  <c r="A19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B19" i="17"/>
  <c r="B22" i="17"/>
  <c r="B23" i="17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D48" i="17"/>
  <c r="E48" i="17"/>
  <c r="G48" i="17"/>
  <c r="H48" i="17"/>
  <c r="D49" i="17"/>
  <c r="E49" i="17"/>
  <c r="G49" i="17"/>
  <c r="H49" i="17"/>
  <c r="D50" i="17"/>
  <c r="D51" i="17"/>
  <c r="G51" i="17"/>
  <c r="H51" i="17"/>
  <c r="D52" i="17"/>
  <c r="G52" i="17"/>
  <c r="H52" i="17"/>
  <c r="D53" i="17"/>
  <c r="G53" i="17"/>
  <c r="H53" i="17"/>
  <c r="G54" i="17"/>
  <c r="H54" i="17"/>
  <c r="G55" i="17"/>
  <c r="H55" i="17"/>
  <c r="D56" i="17"/>
  <c r="G56" i="17"/>
  <c r="H56" i="17"/>
  <c r="G57" i="17"/>
  <c r="H57" i="17"/>
  <c r="G58" i="17"/>
  <c r="H58" i="17"/>
  <c r="C69" i="17"/>
  <c r="G69" i="17"/>
  <c r="C70" i="17"/>
  <c r="G70" i="17"/>
  <c r="C71" i="17"/>
  <c r="G71" i="17"/>
  <c r="C79" i="17"/>
  <c r="C80" i="17"/>
  <c r="C81" i="17"/>
  <c r="C91" i="17"/>
  <c r="D91" i="17"/>
  <c r="E91" i="17"/>
  <c r="A11" i="39"/>
  <c r="A12" i="39"/>
  <c r="A13" i="39" s="1"/>
  <c r="A14" i="39" s="1"/>
  <c r="A15" i="39" s="1"/>
  <c r="A16" i="39" s="1"/>
  <c r="A17" i="39" s="1"/>
  <c r="A20" i="39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D46" i="39"/>
  <c r="E46" i="39"/>
  <c r="G46" i="39"/>
  <c r="H46" i="39"/>
  <c r="D47" i="39"/>
  <c r="E47" i="39"/>
  <c r="G47" i="39"/>
  <c r="H47" i="39"/>
  <c r="D48" i="39"/>
  <c r="D49" i="39"/>
  <c r="G49" i="39"/>
  <c r="H49" i="39"/>
  <c r="D50" i="39"/>
  <c r="G50" i="39"/>
  <c r="H50" i="39"/>
  <c r="D51" i="39"/>
  <c r="G51" i="39"/>
  <c r="H51" i="39"/>
  <c r="G52" i="39"/>
  <c r="H52" i="39"/>
  <c r="D53" i="39"/>
  <c r="G53" i="39"/>
  <c r="H53" i="39"/>
  <c r="G54" i="39"/>
  <c r="H54" i="39"/>
  <c r="G55" i="39"/>
  <c r="H55" i="39"/>
  <c r="G56" i="39"/>
  <c r="H56" i="39"/>
  <c r="C65" i="39"/>
  <c r="G65" i="39"/>
  <c r="C66" i="39"/>
  <c r="G66" i="39"/>
  <c r="C67" i="39"/>
  <c r="G67" i="39"/>
  <c r="C75" i="39"/>
  <c r="C76" i="39"/>
  <c r="C77" i="39"/>
  <c r="A11" i="4"/>
  <c r="A12" i="4"/>
  <c r="A13" i="4" s="1"/>
  <c r="A14" i="4" s="1"/>
  <c r="A15" i="4" s="1"/>
  <c r="A16" i="4" s="1"/>
  <c r="A17" i="4" s="1"/>
  <c r="A20" i="4"/>
  <c r="A21" i="4" s="1"/>
  <c r="A22" i="4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D45" i="4"/>
  <c r="E45" i="4"/>
  <c r="G45" i="4"/>
  <c r="H45" i="4"/>
  <c r="D46" i="4"/>
  <c r="E46" i="4"/>
  <c r="G46" i="4"/>
  <c r="H46" i="4"/>
  <c r="D47" i="4"/>
  <c r="D48" i="4"/>
  <c r="G48" i="4"/>
  <c r="H48" i="4"/>
  <c r="D49" i="4"/>
  <c r="G49" i="4"/>
  <c r="H49" i="4"/>
  <c r="D50" i="4"/>
  <c r="G50" i="4"/>
  <c r="H50" i="4"/>
  <c r="G51" i="4"/>
  <c r="H51" i="4"/>
  <c r="D52" i="4"/>
  <c r="G52" i="4"/>
  <c r="H52" i="4"/>
  <c r="G53" i="4"/>
  <c r="H53" i="4"/>
  <c r="G54" i="4"/>
  <c r="H54" i="4"/>
  <c r="G55" i="4"/>
  <c r="H55" i="4"/>
  <c r="C64" i="4"/>
  <c r="G64" i="4"/>
  <c r="C65" i="4"/>
  <c r="G65" i="4"/>
  <c r="C66" i="4"/>
  <c r="G66" i="4"/>
  <c r="C74" i="4"/>
  <c r="C75" i="4"/>
  <c r="C76" i="4"/>
  <c r="D48" i="50"/>
  <c r="E48" i="50"/>
  <c r="G48" i="50"/>
  <c r="H48" i="50"/>
  <c r="D49" i="50"/>
  <c r="E49" i="50"/>
  <c r="G49" i="50"/>
  <c r="H49" i="50"/>
  <c r="D50" i="50"/>
  <c r="D51" i="50"/>
  <c r="G51" i="50"/>
  <c r="H51" i="50"/>
  <c r="D52" i="50"/>
  <c r="G52" i="50"/>
  <c r="H52" i="50"/>
  <c r="D53" i="50"/>
  <c r="G53" i="50"/>
  <c r="H53" i="50"/>
  <c r="G54" i="50"/>
  <c r="H54" i="50"/>
  <c r="D55" i="50"/>
  <c r="G55" i="50"/>
  <c r="H55" i="50"/>
  <c r="G56" i="50"/>
  <c r="H56" i="50"/>
  <c r="G57" i="50"/>
  <c r="H57" i="50"/>
  <c r="G58" i="50"/>
  <c r="H58" i="50"/>
  <c r="C70" i="50"/>
  <c r="C84" i="50"/>
  <c r="C85" i="50"/>
  <c r="A12" i="16"/>
  <c r="A13" i="16" s="1"/>
  <c r="B13" i="16"/>
  <c r="A14" i="16"/>
  <c r="B14" i="16"/>
  <c r="B15" i="16" s="1"/>
  <c r="B16" i="16" s="1"/>
  <c r="B17" i="16" s="1"/>
  <c r="B18" i="16" s="1"/>
  <c r="A15" i="16"/>
  <c r="A16" i="16" s="1"/>
  <c r="A17" i="16" s="1"/>
  <c r="A18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B21" i="16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D47" i="16"/>
  <c r="E47" i="16"/>
  <c r="G47" i="16"/>
  <c r="H47" i="16"/>
  <c r="D48" i="16"/>
  <c r="E48" i="16"/>
  <c r="G48" i="16"/>
  <c r="H48" i="16"/>
  <c r="D49" i="16"/>
  <c r="D50" i="16"/>
  <c r="G50" i="16"/>
  <c r="H50" i="16"/>
  <c r="D51" i="16"/>
  <c r="G51" i="16"/>
  <c r="H51" i="16"/>
  <c r="D52" i="16"/>
  <c r="G52" i="16"/>
  <c r="H52" i="16"/>
  <c r="G53" i="16"/>
  <c r="H53" i="16"/>
  <c r="D54" i="16"/>
  <c r="G54" i="16"/>
  <c r="H54" i="16"/>
  <c r="G55" i="16"/>
  <c r="H55" i="16"/>
  <c r="G56" i="16"/>
  <c r="H56" i="16"/>
  <c r="G57" i="16"/>
  <c r="H57" i="16"/>
  <c r="C66" i="16"/>
  <c r="G66" i="16"/>
  <c r="C67" i="16"/>
  <c r="G67" i="16"/>
  <c r="C68" i="16"/>
  <c r="G68" i="16"/>
  <c r="C76" i="16"/>
  <c r="C77" i="16"/>
  <c r="C78" i="16"/>
  <c r="G1" i="1"/>
  <c r="G2" i="1"/>
  <c r="A12" i="1"/>
  <c r="A13" i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13" i="1"/>
  <c r="B14" i="1" s="1"/>
  <c r="B15" i="1"/>
  <c r="B16" i="1" s="1"/>
  <c r="B17" i="1" s="1"/>
  <c r="B18" i="1" s="1"/>
  <c r="B21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/>
  <c r="B34" i="1" s="1"/>
  <c r="B35" i="1" s="1"/>
  <c r="B36" i="1" s="1"/>
  <c r="B37" i="1" s="1"/>
  <c r="B38" i="1" s="1"/>
  <c r="B39" i="1" s="1"/>
  <c r="B40" i="1" s="1"/>
  <c r="B41" i="1" s="1"/>
  <c r="D49" i="1"/>
  <c r="E49" i="1"/>
  <c r="G49" i="1"/>
  <c r="H49" i="1"/>
  <c r="D50" i="1"/>
  <c r="E50" i="1"/>
  <c r="G50" i="1"/>
  <c r="H50" i="1"/>
  <c r="D51" i="1"/>
  <c r="D52" i="1"/>
  <c r="G52" i="1"/>
  <c r="H52" i="1"/>
  <c r="D53" i="1"/>
  <c r="G53" i="1"/>
  <c r="H53" i="1"/>
  <c r="D54" i="1"/>
  <c r="G54" i="1"/>
  <c r="H54" i="1"/>
  <c r="G55" i="1"/>
  <c r="H55" i="1"/>
  <c r="G56" i="1"/>
  <c r="H56" i="1"/>
  <c r="D57" i="1"/>
  <c r="G57" i="1"/>
  <c r="H57" i="1"/>
  <c r="G58" i="1"/>
  <c r="H58" i="1"/>
  <c r="G59" i="1"/>
  <c r="H59" i="1"/>
  <c r="C70" i="1"/>
  <c r="G70" i="1"/>
  <c r="C71" i="1"/>
  <c r="G71" i="1"/>
  <c r="C72" i="1"/>
  <c r="G72" i="1"/>
  <c r="C80" i="1"/>
  <c r="C81" i="1"/>
  <c r="C82" i="1"/>
  <c r="C92" i="1"/>
  <c r="D92" i="1"/>
  <c r="E92" i="1"/>
  <c r="A11" i="38"/>
  <c r="A12" i="38" s="1"/>
  <c r="A13" i="38" s="1"/>
  <c r="A14" i="38" s="1"/>
  <c r="A15" i="38" s="1"/>
  <c r="A16" i="38"/>
  <c r="A17" i="38" s="1"/>
  <c r="A20" i="38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D45" i="38"/>
  <c r="E45" i="38"/>
  <c r="G45" i="38"/>
  <c r="H45" i="38"/>
  <c r="D46" i="38"/>
  <c r="E46" i="38"/>
  <c r="G46" i="38"/>
  <c r="H46" i="38"/>
  <c r="D47" i="38"/>
  <c r="D48" i="38"/>
  <c r="G48" i="38"/>
  <c r="H48" i="38"/>
  <c r="D49" i="38"/>
  <c r="G49" i="38"/>
  <c r="H49" i="38"/>
  <c r="D50" i="38"/>
  <c r="G50" i="38"/>
  <c r="H50" i="38"/>
  <c r="G51" i="38"/>
  <c r="H51" i="38"/>
  <c r="D52" i="38"/>
  <c r="G52" i="38"/>
  <c r="H52" i="38"/>
  <c r="G53" i="38"/>
  <c r="H53" i="38"/>
  <c r="G54" i="38"/>
  <c r="H54" i="38"/>
  <c r="G55" i="38"/>
  <c r="H55" i="38"/>
  <c r="C64" i="38"/>
  <c r="G64" i="38"/>
  <c r="C65" i="38"/>
  <c r="G65" i="38"/>
  <c r="C66" i="38"/>
  <c r="G66" i="38"/>
  <c r="C74" i="38"/>
  <c r="C75" i="38"/>
  <c r="C76" i="38"/>
  <c r="D47" i="44"/>
  <c r="E47" i="44"/>
  <c r="G47" i="44"/>
  <c r="H47" i="44"/>
  <c r="D48" i="44"/>
  <c r="E48" i="44"/>
  <c r="G48" i="44"/>
  <c r="H48" i="44"/>
  <c r="D49" i="44"/>
  <c r="D50" i="44"/>
  <c r="G50" i="44"/>
  <c r="H50" i="44"/>
  <c r="D51" i="44"/>
  <c r="G51" i="44"/>
  <c r="H51" i="44"/>
  <c r="D52" i="44"/>
  <c r="G52" i="44"/>
  <c r="H52" i="44"/>
  <c r="G53" i="44"/>
  <c r="H53" i="44"/>
  <c r="D54" i="44"/>
  <c r="G54" i="44"/>
  <c r="H54" i="44"/>
  <c r="G55" i="44"/>
  <c r="H55" i="44"/>
  <c r="G56" i="44"/>
  <c r="H56" i="44"/>
  <c r="G57" i="44"/>
  <c r="H57" i="44"/>
  <c r="C66" i="44"/>
  <c r="G66" i="44"/>
  <c r="C67" i="44"/>
  <c r="G67" i="44"/>
  <c r="C68" i="44"/>
  <c r="G68" i="44"/>
  <c r="C76" i="44"/>
  <c r="C77" i="44"/>
  <c r="C78" i="44"/>
  <c r="D48" i="56"/>
  <c r="E48" i="56"/>
  <c r="G48" i="56"/>
  <c r="H48" i="56"/>
  <c r="D49" i="56"/>
  <c r="E49" i="56"/>
  <c r="G49" i="56"/>
  <c r="H49" i="56"/>
  <c r="D50" i="56"/>
  <c r="D51" i="56"/>
  <c r="G51" i="56"/>
  <c r="H51" i="56"/>
  <c r="D52" i="56"/>
  <c r="G52" i="56"/>
  <c r="H52" i="56"/>
  <c r="D53" i="56"/>
  <c r="G53" i="56"/>
  <c r="H53" i="56"/>
  <c r="G54" i="56"/>
  <c r="H54" i="56"/>
  <c r="D55" i="56"/>
  <c r="G55" i="56"/>
  <c r="H55" i="56"/>
  <c r="G56" i="56"/>
  <c r="H56" i="56"/>
  <c r="G57" i="56"/>
  <c r="H57" i="56"/>
  <c r="G58" i="56"/>
  <c r="H58" i="56"/>
  <c r="C82" i="56"/>
  <c r="C83" i="56"/>
  <c r="A12" i="10"/>
  <c r="A13" i="10"/>
  <c r="A14" i="10"/>
  <c r="A15" i="10" s="1"/>
  <c r="A16" i="10" s="1"/>
  <c r="A17" i="10" s="1"/>
  <c r="A20" i="10"/>
  <c r="A21" i="10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D48" i="10"/>
  <c r="E48" i="10"/>
  <c r="G48" i="10"/>
  <c r="H48" i="10"/>
  <c r="D49" i="10"/>
  <c r="E49" i="10"/>
  <c r="G49" i="10"/>
  <c r="H49" i="10"/>
  <c r="D50" i="10"/>
  <c r="D51" i="10"/>
  <c r="G51" i="10"/>
  <c r="H51" i="10"/>
  <c r="D52" i="10"/>
  <c r="G52" i="10"/>
  <c r="H52" i="10"/>
  <c r="D53" i="10"/>
  <c r="G53" i="10"/>
  <c r="H53" i="10"/>
  <c r="G54" i="10"/>
  <c r="H54" i="10"/>
  <c r="D55" i="10"/>
  <c r="G55" i="10"/>
  <c r="H55" i="10"/>
  <c r="G56" i="10"/>
  <c r="H56" i="10"/>
  <c r="G57" i="10"/>
  <c r="H57" i="10"/>
  <c r="G58" i="10"/>
  <c r="H58" i="10"/>
  <c r="C67" i="10"/>
  <c r="G67" i="10"/>
  <c r="C68" i="10"/>
  <c r="G68" i="10"/>
  <c r="C69" i="10"/>
  <c r="G69" i="10"/>
  <c r="C77" i="10"/>
  <c r="C78" i="10"/>
  <c r="C79" i="10"/>
  <c r="A12" i="22"/>
  <c r="A13" i="22" s="1"/>
  <c r="A14" i="22" s="1"/>
  <c r="A15" i="22" s="1"/>
  <c r="A16" i="22" s="1"/>
  <c r="A17" i="22" s="1"/>
  <c r="A19" i="22" s="1"/>
  <c r="A20" i="22" s="1"/>
  <c r="A21" i="22" s="1"/>
  <c r="A22" i="22" s="1"/>
  <c r="A23" i="22" s="1"/>
  <c r="A24" i="22" s="1"/>
  <c r="A25" i="22" s="1"/>
  <c r="B13" i="22"/>
  <c r="B14" i="22"/>
  <c r="B15" i="22"/>
  <c r="B16" i="22"/>
  <c r="B17" i="22" s="1"/>
  <c r="B20" i="22"/>
  <c r="B21" i="22" s="1"/>
  <c r="B22" i="22"/>
  <c r="B23" i="22" s="1"/>
  <c r="B24" i="22" s="1"/>
  <c r="B25" i="22" s="1"/>
  <c r="A26" i="22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B26" i="22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D48" i="22"/>
  <c r="E48" i="22"/>
  <c r="G48" i="22"/>
  <c r="H48" i="22"/>
  <c r="D49" i="22"/>
  <c r="E49" i="22"/>
  <c r="G49" i="22"/>
  <c r="H49" i="22"/>
  <c r="D50" i="22"/>
  <c r="D51" i="22"/>
  <c r="G51" i="22"/>
  <c r="H51" i="22"/>
  <c r="D52" i="22"/>
  <c r="G52" i="22"/>
  <c r="H52" i="22"/>
  <c r="D53" i="22"/>
  <c r="G53" i="22"/>
  <c r="H53" i="22"/>
  <c r="G54" i="22"/>
  <c r="H54" i="22"/>
  <c r="D55" i="22"/>
  <c r="G55" i="22"/>
  <c r="H55" i="22"/>
  <c r="G56" i="22"/>
  <c r="H56" i="22"/>
  <c r="G57" i="22"/>
  <c r="H57" i="22"/>
  <c r="G58" i="22"/>
  <c r="H58" i="22"/>
  <c r="C67" i="22"/>
  <c r="G67" i="22"/>
  <c r="C68" i="22"/>
  <c r="G68" i="22"/>
  <c r="C69" i="22"/>
  <c r="G69" i="22"/>
  <c r="C77" i="22"/>
  <c r="C78" i="22"/>
  <c r="C79" i="22"/>
  <c r="A11" i="32"/>
  <c r="A12" i="32" s="1"/>
  <c r="A13" i="32" s="1"/>
  <c r="A14" i="32" s="1"/>
  <c r="A15" i="32" s="1"/>
  <c r="A16" i="32" s="1"/>
  <c r="A19" i="32"/>
  <c r="A20" i="32"/>
  <c r="A21" i="32" s="1"/>
  <c r="A22" i="32" s="1"/>
  <c r="A23" i="32" s="1"/>
  <c r="A24" i="32" s="1"/>
  <c r="A25" i="32"/>
  <c r="A26" i="32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D46" i="32"/>
  <c r="E46" i="32"/>
  <c r="G46" i="32"/>
  <c r="H46" i="32"/>
  <c r="D47" i="32"/>
  <c r="E47" i="32"/>
  <c r="G47" i="32"/>
  <c r="H47" i="32"/>
  <c r="D48" i="32"/>
  <c r="D49" i="32"/>
  <c r="G49" i="32"/>
  <c r="H49" i="32"/>
  <c r="D50" i="32"/>
  <c r="G50" i="32"/>
  <c r="H50" i="32"/>
  <c r="D51" i="32"/>
  <c r="G51" i="32"/>
  <c r="H51" i="32"/>
  <c r="G52" i="32"/>
  <c r="H52" i="32"/>
  <c r="D53" i="32"/>
  <c r="G53" i="32"/>
  <c r="H53" i="32"/>
  <c r="G54" i="32"/>
  <c r="H54" i="32"/>
  <c r="G55" i="32"/>
  <c r="H55" i="32"/>
  <c r="G56" i="32"/>
  <c r="H56" i="32"/>
  <c r="C65" i="32"/>
  <c r="G65" i="32"/>
  <c r="C66" i="32"/>
  <c r="G66" i="32"/>
  <c r="C67" i="32"/>
  <c r="G67" i="32"/>
  <c r="C75" i="32"/>
  <c r="C76" i="32"/>
  <c r="C77" i="32"/>
  <c r="A11" i="31"/>
  <c r="A12" i="31" s="1"/>
  <c r="A13" i="31" s="1"/>
  <c r="A14" i="31" s="1"/>
  <c r="A15" i="31" s="1"/>
  <c r="A16" i="31" s="1"/>
  <c r="A19" i="31"/>
  <c r="A20" i="3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D47" i="31"/>
  <c r="E47" i="31"/>
  <c r="G47" i="31"/>
  <c r="H47" i="31"/>
  <c r="D48" i="31"/>
  <c r="E48" i="31"/>
  <c r="G48" i="31"/>
  <c r="H48" i="31"/>
  <c r="D49" i="31"/>
  <c r="D50" i="31"/>
  <c r="G50" i="31"/>
  <c r="H50" i="31"/>
  <c r="D51" i="31"/>
  <c r="G51" i="31"/>
  <c r="H51" i="31"/>
  <c r="D52" i="31"/>
  <c r="G52" i="31"/>
  <c r="H52" i="31"/>
  <c r="G53" i="31"/>
  <c r="H53" i="31"/>
  <c r="D54" i="31"/>
  <c r="G54" i="31"/>
  <c r="H54" i="31"/>
  <c r="G55" i="31"/>
  <c r="H55" i="31"/>
  <c r="G56" i="31"/>
  <c r="H56" i="31"/>
  <c r="G57" i="31"/>
  <c r="H57" i="31"/>
  <c r="C66" i="31"/>
  <c r="G66" i="31"/>
  <c r="C67" i="31"/>
  <c r="G67" i="31"/>
  <c r="C68" i="31"/>
  <c r="G68" i="31"/>
  <c r="C76" i="31"/>
  <c r="C77" i="31"/>
  <c r="C78" i="31"/>
  <c r="A11" i="43"/>
  <c r="A12" i="43"/>
  <c r="A13" i="43" s="1"/>
  <c r="A14" i="43"/>
  <c r="A15" i="43" s="1"/>
  <c r="A16" i="43" s="1"/>
  <c r="A21" i="43"/>
  <c r="A22" i="43" s="1"/>
  <c r="A23" i="43" s="1"/>
  <c r="A24" i="43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/>
  <c r="A36" i="43" s="1"/>
  <c r="A37" i="43" s="1"/>
  <c r="A38" i="43" s="1"/>
  <c r="A39" i="43" s="1"/>
  <c r="A40" i="43"/>
  <c r="A41" i="43" s="1"/>
  <c r="D50" i="43"/>
  <c r="E50" i="43"/>
  <c r="G50" i="43"/>
  <c r="H50" i="43"/>
  <c r="D51" i="43"/>
  <c r="E51" i="43"/>
  <c r="G51" i="43"/>
  <c r="H51" i="43"/>
  <c r="D52" i="43"/>
  <c r="D53" i="43"/>
  <c r="G53" i="43"/>
  <c r="H53" i="43"/>
  <c r="D54" i="43"/>
  <c r="G54" i="43"/>
  <c r="H54" i="43"/>
  <c r="D55" i="43"/>
  <c r="G55" i="43"/>
  <c r="H55" i="43"/>
  <c r="G56" i="43"/>
  <c r="H56" i="43"/>
  <c r="D57" i="43"/>
  <c r="G57" i="43"/>
  <c r="H57" i="43"/>
  <c r="G58" i="43"/>
  <c r="H58" i="43"/>
  <c r="G59" i="43"/>
  <c r="H59" i="43"/>
  <c r="G60" i="43"/>
  <c r="H60" i="43"/>
  <c r="C69" i="43"/>
  <c r="G69" i="43"/>
  <c r="C70" i="43"/>
  <c r="G70" i="43"/>
  <c r="C71" i="43"/>
  <c r="G71" i="43"/>
  <c r="C79" i="43"/>
  <c r="C80" i="43"/>
  <c r="C81" i="43"/>
  <c r="D47" i="55"/>
  <c r="E47" i="55"/>
  <c r="G47" i="55"/>
  <c r="H47" i="55"/>
  <c r="D48" i="55"/>
  <c r="E48" i="55"/>
  <c r="G48" i="55"/>
  <c r="H48" i="55"/>
  <c r="D49" i="55"/>
  <c r="D50" i="55"/>
  <c r="G50" i="55"/>
  <c r="H50" i="55"/>
  <c r="D51" i="55"/>
  <c r="G51" i="55"/>
  <c r="H51" i="55"/>
  <c r="D52" i="55"/>
  <c r="G52" i="55"/>
  <c r="H52" i="55"/>
  <c r="G53" i="55"/>
  <c r="H53" i="55"/>
  <c r="D54" i="55"/>
  <c r="G54" i="55"/>
  <c r="H54" i="55"/>
  <c r="G55" i="55"/>
  <c r="H55" i="55"/>
  <c r="G56" i="55"/>
  <c r="H56" i="55"/>
  <c r="G57" i="55"/>
  <c r="H57" i="55"/>
  <c r="C81" i="55"/>
  <c r="C82" i="55"/>
  <c r="A12" i="11"/>
  <c r="A13" i="11"/>
  <c r="A14" i="11" s="1"/>
  <c r="A15" i="11" s="1"/>
  <c r="A16" i="11" s="1"/>
  <c r="A17" i="11" s="1"/>
  <c r="A18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B13" i="11"/>
  <c r="B14" i="11"/>
  <c r="D49" i="11"/>
  <c r="E49" i="11"/>
  <c r="G49" i="11"/>
  <c r="H49" i="11"/>
  <c r="D50" i="11"/>
  <c r="E50" i="11"/>
  <c r="G50" i="11"/>
  <c r="H50" i="11"/>
  <c r="D51" i="11"/>
  <c r="D52" i="11"/>
  <c r="G52" i="11"/>
  <c r="H52" i="11"/>
  <c r="D53" i="11"/>
  <c r="G53" i="11"/>
  <c r="H53" i="11"/>
  <c r="D54" i="11"/>
  <c r="G54" i="11"/>
  <c r="H54" i="11"/>
  <c r="G55" i="11"/>
  <c r="H55" i="11"/>
  <c r="D56" i="11"/>
  <c r="G56" i="11"/>
  <c r="H56" i="11"/>
  <c r="G57" i="11"/>
  <c r="H57" i="11"/>
  <c r="G58" i="11"/>
  <c r="H58" i="11"/>
  <c r="G59" i="11"/>
  <c r="H59" i="11"/>
  <c r="C68" i="11"/>
  <c r="G68" i="11"/>
  <c r="C69" i="11"/>
  <c r="G69" i="11"/>
  <c r="C70" i="11"/>
  <c r="G70" i="11"/>
  <c r="C78" i="11"/>
  <c r="C79" i="11"/>
  <c r="C80" i="11"/>
  <c r="A12" i="21"/>
  <c r="B12" i="21"/>
  <c r="B13" i="21" s="1"/>
  <c r="B14" i="21" s="1"/>
  <c r="A13" i="21"/>
  <c r="A14" i="21"/>
  <c r="A15" i="21" s="1"/>
  <c r="A16" i="21" s="1"/>
  <c r="A17" i="21" s="1"/>
  <c r="B15" i="21"/>
  <c r="B16" i="21" s="1"/>
  <c r="B17" i="21" s="1"/>
  <c r="B18" i="21" s="1"/>
  <c r="A18" i="2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B21" i="21"/>
  <c r="B22" i="21"/>
  <c r="B23" i="2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D48" i="21"/>
  <c r="E48" i="21"/>
  <c r="G48" i="21"/>
  <c r="H48" i="21"/>
  <c r="D49" i="21"/>
  <c r="E49" i="21"/>
  <c r="G49" i="21"/>
  <c r="H49" i="21"/>
  <c r="D50" i="21"/>
  <c r="D51" i="21"/>
  <c r="G51" i="21"/>
  <c r="H51" i="21"/>
  <c r="D52" i="21"/>
  <c r="G52" i="21"/>
  <c r="H52" i="21"/>
  <c r="D53" i="21"/>
  <c r="G53" i="21"/>
  <c r="H53" i="21"/>
  <c r="G54" i="21"/>
  <c r="H54" i="21"/>
  <c r="D55" i="21"/>
  <c r="G55" i="21"/>
  <c r="H55" i="21"/>
  <c r="G56" i="21"/>
  <c r="H56" i="21"/>
  <c r="G57" i="21"/>
  <c r="H57" i="21"/>
  <c r="G58" i="21"/>
  <c r="H58" i="21"/>
  <c r="C67" i="21"/>
  <c r="G67" i="21"/>
  <c r="C68" i="21"/>
  <c r="G68" i="21"/>
  <c r="C69" i="21"/>
  <c r="G69" i="21"/>
  <c r="C77" i="21"/>
  <c r="C78" i="21"/>
  <c r="C79" i="21"/>
  <c r="A11" i="2"/>
  <c r="A12" i="2"/>
  <c r="A13" i="2" s="1"/>
  <c r="A14" i="2" s="1"/>
  <c r="A17" i="2"/>
  <c r="A18" i="2"/>
  <c r="A19" i="2" s="1"/>
  <c r="A20" i="2" s="1"/>
  <c r="A21" i="2" s="1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D46" i="2"/>
  <c r="E46" i="2"/>
  <c r="G46" i="2"/>
  <c r="H46" i="2"/>
  <c r="D47" i="2"/>
  <c r="E47" i="2"/>
  <c r="G47" i="2"/>
  <c r="H47" i="2"/>
  <c r="D48" i="2"/>
  <c r="D49" i="2"/>
  <c r="G49" i="2"/>
  <c r="H49" i="2"/>
  <c r="D50" i="2"/>
  <c r="G50" i="2"/>
  <c r="H50" i="2"/>
  <c r="D51" i="2"/>
  <c r="G51" i="2"/>
  <c r="H51" i="2"/>
  <c r="G52" i="2"/>
  <c r="H52" i="2"/>
  <c r="D53" i="2"/>
  <c r="G53" i="2"/>
  <c r="H53" i="2"/>
  <c r="G54" i="2"/>
  <c r="H54" i="2"/>
  <c r="G55" i="2"/>
  <c r="H55" i="2"/>
  <c r="G56" i="2"/>
  <c r="H56" i="2"/>
  <c r="C65" i="2"/>
  <c r="G65" i="2"/>
  <c r="C66" i="2"/>
  <c r="G66" i="2"/>
  <c r="C67" i="2"/>
  <c r="G67" i="2"/>
  <c r="C75" i="2"/>
  <c r="C76" i="2"/>
  <c r="C77" i="2"/>
  <c r="D48" i="52"/>
  <c r="E48" i="52"/>
  <c r="G48" i="52"/>
  <c r="H48" i="52"/>
  <c r="D49" i="52"/>
  <c r="E49" i="52"/>
  <c r="G49" i="52"/>
  <c r="H49" i="52"/>
  <c r="D50" i="52"/>
  <c r="D51" i="52"/>
  <c r="G51" i="52"/>
  <c r="H51" i="52"/>
  <c r="D52" i="52"/>
  <c r="G52" i="52"/>
  <c r="H52" i="52"/>
  <c r="D53" i="52"/>
  <c r="G53" i="52"/>
  <c r="H53" i="52"/>
  <c r="G54" i="52"/>
  <c r="H54" i="52"/>
  <c r="D55" i="52"/>
  <c r="G55" i="52"/>
  <c r="H55" i="52"/>
  <c r="G56" i="52"/>
  <c r="H56" i="52"/>
  <c r="G57" i="52"/>
  <c r="H57" i="52"/>
  <c r="G58" i="52"/>
  <c r="H58" i="52"/>
  <c r="C82" i="52"/>
  <c r="C83" i="52"/>
  <c r="A12" i="14"/>
  <c r="A13" i="14" s="1"/>
  <c r="A14" i="14" s="1"/>
  <c r="A15" i="14" s="1"/>
  <c r="A16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B13" i="14"/>
  <c r="B14" i="14" s="1"/>
  <c r="B15" i="14" s="1"/>
  <c r="B16" i="14" s="1"/>
  <c r="B19" i="14"/>
  <c r="B21" i="14"/>
  <c r="B24" i="14"/>
  <c r="B25" i="14" s="1"/>
  <c r="B27" i="14"/>
  <c r="B29" i="14"/>
  <c r="B30" i="14" s="1"/>
  <c r="B32" i="14"/>
  <c r="B34" i="14"/>
  <c r="B36" i="14"/>
  <c r="B37" i="14" s="1"/>
  <c r="B39" i="14"/>
  <c r="D47" i="14"/>
  <c r="E47" i="14"/>
  <c r="G47" i="14"/>
  <c r="H47" i="14"/>
  <c r="D48" i="14"/>
  <c r="E48" i="14"/>
  <c r="G48" i="14"/>
  <c r="H48" i="14"/>
  <c r="D49" i="14"/>
  <c r="D50" i="14"/>
  <c r="G50" i="14"/>
  <c r="H50" i="14"/>
  <c r="D51" i="14"/>
  <c r="G51" i="14"/>
  <c r="H51" i="14"/>
  <c r="D52" i="14"/>
  <c r="G52" i="14"/>
  <c r="H52" i="14"/>
  <c r="G53" i="14"/>
  <c r="H53" i="14"/>
  <c r="D54" i="14"/>
  <c r="G54" i="14"/>
  <c r="H54" i="14"/>
  <c r="G55" i="14"/>
  <c r="H55" i="14"/>
  <c r="G56" i="14"/>
  <c r="H56" i="14"/>
  <c r="G57" i="14"/>
  <c r="H57" i="14"/>
  <c r="C66" i="14"/>
  <c r="G66" i="14"/>
  <c r="C67" i="14"/>
  <c r="G67" i="14"/>
  <c r="C68" i="14"/>
  <c r="G68" i="14"/>
  <c r="C76" i="14"/>
  <c r="C77" i="14"/>
  <c r="C78" i="14"/>
  <c r="A12" i="18"/>
  <c r="A13" i="18"/>
  <c r="A14" i="18" s="1"/>
  <c r="B13" i="18"/>
  <c r="B14" i="18"/>
  <c r="B15" i="18" s="1"/>
  <c r="B16" i="18" s="1"/>
  <c r="B17" i="18" s="1"/>
  <c r="A15" i="18"/>
  <c r="A16" i="18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B20" i="18"/>
  <c r="B21" i="18" s="1"/>
  <c r="B22" i="18" s="1"/>
  <c r="B23" i="18" s="1"/>
  <c r="B24" i="18" s="1"/>
  <c r="B25" i="18" s="1"/>
  <c r="B26" i="18" s="1"/>
  <c r="B27" i="18" s="1"/>
  <c r="B28" i="18" s="1"/>
  <c r="B29" i="18" s="1"/>
  <c r="B30" i="18"/>
  <c r="B31" i="18"/>
  <c r="B32" i="18" s="1"/>
  <c r="B33" i="18" s="1"/>
  <c r="B34" i="18" s="1"/>
  <c r="B35" i="18" s="1"/>
  <c r="B36" i="18" s="1"/>
  <c r="B37" i="18" s="1"/>
  <c r="B38" i="18" s="1"/>
  <c r="D46" i="18"/>
  <c r="E46" i="18"/>
  <c r="G46" i="18"/>
  <c r="H46" i="18"/>
  <c r="D47" i="18"/>
  <c r="E47" i="18"/>
  <c r="G47" i="18"/>
  <c r="H47" i="18"/>
  <c r="D48" i="18"/>
  <c r="D49" i="18"/>
  <c r="G49" i="18"/>
  <c r="H49" i="18"/>
  <c r="D50" i="18"/>
  <c r="G50" i="18"/>
  <c r="H50" i="18"/>
  <c r="D51" i="18"/>
  <c r="G51" i="18"/>
  <c r="H51" i="18"/>
  <c r="G52" i="18"/>
  <c r="H52" i="18"/>
  <c r="G53" i="18"/>
  <c r="H53" i="18"/>
  <c r="D54" i="18"/>
  <c r="G54" i="18"/>
  <c r="H54" i="18"/>
  <c r="G55" i="18"/>
  <c r="H55" i="18"/>
  <c r="G56" i="18"/>
  <c r="H56" i="18"/>
  <c r="C67" i="18"/>
  <c r="G67" i="18"/>
  <c r="C68" i="18"/>
  <c r="G68" i="18"/>
  <c r="C69" i="18"/>
  <c r="G69" i="18"/>
  <c r="C77" i="18"/>
  <c r="C78" i="18"/>
  <c r="C79" i="18"/>
  <c r="C90" i="18"/>
  <c r="D90" i="18"/>
  <c r="E90" i="18"/>
  <c r="A11" i="40"/>
  <c r="A12" i="40" s="1"/>
  <c r="A13" i="40" s="1"/>
  <c r="A14" i="40" s="1"/>
  <c r="A15" i="40" s="1"/>
  <c r="A18" i="40"/>
  <c r="A19" i="40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D47" i="40"/>
  <c r="E47" i="40"/>
  <c r="G47" i="40"/>
  <c r="H47" i="40"/>
  <c r="D48" i="40"/>
  <c r="E48" i="40"/>
  <c r="G48" i="40"/>
  <c r="H48" i="40"/>
  <c r="D49" i="40"/>
  <c r="D50" i="40"/>
  <c r="G50" i="40"/>
  <c r="H50" i="40"/>
  <c r="D51" i="40"/>
  <c r="G51" i="40"/>
  <c r="H51" i="40"/>
  <c r="D52" i="40"/>
  <c r="G52" i="40"/>
  <c r="H52" i="40"/>
  <c r="G53" i="40"/>
  <c r="H53" i="40"/>
  <c r="D54" i="40"/>
  <c r="G54" i="40"/>
  <c r="H54" i="40"/>
  <c r="G55" i="40"/>
  <c r="H55" i="40"/>
  <c r="G56" i="40"/>
  <c r="H56" i="40"/>
  <c r="G57" i="40"/>
  <c r="H57" i="40"/>
  <c r="C66" i="40"/>
  <c r="G66" i="40"/>
  <c r="C67" i="40"/>
  <c r="G67" i="40"/>
  <c r="C68" i="40"/>
  <c r="G68" i="40"/>
  <c r="C76" i="40"/>
  <c r="C77" i="40"/>
  <c r="C78" i="40"/>
  <c r="A12" i="20"/>
  <c r="A13" i="20" s="1"/>
  <c r="A14" i="20" s="1"/>
  <c r="A15" i="20" s="1"/>
  <c r="A16" i="20" s="1"/>
  <c r="A17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B13" i="20"/>
  <c r="B14" i="20" s="1"/>
  <c r="B15" i="20" s="1"/>
  <c r="B16" i="20" s="1"/>
  <c r="B17" i="20"/>
  <c r="B20" i="20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D47" i="20"/>
  <c r="E47" i="20"/>
  <c r="G47" i="20"/>
  <c r="H47" i="20"/>
  <c r="D48" i="20"/>
  <c r="E48" i="20"/>
  <c r="G48" i="20"/>
  <c r="H48" i="20"/>
  <c r="D49" i="20"/>
  <c r="D50" i="20"/>
  <c r="G50" i="20"/>
  <c r="H50" i="20"/>
  <c r="D51" i="20"/>
  <c r="G51" i="20"/>
  <c r="H51" i="20"/>
  <c r="D52" i="20"/>
  <c r="G52" i="20"/>
  <c r="H52" i="20"/>
  <c r="G53" i="20"/>
  <c r="H53" i="20"/>
  <c r="D54" i="20"/>
  <c r="G54" i="20"/>
  <c r="H54" i="20"/>
  <c r="G55" i="20"/>
  <c r="H55" i="20"/>
  <c r="G56" i="20"/>
  <c r="H56" i="20"/>
  <c r="G57" i="20"/>
  <c r="H57" i="20"/>
  <c r="C66" i="20"/>
  <c r="G66" i="20"/>
  <c r="C67" i="20"/>
  <c r="G67" i="20"/>
  <c r="C68" i="20"/>
  <c r="G68" i="20"/>
  <c r="C76" i="20"/>
  <c r="C77" i="20"/>
  <c r="C78" i="20"/>
  <c r="A11" i="30"/>
  <c r="A12" i="30" s="1"/>
  <c r="A13" i="30" s="1"/>
  <c r="A14" i="30" s="1"/>
  <c r="A15" i="30"/>
  <c r="A16" i="30"/>
  <c r="A17" i="30" s="1"/>
  <c r="A18" i="30" s="1"/>
  <c r="A21" i="30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D48" i="30"/>
  <c r="E48" i="30"/>
  <c r="G48" i="30"/>
  <c r="H48" i="30"/>
  <c r="D49" i="30"/>
  <c r="E49" i="30"/>
  <c r="G49" i="30"/>
  <c r="H49" i="30"/>
  <c r="D50" i="30"/>
  <c r="D51" i="30"/>
  <c r="G51" i="30"/>
  <c r="H51" i="30"/>
  <c r="D52" i="30"/>
  <c r="G52" i="30"/>
  <c r="H52" i="30"/>
  <c r="D53" i="30"/>
  <c r="G53" i="30"/>
  <c r="H53" i="30"/>
  <c r="G54" i="30"/>
  <c r="H54" i="30"/>
  <c r="D55" i="30"/>
  <c r="G55" i="30"/>
  <c r="H55" i="30"/>
  <c r="G56" i="30"/>
  <c r="H56" i="30"/>
  <c r="G57" i="30"/>
  <c r="H57" i="30"/>
  <c r="G58" i="30"/>
  <c r="H58" i="30"/>
  <c r="C67" i="30"/>
  <c r="G67" i="30"/>
  <c r="C68" i="30"/>
  <c r="G68" i="30"/>
  <c r="C69" i="30"/>
  <c r="G69" i="30"/>
  <c r="C77" i="30"/>
  <c r="C78" i="30"/>
  <c r="C79" i="30"/>
  <c r="A11" i="42"/>
  <c r="A12" i="42"/>
  <c r="A13" i="42" s="1"/>
  <c r="A14" i="42"/>
  <c r="A15" i="42"/>
  <c r="A16" i="42" s="1"/>
  <c r="A21" i="42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D50" i="42"/>
  <c r="E50" i="42"/>
  <c r="G50" i="42"/>
  <c r="H50" i="42"/>
  <c r="D51" i="42"/>
  <c r="E51" i="42"/>
  <c r="G51" i="42"/>
  <c r="H51" i="42"/>
  <c r="D52" i="42"/>
  <c r="D53" i="42"/>
  <c r="G53" i="42"/>
  <c r="H53" i="42"/>
  <c r="D54" i="42"/>
  <c r="G54" i="42"/>
  <c r="H54" i="42"/>
  <c r="D55" i="42"/>
  <c r="G55" i="42"/>
  <c r="H55" i="42"/>
  <c r="G56" i="42"/>
  <c r="H56" i="42"/>
  <c r="D57" i="42"/>
  <c r="G57" i="42"/>
  <c r="H57" i="42"/>
  <c r="G58" i="42"/>
  <c r="H58" i="42"/>
  <c r="G59" i="42"/>
  <c r="H59" i="42"/>
  <c r="G60" i="42"/>
  <c r="H60" i="42"/>
  <c r="C69" i="42"/>
  <c r="G69" i="42"/>
  <c r="C70" i="42"/>
  <c r="G70" i="42"/>
  <c r="C71" i="42"/>
  <c r="G71" i="42"/>
  <c r="C79" i="42"/>
  <c r="C80" i="42"/>
  <c r="C81" i="42"/>
  <c r="D48" i="54"/>
  <c r="E48" i="54"/>
  <c r="G48" i="54"/>
  <c r="H48" i="54"/>
  <c r="D49" i="54"/>
  <c r="E49" i="54"/>
  <c r="G49" i="54"/>
  <c r="H49" i="54"/>
  <c r="D50" i="54"/>
  <c r="D51" i="54"/>
  <c r="G51" i="54"/>
  <c r="H51" i="54"/>
  <c r="D52" i="54"/>
  <c r="G52" i="54"/>
  <c r="H52" i="54"/>
  <c r="D53" i="54"/>
  <c r="G53" i="54"/>
  <c r="H53" i="54"/>
  <c r="G54" i="54"/>
  <c r="H54" i="54"/>
  <c r="D55" i="54"/>
  <c r="G55" i="54"/>
  <c r="H55" i="54"/>
  <c r="G56" i="54"/>
  <c r="H56" i="54"/>
  <c r="G57" i="54"/>
  <c r="H57" i="54"/>
  <c r="G58" i="54"/>
  <c r="H58" i="54"/>
  <c r="C82" i="54"/>
  <c r="C83" i="54"/>
  <c r="A12" i="12"/>
  <c r="A13" i="12"/>
  <c r="B13" i="12"/>
  <c r="A14" i="12"/>
  <c r="A15" i="12" s="1"/>
  <c r="A16" i="12" s="1"/>
  <c r="A17" i="12" s="1"/>
  <c r="A18" i="12" s="1"/>
  <c r="B14" i="12"/>
  <c r="B16" i="12"/>
  <c r="B17" i="12" s="1"/>
  <c r="B18" i="12"/>
  <c r="B20" i="12" s="1"/>
  <c r="A20" i="12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B22" i="12"/>
  <c r="B24" i="12"/>
  <c r="B25" i="12" s="1"/>
  <c r="B28" i="12"/>
  <c r="B29" i="12"/>
  <c r="B30" i="12" s="1"/>
  <c r="B33" i="12"/>
  <c r="B34" i="12"/>
  <c r="B35" i="12" s="1"/>
  <c r="D47" i="12"/>
  <c r="E47" i="12"/>
  <c r="G47" i="12"/>
  <c r="H47" i="12"/>
  <c r="D48" i="12"/>
  <c r="E48" i="12"/>
  <c r="G48" i="12"/>
  <c r="H48" i="12"/>
  <c r="D49" i="12"/>
  <c r="D50" i="12"/>
  <c r="G50" i="12"/>
  <c r="H50" i="12"/>
  <c r="D51" i="12"/>
  <c r="G51" i="12"/>
  <c r="H51" i="12"/>
  <c r="D52" i="12"/>
  <c r="G52" i="12"/>
  <c r="H52" i="12"/>
  <c r="G53" i="12"/>
  <c r="H53" i="12"/>
  <c r="D54" i="12"/>
  <c r="G54" i="12"/>
  <c r="H54" i="12"/>
  <c r="G55" i="12"/>
  <c r="H55" i="12"/>
  <c r="G56" i="12"/>
  <c r="H56" i="12"/>
  <c r="G57" i="12"/>
  <c r="H57" i="12"/>
  <c r="C66" i="12"/>
  <c r="G66" i="12"/>
  <c r="C67" i="12"/>
  <c r="G67" i="12"/>
  <c r="C68" i="12"/>
  <c r="G68" i="12"/>
  <c r="C76" i="12"/>
  <c r="C77" i="12"/>
  <c r="C78" i="12"/>
  <c r="D49" i="48"/>
  <c r="E49" i="48"/>
  <c r="G49" i="48"/>
  <c r="H49" i="48"/>
  <c r="D50" i="48"/>
  <c r="E50" i="48"/>
  <c r="G50" i="48"/>
  <c r="H50" i="48"/>
  <c r="D51" i="48"/>
  <c r="D52" i="48"/>
  <c r="G52" i="48"/>
  <c r="H52" i="48"/>
  <c r="D53" i="48"/>
  <c r="G53" i="48"/>
  <c r="H53" i="48"/>
  <c r="D54" i="48"/>
  <c r="G54" i="48"/>
  <c r="H54" i="48"/>
  <c r="G55" i="48"/>
  <c r="H55" i="48"/>
  <c r="D56" i="48"/>
  <c r="G56" i="48"/>
  <c r="H56" i="48"/>
  <c r="G57" i="48"/>
  <c r="H57" i="48"/>
  <c r="G58" i="48"/>
  <c r="H58" i="48"/>
  <c r="G59" i="48"/>
  <c r="H59" i="48"/>
  <c r="C69" i="48"/>
  <c r="C77" i="48"/>
  <c r="C78" i="48"/>
  <c r="A11" i="6"/>
  <c r="A12" i="6" s="1"/>
  <c r="A13" i="6" s="1"/>
  <c r="A14" i="6" s="1"/>
  <c r="A15" i="6" s="1"/>
  <c r="A16" i="6" s="1"/>
  <c r="A17" i="6" s="1"/>
  <c r="A18" i="6" s="1"/>
  <c r="A21" i="6"/>
  <c r="A22" i="6" s="1"/>
  <c r="A23" i="6" s="1"/>
  <c r="A24" i="6"/>
  <c r="A25" i="6"/>
  <c r="A26" i="6" s="1"/>
  <c r="A27" i="6" s="1"/>
  <c r="A28" i="6" s="1"/>
  <c r="A29" i="6" s="1"/>
  <c r="A30" i="6" s="1"/>
  <c r="A31" i="6" s="1"/>
  <c r="A32" i="6"/>
  <c r="A33" i="6"/>
  <c r="A34" i="6" s="1"/>
  <c r="A35" i="6" s="1"/>
  <c r="A36" i="6" s="1"/>
  <c r="A37" i="6" s="1"/>
  <c r="A38" i="6" s="1"/>
  <c r="D46" i="6"/>
  <c r="E46" i="6"/>
  <c r="G46" i="6"/>
  <c r="H46" i="6"/>
  <c r="D47" i="6"/>
  <c r="E47" i="6"/>
  <c r="G47" i="6"/>
  <c r="H47" i="6"/>
  <c r="D48" i="6"/>
  <c r="D49" i="6"/>
  <c r="G49" i="6"/>
  <c r="H49" i="6"/>
  <c r="D50" i="6"/>
  <c r="G50" i="6"/>
  <c r="H50" i="6"/>
  <c r="D51" i="6"/>
  <c r="G51" i="6"/>
  <c r="H51" i="6"/>
  <c r="G52" i="6"/>
  <c r="H52" i="6"/>
  <c r="D53" i="6"/>
  <c r="G53" i="6"/>
  <c r="H53" i="6"/>
  <c r="G54" i="6"/>
  <c r="H54" i="6"/>
  <c r="G55" i="6"/>
  <c r="H55" i="6"/>
  <c r="G56" i="6"/>
  <c r="H56" i="6"/>
  <c r="C65" i="6"/>
  <c r="G65" i="6"/>
  <c r="C66" i="6"/>
  <c r="G66" i="6"/>
  <c r="C67" i="6"/>
  <c r="G67" i="6"/>
  <c r="C75" i="6"/>
  <c r="C76" i="6"/>
  <c r="C77" i="6"/>
  <c r="A12" i="26"/>
  <c r="A13" i="26" s="1"/>
  <c r="A14" i="26" s="1"/>
  <c r="A15" i="26" s="1"/>
  <c r="A16" i="26" s="1"/>
  <c r="A17" i="26" s="1"/>
  <c r="A18" i="26" s="1"/>
  <c r="A19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B13" i="26"/>
  <c r="B14" i="26"/>
  <c r="B15" i="26" s="1"/>
  <c r="B16" i="26" s="1"/>
  <c r="B17" i="26" s="1"/>
  <c r="B18" i="26" s="1"/>
  <c r="B19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D46" i="26"/>
  <c r="E46" i="26"/>
  <c r="G46" i="26"/>
  <c r="H46" i="26"/>
  <c r="D47" i="26"/>
  <c r="E47" i="26"/>
  <c r="G47" i="26"/>
  <c r="H47" i="26"/>
  <c r="D48" i="26"/>
  <c r="D49" i="26"/>
  <c r="G49" i="26"/>
  <c r="H49" i="26"/>
  <c r="D50" i="26"/>
  <c r="G50" i="26"/>
  <c r="H50" i="26"/>
  <c r="D51" i="26"/>
  <c r="G51" i="26"/>
  <c r="H51" i="26"/>
  <c r="G52" i="26"/>
  <c r="H52" i="26"/>
  <c r="D53" i="26"/>
  <c r="G53" i="26"/>
  <c r="H53" i="26"/>
  <c r="G54" i="26"/>
  <c r="H54" i="26"/>
  <c r="G55" i="26"/>
  <c r="H55" i="26"/>
  <c r="G56" i="26"/>
  <c r="H56" i="26"/>
  <c r="C65" i="26"/>
  <c r="G65" i="26"/>
  <c r="C66" i="26"/>
  <c r="G66" i="26"/>
  <c r="C67" i="26"/>
  <c r="G67" i="26"/>
  <c r="C75" i="26"/>
  <c r="C76" i="26"/>
  <c r="C77" i="26"/>
  <c r="A11" i="36"/>
  <c r="A12" i="36" s="1"/>
  <c r="A13" i="36" s="1"/>
  <c r="A14" i="36" s="1"/>
  <c r="A15" i="36" s="1"/>
  <c r="A16" i="36" s="1"/>
  <c r="A17" i="36" s="1"/>
  <c r="A20" i="36"/>
  <c r="A21" i="36" s="1"/>
  <c r="A22" i="36" s="1"/>
  <c r="A23" i="36"/>
  <c r="A24" i="36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D46" i="36"/>
  <c r="E46" i="36"/>
  <c r="G46" i="36"/>
  <c r="H46" i="36"/>
  <c r="D47" i="36"/>
  <c r="E47" i="36"/>
  <c r="G47" i="36"/>
  <c r="H47" i="36"/>
  <c r="D48" i="36"/>
  <c r="D49" i="36"/>
  <c r="G49" i="36"/>
  <c r="H49" i="36"/>
  <c r="D50" i="36"/>
  <c r="G50" i="36"/>
  <c r="H50" i="36"/>
  <c r="D51" i="36"/>
  <c r="G51" i="36"/>
  <c r="H51" i="36"/>
  <c r="G52" i="36"/>
  <c r="H52" i="36"/>
  <c r="D53" i="36"/>
  <c r="G53" i="36"/>
  <c r="H53" i="36"/>
  <c r="G54" i="36"/>
  <c r="H54" i="36"/>
  <c r="G55" i="36"/>
  <c r="H55" i="36"/>
  <c r="G56" i="36"/>
  <c r="H56" i="36"/>
  <c r="C65" i="36"/>
  <c r="G65" i="36"/>
  <c r="C66" i="36"/>
  <c r="G66" i="36"/>
  <c r="C67" i="36"/>
  <c r="G67" i="36"/>
  <c r="C75" i="36"/>
  <c r="C76" i="36"/>
  <c r="C77" i="36"/>
  <c r="H39" i="47"/>
  <c r="H56" i="47" s="1"/>
  <c r="D48" i="47"/>
  <c r="E48" i="47"/>
  <c r="G48" i="47"/>
  <c r="H48" i="47"/>
  <c r="D49" i="47"/>
  <c r="E49" i="47"/>
  <c r="G49" i="47"/>
  <c r="H49" i="47"/>
  <c r="D50" i="47"/>
  <c r="D51" i="47"/>
  <c r="G51" i="47"/>
  <c r="H51" i="47"/>
  <c r="D52" i="47"/>
  <c r="G52" i="47"/>
  <c r="H52" i="47"/>
  <c r="D53" i="47"/>
  <c r="G53" i="47"/>
  <c r="H53" i="47"/>
  <c r="G54" i="47"/>
  <c r="H54" i="47"/>
  <c r="D55" i="47"/>
  <c r="G55" i="47"/>
  <c r="H55" i="47"/>
  <c r="G56" i="47"/>
  <c r="G57" i="47"/>
  <c r="H57" i="47"/>
  <c r="G58" i="47"/>
  <c r="H58" i="47"/>
  <c r="C68" i="47"/>
  <c r="G68" i="47"/>
  <c r="C69" i="47"/>
  <c r="C77" i="47"/>
  <c r="C78" i="47"/>
  <c r="A12" i="7"/>
  <c r="A13" i="7" s="1"/>
  <c r="A14" i="7" s="1"/>
  <c r="A15" i="7" s="1"/>
  <c r="A16" i="7" s="1"/>
  <c r="A17" i="7" s="1"/>
  <c r="A20" i="7"/>
  <c r="A21" i="7"/>
  <c r="A22" i="7"/>
  <c r="A23" i="7" s="1"/>
  <c r="A24" i="7" s="1"/>
  <c r="A25" i="7" s="1"/>
  <c r="A26" i="7" s="1"/>
  <c r="A27" i="7" s="1"/>
  <c r="A28" i="7" s="1"/>
  <c r="A29" i="7"/>
  <c r="A30" i="7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D48" i="7"/>
  <c r="E48" i="7"/>
  <c r="G48" i="7"/>
  <c r="H48" i="7"/>
  <c r="D49" i="7"/>
  <c r="E49" i="7"/>
  <c r="G49" i="7"/>
  <c r="H49" i="7"/>
  <c r="D50" i="7"/>
  <c r="D51" i="7"/>
  <c r="G51" i="7"/>
  <c r="H51" i="7"/>
  <c r="D52" i="7"/>
  <c r="G52" i="7"/>
  <c r="H52" i="7"/>
  <c r="D53" i="7"/>
  <c r="G53" i="7"/>
  <c r="H53" i="7"/>
  <c r="G54" i="7"/>
  <c r="H54" i="7"/>
  <c r="D55" i="7"/>
  <c r="G55" i="7"/>
  <c r="H55" i="7"/>
  <c r="G56" i="7"/>
  <c r="H56" i="7"/>
  <c r="G57" i="7"/>
  <c r="H57" i="7"/>
  <c r="G58" i="7"/>
  <c r="H58" i="7"/>
  <c r="C67" i="7"/>
  <c r="G67" i="7"/>
  <c r="C68" i="7"/>
  <c r="G68" i="7"/>
  <c r="C69" i="7"/>
  <c r="G69" i="7"/>
  <c r="C77" i="7"/>
  <c r="C78" i="7"/>
  <c r="C79" i="7"/>
  <c r="A12" i="25"/>
  <c r="A13" i="25"/>
  <c r="A14" i="25" s="1"/>
  <c r="A15" i="25" s="1"/>
  <c r="A16" i="25" s="1"/>
  <c r="A17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B13" i="25"/>
  <c r="B14" i="25" s="1"/>
  <c r="B15" i="25" s="1"/>
  <c r="B16" i="25" s="1"/>
  <c r="B17" i="25" s="1"/>
  <c r="B20" i="25"/>
  <c r="B21" i="25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D49" i="25"/>
  <c r="E49" i="25"/>
  <c r="G49" i="25"/>
  <c r="H49" i="25"/>
  <c r="D50" i="25"/>
  <c r="E50" i="25"/>
  <c r="G50" i="25"/>
  <c r="H50" i="25"/>
  <c r="D51" i="25"/>
  <c r="D52" i="25"/>
  <c r="G52" i="25"/>
  <c r="H52" i="25"/>
  <c r="D53" i="25"/>
  <c r="G53" i="25"/>
  <c r="H53" i="25"/>
  <c r="D54" i="25"/>
  <c r="G54" i="25"/>
  <c r="H54" i="25"/>
  <c r="G55" i="25"/>
  <c r="H55" i="25"/>
  <c r="D56" i="25"/>
  <c r="G56" i="25"/>
  <c r="H56" i="25"/>
  <c r="G57" i="25"/>
  <c r="H57" i="25"/>
  <c r="G58" i="25"/>
  <c r="H58" i="25"/>
  <c r="G59" i="25"/>
  <c r="H59" i="25"/>
  <c r="C68" i="25"/>
  <c r="G68" i="25"/>
  <c r="C69" i="25"/>
  <c r="G69" i="25"/>
  <c r="C70" i="25"/>
  <c r="G70" i="25"/>
  <c r="C78" i="25"/>
  <c r="C79" i="25"/>
  <c r="C80" i="25"/>
  <c r="A11" i="35"/>
  <c r="A12" i="35"/>
  <c r="A13" i="35" s="1"/>
  <c r="A14" i="35" s="1"/>
  <c r="A15" i="35" s="1"/>
  <c r="A16" i="35" s="1"/>
  <c r="A17" i="35" s="1"/>
  <c r="A20" i="35"/>
  <c r="A21" i="35"/>
  <c r="A22" i="35"/>
  <c r="A23" i="35" s="1"/>
  <c r="A24" i="35"/>
  <c r="A25" i="35" s="1"/>
  <c r="A26" i="35" s="1"/>
  <c r="A27" i="35" s="1"/>
  <c r="A28" i="35" s="1"/>
  <c r="A29" i="35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D47" i="35"/>
  <c r="E47" i="35"/>
  <c r="G47" i="35"/>
  <c r="H47" i="35"/>
  <c r="D48" i="35"/>
  <c r="E48" i="35"/>
  <c r="G48" i="35"/>
  <c r="H48" i="35"/>
  <c r="D49" i="35"/>
  <c r="D50" i="35"/>
  <c r="G50" i="35"/>
  <c r="H50" i="35"/>
  <c r="D51" i="35"/>
  <c r="G51" i="35"/>
  <c r="H51" i="35"/>
  <c r="D52" i="35"/>
  <c r="G52" i="35"/>
  <c r="H52" i="35"/>
  <c r="G53" i="35"/>
  <c r="H53" i="35"/>
  <c r="D54" i="35"/>
  <c r="G54" i="35"/>
  <c r="H54" i="35"/>
  <c r="G55" i="35"/>
  <c r="H55" i="35"/>
  <c r="G56" i="35"/>
  <c r="H56" i="35"/>
  <c r="G57" i="35"/>
  <c r="H57" i="35"/>
  <c r="C66" i="35"/>
  <c r="G66" i="35"/>
  <c r="C67" i="35"/>
  <c r="G67" i="35"/>
  <c r="C68" i="35"/>
  <c r="G68" i="35"/>
  <c r="C76" i="35"/>
  <c r="C77" i="35"/>
  <c r="C78" i="35"/>
  <c r="D48" i="46"/>
  <c r="E48" i="46"/>
  <c r="G48" i="46"/>
  <c r="H48" i="46"/>
  <c r="D49" i="46"/>
  <c r="E49" i="46"/>
  <c r="G49" i="46"/>
  <c r="H49" i="46"/>
  <c r="D50" i="46"/>
  <c r="D51" i="46"/>
  <c r="G51" i="46"/>
  <c r="H51" i="46"/>
  <c r="D52" i="46"/>
  <c r="G52" i="46"/>
  <c r="H52" i="46"/>
  <c r="D53" i="46"/>
  <c r="G53" i="46"/>
  <c r="H53" i="46"/>
  <c r="G54" i="46"/>
  <c r="H54" i="46"/>
  <c r="D55" i="46"/>
  <c r="G55" i="46"/>
  <c r="H55" i="46"/>
  <c r="G56" i="46"/>
  <c r="H56" i="46"/>
  <c r="G57" i="46"/>
  <c r="H57" i="46"/>
  <c r="G58" i="46"/>
  <c r="H58" i="46"/>
  <c r="C68" i="46"/>
  <c r="G68" i="46"/>
  <c r="C69" i="46"/>
  <c r="C77" i="46"/>
  <c r="C78" i="46"/>
  <c r="D47" i="58"/>
  <c r="E47" i="58"/>
  <c r="G47" i="58"/>
  <c r="H47" i="58"/>
  <c r="D48" i="58"/>
  <c r="E48" i="58"/>
  <c r="G48" i="58"/>
  <c r="H48" i="58"/>
  <c r="D49" i="58"/>
  <c r="D50" i="58"/>
  <c r="G50" i="58"/>
  <c r="H50" i="58"/>
  <c r="D51" i="58"/>
  <c r="G51" i="58"/>
  <c r="H51" i="58"/>
  <c r="D52" i="58"/>
  <c r="G52" i="58"/>
  <c r="H52" i="58"/>
  <c r="G53" i="58"/>
  <c r="H53" i="58"/>
  <c r="D54" i="58"/>
  <c r="G54" i="58"/>
  <c r="H54" i="58"/>
  <c r="G55" i="58"/>
  <c r="H55" i="58"/>
  <c r="G56" i="58"/>
  <c r="H56" i="58"/>
  <c r="G57" i="58"/>
  <c r="H57" i="58"/>
  <c r="C81" i="58"/>
  <c r="C82" i="58"/>
  <c r="A12" i="8"/>
  <c r="A13" i="8"/>
  <c r="A14" i="8" s="1"/>
  <c r="A15" i="8" s="1"/>
  <c r="A16" i="8" s="1"/>
  <c r="A17" i="8" s="1"/>
  <c r="A18" i="8"/>
  <c r="A21" i="8"/>
  <c r="A22" i="8" s="1"/>
  <c r="A23" i="8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D48" i="8"/>
  <c r="E48" i="8"/>
  <c r="G48" i="8"/>
  <c r="H48" i="8"/>
  <c r="D49" i="8"/>
  <c r="E49" i="8"/>
  <c r="G49" i="8"/>
  <c r="H49" i="8"/>
  <c r="D50" i="8"/>
  <c r="D51" i="8"/>
  <c r="G51" i="8"/>
  <c r="H51" i="8"/>
  <c r="D52" i="8"/>
  <c r="G52" i="8"/>
  <c r="H52" i="8"/>
  <c r="D53" i="8"/>
  <c r="G53" i="8"/>
  <c r="H53" i="8"/>
  <c r="G54" i="8"/>
  <c r="H54" i="8"/>
  <c r="D55" i="8"/>
  <c r="G55" i="8"/>
  <c r="H55" i="8"/>
  <c r="G56" i="8"/>
  <c r="H56" i="8"/>
  <c r="G57" i="8"/>
  <c r="H57" i="8"/>
  <c r="G58" i="8"/>
  <c r="H58" i="8"/>
  <c r="C67" i="8"/>
  <c r="G67" i="8"/>
  <c r="C68" i="8"/>
  <c r="G68" i="8"/>
  <c r="C69" i="8"/>
  <c r="G69" i="8"/>
  <c r="C77" i="8"/>
  <c r="C78" i="8"/>
  <c r="C79" i="8"/>
  <c r="A12" i="24"/>
  <c r="A13" i="24"/>
  <c r="A14" i="24" s="1"/>
  <c r="B13" i="24"/>
  <c r="B14" i="24" s="1"/>
  <c r="B15" i="24" s="1"/>
  <c r="B16" i="24" s="1"/>
  <c r="B17" i="24" s="1"/>
  <c r="B18" i="24" s="1"/>
  <c r="A15" i="24"/>
  <c r="A16" i="24" s="1"/>
  <c r="A17" i="24" s="1"/>
  <c r="A18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B21" i="24"/>
  <c r="B22" i="24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D48" i="24"/>
  <c r="E48" i="24"/>
  <c r="G48" i="24"/>
  <c r="H48" i="24"/>
  <c r="D49" i="24"/>
  <c r="E49" i="24"/>
  <c r="G49" i="24"/>
  <c r="H49" i="24"/>
  <c r="D50" i="24"/>
  <c r="D51" i="24"/>
  <c r="G51" i="24"/>
  <c r="H51" i="24"/>
  <c r="D52" i="24"/>
  <c r="G52" i="24"/>
  <c r="H52" i="24"/>
  <c r="D53" i="24"/>
  <c r="G53" i="24"/>
  <c r="H53" i="24"/>
  <c r="G54" i="24"/>
  <c r="H54" i="24"/>
  <c r="D55" i="24"/>
  <c r="G55" i="24"/>
  <c r="H55" i="24"/>
  <c r="G56" i="24"/>
  <c r="H56" i="24"/>
  <c r="G57" i="24"/>
  <c r="H57" i="24"/>
  <c r="G58" i="24"/>
  <c r="H58" i="24"/>
  <c r="C67" i="24"/>
  <c r="G67" i="24"/>
  <c r="C68" i="24"/>
  <c r="G68" i="24"/>
  <c r="C69" i="24"/>
  <c r="G69" i="24"/>
  <c r="C77" i="24"/>
  <c r="C78" i="24"/>
  <c r="C79" i="24"/>
  <c r="A11" i="34"/>
  <c r="A12" i="34"/>
  <c r="A13" i="34"/>
  <c r="A14" i="34" s="1"/>
  <c r="A15" i="34" s="1"/>
  <c r="A16" i="34" s="1"/>
  <c r="A17" i="34" s="1"/>
  <c r="A20" i="34"/>
  <c r="A21" i="34" s="1"/>
  <c r="A22" i="34"/>
  <c r="A23" i="34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D47" i="34"/>
  <c r="E47" i="34"/>
  <c r="G47" i="34"/>
  <c r="H47" i="34"/>
  <c r="D48" i="34"/>
  <c r="E48" i="34"/>
  <c r="G48" i="34"/>
  <c r="H48" i="34"/>
  <c r="D49" i="34"/>
  <c r="D50" i="34"/>
  <c r="G50" i="34"/>
  <c r="H50" i="34"/>
  <c r="D51" i="34"/>
  <c r="G51" i="34"/>
  <c r="H51" i="34"/>
  <c r="D52" i="34"/>
  <c r="G52" i="34"/>
  <c r="H52" i="34"/>
  <c r="G53" i="34"/>
  <c r="H53" i="34"/>
  <c r="D54" i="34"/>
  <c r="G54" i="34"/>
  <c r="H54" i="34"/>
  <c r="G55" i="34"/>
  <c r="H55" i="34"/>
  <c r="G56" i="34"/>
  <c r="H56" i="34"/>
  <c r="G57" i="34"/>
  <c r="H57" i="34"/>
  <c r="C66" i="34"/>
  <c r="G66" i="34"/>
  <c r="C67" i="34"/>
  <c r="G67" i="34"/>
  <c r="C68" i="34"/>
  <c r="G68" i="34"/>
  <c r="C76" i="34"/>
  <c r="C77" i="34"/>
  <c r="C78" i="34"/>
</calcChain>
</file>

<file path=xl/sharedStrings.xml><?xml version="1.0" encoding="utf-8"?>
<sst xmlns="http://schemas.openxmlformats.org/spreadsheetml/2006/main" count="9600" uniqueCount="311">
  <si>
    <t>Printed on:</t>
  </si>
  <si>
    <t>NYMEX SETTLEMENT PRICE AVERAGES</t>
  </si>
  <si>
    <t xml:space="preserve">               SETTLEMENT PERIOD   01-1-97 TO 01-31-97</t>
  </si>
  <si>
    <t>CRUDE</t>
  </si>
  <si>
    <t>NATURAL</t>
  </si>
  <si>
    <t>OIL</t>
  </si>
  <si>
    <t>GAS</t>
  </si>
  <si>
    <t># OF</t>
  </si>
  <si>
    <t>FRONT</t>
  </si>
  <si>
    <t>SETTL'MT</t>
  </si>
  <si>
    <t>PROMPT</t>
  </si>
  <si>
    <t>DAYS</t>
  </si>
  <si>
    <t>DATE</t>
  </si>
  <si>
    <t>MONTH</t>
  </si>
  <si>
    <t>PRICE</t>
  </si>
  <si>
    <t>PLUS 1</t>
  </si>
  <si>
    <t>HENRY HUB</t>
  </si>
  <si>
    <t>KANSAS HUB</t>
  </si>
  <si>
    <t>FEB 97</t>
  </si>
  <si>
    <t>MAR 97</t>
  </si>
  <si>
    <t xml:space="preserve">         CLOSE DATE FOR CRUDE :</t>
  </si>
  <si>
    <t xml:space="preserve">         CLOSE DATE FOR NYMEX :</t>
  </si>
  <si>
    <t xml:space="preserve">         CLOSE DATE FOR NGK:</t>
  </si>
  <si>
    <t xml:space="preserve"> </t>
  </si>
  <si>
    <t>+1</t>
  </si>
  <si>
    <t xml:space="preserve">CRUDE </t>
  </si>
  <si>
    <t>NATURAL GAS</t>
  </si>
  <si>
    <t xml:space="preserve"> KANSAS CITY</t>
  </si>
  <si>
    <t>NYMEX AVG. (DLVRY):</t>
  </si>
  <si>
    <t>NXAVG</t>
  </si>
  <si>
    <t>KNXAVG</t>
  </si>
  <si>
    <t>PROMPT MONTH:</t>
  </si>
  <si>
    <t>01/01 TO 01/31</t>
  </si>
  <si>
    <t>NXPROMPT</t>
  </si>
  <si>
    <t>KNXPROMPT</t>
  </si>
  <si>
    <t>NXAVC-1</t>
  </si>
  <si>
    <t>N/A</t>
  </si>
  <si>
    <t>LAST 5 DAYS:</t>
  </si>
  <si>
    <t>NX5</t>
  </si>
  <si>
    <t>LAST 3 DAYS:</t>
  </si>
  <si>
    <t>NX3,NX3D</t>
  </si>
  <si>
    <t>KNX3</t>
  </si>
  <si>
    <t>LAST 2 DAYS:</t>
  </si>
  <si>
    <t>NX2</t>
  </si>
  <si>
    <t>KNX2</t>
  </si>
  <si>
    <t>NYMEX 3RD DAY BEFORE CLOSE</t>
  </si>
  <si>
    <t>NYMEX 2ND DAY BEFORE CLOSE</t>
  </si>
  <si>
    <t>NXB2</t>
  </si>
  <si>
    <t>LAST DAY:</t>
  </si>
  <si>
    <t>NX1</t>
  </si>
  <si>
    <t>KNX1, WAHA KCBT</t>
  </si>
  <si>
    <t>AVG 3RD/2ND DAY BEFORE CLOSE</t>
  </si>
  <si>
    <t>LAST 4 DAYS</t>
  </si>
  <si>
    <t>NX4</t>
  </si>
  <si>
    <t>KNX4</t>
  </si>
  <si>
    <t>COB</t>
  </si>
  <si>
    <t>PALO</t>
  </si>
  <si>
    <t>01/24/97</t>
  </si>
  <si>
    <t>01/27/97</t>
  </si>
  <si>
    <t>PWRCB2</t>
  </si>
  <si>
    <t>PWRPB2</t>
  </si>
  <si>
    <t>01/28/97</t>
  </si>
  <si>
    <t>LAST DAY</t>
  </si>
  <si>
    <t>PWRC1</t>
  </si>
  <si>
    <t>PWRP1</t>
  </si>
  <si>
    <t>LAST 2 DAYS</t>
  </si>
  <si>
    <t>PWRC2</t>
  </si>
  <si>
    <t>PWRP2</t>
  </si>
  <si>
    <t>LAST 3 DAYS</t>
  </si>
  <si>
    <t>PWRC3</t>
  </si>
  <si>
    <t>PWRP3</t>
  </si>
  <si>
    <t>PERMIAN</t>
  </si>
  <si>
    <t>01/29/97</t>
  </si>
  <si>
    <t>NGW - FLORIDA ZONES MONTHLY AVERAGES OF WEEKLY PRICES ("This Week")</t>
  </si>
  <si>
    <t>Zone 1</t>
  </si>
  <si>
    <t>Zone 2</t>
  </si>
  <si>
    <t>Zone 3</t>
  </si>
  <si>
    <t>Week 1</t>
  </si>
  <si>
    <t>Week 2</t>
  </si>
  <si>
    <t>Week 3</t>
  </si>
  <si>
    <t>Week 4</t>
  </si>
  <si>
    <t>Monthly Avg.</t>
  </si>
  <si>
    <t xml:space="preserve">                                                  NYMEX SETTLEMENT PRICE AVERAGES</t>
  </si>
  <si>
    <t xml:space="preserve">                                                     SETTLEMENT PERIOD   3-1-99 TO 3-31-99</t>
  </si>
  <si>
    <t>APR 99</t>
  </si>
  <si>
    <t>MAY 99</t>
  </si>
  <si>
    <t>03/01/99-03/31/99</t>
  </si>
  <si>
    <t>LAST 5 DAYS</t>
  </si>
  <si>
    <t>NXB3</t>
  </si>
  <si>
    <t>PNX1</t>
  </si>
  <si>
    <t>PNX2</t>
  </si>
  <si>
    <t>PNX3</t>
  </si>
  <si>
    <t xml:space="preserve">                                       NYMEX SETTLEMENT PRICE AVERAGES</t>
  </si>
  <si>
    <t xml:space="preserve">                                             SETTLEMENT PERIOD   2-1-99 TO 2-28-99</t>
  </si>
  <si>
    <t>MAR 99</t>
  </si>
  <si>
    <t>02/01/99-02/28/99</t>
  </si>
  <si>
    <t xml:space="preserve">                                NYMEX SETTLEMENT PRICE AVERAGES</t>
  </si>
  <si>
    <t xml:space="preserve">                                             SETTLEMENT PERIOD   1-4-99 TO 1-29-99</t>
  </si>
  <si>
    <t>FEB 99</t>
  </si>
  <si>
    <t>01/01/99-01/31/99</t>
  </si>
  <si>
    <t xml:space="preserve">                                       SETTLEMENT PERIOD   12-1-98 TO 12-31-98</t>
  </si>
  <si>
    <t>JAN 99</t>
  </si>
  <si>
    <t>12/01/98-12/31/98</t>
  </si>
  <si>
    <t xml:space="preserve">                                          SETTLEMENT PERIOD   11-1-98 TO 11-30-98</t>
  </si>
  <si>
    <t>DEC 98</t>
  </si>
  <si>
    <t>11/01/98-11/30/98</t>
  </si>
  <si>
    <t xml:space="preserve">                                          SETTLEMENT PERIOD   10-1-98 TO 10-30-98</t>
  </si>
  <si>
    <t>NOV 98</t>
  </si>
  <si>
    <t>10/01/98-10/31/98</t>
  </si>
  <si>
    <t xml:space="preserve">                       NYMEX SETTLEMENT PRICE AVERAGES</t>
  </si>
  <si>
    <t xml:space="preserve">                                SETTLEMENT PERIOD   09-1-98 TO 09-30-98</t>
  </si>
  <si>
    <t>OCT 98</t>
  </si>
  <si>
    <t>09/01/98-09/30/98</t>
  </si>
  <si>
    <t xml:space="preserve">                     SETTLEMENT PERIOD   08-1-98 TO 08-31-98</t>
  </si>
  <si>
    <t>SEP 98</t>
  </si>
  <si>
    <t>08/01/98-08/31/98</t>
  </si>
  <si>
    <t xml:space="preserve">               SETTLEMENT PERIOD   07-1-98 TO 07-31-98</t>
  </si>
  <si>
    <t>AUG 98</t>
  </si>
  <si>
    <t>07/01/98-07/31/98</t>
  </si>
  <si>
    <t xml:space="preserve">               SETTLEMENT PERIOD   06-1-98 TO 06-30-98</t>
  </si>
  <si>
    <t>JUL 98</t>
  </si>
  <si>
    <t>06/01/98-06/30/98</t>
  </si>
  <si>
    <t xml:space="preserve">               SETTLEMENT PERIOD   05-1-98 TO 05-31-98</t>
  </si>
  <si>
    <t>JUN 98</t>
  </si>
  <si>
    <t>05/01/98-05/31/98</t>
  </si>
  <si>
    <t xml:space="preserve">               SETTLEMENT PERIOD   04-1-98 TO 04-30-98</t>
  </si>
  <si>
    <t>MAY 98</t>
  </si>
  <si>
    <t>04/01/98-04/30/98</t>
  </si>
  <si>
    <t xml:space="preserve">               SETTLEMENT PERIOD   03-1-98 TO 03-31-98</t>
  </si>
  <si>
    <t>APR 98</t>
  </si>
  <si>
    <t>03/01/98-03/31/98</t>
  </si>
  <si>
    <t xml:space="preserve">               SETTLEMENT PERIOD   02-1-98 TO 02-28-98</t>
  </si>
  <si>
    <t>MAR 98</t>
  </si>
  <si>
    <t>02/01/98-02/28/98</t>
  </si>
  <si>
    <t xml:space="preserve">               SETTLEMENT PERIOD   01-1-98 TO 01-31-98</t>
  </si>
  <si>
    <t>FEB 98</t>
  </si>
  <si>
    <t>01/01/98-01/31/98</t>
  </si>
  <si>
    <t xml:space="preserve">               SETTLEMENT PERIOD   02-1-97 TO 02-28-97</t>
  </si>
  <si>
    <t>APR 97</t>
  </si>
  <si>
    <t>02/01 TO 02/28</t>
  </si>
  <si>
    <t>02/21/97</t>
  </si>
  <si>
    <t>02/24/97</t>
  </si>
  <si>
    <t>02/25/97</t>
  </si>
  <si>
    <t>02/26/97</t>
  </si>
  <si>
    <t xml:space="preserve">               SETTLEMENT PERIOD   03-1-97 TO 03-31-97</t>
  </si>
  <si>
    <t>MAY 97</t>
  </si>
  <si>
    <t>03/01 TO 03/31</t>
  </si>
  <si>
    <t>03/21/97</t>
  </si>
  <si>
    <t>03/24/97</t>
  </si>
  <si>
    <t>03/25/97</t>
  </si>
  <si>
    <t>03/26/97</t>
  </si>
  <si>
    <t>Week 5</t>
  </si>
  <si>
    <t>was</t>
  </si>
  <si>
    <t xml:space="preserve">               SETTLEMENT PERIOD   04-1-97 TO 04-30-97</t>
  </si>
  <si>
    <t>JUN 97</t>
  </si>
  <si>
    <t>04/01 TO 04/30</t>
  </si>
  <si>
    <t>04/23/97</t>
  </si>
  <si>
    <t>04/24/97</t>
  </si>
  <si>
    <t>04/25/97</t>
  </si>
  <si>
    <t>04/28/97</t>
  </si>
  <si>
    <t xml:space="preserve">               SETTLEMENT PERIOD   05-1-97 TO 05-31-97</t>
  </si>
  <si>
    <t>JUL 97</t>
  </si>
  <si>
    <t>05/01 TO 05/31</t>
  </si>
  <si>
    <t>05/22/97</t>
  </si>
  <si>
    <t>05/23/97</t>
  </si>
  <si>
    <t>05/27/97</t>
  </si>
  <si>
    <t>05/28/97</t>
  </si>
  <si>
    <t xml:space="preserve">               SETTLEMENT PERIOD   06-1-97 TO 06-30-97</t>
  </si>
  <si>
    <t>AUG 97</t>
  </si>
  <si>
    <t>06/01 TO 06/30</t>
  </si>
  <si>
    <t>06/23/97</t>
  </si>
  <si>
    <t>06/24/97</t>
  </si>
  <si>
    <t>06/25/97</t>
  </si>
  <si>
    <t>06/26/97</t>
  </si>
  <si>
    <t xml:space="preserve">               SETTLEMENT PERIOD   07-1-97 TO 07-31-97</t>
  </si>
  <si>
    <t>SEP 97</t>
  </si>
  <si>
    <t>07/01/97-07/31/97</t>
  </si>
  <si>
    <t xml:space="preserve">               SETTLEMENT PERIOD   08-1-97 TO 08-31-97</t>
  </si>
  <si>
    <t>OCT 97</t>
  </si>
  <si>
    <t>08/01/97-08/31/97</t>
  </si>
  <si>
    <t xml:space="preserve">               SETTLEMENT PERIOD   09-1-97 TO 09-30-97</t>
  </si>
  <si>
    <t>NOV 97</t>
  </si>
  <si>
    <t>09/01/97-09/30/97</t>
  </si>
  <si>
    <t xml:space="preserve">               SETTLEMENT PERIOD   10-1-97 TO 10-31-97</t>
  </si>
  <si>
    <t>DEC 97</t>
  </si>
  <si>
    <t>10/01/97-10/31/97</t>
  </si>
  <si>
    <t xml:space="preserve">               SETTLEMENT PERIOD   11-1-97 TO 11-30-97</t>
  </si>
  <si>
    <t>JAN 97</t>
  </si>
  <si>
    <t>11/01/97-11/30/97</t>
  </si>
  <si>
    <t xml:space="preserve">               SETTLEMENT PERIOD   12-1-97 TO 12-31-97</t>
  </si>
  <si>
    <t>12/01/97-12/31/97</t>
  </si>
  <si>
    <t xml:space="preserve">                                                     SETTLEMENT PERIOD   4-1-99 TO 4-30-99</t>
  </si>
  <si>
    <t>JUN 99</t>
  </si>
  <si>
    <t>04/01/99-04/30/99</t>
  </si>
  <si>
    <t xml:space="preserve">                                                     SETTLEMENT PERIOD   5-1-99 TO 5-31-99</t>
  </si>
  <si>
    <t>JUL 99</t>
  </si>
  <si>
    <t>05/01/99-05/30/99</t>
  </si>
  <si>
    <t xml:space="preserve">                                                     NYMEX SETTLEMENT PRICE AVERAGES</t>
  </si>
  <si>
    <t xml:space="preserve">                                    SETTLEMENT PERIOD   6-1-99 TO 6-30-99</t>
  </si>
  <si>
    <t>AUG 99</t>
  </si>
  <si>
    <t>06/01/99-06/30/99</t>
  </si>
  <si>
    <t xml:space="preserve">                                           SETTLEMENT PERIOD   7-1-99 TO 7-31-99</t>
  </si>
  <si>
    <t>SEP 99</t>
  </si>
  <si>
    <t>07/01/99-07/30/99</t>
  </si>
  <si>
    <t xml:space="preserve">                                         SETTLEMENT PERIOD   8-1-99 TO 8-31-99</t>
  </si>
  <si>
    <t>08/01/99-08/31/99</t>
  </si>
  <si>
    <t>OCT 99</t>
  </si>
  <si>
    <t xml:space="preserve">                                       SETTLEMENT PERIOD   9-1-99 TO 9-30-99</t>
  </si>
  <si>
    <t>09/01/99-09/30/99</t>
  </si>
  <si>
    <t>NOV 99</t>
  </si>
  <si>
    <t xml:space="preserve">                                     SETTLEMENT PERIOD   10-1-99 TO 10-31-99</t>
  </si>
  <si>
    <t>10/01/99-10/31/99</t>
  </si>
  <si>
    <t>DEC 99</t>
  </si>
  <si>
    <t>11/01/99-11/30/99</t>
  </si>
  <si>
    <t xml:space="preserve">                                        SETTLEMENT PERIOD   11-1-99 TO 11-30-99</t>
  </si>
  <si>
    <t xml:space="preserve">                                        SETTLEMENT PERIOD   12-1-99 TO 12-31-99</t>
  </si>
  <si>
    <t>12/01/99-12/31/99</t>
  </si>
  <si>
    <t>FEB 00</t>
  </si>
  <si>
    <t xml:space="preserve">                                        SETTLEMENT PERIOD   01-1-2000 TO 01-31-2000</t>
  </si>
  <si>
    <t>MAR 00</t>
  </si>
  <si>
    <t>01/01/00-01/31/00</t>
  </si>
  <si>
    <t xml:space="preserve">                                        SETTLEMENT PERIOD   02-1-2000 TO 02-29-2000</t>
  </si>
  <si>
    <t>JAN 00</t>
  </si>
  <si>
    <t>APR 00</t>
  </si>
  <si>
    <t>02/01/00-02/29/00</t>
  </si>
  <si>
    <t xml:space="preserve">                                        SETTLEMENT PERIOD   03-1-2000 TO 03-31-2000</t>
  </si>
  <si>
    <t>MAY 00</t>
  </si>
  <si>
    <t>03/01/00-03/31/00</t>
  </si>
  <si>
    <t xml:space="preserve">                                        SETTLEMENT PERIOD   04-1-2000 TO 04-30-2000</t>
  </si>
  <si>
    <t>JUN 00</t>
  </si>
  <si>
    <t>04/01/00-04/30/00</t>
  </si>
  <si>
    <t>JUL 00</t>
  </si>
  <si>
    <t>05/01/00-05/31/00</t>
  </si>
  <si>
    <t xml:space="preserve">                                        SETTLEMENT PERIOD   05-1-2000 TO 05-31-2000</t>
  </si>
  <si>
    <t>06/01/00-06/30/00</t>
  </si>
  <si>
    <t>AUG 00</t>
  </si>
  <si>
    <t xml:space="preserve">                                        SETTLEMENT PERIOD   06-1-2000 TO 06-30-2000</t>
  </si>
  <si>
    <t>SETTLEMENT PERIOD 07-01-2000 TO 07-31-2000</t>
  </si>
  <si>
    <t>7/1/00-7/31-00</t>
  </si>
  <si>
    <t>#7</t>
  </si>
  <si>
    <t>#8</t>
  </si>
  <si>
    <t>#1</t>
  </si>
  <si>
    <t>#2</t>
  </si>
  <si>
    <t>#3</t>
  </si>
  <si>
    <t>#4</t>
  </si>
  <si>
    <t>#5</t>
  </si>
  <si>
    <t>#6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</si>
  <si>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</si>
  <si>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</si>
  <si>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</si>
  <si>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</si>
  <si>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</si>
  <si>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</si>
  <si>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</si>
  <si>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</si>
  <si>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</si>
  <si>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</si>
  <si>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</si>
  <si>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</si>
  <si>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</si>
  <si>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</si>
  <si>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</si>
  <si>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</si>
  <si>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</si>
  <si>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</si>
  <si>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</si>
  <si>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SEP 00</t>
  </si>
  <si>
    <t>D 08-01-2000 TO 08-31-2000</t>
  </si>
  <si>
    <t>#28</t>
  </si>
  <si>
    <t>#29</t>
  </si>
  <si>
    <t>#30</t>
  </si>
  <si>
    <t>OCT 00</t>
  </si>
  <si>
    <t>8/1/00-8/31-00</t>
  </si>
  <si>
    <t>MENT PERIOD  09-01-2000 TO  09-30-2000</t>
  </si>
  <si>
    <t>NOV 00</t>
  </si>
  <si>
    <t>9/1/00-9/30/00</t>
  </si>
  <si>
    <t>SETTLEMENT PERIOD 10-01-2000 TO 10-31-2000</t>
  </si>
  <si>
    <t>DEC 00</t>
  </si>
  <si>
    <t>10/1/00-10/31/00</t>
  </si>
  <si>
    <t>SETTLEMENT PERIOD: 11/1/2000 TO 11/30/2000</t>
  </si>
  <si>
    <t>DEC-00</t>
  </si>
  <si>
    <t>JAN-01</t>
  </si>
  <si>
    <t>11/1/00-11/31/00</t>
  </si>
  <si>
    <t>RIOD   12/1/2000 TO  12/31/2000</t>
  </si>
  <si>
    <t>FEB-01</t>
  </si>
  <si>
    <t>SETTLEMENT PERIOD 01/1/2001  TO  01/31/2001</t>
  </si>
  <si>
    <t>MAR-01</t>
  </si>
  <si>
    <t>SETTLEMENT PERIOD 02/01/2001 TO 02/28/2001</t>
  </si>
  <si>
    <t>APR-01</t>
  </si>
  <si>
    <t>PWRC4</t>
  </si>
  <si>
    <t>PWRP5</t>
  </si>
  <si>
    <t>PWRC5</t>
  </si>
  <si>
    <t>PWRP4</t>
  </si>
  <si>
    <t>SETTLEMENT PERIOD 03/01/2001 TO 03/31/2001</t>
  </si>
  <si>
    <t>MAY-01</t>
  </si>
  <si>
    <t>SETTLEMENT PERIOD 04/01/2001 TO 04/30/2001</t>
  </si>
  <si>
    <t>JUN-01</t>
  </si>
  <si>
    <t>4/1-4/30/01</t>
  </si>
  <si>
    <t>SETTLEMENT PERIOD 05/01/2001 TO 05/31/2001</t>
  </si>
  <si>
    <t>JUL-01</t>
  </si>
  <si>
    <t>SETTLEMENT PERIOD 06/01/2001 TO 06/30/2001</t>
  </si>
  <si>
    <t>AUG-01</t>
  </si>
  <si>
    <t>SETTLEMENT PERIOD 07/01/2001 TO 07/31/2001</t>
  </si>
  <si>
    <t>SEP-01</t>
  </si>
  <si>
    <t>SETTLEMENT PERIOD 08/01/2001 TO 08/31/2001</t>
  </si>
  <si>
    <t>7/01-7/31/01</t>
  </si>
  <si>
    <t>OCT-01</t>
  </si>
  <si>
    <t>8/01-8/31/01</t>
  </si>
  <si>
    <t>SETTLEMENT PERIOD 09/01/2001 TO 09/30/2001</t>
  </si>
  <si>
    <t>NOV-01</t>
  </si>
  <si>
    <t>9/01-9/28/01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</si>
</sst>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165" formatCode="dd\-mmm\-yy_)"/>
    <numFmt numFmtId="166" formatCode="&quot;$&quot;#,##0.000_);\(&quot;$&quot;#,##0.000\)"/>
    <numFmt numFmtId="167" formatCode="&quot;#&quot;\ 0"/>
    <numFmt numFmtId="168" formatCode="&quot;$&quot;#,##0.0000_);\(&quot;$&quot;#,##0.0000\)"/>
    <numFmt numFmtId="169" formatCode="&quot;$&quot;#,##0.000_);\(&quot;$&quot;#,##0.00\)"/>
    <numFmt numFmtId="170" formatCode="&quot;$&quot;#,##0.00000_);\(&quot;$&quot;#,##0.000\)"/>
    <numFmt numFmtId="171" formatCode="&quot;$&quot;#,##0.000_);\(&quot;$&quot;#,##0.0\)"/>
    <numFmt numFmtId="172" formatCode="&quot;$&quot;#,##0.00000_);\(&quot;$&quot;#,##0.00000\)"/>
    <numFmt numFmtId="176" formatCode="&quot;$&quot;#,##0.0000"/>
    <numFmt numFmtId="178" formatCode="&quot;$&quot;#,##0.0000_);[Red]\(&quot;$&quot;#,##0.0000\)"/>
  </numFmts>
  <fonts count="26" x14ac:knownFonts="1">
    <font>
      <sz val="10"/>
      <name val="Arial"/>
    </font>
    <font>
      <sz val="10"/>
      <name val="Arial"/>
    </font>
    <font>
      <b/>
      <sz val="9"/>
      <name val="Arial"/>
    </font>
    <font>
      <sz val="9"/>
      <name val="Arial"/>
    </font>
    <font>
      <sz val="6"/>
      <name val="Arial"/>
    </font>
    <font>
      <b/>
      <sz val="8"/>
      <name val="Arial"/>
      <family val="2"/>
    </font>
    <font>
      <b/>
      <sz val="6"/>
      <name val="Arial"/>
    </font>
    <font>
      <b/>
      <sz val="8"/>
      <name val="Helv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11"/>
      <name val="Arial"/>
      <family val="2"/>
    </font>
    <font>
      <b/>
      <sz val="12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8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9"/>
      <name val="Arial"/>
      <family val="2"/>
    </font>
    <font>
      <sz val="9"/>
      <color indexed="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165" fontId="2" fillId="0" borderId="2" xfId="0" applyNumberFormat="1" applyFont="1" applyBorder="1" applyProtection="1"/>
    <xf numFmtId="0" fontId="2" fillId="0" borderId="3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18" fontId="2" fillId="0" borderId="0" xfId="0" applyNumberFormat="1" applyFont="1" applyBorder="1" applyAlignment="1"/>
    <xf numFmtId="18" fontId="2" fillId="0" borderId="0" xfId="0" applyNumberFormat="1" applyFont="1" applyBorder="1" applyAlignment="1">
      <alignment horizontal="centerContinuous"/>
    </xf>
    <xf numFmtId="0" fontId="2" fillId="0" borderId="3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6" fontId="2" fillId="0" borderId="0" xfId="0" applyNumberFormat="1" applyFont="1" applyBorder="1"/>
    <xf numFmtId="0" fontId="2" fillId="0" borderId="3" xfId="0" applyFont="1" applyBorder="1" applyAlignment="1">
      <alignment horizontal="right"/>
    </xf>
    <xf numFmtId="0" fontId="3" fillId="0" borderId="0" xfId="0" applyFont="1" applyBorder="1"/>
    <xf numFmtId="166" fontId="2" fillId="0" borderId="0" xfId="0" applyNumberFormat="1" applyFont="1" applyBorder="1" applyAlignment="1">
      <alignment horizontal="centerContinuous"/>
    </xf>
    <xf numFmtId="165" fontId="2" fillId="0" borderId="0" xfId="0" applyNumberFormat="1" applyFont="1" applyBorder="1" applyProtection="1"/>
    <xf numFmtId="166" fontId="2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7" fontId="3" fillId="0" borderId="3" xfId="0" applyNumberFormat="1" applyFont="1" applyBorder="1"/>
    <xf numFmtId="165" fontId="3" fillId="0" borderId="0" xfId="0" applyNumberFormat="1" applyFont="1" applyBorder="1" applyProtection="1"/>
    <xf numFmtId="168" fontId="3" fillId="0" borderId="0" xfId="0" quotePrefix="1" applyNumberFormat="1" applyFont="1" applyBorder="1" applyAlignment="1" applyProtection="1">
      <alignment horizontal="center"/>
    </xf>
    <xf numFmtId="168" fontId="3" fillId="0" borderId="4" xfId="0" applyNumberFormat="1" applyFont="1" applyBorder="1"/>
    <xf numFmtId="0" fontId="0" fillId="0" borderId="4" xfId="0" applyBorder="1"/>
    <xf numFmtId="168" fontId="3" fillId="0" borderId="5" xfId="0" applyNumberFormat="1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quotePrefix="1"/>
    <xf numFmtId="167" fontId="3" fillId="0" borderId="0" xfId="0" applyNumberFormat="1" applyFont="1" applyBorder="1"/>
    <xf numFmtId="14" fontId="3" fillId="0" borderId="0" xfId="0" applyNumberFormat="1" applyFont="1" applyBorder="1" applyAlignment="1">
      <alignment horizontal="right"/>
    </xf>
    <xf numFmtId="168" fontId="3" fillId="0" borderId="0" xfId="0" applyNumberFormat="1" applyFont="1" applyBorder="1"/>
    <xf numFmtId="14" fontId="3" fillId="0" borderId="0" xfId="0" applyNumberFormat="1" applyFont="1" applyBorder="1"/>
    <xf numFmtId="167" fontId="2" fillId="0" borderId="3" xfId="0" applyNumberFormat="1" applyFont="1" applyBorder="1"/>
    <xf numFmtId="0" fontId="0" fillId="0" borderId="0" xfId="0" applyBorder="1"/>
    <xf numFmtId="0" fontId="2" fillId="0" borderId="0" xfId="0" quotePrefix="1" applyFont="1" applyBorder="1" applyAlignment="1">
      <alignment horizontal="center"/>
    </xf>
    <xf numFmtId="166" fontId="2" fillId="0" borderId="0" xfId="0" applyNumberFormat="1" applyFont="1" applyBorder="1" applyProtection="1"/>
    <xf numFmtId="166" fontId="2" fillId="0" borderId="0" xfId="0" applyNumberFormat="1" applyFont="1" applyBorder="1" applyAlignment="1" applyProtection="1">
      <alignment horizontal="center"/>
    </xf>
    <xf numFmtId="0" fontId="2" fillId="0" borderId="6" xfId="0" quotePrefix="1" applyFont="1" applyBorder="1" applyAlignment="1"/>
    <xf numFmtId="0" fontId="3" fillId="0" borderId="7" xfId="0" applyFont="1" applyBorder="1"/>
    <xf numFmtId="0" fontId="4" fillId="0" borderId="7" xfId="0" applyFont="1" applyBorder="1"/>
    <xf numFmtId="169" fontId="2" fillId="0" borderId="7" xfId="0" applyNumberFormat="1" applyFont="1" applyBorder="1" applyAlignment="1" applyProtection="1">
      <alignment horizontal="center"/>
    </xf>
    <xf numFmtId="0" fontId="5" fillId="0" borderId="7" xfId="0" applyFont="1" applyBorder="1" applyAlignment="1">
      <alignment horizontal="right"/>
    </xf>
    <xf numFmtId="170" fontId="2" fillId="0" borderId="8" xfId="0" applyNumberFormat="1" applyFont="1" applyBorder="1" applyProtection="1"/>
    <xf numFmtId="0" fontId="5" fillId="0" borderId="0" xfId="0" applyFont="1"/>
    <xf numFmtId="0" fontId="2" fillId="0" borderId="9" xfId="0" quotePrefix="1" applyFont="1" applyBorder="1" applyAlignment="1"/>
    <xf numFmtId="0" fontId="3" fillId="0" borderId="4" xfId="0" applyFont="1" applyBorder="1"/>
    <xf numFmtId="0" fontId="6" fillId="0" borderId="4" xfId="0" applyFont="1" applyBorder="1"/>
    <xf numFmtId="169" fontId="2" fillId="0" borderId="4" xfId="0" applyNumberFormat="1" applyFont="1" applyBorder="1" applyAlignment="1" applyProtection="1">
      <alignment horizontal="center"/>
    </xf>
    <xf numFmtId="0" fontId="5" fillId="0" borderId="4" xfId="0" applyFont="1" applyBorder="1" applyAlignment="1">
      <alignment horizontal="right"/>
    </xf>
    <xf numFmtId="170" fontId="2" fillId="0" borderId="10" xfId="0" applyNumberFormat="1" applyFont="1" applyBorder="1" applyProtection="1"/>
    <xf numFmtId="0" fontId="2" fillId="0" borderId="9" xfId="0" applyFont="1" applyBorder="1" applyAlignment="1"/>
    <xf numFmtId="0" fontId="4" fillId="0" borderId="4" xfId="0" applyFont="1" applyBorder="1"/>
    <xf numFmtId="0" fontId="6" fillId="0" borderId="4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71" fontId="2" fillId="0" borderId="10" xfId="0" applyNumberFormat="1" applyFont="1" applyBorder="1" applyAlignment="1" applyProtection="1">
      <alignment horizontal="center"/>
    </xf>
    <xf numFmtId="166" fontId="2" fillId="0" borderId="4" xfId="0" applyNumberFormat="1" applyFont="1" applyBorder="1" applyAlignment="1" applyProtection="1">
      <alignment horizontal="center"/>
    </xf>
    <xf numFmtId="0" fontId="2" fillId="0" borderId="6" xfId="0" applyFont="1" applyBorder="1" applyAlignment="1"/>
    <xf numFmtId="0" fontId="0" fillId="0" borderId="7" xfId="0" applyBorder="1"/>
    <xf numFmtId="166" fontId="2" fillId="0" borderId="7" xfId="0" applyNumberFormat="1" applyFont="1" applyBorder="1" applyAlignment="1" applyProtection="1">
      <alignment horizontal="center"/>
    </xf>
    <xf numFmtId="0" fontId="7" fillId="0" borderId="7" xfId="0" applyFont="1" applyBorder="1" applyAlignment="1">
      <alignment horizontal="right"/>
    </xf>
    <xf numFmtId="169" fontId="2" fillId="0" borderId="0" xfId="0" applyNumberFormat="1" applyFont="1" applyBorder="1" applyAlignment="1" applyProtection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/>
    <xf numFmtId="0" fontId="2" fillId="0" borderId="0" xfId="0" applyFont="1"/>
    <xf numFmtId="0" fontId="8" fillId="0" borderId="0" xfId="0" quotePrefix="1" applyFont="1"/>
    <xf numFmtId="170" fontId="3" fillId="0" borderId="0" xfId="0" applyNumberFormat="1" applyFont="1"/>
    <xf numFmtId="170" fontId="3" fillId="0" borderId="0" xfId="0" applyNumberFormat="1" applyFont="1" applyAlignment="1">
      <alignment horizontal="center"/>
    </xf>
    <xf numFmtId="0" fontId="3" fillId="0" borderId="0" xfId="0" quotePrefix="1" applyFont="1"/>
    <xf numFmtId="0" fontId="7" fillId="0" borderId="0" xfId="0" applyFont="1" applyAlignment="1">
      <alignment horizontal="right"/>
    </xf>
    <xf numFmtId="171" fontId="3" fillId="0" borderId="0" xfId="0" applyNumberFormat="1" applyFont="1"/>
    <xf numFmtId="171" fontId="3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4" fontId="3" fillId="0" borderId="0" xfId="0" applyNumberFormat="1" applyFont="1"/>
    <xf numFmtId="172" fontId="3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 applyBorder="1" applyAlignment="1">
      <alignment horizontal="centerContinuous"/>
    </xf>
    <xf numFmtId="165" fontId="2" fillId="0" borderId="0" xfId="0" applyNumberFormat="1" applyFont="1" applyBorder="1"/>
    <xf numFmtId="165" fontId="3" fillId="0" borderId="0" xfId="0" applyNumberFormat="1" applyFont="1" applyBorder="1"/>
    <xf numFmtId="165" fontId="2" fillId="0" borderId="0" xfId="0" applyNumberFormat="1" applyFont="1" applyBorder="1" applyAlignment="1">
      <alignment horizontal="center"/>
    </xf>
    <xf numFmtId="165" fontId="3" fillId="0" borderId="7" xfId="0" applyNumberFormat="1" applyFont="1" applyBorder="1"/>
    <xf numFmtId="165" fontId="3" fillId="0" borderId="4" xfId="0" applyNumberFormat="1" applyFont="1" applyBorder="1"/>
    <xf numFmtId="165" fontId="3" fillId="0" borderId="0" xfId="0" applyNumberFormat="1" applyFont="1"/>
    <xf numFmtId="165" fontId="0" fillId="0" borderId="0" xfId="0" applyNumberFormat="1"/>
    <xf numFmtId="165" fontId="7" fillId="0" borderId="0" xfId="0" applyNumberFormat="1" applyFont="1" applyAlignment="1">
      <alignment horizontal="right"/>
    </xf>
    <xf numFmtId="168" fontId="3" fillId="0" borderId="0" xfId="0" applyNumberFormat="1" applyFont="1" applyFill="1" applyBorder="1"/>
    <xf numFmtId="168" fontId="3" fillId="0" borderId="0" xfId="0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center"/>
    </xf>
    <xf numFmtId="22" fontId="2" fillId="0" borderId="0" xfId="0" applyNumberFormat="1" applyFont="1" applyBorder="1" applyAlignment="1"/>
    <xf numFmtId="17" fontId="3" fillId="0" borderId="0" xfId="0" quotePrefix="1" applyNumberFormat="1" applyFont="1" applyBorder="1" applyAlignment="1" applyProtection="1">
      <alignment horizontal="center"/>
    </xf>
    <xf numFmtId="0" fontId="3" fillId="2" borderId="0" xfId="0" applyFont="1" applyFill="1"/>
    <xf numFmtId="172" fontId="3" fillId="2" borderId="0" xfId="0" applyNumberFormat="1" applyFont="1" applyFill="1"/>
    <xf numFmtId="17" fontId="2" fillId="0" borderId="0" xfId="0" quotePrefix="1" applyNumberFormat="1" applyFont="1" applyBorder="1" applyAlignment="1" applyProtection="1">
      <alignment horizontal="center"/>
    </xf>
    <xf numFmtId="0" fontId="0" fillId="0" borderId="11" xfId="0" applyBorder="1"/>
    <xf numFmtId="14" fontId="8" fillId="0" borderId="0" xfId="0" quotePrefix="1" applyNumberFormat="1" applyFont="1" applyAlignment="1">
      <alignment horizontal="left"/>
    </xf>
    <xf numFmtId="14" fontId="3" fillId="0" borderId="0" xfId="0" quotePrefix="1" applyNumberFormat="1" applyFont="1" applyAlignment="1">
      <alignment horizontal="left"/>
    </xf>
    <xf numFmtId="0" fontId="2" fillId="0" borderId="0" xfId="0" applyFont="1" applyBorder="1" applyAlignment="1"/>
    <xf numFmtId="15" fontId="3" fillId="0" borderId="0" xfId="0" applyNumberFormat="1" applyFont="1" applyBorder="1" applyProtection="1"/>
    <xf numFmtId="14" fontId="3" fillId="0" borderId="0" xfId="0" applyNumberFormat="1" applyFont="1" applyAlignment="1">
      <alignment horizontal="left"/>
    </xf>
    <xf numFmtId="14" fontId="6" fillId="0" borderId="4" xfId="0" applyNumberFormat="1" applyFont="1" applyBorder="1"/>
    <xf numFmtId="166" fontId="3" fillId="0" borderId="0" xfId="0" applyNumberFormat="1" applyFont="1" applyAlignment="1"/>
    <xf numFmtId="171" fontId="3" fillId="0" borderId="0" xfId="0" applyNumberFormat="1" applyFont="1" applyAlignment="1"/>
    <xf numFmtId="169" fontId="2" fillId="3" borderId="4" xfId="0" applyNumberFormat="1" applyFont="1" applyFill="1" applyBorder="1" applyAlignment="1" applyProtection="1">
      <alignment horizontal="center"/>
    </xf>
    <xf numFmtId="169" fontId="2" fillId="0" borderId="4" xfId="0" applyNumberFormat="1" applyFont="1" applyFill="1" applyBorder="1" applyAlignment="1" applyProtection="1">
      <alignment horizontal="center"/>
    </xf>
    <xf numFmtId="167" fontId="3" fillId="0" borderId="3" xfId="0" applyNumberFormat="1" applyFont="1" applyBorder="1" applyAlignment="1">
      <alignment horizontal="right"/>
    </xf>
    <xf numFmtId="169" fontId="2" fillId="4" borderId="4" xfId="0" applyNumberFormat="1" applyFont="1" applyFill="1" applyBorder="1" applyAlignment="1" applyProtection="1">
      <alignment horizontal="center"/>
    </xf>
    <xf numFmtId="17" fontId="10" fillId="0" borderId="0" xfId="0" quotePrefix="1" applyNumberFormat="1" applyFont="1" applyBorder="1" applyAlignment="1" applyProtection="1">
      <alignment horizontal="center"/>
    </xf>
    <xf numFmtId="0" fontId="10" fillId="0" borderId="0" xfId="0" applyFont="1" applyBorder="1" applyAlignment="1">
      <alignment horizontal="left"/>
    </xf>
    <xf numFmtId="17" fontId="8" fillId="0" borderId="0" xfId="0" quotePrefix="1" applyNumberFormat="1" applyFont="1" applyBorder="1" applyAlignment="1" applyProtection="1">
      <alignment horizontal="center"/>
    </xf>
    <xf numFmtId="17" fontId="12" fillId="0" borderId="0" xfId="0" quotePrefix="1" applyNumberFormat="1" applyFont="1" applyBorder="1" applyAlignment="1" applyProtection="1">
      <alignment horizontal="center"/>
    </xf>
    <xf numFmtId="15" fontId="13" fillId="0" borderId="0" xfId="0" applyNumberFormat="1" applyFont="1" applyBorder="1" applyProtection="1"/>
    <xf numFmtId="0" fontId="14" fillId="0" borderId="0" xfId="0" applyFont="1"/>
    <xf numFmtId="0" fontId="2" fillId="5" borderId="0" xfId="0" applyFont="1" applyFill="1" applyBorder="1" applyAlignment="1">
      <alignment horizontal="center"/>
    </xf>
    <xf numFmtId="166" fontId="2" fillId="5" borderId="0" xfId="0" applyNumberFormat="1" applyFont="1" applyFill="1" applyBorder="1" applyAlignment="1" applyProtection="1">
      <alignment horizontal="center"/>
    </xf>
    <xf numFmtId="0" fontId="5" fillId="6" borderId="0" xfId="0" applyFont="1" applyFill="1"/>
    <xf numFmtId="0" fontId="12" fillId="0" borderId="0" xfId="0" applyFont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15" fontId="13" fillId="5" borderId="0" xfId="0" applyNumberFormat="1" applyFont="1" applyFill="1" applyBorder="1" applyProtection="1"/>
    <xf numFmtId="0" fontId="11" fillId="0" borderId="0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168" fontId="10" fillId="0" borderId="0" xfId="0" quotePrefix="1" applyNumberFormat="1" applyFont="1" applyBorder="1" applyAlignment="1" applyProtection="1">
      <alignment horizontal="center"/>
    </xf>
    <xf numFmtId="168" fontId="3" fillId="0" borderId="11" xfId="0" applyNumberFormat="1" applyFont="1" applyBorder="1"/>
    <xf numFmtId="14" fontId="8" fillId="0" borderId="0" xfId="0" applyNumberFormat="1" applyFont="1" applyAlignment="1">
      <alignment horizontal="left"/>
    </xf>
    <xf numFmtId="168" fontId="2" fillId="0" borderId="8" xfId="0" applyNumberFormat="1" applyFont="1" applyBorder="1" applyProtection="1"/>
    <xf numFmtId="15" fontId="13" fillId="0" borderId="0" xfId="0" applyNumberFormat="1" applyFont="1" applyFill="1" applyBorder="1" applyProtection="1"/>
    <xf numFmtId="7" fontId="2" fillId="0" borderId="8" xfId="0" applyNumberFormat="1" applyFont="1" applyBorder="1" applyProtection="1"/>
    <xf numFmtId="0" fontId="15" fillId="0" borderId="0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8" fillId="0" borderId="0" xfId="0" applyFont="1"/>
    <xf numFmtId="0" fontId="16" fillId="0" borderId="0" xfId="0" applyFont="1" applyBorder="1" applyAlignment="1">
      <alignment horizontal="centerContinuous"/>
    </xf>
    <xf numFmtId="22" fontId="16" fillId="0" borderId="0" xfId="0" applyNumberFormat="1" applyFont="1" applyBorder="1" applyAlignment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166" fontId="16" fillId="0" borderId="0" xfId="0" applyNumberFormat="1" applyFont="1" applyBorder="1"/>
    <xf numFmtId="0" fontId="17" fillId="0" borderId="3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166" fontId="2" fillId="5" borderId="0" xfId="0" applyNumberFormat="1" applyFont="1" applyFill="1" applyBorder="1" applyAlignment="1">
      <alignment horizontal="center"/>
    </xf>
    <xf numFmtId="0" fontId="18" fillId="0" borderId="0" xfId="0" applyFont="1"/>
    <xf numFmtId="49" fontId="10" fillId="0" borderId="0" xfId="0" applyNumberFormat="1" applyFont="1" applyBorder="1" applyAlignment="1" applyProtection="1">
      <alignment horizontal="center"/>
    </xf>
    <xf numFmtId="0" fontId="0" fillId="0" borderId="3" xfId="0" applyBorder="1"/>
    <xf numFmtId="167" fontId="3" fillId="0" borderId="9" xfId="0" applyNumberFormat="1" applyFont="1" applyBorder="1"/>
    <xf numFmtId="171" fontId="2" fillId="0" borderId="4" xfId="0" applyNumberFormat="1" applyFont="1" applyBorder="1" applyAlignment="1" applyProtection="1">
      <alignment horizontal="center"/>
    </xf>
    <xf numFmtId="0" fontId="7" fillId="0" borderId="0" xfId="0" applyFont="1" applyBorder="1" applyAlignment="1">
      <alignment horizontal="right"/>
    </xf>
    <xf numFmtId="169" fontId="2" fillId="0" borderId="11" xfId="0" applyNumberFormat="1" applyFont="1" applyBorder="1" applyAlignment="1" applyProtection="1">
      <alignment horizontal="center"/>
    </xf>
    <xf numFmtId="49" fontId="8" fillId="0" borderId="0" xfId="0" applyNumberFormat="1" applyFont="1" applyBorder="1" applyAlignment="1" applyProtection="1">
      <alignment horizontal="center"/>
    </xf>
    <xf numFmtId="176" fontId="8" fillId="0" borderId="11" xfId="1" applyNumberFormat="1" applyFont="1" applyBorder="1"/>
    <xf numFmtId="0" fontId="0" fillId="0" borderId="0" xfId="0" applyFill="1"/>
    <xf numFmtId="170" fontId="2" fillId="7" borderId="8" xfId="0" applyNumberFormat="1" applyFont="1" applyFill="1" applyBorder="1" applyProtection="1"/>
    <xf numFmtId="169" fontId="2" fillId="7" borderId="7" xfId="0" applyNumberFormat="1" applyFont="1" applyFill="1" applyBorder="1" applyAlignment="1" applyProtection="1">
      <alignment horizontal="center"/>
    </xf>
    <xf numFmtId="169" fontId="2" fillId="7" borderId="4" xfId="0" applyNumberFormat="1" applyFont="1" applyFill="1" applyBorder="1" applyAlignment="1" applyProtection="1">
      <alignment horizontal="center"/>
    </xf>
    <xf numFmtId="170" fontId="2" fillId="7" borderId="10" xfId="0" applyNumberFormat="1" applyFont="1" applyFill="1" applyBorder="1" applyProtection="1"/>
    <xf numFmtId="0" fontId="0" fillId="6" borderId="0" xfId="0" applyFill="1"/>
    <xf numFmtId="14" fontId="19" fillId="0" borderId="4" xfId="0" applyNumberFormat="1" applyFont="1" applyBorder="1"/>
    <xf numFmtId="14" fontId="20" fillId="0" borderId="0" xfId="0" applyNumberFormat="1" applyFont="1"/>
    <xf numFmtId="0" fontId="20" fillId="0" borderId="0" xfId="0" applyFont="1" applyBorder="1" applyAlignment="1">
      <alignment horizontal="left"/>
    </xf>
    <xf numFmtId="14" fontId="5" fillId="0" borderId="4" xfId="0" applyNumberFormat="1" applyFont="1" applyBorder="1"/>
    <xf numFmtId="17" fontId="8" fillId="0" borderId="0" xfId="0" applyNumberFormat="1" applyFont="1" applyBorder="1" applyAlignment="1" applyProtection="1">
      <alignment horizontal="center"/>
    </xf>
    <xf numFmtId="15" fontId="8" fillId="0" borderId="0" xfId="0" applyNumberFormat="1" applyFont="1"/>
    <xf numFmtId="176" fontId="8" fillId="0" borderId="11" xfId="1" applyNumberFormat="1" applyFont="1" applyBorder="1" applyAlignment="1">
      <alignment horizontal="right"/>
    </xf>
    <xf numFmtId="168" fontId="3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9" fontId="2" fillId="7" borderId="7" xfId="0" applyNumberFormat="1" applyFont="1" applyFill="1" applyBorder="1" applyAlignment="1" applyProtection="1">
      <alignment horizontal="right"/>
    </xf>
    <xf numFmtId="169" fontId="2" fillId="7" borderId="4" xfId="0" applyNumberFormat="1" applyFont="1" applyFill="1" applyBorder="1" applyAlignment="1" applyProtection="1">
      <alignment horizontal="right"/>
    </xf>
    <xf numFmtId="166" fontId="2" fillId="0" borderId="4" xfId="0" applyNumberFormat="1" applyFont="1" applyBorder="1" applyAlignment="1" applyProtection="1">
      <alignment horizontal="right"/>
    </xf>
    <xf numFmtId="166" fontId="2" fillId="0" borderId="7" xfId="0" applyNumberFormat="1" applyFont="1" applyBorder="1" applyAlignment="1" applyProtection="1">
      <alignment horizontal="right"/>
    </xf>
    <xf numFmtId="169" fontId="2" fillId="0" borderId="0" xfId="0" applyNumberFormat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168" fontId="3" fillId="0" borderId="11" xfId="0" applyNumberFormat="1" applyFont="1" applyBorder="1" applyAlignment="1"/>
    <xf numFmtId="0" fontId="16" fillId="0" borderId="0" xfId="0" applyFont="1" applyBorder="1" applyAlignment="1">
      <alignment horizontal="left"/>
    </xf>
    <xf numFmtId="166" fontId="20" fillId="0" borderId="0" xfId="0" applyNumberFormat="1" applyFont="1" applyBorder="1" applyAlignment="1">
      <alignment horizontal="left"/>
    </xf>
    <xf numFmtId="166" fontId="2" fillId="0" borderId="0" xfId="0" applyNumberFormat="1" applyFont="1" applyBorder="1" applyAlignment="1">
      <alignment horizontal="left"/>
    </xf>
    <xf numFmtId="0" fontId="21" fillId="0" borderId="0" xfId="0" applyFont="1" applyFill="1"/>
    <xf numFmtId="0" fontId="2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right"/>
    </xf>
    <xf numFmtId="168" fontId="3" fillId="0" borderId="11" xfId="0" applyNumberFormat="1" applyFont="1" applyBorder="1" applyAlignment="1">
      <alignment horizontal="right"/>
    </xf>
    <xf numFmtId="178" fontId="0" fillId="0" borderId="11" xfId="0" applyNumberFormat="1" applyBorder="1" applyAlignment="1"/>
    <xf numFmtId="176" fontId="0" fillId="0" borderId="11" xfId="0" applyNumberFormat="1" applyBorder="1" applyAlignment="1">
      <alignment horizontal="right"/>
    </xf>
    <xf numFmtId="0" fontId="15" fillId="6" borderId="0" xfId="0" applyFont="1" applyFill="1" applyBorder="1" applyAlignment="1">
      <alignment horizontal="left"/>
    </xf>
    <xf numFmtId="0" fontId="11" fillId="6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Continuous"/>
    </xf>
    <xf numFmtId="15" fontId="13" fillId="5" borderId="0" xfId="0" applyNumberFormat="1" applyFont="1" applyFill="1"/>
    <xf numFmtId="0" fontId="8" fillId="0" borderId="0" xfId="0" applyFont="1" applyAlignment="1">
      <alignment horizontal="right"/>
    </xf>
    <xf numFmtId="49" fontId="8" fillId="0" borderId="11" xfId="0" applyNumberFormat="1" applyFont="1" applyBorder="1" applyAlignment="1" applyProtection="1">
      <alignment horizontal="center"/>
    </xf>
    <xf numFmtId="0" fontId="16" fillId="0" borderId="11" xfId="0" applyFont="1" applyBorder="1" applyAlignment="1">
      <alignment horizontal="centerContinuous"/>
    </xf>
    <xf numFmtId="0" fontId="16" fillId="0" borderId="11" xfId="0" applyFont="1" applyBorder="1" applyAlignment="1">
      <alignment horizontal="left"/>
    </xf>
    <xf numFmtId="0" fontId="2" fillId="0" borderId="11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22" fillId="0" borderId="11" xfId="0" applyFont="1" applyFill="1" applyBorder="1" applyAlignment="1">
      <alignment horizontal="right"/>
    </xf>
    <xf numFmtId="176" fontId="8" fillId="0" borderId="11" xfId="1" applyNumberFormat="1" applyFont="1" applyBorder="1" applyAlignment="1"/>
    <xf numFmtId="168" fontId="3" fillId="0" borderId="0" xfId="0" applyNumberFormat="1" applyFont="1" applyBorder="1" applyAlignment="1"/>
    <xf numFmtId="15" fontId="13" fillId="6" borderId="11" xfId="0" applyNumberFormat="1" applyFont="1" applyFill="1" applyBorder="1"/>
    <xf numFmtId="15" fontId="13" fillId="5" borderId="0" xfId="0" applyNumberFormat="1" applyFont="1" applyFill="1" applyBorder="1" applyAlignment="1" applyProtection="1">
      <alignment horizontal="right"/>
    </xf>
    <xf numFmtId="15" fontId="13" fillId="5" borderId="0" xfId="0" applyNumberFormat="1" applyFont="1" applyFill="1" applyBorder="1"/>
    <xf numFmtId="15" fontId="12" fillId="6" borderId="11" xfId="0" applyNumberFormat="1" applyFont="1" applyFill="1" applyBorder="1"/>
    <xf numFmtId="0" fontId="23" fillId="0" borderId="0" xfId="0" applyFont="1"/>
    <xf numFmtId="168" fontId="0" fillId="0" borderId="0" xfId="0" applyNumberFormat="1"/>
    <xf numFmtId="0" fontId="21" fillId="0" borderId="0" xfId="0" applyFont="1"/>
    <xf numFmtId="15" fontId="24" fillId="6" borderId="11" xfId="0" applyNumberFormat="1" applyFont="1" applyFill="1" applyBorder="1" applyProtection="1"/>
    <xf numFmtId="15" fontId="24" fillId="6" borderId="11" xfId="0" applyNumberFormat="1" applyFont="1" applyFill="1" applyBorder="1"/>
    <xf numFmtId="0" fontId="23" fillId="0" borderId="11" xfId="0" applyFont="1" applyBorder="1"/>
    <xf numFmtId="15" fontId="25" fillId="6" borderId="11" xfId="0" applyNumberFormat="1" applyFont="1" applyFill="1" applyBorder="1" applyProtection="1"/>
    <xf numFmtId="15" fontId="25" fillId="6" borderId="11" xfId="0" applyNumberFormat="1" applyFont="1" applyFill="1" applyBorder="1"/>
    <xf numFmtId="0" fontId="20" fillId="6" borderId="0" xfId="0" applyFont="1" applyFill="1" applyBorder="1" applyAlignment="1">
      <alignment horizontal="left"/>
    </xf>
    <xf numFmtId="168" fontId="3" fillId="0" borderId="5" xfId="0" applyNumberFormat="1" applyFont="1" applyBorder="1" applyAlignment="1">
      <alignment horizontal="right"/>
    </xf>
    <xf numFmtId="0" fontId="0" fillId="0" borderId="0" xfId="0" applyAlignment="1">
      <alignment horizontal="left" indent="1"/>
    </xf>
    <xf numFmtId="176" fontId="8" fillId="0" borderId="0" xfId="0" applyNumberFormat="1" applyFont="1"/>
    <xf numFmtId="176" fontId="8" fillId="0" borderId="8" xfId="1" applyNumberFormat="1" applyFont="1" applyBorder="1"/>
    <xf numFmtId="176" fontId="8" fillId="0" borderId="12" xfId="1" applyNumberFormat="1" applyFont="1" applyBorder="1" applyAlignment="1">
      <alignment horizontal="right"/>
    </xf>
    <xf numFmtId="176" fontId="8" fillId="0" borderId="5" xfId="1" applyNumberFormat="1" applyFont="1" applyBorder="1" applyAlignment="1">
      <alignment horizontal="right"/>
    </xf>
    <xf numFmtId="176" fontId="8" fillId="0" borderId="11" xfId="0" applyNumberFormat="1" applyFont="1" applyBorder="1"/>
    <xf numFmtId="168" fontId="8" fillId="0" borderId="11" xfId="0" applyNumberFormat="1" applyFont="1" applyBorder="1" applyAlignment="1">
      <alignment horizontal="right"/>
    </xf>
    <xf numFmtId="169" fontId="2" fillId="2" borderId="4" xfId="0" applyNumberFormat="1" applyFont="1" applyFill="1" applyBorder="1" applyAlignment="1" applyProtection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4"/>
  <sheetViews>
    <sheetView showGridLines="0" workbookViewId="0">
      <selection activeCell="I32" sqref="I32"/>
    </sheetView>
  </sheetViews>
  <sheetFormatPr defaultRowHeight="12.75" x14ac:dyDescent="0.2"/>
  <cols>
    <col min="2" max="2" width="11" style="83" customWidth="1"/>
    <col min="3" max="3" width="11.140625" customWidth="1"/>
    <col min="7" max="7" width="10.28515625" customWidth="1"/>
  </cols>
  <sheetData>
    <row r="1" spans="1:9" x14ac:dyDescent="0.2">
      <c r="A1" s="1"/>
      <c r="B1" s="75"/>
      <c r="C1" s="2"/>
      <c r="D1" s="2"/>
      <c r="E1" s="2"/>
      <c r="F1" s="3" t="s">
        <v>0</v>
      </c>
      <c r="G1" s="4">
        <f ca="1">NOW()</f>
        <v>41887.530888773152</v>
      </c>
      <c r="H1" s="4"/>
    </row>
    <row r="2" spans="1:9" x14ac:dyDescent="0.2">
      <c r="A2" s="5" t="s">
        <v>1</v>
      </c>
      <c r="B2" s="76"/>
      <c r="C2" s="6"/>
      <c r="D2" s="6"/>
      <c r="E2" s="6"/>
      <c r="F2" s="6"/>
      <c r="G2" s="7">
        <f ca="1">NOW()</f>
        <v>41887.530888773152</v>
      </c>
      <c r="H2" s="8"/>
    </row>
    <row r="3" spans="1:9" x14ac:dyDescent="0.2">
      <c r="A3" s="9"/>
      <c r="B3" s="77" t="s">
        <v>2</v>
      </c>
      <c r="C3" s="10"/>
      <c r="D3" s="10"/>
      <c r="E3" s="10"/>
      <c r="F3" s="11"/>
      <c r="G3" s="12"/>
      <c r="H3" s="12"/>
    </row>
    <row r="4" spans="1:9" x14ac:dyDescent="0.2">
      <c r="A4" s="13"/>
      <c r="B4" s="78"/>
      <c r="C4" s="6"/>
      <c r="D4" s="6"/>
      <c r="E4" s="6"/>
      <c r="F4" s="11"/>
      <c r="G4" s="15"/>
      <c r="H4" s="15"/>
    </row>
    <row r="5" spans="1:9" x14ac:dyDescent="0.2">
      <c r="A5" s="13"/>
      <c r="B5" s="78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77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77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79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79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8" si="0">A11+1</f>
        <v>1</v>
      </c>
      <c r="B12" s="20">
        <v>35419</v>
      </c>
      <c r="C12" s="21" t="s">
        <v>18</v>
      </c>
      <c r="D12" s="24">
        <v>25.08</v>
      </c>
      <c r="E12" s="24">
        <v>24.44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>+B12+3</f>
        <v>35422</v>
      </c>
      <c r="C13" s="21" t="s">
        <v>18</v>
      </c>
      <c r="D13" s="24">
        <v>24.79</v>
      </c>
      <c r="E13" s="24">
        <v>24.15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>+B13+1</f>
        <v>35423</v>
      </c>
      <c r="C14" s="21" t="s">
        <v>18</v>
      </c>
      <c r="D14" s="24">
        <v>25.1</v>
      </c>
      <c r="E14" s="24">
        <v>24.46</v>
      </c>
      <c r="F14" s="21"/>
      <c r="G14" s="24"/>
      <c r="H14" s="24"/>
      <c r="I14" s="25"/>
    </row>
    <row r="15" spans="1:9" x14ac:dyDescent="0.2">
      <c r="A15" s="19">
        <f t="shared" si="0"/>
        <v>4</v>
      </c>
      <c r="B15" s="20">
        <f>+B14+2</f>
        <v>35425</v>
      </c>
      <c r="C15" s="21" t="s">
        <v>18</v>
      </c>
      <c r="D15" s="24">
        <v>24.92</v>
      </c>
      <c r="E15" s="24">
        <v>24.27</v>
      </c>
      <c r="F15" s="21" t="s">
        <v>18</v>
      </c>
      <c r="G15" s="24">
        <v>3.3839999999999999</v>
      </c>
      <c r="H15" s="24"/>
      <c r="I15" s="21"/>
    </row>
    <row r="16" spans="1:9" x14ac:dyDescent="0.2">
      <c r="A16" s="19">
        <f t="shared" si="0"/>
        <v>5</v>
      </c>
      <c r="B16" s="20">
        <f>+B15+1</f>
        <v>35426</v>
      </c>
      <c r="C16" s="21" t="s">
        <v>18</v>
      </c>
      <c r="D16" s="24">
        <v>25.22</v>
      </c>
      <c r="E16" s="24">
        <v>24.55</v>
      </c>
      <c r="F16" s="21" t="s">
        <v>18</v>
      </c>
      <c r="G16" s="24">
        <v>2.984</v>
      </c>
      <c r="H16" s="24">
        <v>2.79</v>
      </c>
      <c r="I16" s="21" t="s">
        <v>18</v>
      </c>
    </row>
    <row r="17" spans="1:9" x14ac:dyDescent="0.2">
      <c r="A17" s="19">
        <f t="shared" si="0"/>
        <v>6</v>
      </c>
      <c r="B17" s="20">
        <f>+B16+3</f>
        <v>35429</v>
      </c>
      <c r="C17" s="21" t="s">
        <v>18</v>
      </c>
      <c r="D17" s="24">
        <v>25.37</v>
      </c>
      <c r="E17" s="24">
        <v>24.67</v>
      </c>
      <c r="F17" s="21" t="s">
        <v>18</v>
      </c>
      <c r="G17" s="24">
        <v>2.677</v>
      </c>
      <c r="H17" s="24">
        <v>2.4649999999999999</v>
      </c>
      <c r="I17" s="21" t="s">
        <v>18</v>
      </c>
    </row>
    <row r="18" spans="1:9" x14ac:dyDescent="0.2">
      <c r="A18" s="19">
        <f t="shared" si="0"/>
        <v>7</v>
      </c>
      <c r="B18" s="20">
        <f>+B17+1</f>
        <v>35430</v>
      </c>
      <c r="C18" s="21" t="s">
        <v>18</v>
      </c>
      <c r="D18" s="24">
        <v>25.92</v>
      </c>
      <c r="E18" s="24">
        <v>25.24</v>
      </c>
      <c r="F18" s="21" t="s">
        <v>18</v>
      </c>
      <c r="G18" s="24">
        <v>2.7570000000000001</v>
      </c>
      <c r="H18" s="24">
        <v>2.48</v>
      </c>
      <c r="I18" s="21" t="s">
        <v>18</v>
      </c>
    </row>
    <row r="19" spans="1:9" x14ac:dyDescent="0.2">
      <c r="A19" s="19"/>
      <c r="B19" s="20"/>
      <c r="C19" s="21"/>
      <c r="D19" s="24"/>
      <c r="E19" s="24"/>
      <c r="F19" s="21"/>
      <c r="G19" s="24"/>
      <c r="H19" s="24"/>
      <c r="I19" s="21"/>
    </row>
    <row r="20" spans="1:9" x14ac:dyDescent="0.2">
      <c r="A20" s="19">
        <f>A18+1</f>
        <v>8</v>
      </c>
      <c r="B20" s="20">
        <v>35432</v>
      </c>
      <c r="C20" s="21" t="s">
        <v>18</v>
      </c>
      <c r="D20" s="24">
        <v>25.69</v>
      </c>
      <c r="E20" s="24">
        <v>25.07</v>
      </c>
      <c r="F20" s="21" t="s">
        <v>18</v>
      </c>
      <c r="G20" s="24">
        <v>2.89</v>
      </c>
      <c r="H20" s="24">
        <v>2.71</v>
      </c>
      <c r="I20" s="25"/>
    </row>
    <row r="21" spans="1:9" x14ac:dyDescent="0.2">
      <c r="A21" s="19">
        <f t="shared" ref="A21:B36" si="1">A20+1</f>
        <v>9</v>
      </c>
      <c r="B21" s="20">
        <f t="shared" si="1"/>
        <v>35433</v>
      </c>
      <c r="C21" s="21" t="s">
        <v>18</v>
      </c>
      <c r="D21" s="24">
        <v>25.59</v>
      </c>
      <c r="E21" s="24">
        <v>24.99</v>
      </c>
      <c r="F21" s="21" t="s">
        <v>18</v>
      </c>
      <c r="G21" s="24">
        <v>3.1059999999999999</v>
      </c>
      <c r="H21" s="24">
        <v>2.9</v>
      </c>
      <c r="I21" s="25"/>
    </row>
    <row r="22" spans="1:9" x14ac:dyDescent="0.2">
      <c r="A22" s="19">
        <f t="shared" si="1"/>
        <v>10</v>
      </c>
      <c r="B22" s="20">
        <f>+B21+3</f>
        <v>35436</v>
      </c>
      <c r="C22" s="21" t="s">
        <v>18</v>
      </c>
      <c r="D22" s="24">
        <v>26.37</v>
      </c>
      <c r="E22" s="24">
        <v>25.66</v>
      </c>
      <c r="F22" s="21" t="s">
        <v>18</v>
      </c>
      <c r="G22" s="24">
        <v>3.6360000000000001</v>
      </c>
      <c r="H22" s="24">
        <v>3.5</v>
      </c>
      <c r="I22" s="25"/>
    </row>
    <row r="23" spans="1:9" x14ac:dyDescent="0.2">
      <c r="A23" s="19">
        <f t="shared" si="1"/>
        <v>11</v>
      </c>
      <c r="B23" s="20">
        <f>+B22+1</f>
        <v>35437</v>
      </c>
      <c r="C23" s="21" t="s">
        <v>18</v>
      </c>
      <c r="D23" s="24">
        <v>26.23</v>
      </c>
      <c r="E23" s="24">
        <v>25.54</v>
      </c>
      <c r="F23" s="21" t="s">
        <v>18</v>
      </c>
      <c r="G23" s="24">
        <v>3.3340000000000001</v>
      </c>
      <c r="H23" s="24">
        <v>3.2109999999999999</v>
      </c>
      <c r="I23" s="25"/>
    </row>
    <row r="24" spans="1:9" x14ac:dyDescent="0.2">
      <c r="A24" s="19">
        <f t="shared" si="1"/>
        <v>12</v>
      </c>
      <c r="B24" s="20">
        <f>+B23+1</f>
        <v>35438</v>
      </c>
      <c r="C24" s="21" t="s">
        <v>18</v>
      </c>
      <c r="D24" s="24">
        <v>26.62</v>
      </c>
      <c r="E24" s="24">
        <v>25.93</v>
      </c>
      <c r="F24" s="21" t="s">
        <v>18</v>
      </c>
      <c r="G24" s="24">
        <v>3.5129999999999999</v>
      </c>
      <c r="H24" s="24">
        <v>3.33</v>
      </c>
      <c r="I24" s="25"/>
    </row>
    <row r="25" spans="1:9" x14ac:dyDescent="0.2">
      <c r="A25" s="19">
        <f t="shared" si="1"/>
        <v>13</v>
      </c>
      <c r="B25" s="20">
        <f>+B24+1</f>
        <v>35439</v>
      </c>
      <c r="C25" s="21" t="s">
        <v>18</v>
      </c>
      <c r="D25" s="24">
        <v>26.37</v>
      </c>
      <c r="E25" s="24">
        <v>25.72</v>
      </c>
      <c r="F25" s="21" t="s">
        <v>18</v>
      </c>
      <c r="G25" s="24">
        <v>3.4809999999999999</v>
      </c>
      <c r="H25" s="24">
        <v>3.32</v>
      </c>
      <c r="I25" s="25"/>
    </row>
    <row r="26" spans="1:9" x14ac:dyDescent="0.2">
      <c r="A26" s="19">
        <f t="shared" si="1"/>
        <v>14</v>
      </c>
      <c r="B26" s="20">
        <f>B25+1</f>
        <v>35440</v>
      </c>
      <c r="C26" s="21" t="s">
        <v>18</v>
      </c>
      <c r="D26" s="24">
        <v>26.09</v>
      </c>
      <c r="E26" s="24">
        <v>25.49</v>
      </c>
      <c r="F26" s="21" t="s">
        <v>18</v>
      </c>
      <c r="G26" s="24">
        <v>3.3159999999999998</v>
      </c>
      <c r="H26" s="24">
        <v>3.1309999999999998</v>
      </c>
      <c r="I26" s="25"/>
    </row>
    <row r="27" spans="1:9" x14ac:dyDescent="0.2">
      <c r="A27" s="19">
        <f t="shared" si="1"/>
        <v>15</v>
      </c>
      <c r="B27" s="20">
        <f>+B26+3</f>
        <v>35443</v>
      </c>
      <c r="C27" s="21" t="s">
        <v>18</v>
      </c>
      <c r="D27" s="24">
        <v>25.19</v>
      </c>
      <c r="E27" s="24">
        <v>24.71</v>
      </c>
      <c r="F27" s="21" t="s">
        <v>18</v>
      </c>
      <c r="G27" s="24">
        <v>3.254</v>
      </c>
      <c r="H27" s="24">
        <v>3.06</v>
      </c>
      <c r="I27" s="25"/>
    </row>
    <row r="28" spans="1:9" x14ac:dyDescent="0.2">
      <c r="A28" s="19">
        <f t="shared" si="1"/>
        <v>16</v>
      </c>
      <c r="B28" s="20">
        <f>+B27+1</f>
        <v>35444</v>
      </c>
      <c r="C28" s="21" t="s">
        <v>18</v>
      </c>
      <c r="D28" s="24">
        <v>25.11</v>
      </c>
      <c r="E28" s="24">
        <v>24.62</v>
      </c>
      <c r="F28" s="21" t="s">
        <v>18</v>
      </c>
      <c r="G28" s="24">
        <v>3.3929999999999998</v>
      </c>
      <c r="H28" s="24">
        <v>3.23</v>
      </c>
      <c r="I28" s="25"/>
    </row>
    <row r="29" spans="1:9" x14ac:dyDescent="0.2">
      <c r="A29" s="19">
        <f t="shared" si="1"/>
        <v>17</v>
      </c>
      <c r="B29" s="20">
        <f>+B28+1</f>
        <v>35445</v>
      </c>
      <c r="C29" s="21" t="s">
        <v>18</v>
      </c>
      <c r="D29" s="24">
        <v>25.95</v>
      </c>
      <c r="E29" s="24">
        <v>25.34</v>
      </c>
      <c r="F29" s="21" t="s">
        <v>18</v>
      </c>
      <c r="G29" s="24">
        <v>3.6110000000000002</v>
      </c>
      <c r="H29" s="24">
        <v>3.4</v>
      </c>
      <c r="I29" s="25"/>
    </row>
    <row r="30" spans="1:9" x14ac:dyDescent="0.2">
      <c r="A30" s="19">
        <f t="shared" si="1"/>
        <v>18</v>
      </c>
      <c r="B30" s="20">
        <f>+B29+1</f>
        <v>35446</v>
      </c>
      <c r="C30" s="21" t="s">
        <v>18</v>
      </c>
      <c r="D30" s="24">
        <v>25.52</v>
      </c>
      <c r="E30" s="24">
        <v>24.82</v>
      </c>
      <c r="F30" s="21" t="s">
        <v>18</v>
      </c>
      <c r="G30" s="24">
        <v>3.3410000000000002</v>
      </c>
      <c r="H30" s="24">
        <v>3.15</v>
      </c>
      <c r="I30" s="25"/>
    </row>
    <row r="31" spans="1:9" x14ac:dyDescent="0.2">
      <c r="A31" s="19">
        <f t="shared" si="1"/>
        <v>19</v>
      </c>
      <c r="B31" s="20">
        <f>B30+1</f>
        <v>35447</v>
      </c>
      <c r="C31" s="21" t="s">
        <v>18</v>
      </c>
      <c r="D31" s="24">
        <v>25.41</v>
      </c>
      <c r="E31" s="24">
        <v>24.43</v>
      </c>
      <c r="F31" s="21" t="s">
        <v>18</v>
      </c>
      <c r="G31" s="24">
        <v>3.2570000000000001</v>
      </c>
      <c r="H31" s="24">
        <v>3.1</v>
      </c>
      <c r="I31" s="25"/>
    </row>
    <row r="32" spans="1:9" x14ac:dyDescent="0.2">
      <c r="A32" s="19">
        <f t="shared" si="1"/>
        <v>20</v>
      </c>
      <c r="B32" s="20">
        <f>+B31+3</f>
        <v>35450</v>
      </c>
      <c r="C32" s="21" t="s">
        <v>18</v>
      </c>
      <c r="D32" s="24">
        <v>25.23</v>
      </c>
      <c r="E32" s="24">
        <v>24.43</v>
      </c>
      <c r="F32" s="21" t="s">
        <v>18</v>
      </c>
      <c r="G32" s="24">
        <v>3.07</v>
      </c>
      <c r="H32" s="24">
        <v>2.93</v>
      </c>
      <c r="I32" s="26"/>
    </row>
    <row r="33" spans="1:9" x14ac:dyDescent="0.2">
      <c r="A33" s="19">
        <f t="shared" si="1"/>
        <v>21</v>
      </c>
      <c r="B33" s="20">
        <f t="shared" ref="B33:B41" si="2">+B32+1</f>
        <v>35451</v>
      </c>
      <c r="C33" s="21" t="s">
        <v>18</v>
      </c>
      <c r="D33" s="24">
        <v>24.8</v>
      </c>
      <c r="E33" s="24">
        <v>24.22</v>
      </c>
      <c r="F33" s="21" t="s">
        <v>18</v>
      </c>
      <c r="G33" s="24">
        <v>2.9159999999999999</v>
      </c>
      <c r="H33" s="24">
        <v>2.79</v>
      </c>
      <c r="I33" s="21"/>
    </row>
    <row r="34" spans="1:9" x14ac:dyDescent="0.2">
      <c r="A34" s="19">
        <f t="shared" si="1"/>
        <v>22</v>
      </c>
      <c r="B34" s="20">
        <f t="shared" si="2"/>
        <v>35452</v>
      </c>
      <c r="C34" s="21" t="s">
        <v>19</v>
      </c>
      <c r="D34" s="24">
        <v>24.24</v>
      </c>
      <c r="E34" s="24">
        <v>23.76</v>
      </c>
      <c r="F34" s="21" t="s">
        <v>18</v>
      </c>
      <c r="G34" s="24">
        <v>2.9079999999999999</v>
      </c>
      <c r="H34" s="24">
        <v>2.7450000000000001</v>
      </c>
      <c r="I34" s="21"/>
    </row>
    <row r="35" spans="1:9" x14ac:dyDescent="0.2">
      <c r="A35" s="19">
        <f t="shared" si="1"/>
        <v>23</v>
      </c>
      <c r="B35" s="20">
        <f>+B34+1</f>
        <v>35453</v>
      </c>
      <c r="C35" s="21" t="s">
        <v>19</v>
      </c>
      <c r="D35" s="24">
        <v>24.18</v>
      </c>
      <c r="E35" s="24">
        <v>23.67</v>
      </c>
      <c r="F35" s="21" t="s">
        <v>18</v>
      </c>
      <c r="G35" s="24">
        <v>2.794</v>
      </c>
      <c r="H35" s="24">
        <v>2.6</v>
      </c>
      <c r="I35" s="21"/>
    </row>
    <row r="36" spans="1:9" x14ac:dyDescent="0.2">
      <c r="A36" s="19">
        <f t="shared" si="1"/>
        <v>24</v>
      </c>
      <c r="B36" s="20">
        <f t="shared" si="2"/>
        <v>35454</v>
      </c>
      <c r="C36" s="21" t="s">
        <v>19</v>
      </c>
      <c r="D36" s="24">
        <v>24.05</v>
      </c>
      <c r="E36" s="24">
        <v>23.53</v>
      </c>
      <c r="F36" s="21" t="s">
        <v>18</v>
      </c>
      <c r="G36" s="24">
        <v>2.8239999999999998</v>
      </c>
      <c r="H36" s="24">
        <v>2.61</v>
      </c>
      <c r="I36" s="21"/>
    </row>
    <row r="37" spans="1:9" x14ac:dyDescent="0.2">
      <c r="A37" s="19">
        <f>A36+1</f>
        <v>25</v>
      </c>
      <c r="B37" s="20">
        <f>+B36+3</f>
        <v>35457</v>
      </c>
      <c r="C37" s="21" t="s">
        <v>19</v>
      </c>
      <c r="D37" s="24">
        <v>23.94</v>
      </c>
      <c r="E37" s="24">
        <v>23.44</v>
      </c>
      <c r="F37" s="21" t="s">
        <v>18</v>
      </c>
      <c r="G37" s="24">
        <v>2.9860000000000002</v>
      </c>
      <c r="H37" s="24">
        <v>2.6070000000000002</v>
      </c>
      <c r="I37" s="21"/>
    </row>
    <row r="38" spans="1:9" x14ac:dyDescent="0.2">
      <c r="A38" s="19">
        <f>A37+1</f>
        <v>26</v>
      </c>
      <c r="B38" s="20">
        <f t="shared" si="2"/>
        <v>35458</v>
      </c>
      <c r="C38" s="21" t="s">
        <v>19</v>
      </c>
      <c r="D38" s="24">
        <v>23.9</v>
      </c>
      <c r="E38" s="24">
        <v>23.42</v>
      </c>
      <c r="F38" s="21" t="s">
        <v>19</v>
      </c>
      <c r="G38" s="24">
        <v>2.5459999999999998</v>
      </c>
      <c r="H38" s="24">
        <v>2.621</v>
      </c>
      <c r="I38" s="21"/>
    </row>
    <row r="39" spans="1:9" x14ac:dyDescent="0.2">
      <c r="A39" s="19">
        <f>A38+1</f>
        <v>27</v>
      </c>
      <c r="B39" s="20">
        <f>+B38+1</f>
        <v>35459</v>
      </c>
      <c r="C39" s="21" t="s">
        <v>19</v>
      </c>
      <c r="D39" s="24">
        <v>24.47</v>
      </c>
      <c r="E39" s="24">
        <v>23.93</v>
      </c>
      <c r="F39" s="21" t="s">
        <v>19</v>
      </c>
      <c r="G39" s="24">
        <v>2.4380000000000002</v>
      </c>
      <c r="H39" s="24">
        <v>2.14</v>
      </c>
      <c r="I39" s="21" t="s">
        <v>19</v>
      </c>
    </row>
    <row r="40" spans="1:9" x14ac:dyDescent="0.2">
      <c r="A40" s="19">
        <f>A39+1</f>
        <v>28</v>
      </c>
      <c r="B40" s="20">
        <f t="shared" si="2"/>
        <v>35460</v>
      </c>
      <c r="C40" s="21" t="s">
        <v>19</v>
      </c>
      <c r="D40" s="24">
        <v>24.87</v>
      </c>
      <c r="E40" s="24">
        <v>24.35</v>
      </c>
      <c r="F40" s="21" t="s">
        <v>19</v>
      </c>
      <c r="G40" s="24">
        <v>2.4860000000000002</v>
      </c>
      <c r="H40" s="24">
        <v>2.19</v>
      </c>
      <c r="I40" s="21" t="s">
        <v>19</v>
      </c>
    </row>
    <row r="41" spans="1:9" x14ac:dyDescent="0.2">
      <c r="A41" s="19">
        <f>A40+1</f>
        <v>29</v>
      </c>
      <c r="B41" s="20">
        <f t="shared" si="2"/>
        <v>35461</v>
      </c>
      <c r="C41" s="21" t="s">
        <v>19</v>
      </c>
      <c r="D41" s="24">
        <v>24.15</v>
      </c>
      <c r="E41" s="24">
        <v>23.71</v>
      </c>
      <c r="F41" s="21" t="s">
        <v>19</v>
      </c>
      <c r="G41" s="24">
        <v>2.3849999999999998</v>
      </c>
      <c r="H41" s="24">
        <v>2.14</v>
      </c>
      <c r="I41" s="21" t="s">
        <v>19</v>
      </c>
    </row>
    <row r="42" spans="1:9" x14ac:dyDescent="0.2">
      <c r="A42" s="19"/>
      <c r="B42" s="20"/>
      <c r="C42" s="21"/>
      <c r="F42" s="27"/>
      <c r="I42" s="21"/>
    </row>
    <row r="43" spans="1:9" x14ac:dyDescent="0.2">
      <c r="A43" s="28" t="s">
        <v>20</v>
      </c>
      <c r="B43" s="20"/>
      <c r="C43" s="21"/>
      <c r="D43" s="29">
        <v>35451</v>
      </c>
      <c r="E43" s="30"/>
      <c r="F43" s="21"/>
      <c r="G43" s="30"/>
      <c r="H43" s="30"/>
      <c r="I43" s="25"/>
    </row>
    <row r="44" spans="1:9" x14ac:dyDescent="0.2">
      <c r="A44" s="28" t="s">
        <v>21</v>
      </c>
      <c r="B44" s="20"/>
      <c r="C44" s="21"/>
      <c r="D44" s="31">
        <v>35457</v>
      </c>
      <c r="E44" s="30"/>
      <c r="F44" s="21"/>
      <c r="G44" s="30"/>
      <c r="H44" s="30"/>
      <c r="I44" s="25"/>
    </row>
    <row r="45" spans="1:9" x14ac:dyDescent="0.2">
      <c r="A45" s="28" t="s">
        <v>22</v>
      </c>
      <c r="B45" s="20"/>
      <c r="D45" s="31">
        <v>35458</v>
      </c>
      <c r="I45" s="25"/>
    </row>
    <row r="46" spans="1:9" x14ac:dyDescent="0.2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">
      <c r="A47" s="19"/>
      <c r="B47" s="78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">
      <c r="A48" s="19"/>
      <c r="B48" s="78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">
      <c r="A49" s="37" t="s">
        <v>28</v>
      </c>
      <c r="B49" s="80"/>
      <c r="C49" s="39" t="s">
        <v>23</v>
      </c>
      <c r="D49" s="40">
        <f>ROUND((AVERAGE(D12:D33)),3)</f>
        <v>25.550999999999998</v>
      </c>
      <c r="E49" s="40">
        <f>ROUND((AVERAGE(E12:E33)),3)</f>
        <v>24.893000000000001</v>
      </c>
      <c r="F49" s="41" t="s">
        <v>29</v>
      </c>
      <c r="G49" s="42">
        <f>ROUND((AVERAGE(G15:G37)),5)</f>
        <v>3.1560000000000001</v>
      </c>
      <c r="H49" s="42">
        <f>ROUND((AVERAGE(H16:H38)),5)</f>
        <v>2.94</v>
      </c>
      <c r="I49" s="43" t="s">
        <v>30</v>
      </c>
    </row>
    <row r="50" spans="1:9" x14ac:dyDescent="0.2">
      <c r="A50" s="44" t="s">
        <v>31</v>
      </c>
      <c r="B50" s="81"/>
      <c r="C50" s="46" t="s">
        <v>32</v>
      </c>
      <c r="D50" s="47">
        <f>ROUND((AVERAGE(D20:D41)),3)</f>
        <v>25.18</v>
      </c>
      <c r="E50" s="47">
        <f>ROUND((AVERAGE(E20:E41)),3)</f>
        <v>24.581</v>
      </c>
      <c r="F50" s="48" t="s">
        <v>33</v>
      </c>
      <c r="G50" s="49">
        <f>ROUND((AVERAGE(G20:G41)),5)</f>
        <v>3.0674999999999999</v>
      </c>
      <c r="H50" s="49">
        <f>ROUND((AVERAGE(H20:H41)),5)</f>
        <v>2.8824999999999998</v>
      </c>
      <c r="I50" s="43" t="s">
        <v>34</v>
      </c>
    </row>
    <row r="51" spans="1:9" x14ac:dyDescent="0.2">
      <c r="A51" s="50" t="s">
        <v>35</v>
      </c>
      <c r="B51" s="81"/>
      <c r="C51" s="51"/>
      <c r="D51" s="47">
        <f>ROUND((((SUM(D20:D41))-D33+E33)/22),3)</f>
        <v>25.154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">
      <c r="A52" s="50" t="s">
        <v>37</v>
      </c>
      <c r="B52" s="81"/>
      <c r="C52" s="23"/>
      <c r="D52" s="47">
        <f>SUM(D29:D33)/5</f>
        <v>25.381999999999998</v>
      </c>
      <c r="E52" s="47" t="s">
        <v>36</v>
      </c>
      <c r="F52" s="53" t="s">
        <v>38</v>
      </c>
      <c r="G52" s="49">
        <f>SUM(G33:G37)/5</f>
        <v>2.8856000000000002</v>
      </c>
      <c r="H52" s="49">
        <f>SUM(H34:H38)/5</f>
        <v>2.6366000000000005</v>
      </c>
      <c r="I52" s="43"/>
    </row>
    <row r="53" spans="1:9" x14ac:dyDescent="0.2">
      <c r="A53" s="50" t="s">
        <v>39</v>
      </c>
      <c r="B53" s="81"/>
      <c r="C53" s="23"/>
      <c r="D53" s="54">
        <f>SUM(D31:D33)/3</f>
        <v>25.146666666666665</v>
      </c>
      <c r="E53" s="54" t="s">
        <v>36</v>
      </c>
      <c r="F53" s="53" t="s">
        <v>40</v>
      </c>
      <c r="G53" s="49">
        <f>ROUND(SUM(G35:G37)/3,5)</f>
        <v>2.8679999999999999</v>
      </c>
      <c r="H53" s="49">
        <f>SUM(H36:H38)/3</f>
        <v>2.6126666666666671</v>
      </c>
      <c r="I53" s="43" t="s">
        <v>41</v>
      </c>
    </row>
    <row r="54" spans="1:9" x14ac:dyDescent="0.2">
      <c r="A54" s="50" t="s">
        <v>42</v>
      </c>
      <c r="B54" s="81"/>
      <c r="C54" s="23"/>
      <c r="D54" s="47">
        <f>ROUND((SUM(D32:D33)/2),3)</f>
        <v>25.015000000000001</v>
      </c>
      <c r="E54" s="47" t="s">
        <v>36</v>
      </c>
      <c r="F54" s="53" t="s">
        <v>43</v>
      </c>
      <c r="G54" s="49">
        <f>ROUND(AVERAGE(G36:G37),5)</f>
        <v>2.9049999999999998</v>
      </c>
      <c r="H54" s="49">
        <f>ROUND(AVERAGE(H37:H38),5)</f>
        <v>2.6139999999999999</v>
      </c>
      <c r="I54" s="43" t="s">
        <v>44</v>
      </c>
    </row>
    <row r="55" spans="1:9" x14ac:dyDescent="0.2">
      <c r="A55" s="50" t="s">
        <v>45</v>
      </c>
      <c r="B55" s="81"/>
      <c r="C55" s="23"/>
      <c r="D55" s="55" t="s">
        <v>36</v>
      </c>
      <c r="E55" s="55" t="s">
        <v>36</v>
      </c>
      <c r="F55" s="53"/>
      <c r="G55" s="49">
        <f>G35</f>
        <v>2.794</v>
      </c>
      <c r="H55" s="49">
        <f>H36</f>
        <v>2.61</v>
      </c>
      <c r="I55" s="43"/>
    </row>
    <row r="56" spans="1:9" x14ac:dyDescent="0.2">
      <c r="A56" s="50" t="s">
        <v>46</v>
      </c>
      <c r="B56" s="81"/>
      <c r="C56" s="23"/>
      <c r="D56" s="55" t="s">
        <v>36</v>
      </c>
      <c r="E56" s="55" t="s">
        <v>36</v>
      </c>
      <c r="F56" s="53" t="s">
        <v>47</v>
      </c>
      <c r="G56" s="49">
        <f>G36</f>
        <v>2.8239999999999998</v>
      </c>
      <c r="H56" s="49">
        <f>H37</f>
        <v>2.6070000000000002</v>
      </c>
      <c r="I56" s="43"/>
    </row>
    <row r="57" spans="1:9" x14ac:dyDescent="0.2">
      <c r="A57" s="50" t="s">
        <v>48</v>
      </c>
      <c r="B57" s="81"/>
      <c r="C57" s="23"/>
      <c r="D57" s="47">
        <f>D33</f>
        <v>24.8</v>
      </c>
      <c r="E57" s="47" t="s">
        <v>36</v>
      </c>
      <c r="F57" s="53" t="s">
        <v>49</v>
      </c>
      <c r="G57" s="49">
        <f>G37</f>
        <v>2.9860000000000002</v>
      </c>
      <c r="H57" s="49">
        <f>H38</f>
        <v>2.621</v>
      </c>
      <c r="I57" s="43" t="s">
        <v>50</v>
      </c>
    </row>
    <row r="58" spans="1:9" x14ac:dyDescent="0.2">
      <c r="A58" s="56" t="s">
        <v>51</v>
      </c>
      <c r="B58" s="80"/>
      <c r="C58" s="57"/>
      <c r="D58" s="58" t="s">
        <v>36</v>
      </c>
      <c r="E58" s="58" t="s">
        <v>36</v>
      </c>
      <c r="F58" s="59"/>
      <c r="G58" s="42">
        <f>SUM(G35:G36)/2</f>
        <v>2.8090000000000002</v>
      </c>
      <c r="H58" s="42">
        <f>SUM(H36:H37)/2</f>
        <v>2.6085000000000003</v>
      </c>
      <c r="I58" s="43"/>
    </row>
    <row r="59" spans="1:9" x14ac:dyDescent="0.2">
      <c r="A59" s="56" t="s">
        <v>52</v>
      </c>
      <c r="B59" s="80"/>
      <c r="C59" s="57"/>
      <c r="D59" s="58"/>
      <c r="E59" s="58"/>
      <c r="F59" s="59" t="s">
        <v>53</v>
      </c>
      <c r="G59" s="42">
        <f>SUM(G34:G37)/4</f>
        <v>2.8780000000000001</v>
      </c>
      <c r="H59" s="42">
        <f>SUM(H35:H38)/4</f>
        <v>2.6095000000000002</v>
      </c>
      <c r="I59" s="43" t="s">
        <v>54</v>
      </c>
    </row>
    <row r="60" spans="1:9" x14ac:dyDescent="0.2">
      <c r="A60" s="25"/>
      <c r="B60" s="82"/>
      <c r="C60" s="25"/>
      <c r="D60" s="60"/>
      <c r="E60" s="60"/>
      <c r="F60" s="25"/>
      <c r="G60" s="25"/>
      <c r="H60" s="25"/>
      <c r="I60" s="25"/>
    </row>
    <row r="61" spans="1:9" x14ac:dyDescent="0.2">
      <c r="A61" s="25"/>
      <c r="B61" s="82"/>
      <c r="C61" s="25"/>
      <c r="D61" s="25"/>
      <c r="E61" s="25"/>
      <c r="F61" s="25"/>
      <c r="G61" s="25"/>
      <c r="H61" s="25"/>
      <c r="I61" s="25"/>
    </row>
    <row r="62" spans="1:9" x14ac:dyDescent="0.2">
      <c r="A62" s="25"/>
      <c r="B62" s="82"/>
      <c r="C62" s="25"/>
      <c r="D62" s="25"/>
      <c r="E62" s="25"/>
      <c r="F62" s="25"/>
      <c r="G62" s="25"/>
      <c r="H62" s="25"/>
      <c r="I62" s="25"/>
    </row>
    <row r="63" spans="1:9" x14ac:dyDescent="0.2">
      <c r="A63" s="25"/>
      <c r="B63" s="82"/>
      <c r="C63" s="25"/>
      <c r="D63" s="25"/>
      <c r="E63" s="25"/>
      <c r="F63" s="61"/>
      <c r="G63" s="62"/>
      <c r="H63" s="62"/>
      <c r="I63" s="25"/>
    </row>
    <row r="64" spans="1:9" x14ac:dyDescent="0.2">
      <c r="A64" s="63" t="s">
        <v>55</v>
      </c>
      <c r="C64" s="25"/>
      <c r="E64" s="63" t="s">
        <v>56</v>
      </c>
      <c r="F64" s="61"/>
      <c r="G64" s="62"/>
      <c r="H64" s="62"/>
      <c r="I64" s="25"/>
    </row>
    <row r="65" spans="1:9" x14ac:dyDescent="0.2">
      <c r="A65" s="25"/>
      <c r="C65" s="25"/>
      <c r="E65" s="25"/>
      <c r="F65" s="61"/>
      <c r="G65" s="62"/>
      <c r="H65" s="62"/>
      <c r="I65" s="25"/>
    </row>
    <row r="66" spans="1:9" x14ac:dyDescent="0.2">
      <c r="A66" s="64" t="s">
        <v>57</v>
      </c>
      <c r="C66" s="65">
        <v>13.91</v>
      </c>
      <c r="E66" s="64" t="s">
        <v>57</v>
      </c>
      <c r="G66" s="66">
        <v>16.600000000000001</v>
      </c>
      <c r="H66" s="62"/>
      <c r="I66" s="25"/>
    </row>
    <row r="67" spans="1:9" x14ac:dyDescent="0.2">
      <c r="A67" s="67" t="s">
        <v>58</v>
      </c>
      <c r="B67" s="84" t="s">
        <v>59</v>
      </c>
      <c r="C67" s="65">
        <v>13.73</v>
      </c>
      <c r="E67" s="67" t="s">
        <v>58</v>
      </c>
      <c r="F67" s="68" t="s">
        <v>60</v>
      </c>
      <c r="G67" s="66">
        <v>15.82</v>
      </c>
      <c r="H67" s="62"/>
      <c r="I67" s="25"/>
    </row>
    <row r="68" spans="1:9" x14ac:dyDescent="0.2">
      <c r="A68" s="67" t="s">
        <v>61</v>
      </c>
      <c r="C68" s="65">
        <v>13.55</v>
      </c>
      <c r="E68" s="67" t="s">
        <v>61</v>
      </c>
      <c r="G68" s="66">
        <v>15.29</v>
      </c>
      <c r="H68" s="62"/>
      <c r="I68" s="25"/>
    </row>
    <row r="69" spans="1:9" x14ac:dyDescent="0.2">
      <c r="A69" s="25"/>
      <c r="C69" s="65"/>
      <c r="E69" s="25"/>
      <c r="G69" s="66"/>
      <c r="H69" s="62"/>
      <c r="I69" s="25"/>
    </row>
    <row r="70" spans="1:9" x14ac:dyDescent="0.2">
      <c r="A70" s="25" t="s">
        <v>62</v>
      </c>
      <c r="B70" s="84" t="s">
        <v>63</v>
      </c>
      <c r="C70" s="69">
        <f>C68</f>
        <v>13.55</v>
      </c>
      <c r="E70" s="25" t="s">
        <v>62</v>
      </c>
      <c r="F70" s="68" t="s">
        <v>64</v>
      </c>
      <c r="G70" s="70">
        <f>G68</f>
        <v>15.29</v>
      </c>
      <c r="H70" s="62"/>
      <c r="I70" s="25"/>
    </row>
    <row r="71" spans="1:9" x14ac:dyDescent="0.2">
      <c r="A71" s="25" t="s">
        <v>65</v>
      </c>
      <c r="B71" s="84" t="s">
        <v>66</v>
      </c>
      <c r="C71" s="69">
        <f>SUM(C67:C68)/2</f>
        <v>13.64</v>
      </c>
      <c r="E71" s="25" t="s">
        <v>65</v>
      </c>
      <c r="F71" s="68" t="s">
        <v>67</v>
      </c>
      <c r="G71" s="70">
        <f>SUM(G67:G68)/2</f>
        <v>15.555</v>
      </c>
      <c r="H71" s="62"/>
      <c r="I71" s="25"/>
    </row>
    <row r="72" spans="1:9" x14ac:dyDescent="0.2">
      <c r="A72" s="25" t="s">
        <v>68</v>
      </c>
      <c r="B72" s="84" t="s">
        <v>69</v>
      </c>
      <c r="C72" s="69">
        <f>SUM(C66:C68)/3</f>
        <v>13.729999999999999</v>
      </c>
      <c r="E72" s="25" t="s">
        <v>68</v>
      </c>
      <c r="F72" s="68" t="s">
        <v>70</v>
      </c>
      <c r="G72" s="70">
        <f>SUM(G66:G68)/3</f>
        <v>15.903333333333334</v>
      </c>
      <c r="H72" s="62"/>
      <c r="I72" s="25"/>
    </row>
    <row r="73" spans="1:9" x14ac:dyDescent="0.2">
      <c r="A73" s="25"/>
      <c r="C73" s="25"/>
      <c r="D73" s="25"/>
      <c r="E73" s="25"/>
      <c r="F73" s="61"/>
      <c r="G73" s="62"/>
      <c r="H73" s="62"/>
      <c r="I73" s="25"/>
    </row>
    <row r="74" spans="1:9" x14ac:dyDescent="0.2">
      <c r="A74" s="25"/>
      <c r="C74" s="25"/>
      <c r="D74" s="25"/>
      <c r="E74" s="25"/>
      <c r="F74" s="61"/>
      <c r="G74" s="62"/>
      <c r="H74" s="62"/>
      <c r="I74" s="25"/>
    </row>
    <row r="75" spans="1:9" x14ac:dyDescent="0.2">
      <c r="A75" s="63" t="s">
        <v>71</v>
      </c>
      <c r="C75" s="25"/>
      <c r="D75" s="25"/>
      <c r="E75" s="25"/>
      <c r="F75" s="61"/>
      <c r="G75" s="62"/>
      <c r="H75" s="62"/>
      <c r="I75" s="25"/>
    </row>
    <row r="76" spans="1:9" x14ac:dyDescent="0.2">
      <c r="A76" s="67" t="s">
        <v>58</v>
      </c>
      <c r="C76" s="65">
        <v>2.7</v>
      </c>
      <c r="D76" s="25"/>
      <c r="E76" s="25"/>
      <c r="F76" s="61"/>
      <c r="G76" s="62"/>
      <c r="H76" s="62"/>
      <c r="I76" s="25"/>
    </row>
    <row r="77" spans="1:9" x14ac:dyDescent="0.2">
      <c r="A77" s="67" t="s">
        <v>61</v>
      </c>
      <c r="C77" s="65">
        <v>2.6</v>
      </c>
      <c r="D77" s="25"/>
      <c r="E77" s="25"/>
      <c r="F77" s="61"/>
      <c r="G77" s="62"/>
      <c r="H77" s="62"/>
      <c r="I77" s="25"/>
    </row>
    <row r="78" spans="1:9" x14ac:dyDescent="0.2">
      <c r="A78" s="67" t="s">
        <v>72</v>
      </c>
      <c r="C78" s="65">
        <v>2.5499999999999998</v>
      </c>
      <c r="D78" s="25"/>
      <c r="E78" s="25"/>
      <c r="F78" s="61"/>
      <c r="G78" s="62"/>
      <c r="H78" s="62"/>
      <c r="I78" s="25"/>
    </row>
    <row r="79" spans="1:9" x14ac:dyDescent="0.2">
      <c r="A79" s="25"/>
      <c r="C79" s="65"/>
      <c r="D79" s="25"/>
      <c r="E79" s="25"/>
      <c r="F79" s="61"/>
      <c r="G79" s="62"/>
      <c r="H79" s="62"/>
      <c r="I79" s="25"/>
    </row>
    <row r="80" spans="1:9" x14ac:dyDescent="0.2">
      <c r="A80" s="25" t="s">
        <v>62</v>
      </c>
      <c r="C80" s="65">
        <f>C78</f>
        <v>2.5499999999999998</v>
      </c>
      <c r="D80" s="25"/>
      <c r="E80" s="25"/>
      <c r="F80" s="61"/>
      <c r="G80" s="62"/>
      <c r="H80" s="62"/>
      <c r="I80" s="25"/>
    </row>
    <row r="81" spans="1:9" x14ac:dyDescent="0.2">
      <c r="A81" s="25" t="s">
        <v>65</v>
      </c>
      <c r="C81" s="65">
        <f>SUM(C77:C78)/2</f>
        <v>2.5750000000000002</v>
      </c>
      <c r="D81" s="25"/>
      <c r="E81" s="25"/>
      <c r="F81" s="61"/>
      <c r="G81" s="62"/>
      <c r="H81" s="62"/>
      <c r="I81" s="25"/>
    </row>
    <row r="82" spans="1:9" x14ac:dyDescent="0.2">
      <c r="A82" s="25" t="s">
        <v>68</v>
      </c>
      <c r="C82" s="65">
        <f>SUM(C76:C78)/3</f>
        <v>2.6166666666666667</v>
      </c>
      <c r="D82" s="25"/>
      <c r="E82" s="25"/>
      <c r="F82" s="61"/>
      <c r="G82" s="62"/>
      <c r="H82" s="62"/>
      <c r="I82" s="25"/>
    </row>
    <row r="83" spans="1:9" x14ac:dyDescent="0.2">
      <c r="A83" s="25"/>
      <c r="B83" s="82"/>
      <c r="C83" s="25"/>
      <c r="D83" s="25"/>
      <c r="E83" s="25"/>
      <c r="F83" s="61"/>
      <c r="G83" s="62"/>
      <c r="H83" s="62"/>
      <c r="I83" s="25"/>
    </row>
    <row r="84" spans="1:9" x14ac:dyDescent="0.2">
      <c r="A84" s="25"/>
      <c r="B84" s="82"/>
      <c r="C84" s="25"/>
      <c r="D84" s="25"/>
      <c r="E84" s="25"/>
      <c r="F84" s="61"/>
      <c r="G84" s="62"/>
      <c r="H84" s="62"/>
      <c r="I84" s="25"/>
    </row>
    <row r="85" spans="1:9" x14ac:dyDescent="0.2">
      <c r="A85" s="71" t="s">
        <v>73</v>
      </c>
      <c r="B85" s="82"/>
      <c r="C85" s="25"/>
      <c r="D85" s="25"/>
      <c r="E85" s="25"/>
      <c r="F85" s="61"/>
      <c r="G85" s="62"/>
      <c r="H85" s="62"/>
      <c r="I85" s="25"/>
    </row>
    <row r="86" spans="1:9" x14ac:dyDescent="0.2">
      <c r="A86" s="25"/>
      <c r="B86" s="82"/>
      <c r="C86" s="72" t="s">
        <v>74</v>
      </c>
      <c r="D86" s="72" t="s">
        <v>75</v>
      </c>
      <c r="E86" s="72" t="s">
        <v>76</v>
      </c>
      <c r="F86" s="61"/>
      <c r="G86" s="62"/>
      <c r="H86" s="62"/>
      <c r="I86" s="25"/>
    </row>
    <row r="87" spans="1:9" x14ac:dyDescent="0.2">
      <c r="A87" s="25" t="s">
        <v>77</v>
      </c>
      <c r="B87" s="82">
        <v>35436</v>
      </c>
      <c r="C87" s="74">
        <v>3.33</v>
      </c>
      <c r="D87" s="74">
        <v>3.63</v>
      </c>
      <c r="E87" s="74">
        <v>3.48</v>
      </c>
      <c r="F87" s="61"/>
      <c r="G87" s="62"/>
      <c r="H87" s="62"/>
      <c r="I87" s="25"/>
    </row>
    <row r="88" spans="1:9" x14ac:dyDescent="0.2">
      <c r="A88" s="25" t="s">
        <v>78</v>
      </c>
      <c r="B88" s="82">
        <v>35443</v>
      </c>
      <c r="C88" s="74">
        <v>3.74</v>
      </c>
      <c r="D88" s="74">
        <v>3.75</v>
      </c>
      <c r="E88" s="74">
        <v>3.76</v>
      </c>
      <c r="F88" s="61"/>
      <c r="G88" s="62"/>
      <c r="H88" s="62"/>
      <c r="I88" s="25"/>
    </row>
    <row r="89" spans="1:9" x14ac:dyDescent="0.2">
      <c r="A89" s="25" t="s">
        <v>79</v>
      </c>
      <c r="B89" s="82">
        <v>35450</v>
      </c>
      <c r="C89" s="74">
        <v>4.2300000000000004</v>
      </c>
      <c r="D89" s="74">
        <v>4.22</v>
      </c>
      <c r="E89" s="74">
        <v>4.22</v>
      </c>
      <c r="F89" s="61"/>
      <c r="G89" s="62"/>
      <c r="H89" s="62"/>
      <c r="I89" s="25"/>
    </row>
    <row r="90" spans="1:9" x14ac:dyDescent="0.2">
      <c r="A90" s="25" t="s">
        <v>80</v>
      </c>
      <c r="B90" s="82">
        <v>35457</v>
      </c>
      <c r="C90" s="74">
        <v>2.99</v>
      </c>
      <c r="D90" s="74">
        <v>3</v>
      </c>
      <c r="E90" s="74">
        <v>3.03</v>
      </c>
      <c r="F90" s="61"/>
      <c r="G90" s="62"/>
      <c r="H90" s="62"/>
      <c r="I90" s="25"/>
    </row>
    <row r="91" spans="1:9" x14ac:dyDescent="0.2">
      <c r="A91" s="25"/>
      <c r="B91" s="82"/>
      <c r="C91" s="74"/>
      <c r="D91" s="74"/>
      <c r="E91" s="74"/>
      <c r="F91" s="61"/>
      <c r="G91" s="62"/>
      <c r="H91" s="62"/>
      <c r="I91" s="25"/>
    </row>
    <row r="92" spans="1:9" x14ac:dyDescent="0.2">
      <c r="A92" s="25" t="s">
        <v>81</v>
      </c>
      <c r="B92" s="82"/>
      <c r="C92" s="74">
        <f>AVERAGE(C87:C90)</f>
        <v>3.5725000000000002</v>
      </c>
      <c r="D92" s="74">
        <f>AVERAGE(D87:D90)</f>
        <v>3.65</v>
      </c>
      <c r="E92" s="74">
        <f>AVERAGE(E87:E90)</f>
        <v>3.6225000000000001</v>
      </c>
      <c r="F92" s="61"/>
      <c r="G92" s="62"/>
      <c r="H92" s="62"/>
      <c r="I92" s="25"/>
    </row>
    <row r="93" spans="1:9" x14ac:dyDescent="0.2">
      <c r="A93" s="25"/>
      <c r="B93" s="82"/>
      <c r="C93" s="25"/>
      <c r="D93" s="25"/>
      <c r="E93" s="25"/>
      <c r="F93" s="61"/>
      <c r="G93" s="62"/>
      <c r="H93" s="62"/>
      <c r="I93" s="25"/>
    </row>
    <row r="94" spans="1:9" x14ac:dyDescent="0.2">
      <c r="A94" s="25"/>
      <c r="B94" s="82"/>
      <c r="C94" s="25"/>
      <c r="D94" s="25"/>
      <c r="E94" s="25"/>
      <c r="F94" s="61"/>
      <c r="G94" s="62"/>
      <c r="H94" s="62"/>
      <c r="I94" s="25"/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64" fitToWidth="2" orientation="portrait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72" sqref="G72"/>
    </sheetView>
  </sheetViews>
  <sheetFormatPr defaultRowHeight="12.75" x14ac:dyDescent="0.2"/>
  <cols>
    <col min="1" max="1" width="9.5703125" customWidth="1"/>
    <col min="4" max="4" width="10" customWidth="1"/>
    <col min="5" max="5" width="10.7109375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285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36880</v>
      </c>
      <c r="C11" s="144" t="s">
        <v>284</v>
      </c>
      <c r="D11" s="158">
        <v>25.77</v>
      </c>
      <c r="E11" s="145">
        <v>25.49</v>
      </c>
    </row>
    <row r="12" spans="1:8" x14ac:dyDescent="0.2">
      <c r="A12" s="104" t="s">
        <v>242</v>
      </c>
      <c r="B12" s="117">
        <v>36881</v>
      </c>
      <c r="C12" s="144" t="s">
        <v>284</v>
      </c>
      <c r="D12" s="158">
        <v>25.98</v>
      </c>
      <c r="E12" s="145">
        <v>25.64</v>
      </c>
    </row>
    <row r="13" spans="1:8" x14ac:dyDescent="0.2">
      <c r="A13" s="104" t="s">
        <v>243</v>
      </c>
      <c r="B13" s="117">
        <v>36882</v>
      </c>
      <c r="C13" s="144" t="s">
        <v>284</v>
      </c>
      <c r="D13" s="158">
        <v>26.18</v>
      </c>
      <c r="E13" s="145">
        <v>25.79</v>
      </c>
    </row>
    <row r="14" spans="1:8" x14ac:dyDescent="0.2">
      <c r="A14" s="104" t="s">
        <v>244</v>
      </c>
      <c r="B14" s="117">
        <v>36886</v>
      </c>
      <c r="C14" s="144" t="s">
        <v>284</v>
      </c>
      <c r="D14" s="158">
        <v>26.64</v>
      </c>
      <c r="E14" s="145">
        <v>26.05</v>
      </c>
    </row>
    <row r="15" spans="1:8" x14ac:dyDescent="0.2">
      <c r="A15" s="104" t="s">
        <v>245</v>
      </c>
      <c r="B15" s="117">
        <v>36887</v>
      </c>
      <c r="C15" s="144" t="s">
        <v>284</v>
      </c>
      <c r="D15" s="158">
        <v>26.47</v>
      </c>
      <c r="E15" s="145">
        <v>25.86</v>
      </c>
      <c r="F15" s="144"/>
      <c r="G15" s="159"/>
    </row>
    <row r="16" spans="1:8" x14ac:dyDescent="0.2">
      <c r="A16" s="104" t="s">
        <v>246</v>
      </c>
      <c r="B16" s="117">
        <v>36888</v>
      </c>
      <c r="C16" s="144" t="s">
        <v>284</v>
      </c>
      <c r="D16" s="158">
        <v>25.85</v>
      </c>
      <c r="E16" s="145">
        <v>25.3</v>
      </c>
      <c r="F16" s="144" t="s">
        <v>284</v>
      </c>
      <c r="G16" s="207">
        <v>9.2629999999999999</v>
      </c>
    </row>
    <row r="17" spans="1:7" x14ac:dyDescent="0.2">
      <c r="A17" s="104" t="s">
        <v>239</v>
      </c>
      <c r="B17" s="117">
        <v>36889</v>
      </c>
      <c r="C17" s="144" t="s">
        <v>284</v>
      </c>
      <c r="D17" s="158">
        <v>26.8</v>
      </c>
      <c r="E17" s="145">
        <v>25.98</v>
      </c>
      <c r="F17" s="144" t="s">
        <v>284</v>
      </c>
      <c r="G17" s="178">
        <v>9.7750000000000004</v>
      </c>
    </row>
    <row r="18" spans="1:7" x14ac:dyDescent="0.2">
      <c r="B18" s="117"/>
    </row>
    <row r="19" spans="1:7" x14ac:dyDescent="0.2">
      <c r="A19" s="104" t="s">
        <v>240</v>
      </c>
      <c r="B19" s="195">
        <v>36893</v>
      </c>
      <c r="C19" s="144" t="s">
        <v>284</v>
      </c>
      <c r="D19" s="158">
        <v>27.21</v>
      </c>
      <c r="E19" s="145">
        <v>26.52</v>
      </c>
      <c r="F19" s="144" t="s">
        <v>284</v>
      </c>
      <c r="G19" s="178">
        <v>8.3640000000000008</v>
      </c>
    </row>
    <row r="20" spans="1:7" x14ac:dyDescent="0.2">
      <c r="A20" s="104" t="s">
        <v>247</v>
      </c>
      <c r="B20" s="117">
        <v>36894</v>
      </c>
      <c r="C20" s="144" t="s">
        <v>284</v>
      </c>
      <c r="D20" s="158">
        <v>28</v>
      </c>
      <c r="E20" s="145">
        <v>27.27</v>
      </c>
      <c r="F20" s="144" t="s">
        <v>284</v>
      </c>
      <c r="G20" s="178">
        <v>8.1890000000000001</v>
      </c>
    </row>
    <row r="21" spans="1:7" x14ac:dyDescent="0.2">
      <c r="A21" s="104" t="s">
        <v>248</v>
      </c>
      <c r="B21" s="117">
        <v>36895</v>
      </c>
      <c r="C21" s="144" t="s">
        <v>284</v>
      </c>
      <c r="D21" s="158">
        <v>28.14</v>
      </c>
      <c r="E21" s="145">
        <v>27.54</v>
      </c>
      <c r="F21" s="144" t="s">
        <v>284</v>
      </c>
      <c r="G21" s="178">
        <v>8.9659999999999993</v>
      </c>
    </row>
    <row r="22" spans="1:7" x14ac:dyDescent="0.2">
      <c r="A22" s="104" t="s">
        <v>249</v>
      </c>
      <c r="B22" s="117">
        <v>36896</v>
      </c>
      <c r="C22" s="144" t="s">
        <v>284</v>
      </c>
      <c r="D22" s="158">
        <v>27.95</v>
      </c>
      <c r="E22" s="145">
        <v>27.16</v>
      </c>
      <c r="F22" s="144" t="s">
        <v>284</v>
      </c>
      <c r="G22" s="178">
        <v>9.2609999999999992</v>
      </c>
    </row>
    <row r="23" spans="1:7" x14ac:dyDescent="0.2">
      <c r="A23" s="104" t="s">
        <v>250</v>
      </c>
      <c r="B23" s="117">
        <v>36899</v>
      </c>
      <c r="C23" s="144" t="s">
        <v>284</v>
      </c>
      <c r="D23" s="158">
        <v>27.32</v>
      </c>
      <c r="E23" s="145">
        <v>26.51</v>
      </c>
      <c r="F23" s="144" t="s">
        <v>284</v>
      </c>
      <c r="G23" s="178">
        <v>9.6890000000000001</v>
      </c>
    </row>
    <row r="24" spans="1:7" x14ac:dyDescent="0.2">
      <c r="A24" s="104" t="s">
        <v>251</v>
      </c>
      <c r="B24" s="117">
        <v>36900</v>
      </c>
      <c r="C24" s="144" t="s">
        <v>284</v>
      </c>
      <c r="D24" s="158">
        <v>27.64</v>
      </c>
      <c r="E24" s="145">
        <v>26.7</v>
      </c>
      <c r="F24" s="144" t="s">
        <v>284</v>
      </c>
      <c r="G24" s="178">
        <v>9.8190000000000008</v>
      </c>
    </row>
    <row r="25" spans="1:7" x14ac:dyDescent="0.2">
      <c r="A25" s="104" t="s">
        <v>252</v>
      </c>
      <c r="B25" s="117">
        <v>36901</v>
      </c>
      <c r="C25" s="144" t="s">
        <v>284</v>
      </c>
      <c r="D25" s="158">
        <v>29.48</v>
      </c>
      <c r="E25" s="145">
        <v>28.21</v>
      </c>
      <c r="F25" s="144" t="s">
        <v>284</v>
      </c>
      <c r="G25" s="178">
        <v>9.1280000000000001</v>
      </c>
    </row>
    <row r="26" spans="1:7" x14ac:dyDescent="0.2">
      <c r="A26" s="104" t="s">
        <v>253</v>
      </c>
      <c r="B26" s="117">
        <v>36902</v>
      </c>
      <c r="C26" s="144" t="s">
        <v>284</v>
      </c>
      <c r="D26" s="158">
        <v>29.41</v>
      </c>
      <c r="E26" s="145">
        <v>28.22</v>
      </c>
      <c r="F26" s="144" t="s">
        <v>284</v>
      </c>
      <c r="G26" s="178">
        <v>8.7080000000000002</v>
      </c>
    </row>
    <row r="27" spans="1:7" x14ac:dyDescent="0.2">
      <c r="A27" s="104" t="s">
        <v>254</v>
      </c>
      <c r="B27" s="117">
        <v>36903</v>
      </c>
      <c r="C27" s="144" t="s">
        <v>284</v>
      </c>
      <c r="D27" s="158">
        <v>30.05</v>
      </c>
      <c r="E27" s="145">
        <v>28.76</v>
      </c>
      <c r="F27" s="144" t="s">
        <v>284</v>
      </c>
      <c r="G27" s="178">
        <v>8.4719999999999995</v>
      </c>
    </row>
    <row r="28" spans="1:7" x14ac:dyDescent="0.2">
      <c r="A28" s="104" t="s">
        <v>255</v>
      </c>
      <c r="B28" s="117">
        <v>36907</v>
      </c>
      <c r="C28" s="144" t="s">
        <v>284</v>
      </c>
      <c r="D28" s="158">
        <v>30.29</v>
      </c>
      <c r="E28" s="145">
        <v>28.5</v>
      </c>
      <c r="F28" s="144" t="s">
        <v>284</v>
      </c>
      <c r="G28" s="178">
        <v>8.1029999999999998</v>
      </c>
    </row>
    <row r="29" spans="1:7" x14ac:dyDescent="0.2">
      <c r="A29" s="104" t="s">
        <v>256</v>
      </c>
      <c r="B29" s="117">
        <v>36908</v>
      </c>
      <c r="C29" s="144" t="s">
        <v>284</v>
      </c>
      <c r="D29" s="158">
        <v>29.6</v>
      </c>
      <c r="E29" s="145">
        <v>27.8</v>
      </c>
      <c r="F29" s="144" t="s">
        <v>284</v>
      </c>
      <c r="G29" s="178">
        <v>6.9089999999999998</v>
      </c>
    </row>
    <row r="30" spans="1:7" x14ac:dyDescent="0.2">
      <c r="A30" s="104" t="s">
        <v>257</v>
      </c>
      <c r="B30" s="117">
        <v>36909</v>
      </c>
      <c r="C30" s="144" t="s">
        <v>284</v>
      </c>
      <c r="D30" s="158">
        <v>30.45</v>
      </c>
      <c r="E30" s="145">
        <v>28.67</v>
      </c>
      <c r="F30" s="144" t="s">
        <v>284</v>
      </c>
      <c r="G30" s="178">
        <v>7.1360000000000001</v>
      </c>
    </row>
    <row r="31" spans="1:7" x14ac:dyDescent="0.2">
      <c r="A31" s="104" t="s">
        <v>258</v>
      </c>
      <c r="B31" s="117">
        <v>36910</v>
      </c>
      <c r="C31" s="144" t="s">
        <v>284</v>
      </c>
      <c r="D31" s="158">
        <v>32.19</v>
      </c>
      <c r="E31" s="145">
        <v>30.19</v>
      </c>
      <c r="F31" s="144" t="s">
        <v>284</v>
      </c>
      <c r="G31" s="178">
        <v>7.4589999999999996</v>
      </c>
    </row>
    <row r="32" spans="1:7" x14ac:dyDescent="0.2">
      <c r="A32" s="104" t="s">
        <v>259</v>
      </c>
      <c r="B32" s="117">
        <v>36913</v>
      </c>
      <c r="C32" s="144" t="s">
        <v>284</v>
      </c>
      <c r="D32" s="158">
        <v>32.19</v>
      </c>
      <c r="E32" s="145">
        <v>29.8</v>
      </c>
      <c r="F32" s="144" t="s">
        <v>284</v>
      </c>
      <c r="G32" s="178">
        <v>7.4569999999999999</v>
      </c>
    </row>
    <row r="33" spans="1:9" x14ac:dyDescent="0.2">
      <c r="A33" s="104" t="s">
        <v>260</v>
      </c>
      <c r="B33" s="117">
        <v>36914</v>
      </c>
      <c r="C33" s="138" t="s">
        <v>286</v>
      </c>
      <c r="D33" s="158">
        <v>29.57</v>
      </c>
      <c r="E33" s="145">
        <v>28.79</v>
      </c>
      <c r="F33" s="144" t="s">
        <v>284</v>
      </c>
      <c r="G33" s="178">
        <v>6.9459999999999997</v>
      </c>
    </row>
    <row r="34" spans="1:9" x14ac:dyDescent="0.2">
      <c r="A34" s="104" t="s">
        <v>261</v>
      </c>
      <c r="B34" s="117">
        <v>36915</v>
      </c>
      <c r="C34" s="138" t="s">
        <v>286</v>
      </c>
      <c r="D34" s="158">
        <v>29.05</v>
      </c>
      <c r="E34" s="145">
        <v>28.31</v>
      </c>
      <c r="F34" s="144" t="s">
        <v>284</v>
      </c>
      <c r="G34" s="178">
        <v>7.1150000000000002</v>
      </c>
    </row>
    <row r="35" spans="1:9" x14ac:dyDescent="0.2">
      <c r="A35" s="104" t="s">
        <v>261</v>
      </c>
      <c r="B35" s="117">
        <v>36916</v>
      </c>
      <c r="C35" s="138" t="s">
        <v>286</v>
      </c>
      <c r="D35" s="158">
        <v>29.36</v>
      </c>
      <c r="E35" s="145">
        <v>28.43</v>
      </c>
      <c r="F35" s="144" t="s">
        <v>284</v>
      </c>
      <c r="G35" s="178">
        <v>7.27</v>
      </c>
    </row>
    <row r="36" spans="1:9" x14ac:dyDescent="0.2">
      <c r="A36" s="104" t="s">
        <v>262</v>
      </c>
      <c r="B36" s="117">
        <v>36917</v>
      </c>
      <c r="C36" s="138" t="s">
        <v>286</v>
      </c>
      <c r="D36" s="158">
        <v>29.77</v>
      </c>
      <c r="E36" s="145">
        <v>28.77</v>
      </c>
      <c r="F36" s="144" t="s">
        <v>284</v>
      </c>
      <c r="G36" s="178">
        <v>7.2560000000000002</v>
      </c>
    </row>
    <row r="37" spans="1:9" x14ac:dyDescent="0.2">
      <c r="A37" s="104" t="s">
        <v>263</v>
      </c>
      <c r="B37" s="117">
        <v>36920</v>
      </c>
      <c r="C37" s="138" t="s">
        <v>286</v>
      </c>
      <c r="D37" s="158">
        <v>29.06</v>
      </c>
      <c r="E37" s="145">
        <v>28.25</v>
      </c>
      <c r="F37" s="144" t="s">
        <v>284</v>
      </c>
      <c r="G37" s="178">
        <v>6.2930000000000001</v>
      </c>
    </row>
    <row r="38" spans="1:9" x14ac:dyDescent="0.2">
      <c r="A38" s="104" t="s">
        <v>264</v>
      </c>
      <c r="B38" s="117">
        <v>36921</v>
      </c>
      <c r="C38" s="138" t="s">
        <v>286</v>
      </c>
      <c r="D38" s="158">
        <v>29.06</v>
      </c>
      <c r="E38" s="145">
        <v>28.25</v>
      </c>
      <c r="F38" s="138" t="s">
        <v>286</v>
      </c>
      <c r="G38" s="178">
        <v>6.0970000000000004</v>
      </c>
    </row>
    <row r="39" spans="1:9" x14ac:dyDescent="0.2">
      <c r="A39" s="104" t="s">
        <v>265</v>
      </c>
      <c r="B39" s="117">
        <v>36922</v>
      </c>
      <c r="C39" s="138" t="s">
        <v>286</v>
      </c>
      <c r="D39" s="158">
        <v>28.66</v>
      </c>
      <c r="E39" s="145">
        <v>27.96</v>
      </c>
      <c r="F39" s="138" t="s">
        <v>286</v>
      </c>
      <c r="G39" s="178">
        <v>5.7069999999999999</v>
      </c>
    </row>
    <row r="41" spans="1:9" x14ac:dyDescent="0.2">
      <c r="A41" s="19" t="s">
        <v>20</v>
      </c>
      <c r="B41" s="20"/>
      <c r="C41" s="21"/>
      <c r="D41" s="29">
        <v>36913</v>
      </c>
    </row>
    <row r="42" spans="1:9" x14ac:dyDescent="0.2">
      <c r="A42" s="19" t="s">
        <v>21</v>
      </c>
      <c r="B42" s="20"/>
      <c r="C42" s="21"/>
      <c r="D42" s="29">
        <v>36920</v>
      </c>
    </row>
    <row r="43" spans="1:9" x14ac:dyDescent="0.2">
      <c r="A43" s="19" t="s">
        <v>22</v>
      </c>
      <c r="B43" s="20"/>
      <c r="D43" s="29">
        <v>36920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ROUND((AVERAGE(D11:D32)),3)</f>
        <v>28.266999999999999</v>
      </c>
      <c r="E48" s="148">
        <f>ROUND((AVERAGE(E11:E32)),3)</f>
        <v>27.236000000000001</v>
      </c>
      <c r="F48" s="41" t="s">
        <v>29</v>
      </c>
      <c r="G48" s="147">
        <f>ROUND((AVERAGE(G16:G37)),5)</f>
        <v>8.1703799999999998</v>
      </c>
      <c r="H48" s="147" t="e">
        <f>ROUND((AVERAGE(H19:H39)),5)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282</v>
      </c>
      <c r="D49" s="164">
        <f>ROUND((AVERAGE(D19:D39)),3)</f>
        <v>29.26</v>
      </c>
      <c r="E49" s="149">
        <f>ROUND((AVERAGE(E19:E39)),3)</f>
        <v>28.123999999999999</v>
      </c>
      <c r="F49" s="48" t="s">
        <v>33</v>
      </c>
      <c r="G49" s="150">
        <f>ROUND((AVERAGE(G19:G39)),5)</f>
        <v>7.8258999999999999</v>
      </c>
      <c r="H49" s="150" t="e">
        <f>ROUND((AVERAGE(H19:H39)),5)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ROUND((((SUM(D19:D39))-D32+E32)/19),3)</f>
        <v>32.213999999999999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D32</f>
        <v>32.19</v>
      </c>
      <c r="E51" s="47" t="s">
        <v>36</v>
      </c>
      <c r="F51" s="142" t="s">
        <v>49</v>
      </c>
      <c r="G51" s="150">
        <f>G37</f>
        <v>6.2930000000000001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ROUND((SUM(D31:D32)/2),3)</f>
        <v>32.19</v>
      </c>
      <c r="E52" s="141" t="s">
        <v>36</v>
      </c>
      <c r="F52" s="59" t="s">
        <v>43</v>
      </c>
      <c r="G52" s="150">
        <f>ROUND(SUM(G36:G37)/2,5)</f>
        <v>6.7744999999999997</v>
      </c>
      <c r="H52" s="150">
        <f>SUM(H36:H37)/2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ROUND((SUM(D30:D32)/3),3)</f>
        <v>31.61</v>
      </c>
      <c r="E53" s="47" t="s">
        <v>36</v>
      </c>
      <c r="F53" s="53" t="s">
        <v>40</v>
      </c>
      <c r="G53" s="150">
        <f>ROUND(AVERAGE(G35:G37),5)</f>
        <v>6.9396699999999996</v>
      </c>
      <c r="H53" s="150" t="e">
        <f>ROUND(AVERAGE(H35:H37),5)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6.9835000000000003</v>
      </c>
      <c r="H54" s="150" t="e">
        <f>ROUND(AVERAGE(H34:H37),5)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ROUND((SUM(D28:D32)/5),3)</f>
        <v>30.943999999999999</v>
      </c>
      <c r="E55" s="55" t="s">
        <v>36</v>
      </c>
      <c r="F55" s="53" t="s">
        <v>38</v>
      </c>
      <c r="G55" s="150">
        <f>ROUND(AVERAGE(G33:G37),5)</f>
        <v>6.976</v>
      </c>
      <c r="H55" s="150" t="e">
        <f>ROUND(AVERAGE(H33:H37),5)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7.2560000000000002</v>
      </c>
      <c r="H56" s="150">
        <f>H36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7.27</v>
      </c>
      <c r="H57" s="147">
        <f>H35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7.2629999999999999</v>
      </c>
      <c r="H58" s="150" t="e">
        <f>ROUND(AVERAGE(H36:H37),5)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ht="14.25" customHeight="1" x14ac:dyDescent="0.2">
      <c r="A61" s="98">
        <v>36913</v>
      </c>
      <c r="C61" s="62">
        <v>350</v>
      </c>
      <c r="D61" s="160"/>
      <c r="E61" s="98">
        <v>36913</v>
      </c>
      <c r="F61" s="61"/>
      <c r="G61" s="100">
        <v>230</v>
      </c>
    </row>
    <row r="62" spans="1:9" ht="12.75" customHeight="1" x14ac:dyDescent="0.2">
      <c r="A62" s="98">
        <v>36914</v>
      </c>
      <c r="C62" s="62">
        <v>350</v>
      </c>
      <c r="D62" s="160"/>
      <c r="E62" s="98">
        <v>36914</v>
      </c>
      <c r="F62" s="61"/>
      <c r="G62" s="100">
        <v>230</v>
      </c>
    </row>
    <row r="63" spans="1:9" x14ac:dyDescent="0.2">
      <c r="A63" s="98">
        <v>36915</v>
      </c>
      <c r="C63" s="62">
        <v>350</v>
      </c>
      <c r="D63" s="160"/>
      <c r="E63" s="98">
        <v>36915</v>
      </c>
      <c r="F63" s="61"/>
      <c r="G63" s="100">
        <v>265</v>
      </c>
    </row>
    <row r="64" spans="1:9" x14ac:dyDescent="0.2">
      <c r="A64" s="98">
        <v>36916</v>
      </c>
      <c r="B64" s="68" t="s">
        <v>59</v>
      </c>
      <c r="C64" s="62">
        <v>350</v>
      </c>
      <c r="D64" s="160"/>
      <c r="E64" s="98">
        <v>36916</v>
      </c>
      <c r="F64" s="68" t="s">
        <v>60</v>
      </c>
      <c r="G64" s="101">
        <v>265</v>
      </c>
    </row>
    <row r="65" spans="1:7" x14ac:dyDescent="0.2">
      <c r="A65" s="98">
        <v>36917</v>
      </c>
      <c r="C65" s="62">
        <v>350</v>
      </c>
      <c r="E65" s="98">
        <v>36917</v>
      </c>
      <c r="G65" s="101">
        <v>275</v>
      </c>
    </row>
    <row r="66" spans="1:7" x14ac:dyDescent="0.2">
      <c r="A66" s="67"/>
      <c r="C66" s="69"/>
      <c r="E66" s="67"/>
      <c r="G66" s="70"/>
    </row>
    <row r="67" spans="1:7" x14ac:dyDescent="0.2">
      <c r="A67" s="25"/>
      <c r="C67" s="65"/>
      <c r="E67" s="25"/>
      <c r="G67" s="66"/>
    </row>
    <row r="68" spans="1:7" x14ac:dyDescent="0.2">
      <c r="A68" s="25"/>
      <c r="B68" s="68" t="s">
        <v>63</v>
      </c>
      <c r="C68" s="69">
        <v>350</v>
      </c>
      <c r="E68" s="25" t="s">
        <v>62</v>
      </c>
      <c r="F68" s="68" t="s">
        <v>64</v>
      </c>
      <c r="G68" s="69">
        <v>275</v>
      </c>
    </row>
    <row r="69" spans="1:7" x14ac:dyDescent="0.2">
      <c r="A69" s="25" t="s">
        <v>65</v>
      </c>
      <c r="B69" s="68" t="s">
        <v>66</v>
      </c>
      <c r="C69" s="69">
        <v>350</v>
      </c>
      <c r="E69" s="25" t="s">
        <v>65</v>
      </c>
      <c r="F69" s="68" t="s">
        <v>67</v>
      </c>
      <c r="G69" s="69">
        <v>270</v>
      </c>
    </row>
    <row r="70" spans="1:7" x14ac:dyDescent="0.2">
      <c r="A70" s="25" t="s">
        <v>68</v>
      </c>
      <c r="B70" s="68" t="s">
        <v>69</v>
      </c>
      <c r="C70" s="69">
        <f>AVERAGE(C63:C65)</f>
        <v>350</v>
      </c>
      <c r="E70" s="25" t="s">
        <v>68</v>
      </c>
      <c r="F70" s="68" t="s">
        <v>70</v>
      </c>
      <c r="G70" s="69">
        <v>268.33</v>
      </c>
    </row>
    <row r="71" spans="1:7" x14ac:dyDescent="0.2">
      <c r="A71" s="25" t="s">
        <v>52</v>
      </c>
      <c r="B71" s="68" t="s">
        <v>289</v>
      </c>
      <c r="C71" s="69">
        <v>350</v>
      </c>
      <c r="E71" s="25" t="s">
        <v>52</v>
      </c>
      <c r="F71" s="68" t="s">
        <v>292</v>
      </c>
      <c r="G71" s="69">
        <v>258.75</v>
      </c>
    </row>
    <row r="72" spans="1:7" x14ac:dyDescent="0.2">
      <c r="A72" s="25" t="s">
        <v>87</v>
      </c>
      <c r="B72" s="68" t="s">
        <v>291</v>
      </c>
      <c r="C72" s="69">
        <v>350</v>
      </c>
      <c r="E72" s="25" t="s">
        <v>87</v>
      </c>
      <c r="F72" s="68" t="s">
        <v>290</v>
      </c>
      <c r="G72" s="69">
        <v>253</v>
      </c>
    </row>
    <row r="75" spans="1:7" ht="15" x14ac:dyDescent="0.25">
      <c r="A75" s="111" t="s">
        <v>71</v>
      </c>
      <c r="C75" s="25"/>
    </row>
    <row r="76" spans="1:7" ht="12" customHeight="1" x14ac:dyDescent="0.2">
      <c r="A76" s="98">
        <v>36913</v>
      </c>
      <c r="B76" s="128"/>
      <c r="C76" s="65">
        <v>1.19</v>
      </c>
    </row>
    <row r="77" spans="1:7" ht="12" customHeight="1" x14ac:dyDescent="0.2">
      <c r="A77" s="98">
        <v>36914</v>
      </c>
      <c r="B77" s="128"/>
      <c r="C77" s="65">
        <v>1.19</v>
      </c>
    </row>
    <row r="78" spans="1:7" x14ac:dyDescent="0.2">
      <c r="A78" s="98">
        <v>36915</v>
      </c>
      <c r="B78" s="128"/>
      <c r="C78" s="65">
        <v>1.19</v>
      </c>
    </row>
    <row r="79" spans="1:7" x14ac:dyDescent="0.2">
      <c r="A79" s="98">
        <v>36916</v>
      </c>
      <c r="C79" s="65">
        <v>1.19</v>
      </c>
    </row>
    <row r="80" spans="1:7" x14ac:dyDescent="0.2">
      <c r="A80" s="98">
        <v>36917</v>
      </c>
      <c r="C80" s="65">
        <v>1.19</v>
      </c>
    </row>
    <row r="81" spans="1:3" x14ac:dyDescent="0.2">
      <c r="A81" s="98"/>
      <c r="C81" s="65"/>
    </row>
    <row r="82" spans="1:3" x14ac:dyDescent="0.2">
      <c r="A82" s="98"/>
      <c r="C82" s="65"/>
    </row>
    <row r="83" spans="1:3" x14ac:dyDescent="0.2">
      <c r="A83" s="25"/>
      <c r="C83" s="65"/>
    </row>
    <row r="84" spans="1:3" x14ac:dyDescent="0.2">
      <c r="A84" s="25" t="s">
        <v>62</v>
      </c>
      <c r="B84" s="87" t="s">
        <v>89</v>
      </c>
      <c r="C84" s="65">
        <f>C80</f>
        <v>1.19</v>
      </c>
    </row>
    <row r="85" spans="1:3" x14ac:dyDescent="0.2">
      <c r="A85" s="25" t="s">
        <v>65</v>
      </c>
      <c r="B85" s="87" t="s">
        <v>90</v>
      </c>
      <c r="C85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11" workbookViewId="0">
      <selection activeCell="G36" sqref="G36"/>
    </sheetView>
  </sheetViews>
  <sheetFormatPr defaultRowHeight="12.75" x14ac:dyDescent="0.2"/>
  <cols>
    <col min="1" max="1" width="9.7109375" customWidth="1"/>
    <col min="2" max="2" width="9.28515625" bestFit="1" customWidth="1"/>
    <col min="4" max="5" width="10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279</v>
      </c>
      <c r="C3" s="154"/>
      <c r="D3" s="206" t="s">
        <v>283</v>
      </c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36851</v>
      </c>
      <c r="C11" s="144" t="s">
        <v>281</v>
      </c>
      <c r="D11" s="158">
        <v>35.159999999999997</v>
      </c>
      <c r="E11" s="145">
        <v>34.19</v>
      </c>
    </row>
    <row r="12" spans="1:8" x14ac:dyDescent="0.2">
      <c r="A12" s="104" t="s">
        <v>242</v>
      </c>
      <c r="B12" s="117">
        <v>36852</v>
      </c>
      <c r="C12" s="144" t="s">
        <v>281</v>
      </c>
      <c r="D12" s="158">
        <v>35.4</v>
      </c>
      <c r="E12" s="145">
        <v>34.4</v>
      </c>
    </row>
    <row r="13" spans="1:8" x14ac:dyDescent="0.2">
      <c r="A13" s="104" t="s">
        <v>243</v>
      </c>
      <c r="B13" s="117">
        <v>36857</v>
      </c>
      <c r="C13" s="144" t="s">
        <v>281</v>
      </c>
      <c r="D13" s="158">
        <v>35.380000000000003</v>
      </c>
      <c r="E13" s="145">
        <v>34.29</v>
      </c>
    </row>
    <row r="14" spans="1:8" x14ac:dyDescent="0.2">
      <c r="A14" s="104" t="s">
        <v>244</v>
      </c>
      <c r="B14" s="117">
        <v>36858</v>
      </c>
      <c r="C14" s="144" t="s">
        <v>281</v>
      </c>
      <c r="D14" s="158">
        <v>34.22</v>
      </c>
      <c r="E14" s="145">
        <v>33.21</v>
      </c>
    </row>
    <row r="15" spans="1:8" x14ac:dyDescent="0.2">
      <c r="A15" s="104" t="s">
        <v>245</v>
      </c>
      <c r="B15" s="117">
        <v>36859</v>
      </c>
      <c r="C15" s="144" t="s">
        <v>281</v>
      </c>
      <c r="D15" s="158">
        <v>34.630000000000003</v>
      </c>
      <c r="E15" s="145">
        <v>33.49</v>
      </c>
      <c r="F15" s="144" t="s">
        <v>281</v>
      </c>
      <c r="G15" s="178">
        <v>6.181</v>
      </c>
    </row>
    <row r="16" spans="1:8" x14ac:dyDescent="0.2">
      <c r="A16" s="104" t="s">
        <v>246</v>
      </c>
      <c r="B16" s="184">
        <v>36860</v>
      </c>
      <c r="C16" s="144" t="s">
        <v>281</v>
      </c>
      <c r="D16" s="158">
        <v>33.82</v>
      </c>
      <c r="E16" s="145">
        <v>32.880000000000003</v>
      </c>
      <c r="F16" s="144" t="s">
        <v>281</v>
      </c>
      <c r="G16" s="178">
        <v>6.5890000000000004</v>
      </c>
    </row>
    <row r="17" spans="1:7" x14ac:dyDescent="0.2">
      <c r="B17" s="117"/>
    </row>
    <row r="18" spans="1:7" x14ac:dyDescent="0.2">
      <c r="B18" s="117"/>
    </row>
    <row r="19" spans="1:7" x14ac:dyDescent="0.2">
      <c r="A19" s="104" t="s">
        <v>239</v>
      </c>
      <c r="B19" s="195">
        <v>36861</v>
      </c>
      <c r="C19" s="144" t="s">
        <v>281</v>
      </c>
      <c r="D19" s="158">
        <v>32.020000000000003</v>
      </c>
      <c r="E19" s="145">
        <v>31.17</v>
      </c>
      <c r="F19" s="144" t="s">
        <v>281</v>
      </c>
      <c r="G19" s="178">
        <v>6.673</v>
      </c>
    </row>
    <row r="20" spans="1:7" x14ac:dyDescent="0.2">
      <c r="A20" s="104" t="s">
        <v>240</v>
      </c>
      <c r="B20" s="117">
        <v>36864</v>
      </c>
      <c r="C20" s="144" t="s">
        <v>281</v>
      </c>
      <c r="D20" s="158">
        <v>31.22</v>
      </c>
      <c r="E20" s="145">
        <v>30.47</v>
      </c>
      <c r="F20" s="144" t="s">
        <v>281</v>
      </c>
      <c r="G20" s="178">
        <v>7.4329999999999998</v>
      </c>
    </row>
    <row r="21" spans="1:7" x14ac:dyDescent="0.2">
      <c r="A21" s="104" t="s">
        <v>247</v>
      </c>
      <c r="B21" s="117">
        <v>36865</v>
      </c>
      <c r="C21" s="144" t="s">
        <v>281</v>
      </c>
      <c r="D21" s="158">
        <v>29.53</v>
      </c>
      <c r="E21" s="145">
        <v>29.03</v>
      </c>
      <c r="F21" s="144" t="s">
        <v>281</v>
      </c>
      <c r="G21" s="178">
        <v>7.3840000000000003</v>
      </c>
    </row>
    <row r="22" spans="1:7" x14ac:dyDescent="0.2">
      <c r="A22" s="104" t="s">
        <v>248</v>
      </c>
      <c r="B22" s="117">
        <v>36866</v>
      </c>
      <c r="C22" s="144" t="s">
        <v>281</v>
      </c>
      <c r="D22" s="158">
        <v>29.85</v>
      </c>
      <c r="E22" s="145">
        <v>29.31</v>
      </c>
      <c r="F22" s="144" t="s">
        <v>281</v>
      </c>
      <c r="G22" s="178">
        <v>8.4849999999999994</v>
      </c>
    </row>
    <row r="23" spans="1:7" x14ac:dyDescent="0.2">
      <c r="A23" s="104" t="s">
        <v>249</v>
      </c>
      <c r="B23" s="117">
        <v>36867</v>
      </c>
      <c r="C23" s="144" t="s">
        <v>281</v>
      </c>
      <c r="D23" s="158">
        <v>29.35</v>
      </c>
      <c r="E23" s="145">
        <v>29.01</v>
      </c>
      <c r="F23" s="144" t="s">
        <v>281</v>
      </c>
      <c r="G23" s="178">
        <v>8.3729999999999993</v>
      </c>
    </row>
    <row r="24" spans="1:7" x14ac:dyDescent="0.2">
      <c r="A24" s="104" t="s">
        <v>250</v>
      </c>
      <c r="B24" s="117">
        <v>36868</v>
      </c>
      <c r="C24" s="144" t="s">
        <v>281</v>
      </c>
      <c r="D24" s="158">
        <v>28.44</v>
      </c>
      <c r="E24" s="145">
        <v>28.09</v>
      </c>
      <c r="F24" s="144" t="s">
        <v>281</v>
      </c>
      <c r="G24" s="178">
        <v>8.5839999999999996</v>
      </c>
    </row>
    <row r="25" spans="1:7" x14ac:dyDescent="0.2">
      <c r="A25" s="104" t="s">
        <v>251</v>
      </c>
      <c r="B25" s="117">
        <v>36871</v>
      </c>
      <c r="C25" s="144" t="s">
        <v>281</v>
      </c>
      <c r="D25" s="158">
        <v>29.5</v>
      </c>
      <c r="E25" s="145">
        <v>29.04</v>
      </c>
      <c r="F25" s="144" t="s">
        <v>281</v>
      </c>
      <c r="G25" s="178">
        <v>9.4130000000000003</v>
      </c>
    </row>
    <row r="26" spans="1:7" x14ac:dyDescent="0.2">
      <c r="A26" s="104" t="s">
        <v>252</v>
      </c>
      <c r="B26" s="117">
        <v>36872</v>
      </c>
      <c r="C26" s="144" t="s">
        <v>281</v>
      </c>
      <c r="D26" s="158">
        <v>29.68</v>
      </c>
      <c r="E26" s="145">
        <v>29.1</v>
      </c>
      <c r="F26" s="144" t="s">
        <v>281</v>
      </c>
      <c r="G26" s="178">
        <v>8.1449999999999996</v>
      </c>
    </row>
    <row r="27" spans="1:7" x14ac:dyDescent="0.2">
      <c r="A27" s="104" t="s">
        <v>253</v>
      </c>
      <c r="B27" s="117">
        <v>36873</v>
      </c>
      <c r="C27" s="144" t="s">
        <v>281</v>
      </c>
      <c r="D27" s="158">
        <v>28.74</v>
      </c>
      <c r="E27" s="145">
        <v>28.12</v>
      </c>
      <c r="F27" s="144" t="s">
        <v>281</v>
      </c>
      <c r="G27" s="178">
        <v>7.5369999999999999</v>
      </c>
    </row>
    <row r="28" spans="1:7" x14ac:dyDescent="0.2">
      <c r="A28" s="104" t="s">
        <v>254</v>
      </c>
      <c r="B28" s="117">
        <v>36874</v>
      </c>
      <c r="C28" s="144" t="s">
        <v>281</v>
      </c>
      <c r="D28" s="158">
        <v>27.99</v>
      </c>
      <c r="E28" s="145">
        <v>27.17</v>
      </c>
      <c r="F28" s="144" t="s">
        <v>281</v>
      </c>
      <c r="G28" s="178">
        <v>7.4130000000000003</v>
      </c>
    </row>
    <row r="29" spans="1:7" x14ac:dyDescent="0.2">
      <c r="A29" s="104" t="s">
        <v>255</v>
      </c>
      <c r="B29" s="117">
        <v>36875</v>
      </c>
      <c r="C29" s="144" t="s">
        <v>281</v>
      </c>
      <c r="D29" s="158">
        <v>28.87</v>
      </c>
      <c r="E29" s="145">
        <v>27.86</v>
      </c>
      <c r="F29" s="144" t="s">
        <v>281</v>
      </c>
      <c r="G29" s="178">
        <v>8.3960000000000008</v>
      </c>
    </row>
    <row r="30" spans="1:7" x14ac:dyDescent="0.2">
      <c r="A30" s="104" t="s">
        <v>256</v>
      </c>
      <c r="B30" s="117">
        <v>36878</v>
      </c>
      <c r="C30" s="144" t="s">
        <v>281</v>
      </c>
      <c r="D30" s="158">
        <v>29.76</v>
      </c>
      <c r="E30" s="145">
        <v>28.59</v>
      </c>
      <c r="F30" s="144" t="s">
        <v>281</v>
      </c>
      <c r="G30" s="178">
        <v>8.5269999999999992</v>
      </c>
    </row>
    <row r="31" spans="1:7" x14ac:dyDescent="0.2">
      <c r="A31" s="104" t="s">
        <v>257</v>
      </c>
      <c r="B31" s="117">
        <v>36879</v>
      </c>
      <c r="C31" s="144" t="s">
        <v>281</v>
      </c>
      <c r="D31" s="158">
        <v>29.33</v>
      </c>
      <c r="E31" s="145">
        <v>27.96</v>
      </c>
      <c r="F31" s="144" t="s">
        <v>281</v>
      </c>
      <c r="G31" s="178">
        <v>9.1020000000000003</v>
      </c>
    </row>
    <row r="32" spans="1:7" x14ac:dyDescent="0.2">
      <c r="A32" s="104" t="s">
        <v>258</v>
      </c>
      <c r="B32" s="117">
        <v>36880</v>
      </c>
      <c r="C32" s="138" t="s">
        <v>284</v>
      </c>
      <c r="D32" s="158">
        <v>25.77</v>
      </c>
      <c r="E32" s="145">
        <v>25.49</v>
      </c>
      <c r="F32" s="144" t="s">
        <v>281</v>
      </c>
      <c r="G32" s="178">
        <v>9.3260000000000005</v>
      </c>
    </row>
    <row r="33" spans="1:9" x14ac:dyDescent="0.2">
      <c r="A33" s="104" t="s">
        <v>259</v>
      </c>
      <c r="B33" s="117">
        <v>36881</v>
      </c>
      <c r="C33" s="138" t="s">
        <v>284</v>
      </c>
      <c r="D33" s="158">
        <v>25.98</v>
      </c>
      <c r="E33" s="145">
        <v>25.64</v>
      </c>
      <c r="F33" s="144" t="s">
        <v>281</v>
      </c>
      <c r="G33" s="178">
        <v>9.83</v>
      </c>
    </row>
    <row r="34" spans="1:9" x14ac:dyDescent="0.2">
      <c r="A34" s="104" t="s">
        <v>260</v>
      </c>
      <c r="B34" s="117">
        <v>36882</v>
      </c>
      <c r="C34" s="138" t="s">
        <v>284</v>
      </c>
      <c r="D34" s="158">
        <v>26.18</v>
      </c>
      <c r="E34" s="145">
        <v>25.79</v>
      </c>
      <c r="F34" s="144" t="s">
        <v>281</v>
      </c>
      <c r="G34" s="178">
        <v>9.5790000000000006</v>
      </c>
    </row>
    <row r="35" spans="1:9" x14ac:dyDescent="0.2">
      <c r="A35" s="104" t="s">
        <v>261</v>
      </c>
      <c r="B35" s="117">
        <v>36886</v>
      </c>
      <c r="C35" s="138" t="s">
        <v>284</v>
      </c>
      <c r="D35" s="158">
        <v>26.64</v>
      </c>
      <c r="E35" s="145">
        <v>26.05</v>
      </c>
      <c r="F35" s="144" t="s">
        <v>281</v>
      </c>
      <c r="G35" s="178">
        <v>9.8049999999999997</v>
      </c>
    </row>
    <row r="36" spans="1:9" x14ac:dyDescent="0.2">
      <c r="A36" s="104" t="s">
        <v>262</v>
      </c>
      <c r="B36" s="117">
        <v>36887</v>
      </c>
      <c r="C36" s="138" t="s">
        <v>284</v>
      </c>
      <c r="D36" s="158">
        <v>26.47</v>
      </c>
      <c r="E36" s="145">
        <v>25.86</v>
      </c>
      <c r="F36" s="144" t="s">
        <v>281</v>
      </c>
      <c r="G36" s="178">
        <v>9.98</v>
      </c>
    </row>
    <row r="37" spans="1:9" x14ac:dyDescent="0.2">
      <c r="A37" s="104" t="s">
        <v>263</v>
      </c>
      <c r="B37" s="117">
        <v>36888</v>
      </c>
      <c r="C37" s="138" t="s">
        <v>284</v>
      </c>
      <c r="D37" s="158">
        <v>25.85</v>
      </c>
      <c r="E37" s="145">
        <v>25.3</v>
      </c>
      <c r="F37" s="138" t="s">
        <v>284</v>
      </c>
      <c r="G37" s="178">
        <v>9.2629999999999999</v>
      </c>
    </row>
    <row r="38" spans="1:9" x14ac:dyDescent="0.2">
      <c r="A38" s="104" t="s">
        <v>264</v>
      </c>
      <c r="B38" s="117">
        <v>36889</v>
      </c>
      <c r="C38" s="138" t="s">
        <v>284</v>
      </c>
      <c r="D38" s="158">
        <v>26.8</v>
      </c>
      <c r="E38" s="145">
        <v>25.98</v>
      </c>
      <c r="F38" s="138" t="s">
        <v>284</v>
      </c>
      <c r="G38" s="178">
        <v>9.7750000000000004</v>
      </c>
    </row>
    <row r="41" spans="1:9" x14ac:dyDescent="0.2">
      <c r="A41" s="19" t="s">
        <v>20</v>
      </c>
      <c r="B41" s="20"/>
      <c r="C41" s="21"/>
      <c r="D41" s="29">
        <v>36879</v>
      </c>
    </row>
    <row r="42" spans="1:9" x14ac:dyDescent="0.2">
      <c r="A42" s="19" t="s">
        <v>21</v>
      </c>
      <c r="B42" s="20"/>
      <c r="C42" s="21"/>
      <c r="D42" s="29">
        <v>36887</v>
      </c>
    </row>
    <row r="43" spans="1:9" x14ac:dyDescent="0.2">
      <c r="A43" s="19" t="s">
        <v>22</v>
      </c>
      <c r="B43" s="20"/>
      <c r="D43" s="29">
        <v>36887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ROUND((AVERAGE(D11:D31)),3)</f>
        <v>31.204999999999998</v>
      </c>
      <c r="E48" s="148">
        <f>ROUND((AVERAGE(E11:E31)),3)</f>
        <v>30.388000000000002</v>
      </c>
      <c r="F48" s="41" t="s">
        <v>29</v>
      </c>
      <c r="G48" s="147">
        <f>ROUND((AVERAGE(G15:G36)),5)</f>
        <v>8.3377499999999998</v>
      </c>
      <c r="H48" s="147" t="e">
        <f>ROUND((AVERAGE(H19:H38)),5)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282</v>
      </c>
      <c r="D49" s="164">
        <f>ROUND((AVERAGE(D19:D38)),3)</f>
        <v>28.399000000000001</v>
      </c>
      <c r="E49" s="149">
        <f>ROUND((AVERAGE(E19:E38)),3)</f>
        <v>27.751999999999999</v>
      </c>
      <c r="F49" s="48" t="s">
        <v>33</v>
      </c>
      <c r="G49" s="150">
        <f>ROUND((AVERAGE(G19:G38)),5)</f>
        <v>8.6511499999999995</v>
      </c>
      <c r="H49" s="150" t="e">
        <f>ROUND((AVERAGE(H19:H38)),5)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ROUND((((SUM(D19:D38))-D31+E31)/19),3)</f>
        <v>29.821000000000002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D31</f>
        <v>29.33</v>
      </c>
      <c r="E51" s="47" t="s">
        <v>36</v>
      </c>
      <c r="F51" s="142" t="s">
        <v>49</v>
      </c>
      <c r="G51" s="150">
        <f>G36</f>
        <v>9.98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ROUND((SUM(D30:D31)/2),3)</f>
        <v>29.545000000000002</v>
      </c>
      <c r="E52" s="141" t="s">
        <v>36</v>
      </c>
      <c r="F52" s="59" t="s">
        <v>43</v>
      </c>
      <c r="G52" s="150">
        <f>ROUND(SUM(G35:G36)/2,5)</f>
        <v>9.8925000000000001</v>
      </c>
      <c r="H52" s="150">
        <f>SUM(H35:H36)/2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ROUND((SUM(D29:D31)/3),3)</f>
        <v>29.32</v>
      </c>
      <c r="E53" s="47" t="s">
        <v>36</v>
      </c>
      <c r="F53" s="53" t="s">
        <v>40</v>
      </c>
      <c r="G53" s="150">
        <f>ROUND(AVERAGE(G34:G36),5)</f>
        <v>9.7880000000000003</v>
      </c>
      <c r="H53" s="150" t="e">
        <f>ROUND(AVERAGE(H34:H36),5)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ROUND(AVERAGE(G33:G36),5)</f>
        <v>9.7985000000000007</v>
      </c>
      <c r="H54" s="150" t="e">
        <f>ROUND(AVERAGE(H33:H36),5)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ROUND((SUM(D27:D31)/5),3)</f>
        <v>28.937999999999999</v>
      </c>
      <c r="E55" s="55" t="s">
        <v>36</v>
      </c>
      <c r="F55" s="53" t="s">
        <v>38</v>
      </c>
      <c r="G55" s="150">
        <f>ROUND(AVERAGE(G32:G36),5)</f>
        <v>9.7040000000000006</v>
      </c>
      <c r="H55" s="150" t="e">
        <f>ROUND(AVERAGE(H32:H36),5)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G35</f>
        <v>9.8049999999999997</v>
      </c>
      <c r="H56" s="150">
        <f>H35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G34</f>
        <v>9.5790000000000006</v>
      </c>
      <c r="H57" s="147">
        <f>H34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ROUND(AVERAGE(G34:G35),5)</f>
        <v>9.6920000000000002</v>
      </c>
      <c r="H58" s="150" t="e">
        <f>ROUND(AVERAGE(H36:H37),5)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">
      <c r="A61" s="98">
        <v>36881</v>
      </c>
      <c r="C61" s="62">
        <v>97</v>
      </c>
      <c r="D61" s="160"/>
      <c r="E61" s="98">
        <v>36881</v>
      </c>
      <c r="F61" s="61"/>
      <c r="G61" s="100">
        <v>200</v>
      </c>
    </row>
    <row r="62" spans="1:9" x14ac:dyDescent="0.2">
      <c r="A62" s="98">
        <v>36882</v>
      </c>
      <c r="B62" s="68" t="s">
        <v>59</v>
      </c>
      <c r="C62" s="62">
        <v>97</v>
      </c>
      <c r="D62" s="160"/>
      <c r="E62" s="98">
        <v>36882</v>
      </c>
      <c r="F62" s="68" t="s">
        <v>60</v>
      </c>
      <c r="G62" s="101">
        <v>200</v>
      </c>
    </row>
    <row r="63" spans="1:9" x14ac:dyDescent="0.2">
      <c r="A63" s="98">
        <v>36886</v>
      </c>
      <c r="C63" s="62">
        <v>97</v>
      </c>
      <c r="E63" s="98">
        <v>36886</v>
      </c>
      <c r="G63" s="101">
        <v>200</v>
      </c>
    </row>
    <row r="64" spans="1:9" x14ac:dyDescent="0.2">
      <c r="A64" s="67"/>
      <c r="C64" s="69"/>
      <c r="E64" s="67"/>
      <c r="G64" s="70"/>
    </row>
    <row r="65" spans="1:7" x14ac:dyDescent="0.2">
      <c r="A65" s="25"/>
      <c r="C65" s="65"/>
      <c r="E65" s="25"/>
      <c r="G65" s="66"/>
    </row>
    <row r="66" spans="1:7" x14ac:dyDescent="0.2">
      <c r="A66" s="25"/>
      <c r="B66" s="68" t="s">
        <v>63</v>
      </c>
      <c r="C66" s="69">
        <v>97</v>
      </c>
      <c r="E66" s="25" t="s">
        <v>62</v>
      </c>
      <c r="F66" s="68" t="s">
        <v>64</v>
      </c>
      <c r="G66" s="69">
        <v>200</v>
      </c>
    </row>
    <row r="67" spans="1:7" x14ac:dyDescent="0.2">
      <c r="A67" s="25" t="s">
        <v>65</v>
      </c>
      <c r="B67" s="68" t="s">
        <v>66</v>
      </c>
      <c r="C67" s="69">
        <v>97</v>
      </c>
      <c r="E67" s="25" t="s">
        <v>65</v>
      </c>
      <c r="F67" s="68" t="s">
        <v>67</v>
      </c>
      <c r="G67" s="69">
        <v>200</v>
      </c>
    </row>
    <row r="68" spans="1:7" x14ac:dyDescent="0.2">
      <c r="A68" s="25" t="s">
        <v>68</v>
      </c>
      <c r="B68" s="68" t="s">
        <v>69</v>
      </c>
      <c r="C68" s="69">
        <f>AVERAGE(C61:C63)</f>
        <v>97</v>
      </c>
      <c r="E68" s="25" t="s">
        <v>68</v>
      </c>
      <c r="F68" s="68" t="s">
        <v>70</v>
      </c>
      <c r="G68" s="69">
        <v>200</v>
      </c>
    </row>
    <row r="71" spans="1:7" ht="15" x14ac:dyDescent="0.25">
      <c r="A71" s="111" t="s">
        <v>71</v>
      </c>
      <c r="C71" s="25"/>
    </row>
    <row r="72" spans="1:7" x14ac:dyDescent="0.2">
      <c r="A72" s="98">
        <v>36881</v>
      </c>
      <c r="B72" s="128"/>
      <c r="C72" s="65">
        <v>1.19</v>
      </c>
    </row>
    <row r="73" spans="1:7" x14ac:dyDescent="0.2">
      <c r="A73" s="98">
        <v>36882</v>
      </c>
      <c r="C73" s="65">
        <v>1.19</v>
      </c>
    </row>
    <row r="74" spans="1:7" x14ac:dyDescent="0.2">
      <c r="A74" s="98">
        <v>36886</v>
      </c>
      <c r="C74" s="65">
        <v>1.19</v>
      </c>
    </row>
    <row r="75" spans="1:7" x14ac:dyDescent="0.2">
      <c r="A75" s="25"/>
      <c r="C75" s="65"/>
    </row>
    <row r="76" spans="1:7" x14ac:dyDescent="0.2">
      <c r="A76" s="25" t="s">
        <v>62</v>
      </c>
      <c r="B76" s="87" t="s">
        <v>89</v>
      </c>
      <c r="C76" s="65">
        <f>C74</f>
        <v>1.19</v>
      </c>
    </row>
    <row r="77" spans="1:7" x14ac:dyDescent="0.2">
      <c r="A77" s="25" t="s">
        <v>65</v>
      </c>
      <c r="B77" s="87" t="s">
        <v>90</v>
      </c>
      <c r="C77" s="65">
        <f>AVERAGE(C73:C74)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8" zoomScale="75" workbookViewId="0">
      <selection activeCell="H50" sqref="H50"/>
    </sheetView>
  </sheetViews>
  <sheetFormatPr defaultRowHeight="12.75" x14ac:dyDescent="0.2"/>
  <cols>
    <col min="1" max="1" width="11.42578125" customWidth="1"/>
    <col min="2" max="2" width="12.42578125" customWidth="1"/>
    <col min="3" max="3" width="10" customWidth="1"/>
    <col min="4" max="4" width="11.28515625" customWidth="1"/>
    <col min="5" max="5" width="9.85546875" customWidth="1"/>
    <col min="6" max="6" width="11.42578125" customWidth="1"/>
    <col min="7" max="7" width="11.28515625" customWidth="1"/>
    <col min="8" max="8" width="10.7109375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.75" x14ac:dyDescent="0.25">
      <c r="A3" s="9"/>
      <c r="B3" s="154" t="s">
        <v>279</v>
      </c>
      <c r="C3" s="154"/>
      <c r="D3" s="181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8" x14ac:dyDescent="0.2">
      <c r="A10" s="19"/>
      <c r="B10" s="20"/>
      <c r="C10" s="21"/>
      <c r="D10" s="30"/>
      <c r="E10" s="30"/>
      <c r="G10" s="33"/>
      <c r="H10" s="33"/>
    </row>
    <row r="11" spans="1:8" x14ac:dyDescent="0.2">
      <c r="A11" s="104" t="s">
        <v>241</v>
      </c>
      <c r="B11" s="117">
        <v>36822</v>
      </c>
      <c r="C11" s="144" t="s">
        <v>277</v>
      </c>
      <c r="D11" s="158">
        <v>33.76</v>
      </c>
      <c r="E11" s="145">
        <v>32.99</v>
      </c>
    </row>
    <row r="12" spans="1:8" x14ac:dyDescent="0.2">
      <c r="A12" s="104" t="s">
        <v>242</v>
      </c>
      <c r="B12" s="117">
        <v>36823</v>
      </c>
      <c r="C12" s="144" t="s">
        <v>277</v>
      </c>
      <c r="D12" s="158">
        <v>33.369999999999997</v>
      </c>
      <c r="E12" s="145">
        <v>32.5</v>
      </c>
    </row>
    <row r="13" spans="1:8" x14ac:dyDescent="0.2">
      <c r="A13" s="104" t="s">
        <v>243</v>
      </c>
      <c r="B13" s="117">
        <v>36824</v>
      </c>
      <c r="C13" s="144" t="s">
        <v>277</v>
      </c>
      <c r="D13" s="158">
        <v>32.96</v>
      </c>
      <c r="E13" s="145">
        <v>32.19</v>
      </c>
    </row>
    <row r="14" spans="1:8" x14ac:dyDescent="0.2">
      <c r="A14" s="104" t="s">
        <v>244</v>
      </c>
      <c r="B14" s="117">
        <v>36825</v>
      </c>
      <c r="C14" s="144" t="s">
        <v>277</v>
      </c>
      <c r="D14" s="158">
        <v>33.71</v>
      </c>
      <c r="E14" s="145">
        <v>32.770000000000003</v>
      </c>
    </row>
    <row r="15" spans="1:8" x14ac:dyDescent="0.2">
      <c r="A15" s="104" t="s">
        <v>245</v>
      </c>
      <c r="B15" s="184">
        <v>36826</v>
      </c>
      <c r="C15" s="144" t="s">
        <v>277</v>
      </c>
      <c r="D15" s="158">
        <v>32.74</v>
      </c>
      <c r="E15" s="145">
        <v>31.68</v>
      </c>
    </row>
    <row r="16" spans="1:8" x14ac:dyDescent="0.2">
      <c r="A16" s="104" t="s">
        <v>246</v>
      </c>
      <c r="B16" s="196">
        <v>36829</v>
      </c>
      <c r="C16" s="144" t="s">
        <v>277</v>
      </c>
      <c r="D16" s="158">
        <v>32.81</v>
      </c>
      <c r="E16" s="145">
        <v>31.63</v>
      </c>
      <c r="F16" s="144" t="s">
        <v>277</v>
      </c>
      <c r="G16" s="178">
        <v>4.4850000000000003</v>
      </c>
    </row>
    <row r="17" spans="1:7" x14ac:dyDescent="0.2">
      <c r="A17" s="104" t="s">
        <v>239</v>
      </c>
      <c r="B17" s="196">
        <v>36830</v>
      </c>
      <c r="C17" s="144" t="s">
        <v>277</v>
      </c>
      <c r="D17" s="158">
        <v>32.700000000000003</v>
      </c>
      <c r="E17" s="145">
        <v>31.545000000000002</v>
      </c>
      <c r="F17" s="144" t="s">
        <v>277</v>
      </c>
      <c r="G17" s="178">
        <v>4.49</v>
      </c>
    </row>
    <row r="18" spans="1:7" x14ac:dyDescent="0.2">
      <c r="A18" s="104"/>
      <c r="B18" s="117"/>
      <c r="F18" s="198"/>
    </row>
    <row r="19" spans="1:7" x14ac:dyDescent="0.2">
      <c r="A19" s="104"/>
      <c r="B19" s="117"/>
      <c r="F19" s="198"/>
    </row>
    <row r="20" spans="1:7" x14ac:dyDescent="0.2">
      <c r="A20" s="104" t="s">
        <v>240</v>
      </c>
      <c r="B20" s="195">
        <v>36831</v>
      </c>
      <c r="C20" s="144" t="s">
        <v>280</v>
      </c>
      <c r="D20" s="158">
        <v>33.25</v>
      </c>
      <c r="E20" s="145">
        <v>31.98</v>
      </c>
      <c r="F20" s="144" t="s">
        <v>277</v>
      </c>
      <c r="G20" s="178">
        <v>4.6859999999999999</v>
      </c>
    </row>
    <row r="21" spans="1:7" x14ac:dyDescent="0.2">
      <c r="A21" s="104" t="s">
        <v>247</v>
      </c>
      <c r="B21" s="117">
        <v>36832</v>
      </c>
      <c r="C21" s="144" t="s">
        <v>280</v>
      </c>
      <c r="D21" s="158">
        <v>32.54</v>
      </c>
      <c r="E21" s="145">
        <v>31.28</v>
      </c>
      <c r="F21" s="144" t="s">
        <v>277</v>
      </c>
      <c r="G21" s="178">
        <v>4.76</v>
      </c>
    </row>
    <row r="22" spans="1:7" x14ac:dyDescent="0.2">
      <c r="A22" s="104" t="s">
        <v>248</v>
      </c>
      <c r="B22" s="117">
        <v>36833</v>
      </c>
      <c r="C22" s="144" t="s">
        <v>280</v>
      </c>
      <c r="D22" s="158">
        <v>32.71</v>
      </c>
      <c r="E22" s="145">
        <v>31.55</v>
      </c>
      <c r="F22" s="144" t="s">
        <v>277</v>
      </c>
      <c r="G22" s="178">
        <v>4.931</v>
      </c>
    </row>
    <row r="23" spans="1:7" x14ac:dyDescent="0.2">
      <c r="A23" s="104" t="s">
        <v>249</v>
      </c>
      <c r="B23" s="117">
        <v>36836</v>
      </c>
      <c r="C23" s="144" t="s">
        <v>280</v>
      </c>
      <c r="D23" s="158">
        <v>32.86</v>
      </c>
      <c r="E23" s="145">
        <v>31.69</v>
      </c>
      <c r="F23" s="144" t="s">
        <v>277</v>
      </c>
      <c r="G23" s="178">
        <v>4.8490000000000002</v>
      </c>
    </row>
    <row r="24" spans="1:7" x14ac:dyDescent="0.2">
      <c r="A24" s="104" t="s">
        <v>250</v>
      </c>
      <c r="B24" s="117">
        <v>36837</v>
      </c>
      <c r="C24" s="144" t="s">
        <v>280</v>
      </c>
      <c r="D24" s="158">
        <v>33.4</v>
      </c>
      <c r="E24" s="145">
        <v>32.29</v>
      </c>
      <c r="F24" s="144" t="s">
        <v>277</v>
      </c>
      <c r="G24" s="178">
        <v>5.0810000000000004</v>
      </c>
    </row>
    <row r="25" spans="1:7" x14ac:dyDescent="0.2">
      <c r="A25" s="104" t="s">
        <v>251</v>
      </c>
      <c r="B25" s="117">
        <v>36838</v>
      </c>
      <c r="C25" s="144" t="s">
        <v>280</v>
      </c>
      <c r="D25" s="158">
        <v>33.24</v>
      </c>
      <c r="E25" s="145">
        <v>32.28</v>
      </c>
      <c r="F25" s="144" t="s">
        <v>277</v>
      </c>
      <c r="G25" s="178">
        <v>5.3380000000000001</v>
      </c>
    </row>
    <row r="26" spans="1:7" x14ac:dyDescent="0.2">
      <c r="A26" s="104" t="s">
        <v>252</v>
      </c>
      <c r="B26" s="117">
        <v>36839</v>
      </c>
      <c r="C26" s="144" t="s">
        <v>280</v>
      </c>
      <c r="D26" s="158">
        <v>33.92</v>
      </c>
      <c r="E26" s="145">
        <v>32.979999999999997</v>
      </c>
      <c r="F26" s="144" t="s">
        <v>277</v>
      </c>
      <c r="G26" s="178">
        <v>5.4450000000000003</v>
      </c>
    </row>
    <row r="27" spans="1:7" x14ac:dyDescent="0.2">
      <c r="A27" s="104" t="s">
        <v>253</v>
      </c>
      <c r="B27" s="117">
        <v>36840</v>
      </c>
      <c r="C27" s="144" t="s">
        <v>280</v>
      </c>
      <c r="D27" s="158">
        <v>34.020000000000003</v>
      </c>
      <c r="E27" s="145">
        <v>33.06</v>
      </c>
      <c r="F27" s="144" t="s">
        <v>277</v>
      </c>
      <c r="G27" s="178">
        <v>5.4560000000000004</v>
      </c>
    </row>
    <row r="28" spans="1:7" x14ac:dyDescent="0.2">
      <c r="A28" s="104" t="s">
        <v>254</v>
      </c>
      <c r="B28" s="117">
        <v>36843</v>
      </c>
      <c r="C28" s="144" t="s">
        <v>280</v>
      </c>
      <c r="D28" s="158">
        <v>34.47</v>
      </c>
      <c r="E28" s="145">
        <v>33.56</v>
      </c>
      <c r="F28" s="144" t="s">
        <v>277</v>
      </c>
      <c r="G28" s="178">
        <v>5.6980000000000004</v>
      </c>
    </row>
    <row r="29" spans="1:7" x14ac:dyDescent="0.2">
      <c r="A29" s="104" t="s">
        <v>255</v>
      </c>
      <c r="B29" s="117">
        <v>36844</v>
      </c>
      <c r="C29" s="144" t="s">
        <v>280</v>
      </c>
      <c r="D29" s="158">
        <v>34.869999999999997</v>
      </c>
      <c r="E29" s="145">
        <v>33.96</v>
      </c>
      <c r="F29" s="144" t="s">
        <v>277</v>
      </c>
      <c r="G29" s="178">
        <v>6.016</v>
      </c>
    </row>
    <row r="30" spans="1:7" x14ac:dyDescent="0.2">
      <c r="A30" s="104" t="s">
        <v>256</v>
      </c>
      <c r="B30" s="117">
        <v>36845</v>
      </c>
      <c r="C30" s="144" t="s">
        <v>280</v>
      </c>
      <c r="D30" s="158">
        <v>35.58</v>
      </c>
      <c r="E30" s="145">
        <v>34.99</v>
      </c>
      <c r="F30" s="144" t="s">
        <v>277</v>
      </c>
      <c r="G30" s="178">
        <v>6.2649999999999997</v>
      </c>
    </row>
    <row r="31" spans="1:7" x14ac:dyDescent="0.2">
      <c r="A31" s="104" t="s">
        <v>257</v>
      </c>
      <c r="B31" s="117">
        <v>36846</v>
      </c>
      <c r="C31" s="144" t="s">
        <v>280</v>
      </c>
      <c r="D31" s="158">
        <v>35.119999999999997</v>
      </c>
      <c r="E31" s="145">
        <v>34.46</v>
      </c>
      <c r="F31" s="144" t="s">
        <v>277</v>
      </c>
      <c r="G31" s="178">
        <v>5.798</v>
      </c>
    </row>
    <row r="32" spans="1:7" x14ac:dyDescent="0.2">
      <c r="A32" s="104" t="s">
        <v>258</v>
      </c>
      <c r="B32" s="117">
        <v>36847</v>
      </c>
      <c r="C32" s="144" t="s">
        <v>280</v>
      </c>
      <c r="D32" s="158">
        <v>35.450000000000003</v>
      </c>
      <c r="E32" s="145">
        <v>35.03</v>
      </c>
      <c r="F32" s="144" t="s">
        <v>277</v>
      </c>
      <c r="G32" s="178">
        <v>6.1</v>
      </c>
    </row>
    <row r="33" spans="1:8" x14ac:dyDescent="0.2">
      <c r="A33" s="104" t="s">
        <v>259</v>
      </c>
      <c r="B33" s="117">
        <v>36850</v>
      </c>
      <c r="C33" s="144" t="s">
        <v>280</v>
      </c>
      <c r="D33" s="158">
        <v>35.22</v>
      </c>
      <c r="E33" s="145">
        <v>34.159999999999997</v>
      </c>
      <c r="F33" s="144" t="s">
        <v>277</v>
      </c>
      <c r="G33" s="178">
        <v>6.2489999999999997</v>
      </c>
    </row>
    <row r="34" spans="1:8" x14ac:dyDescent="0.2">
      <c r="A34" s="104" t="s">
        <v>260</v>
      </c>
      <c r="B34" s="117">
        <v>36851</v>
      </c>
      <c r="C34" s="138" t="s">
        <v>281</v>
      </c>
      <c r="D34" s="158">
        <v>35.159999999999997</v>
      </c>
      <c r="E34" s="145">
        <v>34.19</v>
      </c>
      <c r="F34" s="144" t="s">
        <v>277</v>
      </c>
      <c r="G34" s="178">
        <v>6.4080000000000004</v>
      </c>
    </row>
    <row r="35" spans="1:8" x14ac:dyDescent="0.2">
      <c r="A35" s="104" t="s">
        <v>261</v>
      </c>
      <c r="B35" s="117">
        <v>36852</v>
      </c>
      <c r="C35" s="138" t="s">
        <v>281</v>
      </c>
      <c r="D35" s="158">
        <v>35.4</v>
      </c>
      <c r="E35" s="145">
        <v>34.4</v>
      </c>
      <c r="F35" s="144" t="s">
        <v>277</v>
      </c>
      <c r="G35" s="178">
        <v>6.577</v>
      </c>
    </row>
    <row r="36" spans="1:8" x14ac:dyDescent="0.2">
      <c r="A36" s="104" t="s">
        <v>262</v>
      </c>
      <c r="B36" s="117">
        <v>36857</v>
      </c>
      <c r="C36" s="138" t="s">
        <v>281</v>
      </c>
      <c r="D36" s="158">
        <v>35.380000000000003</v>
      </c>
      <c r="E36" s="145">
        <v>34.29</v>
      </c>
      <c r="F36" s="144" t="s">
        <v>277</v>
      </c>
      <c r="G36" s="178">
        <v>6.3680000000000003</v>
      </c>
    </row>
    <row r="37" spans="1:8" x14ac:dyDescent="0.2">
      <c r="A37" s="104" t="s">
        <v>263</v>
      </c>
      <c r="B37" s="117">
        <v>36858</v>
      </c>
      <c r="C37" s="138" t="s">
        <v>281</v>
      </c>
      <c r="D37" s="158">
        <v>34.22</v>
      </c>
      <c r="E37" s="145">
        <v>33.21</v>
      </c>
      <c r="F37" s="144" t="s">
        <v>277</v>
      </c>
      <c r="G37" s="178">
        <v>6.016</v>
      </c>
    </row>
    <row r="38" spans="1:8" x14ac:dyDescent="0.2">
      <c r="A38" s="104" t="s">
        <v>264</v>
      </c>
      <c r="B38" s="117">
        <v>36859</v>
      </c>
      <c r="C38" s="138" t="s">
        <v>281</v>
      </c>
      <c r="D38" s="158">
        <v>34.630000000000003</v>
      </c>
      <c r="E38" s="145">
        <v>33.49</v>
      </c>
      <c r="F38" s="138" t="s">
        <v>281</v>
      </c>
      <c r="G38" s="178">
        <v>6.181</v>
      </c>
    </row>
    <row r="39" spans="1:8" x14ac:dyDescent="0.2">
      <c r="A39" s="185" t="s">
        <v>265</v>
      </c>
      <c r="B39" s="184">
        <v>36860</v>
      </c>
      <c r="C39" s="138" t="s">
        <v>281</v>
      </c>
      <c r="D39" s="158">
        <v>33.82</v>
      </c>
      <c r="E39" s="145">
        <v>32.880000000000003</v>
      </c>
      <c r="F39" s="138" t="s">
        <v>281</v>
      </c>
      <c r="G39" s="178">
        <v>6.5890000000000004</v>
      </c>
    </row>
    <row r="40" spans="1:8" x14ac:dyDescent="0.2">
      <c r="A40" s="185"/>
      <c r="B40" s="197"/>
    </row>
    <row r="41" spans="1:8" x14ac:dyDescent="0.2">
      <c r="A41" s="185"/>
      <c r="B41" s="197"/>
    </row>
    <row r="42" spans="1:8" x14ac:dyDescent="0.2">
      <c r="A42" s="19" t="s">
        <v>20</v>
      </c>
      <c r="B42" s="20"/>
      <c r="C42" s="21"/>
      <c r="D42" s="29">
        <v>36850</v>
      </c>
    </row>
    <row r="43" spans="1:8" x14ac:dyDescent="0.2">
      <c r="A43" s="19" t="s">
        <v>21</v>
      </c>
      <c r="B43" s="20"/>
      <c r="C43" s="21"/>
      <c r="D43" s="29">
        <v>36858</v>
      </c>
    </row>
    <row r="44" spans="1:8" x14ac:dyDescent="0.2">
      <c r="A44" s="19" t="s">
        <v>22</v>
      </c>
      <c r="B44" s="20"/>
      <c r="D44" s="29">
        <v>36858</v>
      </c>
    </row>
    <row r="46" spans="1:8" x14ac:dyDescent="0.2">
      <c r="A46" s="32" t="s">
        <v>23</v>
      </c>
      <c r="B46" s="20"/>
      <c r="C46" s="33"/>
      <c r="D46" s="161"/>
      <c r="E46" s="34" t="s">
        <v>24</v>
      </c>
      <c r="F46" s="33"/>
      <c r="G46" s="35"/>
      <c r="H46" s="35"/>
    </row>
    <row r="47" spans="1:8" x14ac:dyDescent="0.2">
      <c r="A47" s="19"/>
      <c r="B47" s="14"/>
      <c r="C47" s="33"/>
      <c r="D47" s="162" t="s">
        <v>25</v>
      </c>
      <c r="E47" s="112" t="s">
        <v>25</v>
      </c>
      <c r="F47" s="33"/>
      <c r="G47" s="113" t="s">
        <v>4</v>
      </c>
      <c r="H47" s="113" t="s">
        <v>26</v>
      </c>
    </row>
    <row r="48" spans="1:8" x14ac:dyDescent="0.2">
      <c r="A48" s="140"/>
      <c r="B48" s="14"/>
      <c r="C48" s="33"/>
      <c r="D48" s="162" t="s">
        <v>5</v>
      </c>
      <c r="E48" s="112" t="s">
        <v>5</v>
      </c>
      <c r="F48" s="33"/>
      <c r="G48" s="113" t="s">
        <v>6</v>
      </c>
      <c r="H48" s="113" t="s">
        <v>27</v>
      </c>
    </row>
    <row r="49" spans="1:9" x14ac:dyDescent="0.2">
      <c r="A49" s="37" t="s">
        <v>28</v>
      </c>
      <c r="B49" s="38"/>
      <c r="C49" s="39" t="s">
        <v>23</v>
      </c>
      <c r="D49" s="163">
        <f>ROUND((AVERAGE(D11:D33)),3)</f>
        <v>33.747999999999998</v>
      </c>
      <c r="E49" s="148">
        <f>ROUND((AVERAGE(E11:E33)),3)</f>
        <v>32.789000000000001</v>
      </c>
      <c r="F49" s="41" t="s">
        <v>29</v>
      </c>
      <c r="G49" s="147">
        <f>ROUND((AVERAGE(G16:G37)),5)</f>
        <v>5.5507999999999997</v>
      </c>
      <c r="H49" s="147" t="e">
        <f>ROUND((AVERAGE(H21:H40)),5)</f>
        <v>#DIV/0!</v>
      </c>
      <c r="I49" s="114" t="s">
        <v>30</v>
      </c>
    </row>
    <row r="50" spans="1:9" x14ac:dyDescent="0.2">
      <c r="A50" s="44" t="s">
        <v>31</v>
      </c>
      <c r="B50" s="45"/>
      <c r="C50" s="155" t="s">
        <v>282</v>
      </c>
      <c r="D50" s="164">
        <f>ROUND((AVERAGE(D20:D39)),3)</f>
        <v>34.262999999999998</v>
      </c>
      <c r="E50" s="149">
        <f>ROUND((AVERAGE(E20:E39)),3)</f>
        <v>33.286999999999999</v>
      </c>
      <c r="F50" s="48" t="s">
        <v>33</v>
      </c>
      <c r="G50" s="150">
        <f>ROUND((AVERAGE(G20:G39)),5)</f>
        <v>5.7405499999999998</v>
      </c>
      <c r="H50" s="150" t="e">
        <f>ROUND((AVERAGE(H21:H40)),5)</f>
        <v>#DIV/0!</v>
      </c>
      <c r="I50" s="114" t="s">
        <v>34</v>
      </c>
    </row>
    <row r="51" spans="1:9" x14ac:dyDescent="0.2">
      <c r="A51" s="50" t="s">
        <v>35</v>
      </c>
      <c r="B51" s="45"/>
      <c r="C51" s="51"/>
      <c r="D51" s="164">
        <f>ROUND((((SUM(D20:D39))-D33+E33)/19),3)</f>
        <v>36.011000000000003</v>
      </c>
      <c r="E51" s="47" t="s">
        <v>36</v>
      </c>
      <c r="F51" s="52"/>
      <c r="G51" s="47" t="s">
        <v>36</v>
      </c>
      <c r="H51" s="143" t="s">
        <v>36</v>
      </c>
      <c r="I51" s="43"/>
    </row>
    <row r="52" spans="1:9" x14ac:dyDescent="0.2">
      <c r="A52" s="50" t="s">
        <v>48</v>
      </c>
      <c r="B52" s="45"/>
      <c r="C52" s="23"/>
      <c r="D52" s="164">
        <f>D33</f>
        <v>35.22</v>
      </c>
      <c r="E52" s="47" t="s">
        <v>36</v>
      </c>
      <c r="F52" s="142" t="s">
        <v>49</v>
      </c>
      <c r="G52" s="150">
        <f>G37</f>
        <v>6.016</v>
      </c>
      <c r="H52" s="150" t="e">
        <f>#REF!</f>
        <v>#REF!</v>
      </c>
      <c r="I52" s="43" t="s">
        <v>50</v>
      </c>
    </row>
    <row r="53" spans="1:9" x14ac:dyDescent="0.2">
      <c r="A53" s="50" t="s">
        <v>42</v>
      </c>
      <c r="B53" s="45"/>
      <c r="C53" s="23"/>
      <c r="D53" s="164">
        <f>ROUND((SUM(D32:D33)/2),3)</f>
        <v>35.335000000000001</v>
      </c>
      <c r="E53" s="141" t="s">
        <v>36</v>
      </c>
      <c r="F53" s="59" t="s">
        <v>43</v>
      </c>
      <c r="G53" s="150">
        <f>ROUND(SUM(G36:G37)/2,5)</f>
        <v>6.1920000000000002</v>
      </c>
      <c r="H53" s="150">
        <f>SUM(H37:H38)/2</f>
        <v>0</v>
      </c>
      <c r="I53" s="43" t="s">
        <v>44</v>
      </c>
    </row>
    <row r="54" spans="1:9" x14ac:dyDescent="0.2">
      <c r="A54" s="50" t="s">
        <v>39</v>
      </c>
      <c r="B54" s="45"/>
      <c r="C54" s="23"/>
      <c r="D54" s="164">
        <f>ROUND((SUM(D31:D33)/3),3)</f>
        <v>35.262999999999998</v>
      </c>
      <c r="E54" s="47" t="s">
        <v>36</v>
      </c>
      <c r="F54" s="53" t="s">
        <v>40</v>
      </c>
      <c r="G54" s="150">
        <f>ROUND(AVERAGE(G35:G37),5)</f>
        <v>6.3203300000000002</v>
      </c>
      <c r="H54" s="150" t="e">
        <f>ROUND(AVERAGE(H36:H38),5)</f>
        <v>#DIV/0!</v>
      </c>
      <c r="I54" s="43" t="s">
        <v>41</v>
      </c>
    </row>
    <row r="55" spans="1:9" x14ac:dyDescent="0.2">
      <c r="A55" s="56" t="s">
        <v>52</v>
      </c>
      <c r="B55" s="45"/>
      <c r="C55" s="23"/>
      <c r="D55" s="165" t="s">
        <v>36</v>
      </c>
      <c r="E55" s="55" t="s">
        <v>36</v>
      </c>
      <c r="F55" s="59" t="s">
        <v>53</v>
      </c>
      <c r="G55" s="150">
        <f>ROUND(AVERAGE(G34:G37),5)</f>
        <v>6.3422499999999999</v>
      </c>
      <c r="H55" s="150" t="e">
        <f>ROUND(AVERAGE(H35:H38),5)</f>
        <v>#DIV/0!</v>
      </c>
      <c r="I55" s="43" t="s">
        <v>54</v>
      </c>
    </row>
    <row r="56" spans="1:9" x14ac:dyDescent="0.2">
      <c r="A56" s="56" t="s">
        <v>87</v>
      </c>
      <c r="B56" s="45"/>
      <c r="C56" s="23"/>
      <c r="D56" s="164">
        <f>ROUND((SUM(D29:D33)/5),3)</f>
        <v>35.247999999999998</v>
      </c>
      <c r="E56" s="55" t="s">
        <v>36</v>
      </c>
      <c r="F56" s="53" t="s">
        <v>38</v>
      </c>
      <c r="G56" s="150">
        <f>ROUND(AVERAGE(G33:G37),5)</f>
        <v>6.3235999999999999</v>
      </c>
      <c r="H56" s="150" t="e">
        <f>ROUND(AVERAGE(H34:H38),5)</f>
        <v>#DIV/0!</v>
      </c>
    </row>
    <row r="57" spans="1:9" x14ac:dyDescent="0.2">
      <c r="A57" s="50" t="s">
        <v>46</v>
      </c>
      <c r="B57" s="45"/>
      <c r="C57" s="23"/>
      <c r="D57" s="165" t="s">
        <v>36</v>
      </c>
      <c r="E57" s="47" t="s">
        <v>36</v>
      </c>
      <c r="F57" s="53" t="s">
        <v>47</v>
      </c>
      <c r="G57" s="150">
        <f>G36</f>
        <v>6.3680000000000003</v>
      </c>
      <c r="H57" s="150">
        <f>H40</f>
        <v>0</v>
      </c>
    </row>
    <row r="58" spans="1:9" x14ac:dyDescent="0.2">
      <c r="A58" s="50" t="s">
        <v>45</v>
      </c>
      <c r="B58" s="38"/>
      <c r="C58" s="57"/>
      <c r="D58" s="166" t="s">
        <v>36</v>
      </c>
      <c r="E58" s="58" t="s">
        <v>36</v>
      </c>
      <c r="F58" s="59" t="s">
        <v>88</v>
      </c>
      <c r="G58" s="147">
        <f>G35</f>
        <v>6.577</v>
      </c>
      <c r="H58" s="147">
        <f>H36</f>
        <v>0</v>
      </c>
    </row>
    <row r="59" spans="1:9" x14ac:dyDescent="0.2">
      <c r="A59" s="56" t="s">
        <v>51</v>
      </c>
      <c r="B59" s="38"/>
      <c r="C59" s="57"/>
      <c r="D59" s="165" t="s">
        <v>36</v>
      </c>
      <c r="E59" s="55" t="s">
        <v>36</v>
      </c>
      <c r="F59" s="59"/>
      <c r="G59" s="150">
        <f>ROUND(AVERAGE(G35:G36),5)</f>
        <v>6.4725000000000001</v>
      </c>
      <c r="H59" s="150" t="e">
        <f>ROUND(AVERAGE(H37:H38),5)</f>
        <v>#DIV/0!</v>
      </c>
    </row>
    <row r="61" spans="1:9" ht="18" x14ac:dyDescent="0.25">
      <c r="A61" s="137" t="s">
        <v>55</v>
      </c>
      <c r="C61" s="25"/>
      <c r="D61" s="160"/>
      <c r="E61" s="137" t="s">
        <v>56</v>
      </c>
      <c r="F61" s="61"/>
      <c r="G61" s="62"/>
    </row>
    <row r="62" spans="1:9" x14ac:dyDescent="0.2">
      <c r="A62" s="98">
        <v>36851</v>
      </c>
      <c r="C62" s="62">
        <v>99</v>
      </c>
      <c r="D62" s="160"/>
      <c r="E62" s="98">
        <v>36851</v>
      </c>
      <c r="F62" s="61"/>
      <c r="G62" s="100">
        <v>130</v>
      </c>
    </row>
    <row r="63" spans="1:9" x14ac:dyDescent="0.2">
      <c r="A63" s="98">
        <v>36852</v>
      </c>
      <c r="B63" s="68" t="s">
        <v>59</v>
      </c>
      <c r="C63" s="62">
        <v>99</v>
      </c>
      <c r="D63" s="160"/>
      <c r="E63" s="98">
        <v>36852</v>
      </c>
      <c r="F63" s="68" t="s">
        <v>60</v>
      </c>
      <c r="G63" s="101">
        <v>175</v>
      </c>
    </row>
    <row r="64" spans="1:9" x14ac:dyDescent="0.2">
      <c r="A64" s="98">
        <v>36857</v>
      </c>
      <c r="C64" s="62">
        <v>99</v>
      </c>
      <c r="E64" s="98">
        <v>36857</v>
      </c>
      <c r="G64" s="101">
        <v>175</v>
      </c>
    </row>
    <row r="65" spans="1:9" x14ac:dyDescent="0.2">
      <c r="A65" s="67"/>
      <c r="C65" s="69"/>
      <c r="E65" s="67"/>
      <c r="G65" s="70"/>
    </row>
    <row r="66" spans="1:9" x14ac:dyDescent="0.2">
      <c r="A66" s="25"/>
      <c r="C66" s="65"/>
      <c r="E66" s="25"/>
      <c r="G66" s="66"/>
    </row>
    <row r="67" spans="1:9" x14ac:dyDescent="0.2">
      <c r="A67" s="25"/>
      <c r="B67" s="68" t="s">
        <v>63</v>
      </c>
      <c r="C67" s="69">
        <v>99</v>
      </c>
      <c r="E67" s="25" t="s">
        <v>62</v>
      </c>
      <c r="F67" s="68" t="s">
        <v>64</v>
      </c>
      <c r="G67" s="69">
        <v>175</v>
      </c>
      <c r="H67" s="204"/>
      <c r="I67" s="138"/>
    </row>
    <row r="68" spans="1:9" x14ac:dyDescent="0.2">
      <c r="A68" s="25" t="s">
        <v>65</v>
      </c>
      <c r="B68" s="68" t="s">
        <v>66</v>
      </c>
      <c r="C68" s="69">
        <v>99</v>
      </c>
      <c r="E68" s="25" t="s">
        <v>65</v>
      </c>
      <c r="F68" s="68" t="s">
        <v>67</v>
      </c>
      <c r="G68" s="69">
        <v>175</v>
      </c>
      <c r="H68" s="204"/>
      <c r="I68" s="138"/>
    </row>
    <row r="69" spans="1:9" x14ac:dyDescent="0.2">
      <c r="A69" s="25" t="s">
        <v>68</v>
      </c>
      <c r="B69" s="68" t="s">
        <v>69</v>
      </c>
      <c r="C69" s="69">
        <f>AVERAGE(C62:C64)</f>
        <v>99</v>
      </c>
      <c r="E69" s="25" t="s">
        <v>68</v>
      </c>
      <c r="F69" s="68" t="s">
        <v>70</v>
      </c>
      <c r="G69" s="69">
        <v>160</v>
      </c>
      <c r="H69" s="204"/>
      <c r="I69" s="138"/>
    </row>
    <row r="70" spans="1:9" x14ac:dyDescent="0.2">
      <c r="H70" s="204"/>
      <c r="I70" s="138"/>
    </row>
    <row r="71" spans="1:9" x14ac:dyDescent="0.2">
      <c r="H71" s="204"/>
      <c r="I71" s="138"/>
    </row>
    <row r="72" spans="1:9" ht="15" x14ac:dyDescent="0.25">
      <c r="A72" s="111" t="s">
        <v>71</v>
      </c>
      <c r="C72" s="25"/>
      <c r="H72" s="204"/>
      <c r="I72" s="138"/>
    </row>
    <row r="73" spans="1:9" x14ac:dyDescent="0.2">
      <c r="A73" s="98">
        <v>36851</v>
      </c>
      <c r="B73" s="128"/>
      <c r="C73" s="65">
        <v>1.19</v>
      </c>
      <c r="H73" s="205"/>
      <c r="I73" s="138"/>
    </row>
    <row r="74" spans="1:9" x14ac:dyDescent="0.2">
      <c r="A74" s="98">
        <v>36852</v>
      </c>
      <c r="C74" s="65">
        <v>1.19</v>
      </c>
    </row>
    <row r="75" spans="1:9" x14ac:dyDescent="0.2">
      <c r="A75" s="98">
        <v>36857</v>
      </c>
      <c r="C75" s="65">
        <v>1.19</v>
      </c>
    </row>
    <row r="76" spans="1:9" x14ac:dyDescent="0.2">
      <c r="A76" s="25"/>
      <c r="C76" s="65"/>
    </row>
    <row r="77" spans="1:9" x14ac:dyDescent="0.2">
      <c r="A77" s="25" t="s">
        <v>62</v>
      </c>
      <c r="B77" s="87" t="s">
        <v>89</v>
      </c>
      <c r="C77" s="65">
        <f>C75</f>
        <v>1.19</v>
      </c>
    </row>
    <row r="78" spans="1:9" x14ac:dyDescent="0.2">
      <c r="A78" s="25" t="s">
        <v>65</v>
      </c>
      <c r="B78" s="87" t="s">
        <v>90</v>
      </c>
      <c r="C78" s="65">
        <f>AVERAGE(C74:C75)</f>
        <v>1.19</v>
      </c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40" zoomScale="75" workbookViewId="0">
      <selection activeCell="I62" sqref="I62"/>
    </sheetView>
  </sheetViews>
  <sheetFormatPr defaultRowHeight="12.75" x14ac:dyDescent="0.2"/>
  <cols>
    <col min="1" max="1" width="16.5703125" customWidth="1"/>
    <col min="2" max="2" width="9.7109375" customWidth="1"/>
    <col min="3" max="3" width="12.5703125" customWidth="1"/>
    <col min="4" max="4" width="17.140625" customWidth="1"/>
    <col min="5" max="5" width="15.42578125" customWidth="1"/>
    <col min="6" max="6" width="16" customWidth="1"/>
    <col min="7" max="7" width="14.140625" customWidth="1"/>
    <col min="8" max="8" width="14.28515625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.75" x14ac:dyDescent="0.25">
      <c r="A3" s="9"/>
      <c r="B3" s="154" t="s">
        <v>276</v>
      </c>
      <c r="C3" s="154"/>
      <c r="D3" s="181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8" x14ac:dyDescent="0.2">
      <c r="A10" s="19"/>
      <c r="B10" s="20"/>
      <c r="C10" s="21"/>
      <c r="D10" s="30"/>
      <c r="E10" s="30"/>
      <c r="G10" s="33"/>
      <c r="H10" s="33"/>
    </row>
    <row r="11" spans="1:8" x14ac:dyDescent="0.2">
      <c r="A11" s="104" t="s">
        <v>241</v>
      </c>
      <c r="B11" s="117">
        <v>36790</v>
      </c>
      <c r="C11" s="144" t="s">
        <v>274</v>
      </c>
      <c r="D11" s="158">
        <v>34</v>
      </c>
      <c r="E11" s="145">
        <v>33.409999999999997</v>
      </c>
    </row>
    <row r="12" spans="1:8" x14ac:dyDescent="0.2">
      <c r="A12" s="104" t="s">
        <v>242</v>
      </c>
      <c r="B12" s="117">
        <v>36791</v>
      </c>
      <c r="C12" s="144" t="s">
        <v>274</v>
      </c>
      <c r="D12" s="158">
        <v>32.68</v>
      </c>
      <c r="E12" s="145">
        <v>32.270000000000003</v>
      </c>
    </row>
    <row r="13" spans="1:8" x14ac:dyDescent="0.2">
      <c r="A13" s="104" t="s">
        <v>243</v>
      </c>
      <c r="B13" s="117">
        <v>36794</v>
      </c>
      <c r="C13" s="144" t="s">
        <v>274</v>
      </c>
      <c r="D13" s="158">
        <v>31.57</v>
      </c>
      <c r="E13" s="145">
        <v>31.43</v>
      </c>
    </row>
    <row r="14" spans="1:8" x14ac:dyDescent="0.2">
      <c r="A14" s="104" t="s">
        <v>244</v>
      </c>
      <c r="B14" s="117">
        <v>36795</v>
      </c>
      <c r="C14" s="144" t="s">
        <v>274</v>
      </c>
      <c r="D14" s="158">
        <v>31.5</v>
      </c>
      <c r="E14" s="145">
        <v>31.37</v>
      </c>
    </row>
    <row r="15" spans="1:8" x14ac:dyDescent="0.2">
      <c r="A15" s="104" t="s">
        <v>245</v>
      </c>
      <c r="B15" s="117">
        <v>36796</v>
      </c>
      <c r="C15" s="144" t="s">
        <v>274</v>
      </c>
      <c r="D15" s="158">
        <v>31.46</v>
      </c>
      <c r="E15" s="145">
        <v>31.39</v>
      </c>
    </row>
    <row r="16" spans="1:8" x14ac:dyDescent="0.2">
      <c r="A16" s="104" t="s">
        <v>246</v>
      </c>
      <c r="B16" s="117">
        <v>36797</v>
      </c>
      <c r="C16" s="144" t="s">
        <v>274</v>
      </c>
      <c r="D16" s="158">
        <v>30.34</v>
      </c>
      <c r="E16" s="145">
        <v>30.34</v>
      </c>
      <c r="F16" s="144" t="s">
        <v>274</v>
      </c>
      <c r="G16" s="178">
        <v>5.1239999999999997</v>
      </c>
    </row>
    <row r="17" spans="1:7" x14ac:dyDescent="0.2">
      <c r="A17" s="104" t="s">
        <v>239</v>
      </c>
      <c r="B17" s="184">
        <v>36798</v>
      </c>
      <c r="C17" s="144" t="s">
        <v>274</v>
      </c>
      <c r="D17" s="158">
        <v>30.84</v>
      </c>
      <c r="E17" s="145">
        <v>30.71</v>
      </c>
      <c r="F17" s="144" t="s">
        <v>274</v>
      </c>
      <c r="G17" s="178">
        <v>5.1859999999999999</v>
      </c>
    </row>
    <row r="18" spans="1:7" x14ac:dyDescent="0.2">
      <c r="A18" s="104"/>
      <c r="B18" s="117"/>
      <c r="D18" s="161"/>
      <c r="E18" s="14"/>
      <c r="F18" s="6"/>
      <c r="G18" s="6"/>
    </row>
    <row r="19" spans="1:7" x14ac:dyDescent="0.2">
      <c r="A19" s="104"/>
      <c r="B19" s="117"/>
      <c r="D19" s="161"/>
      <c r="E19" s="16"/>
      <c r="F19" s="6"/>
      <c r="G19" s="173"/>
    </row>
    <row r="20" spans="1:7" x14ac:dyDescent="0.2">
      <c r="A20" s="104" t="s">
        <v>240</v>
      </c>
      <c r="B20" s="195">
        <v>36801</v>
      </c>
      <c r="C20" s="144" t="s">
        <v>274</v>
      </c>
      <c r="D20" s="158">
        <v>32.18</v>
      </c>
      <c r="E20" s="145">
        <v>31.86</v>
      </c>
      <c r="F20" s="144" t="s">
        <v>274</v>
      </c>
      <c r="G20" s="178">
        <v>5.3520000000000003</v>
      </c>
    </row>
    <row r="21" spans="1:7" x14ac:dyDescent="0.2">
      <c r="A21" s="104" t="s">
        <v>247</v>
      </c>
      <c r="B21" s="117">
        <v>36802</v>
      </c>
      <c r="C21" s="144" t="s">
        <v>274</v>
      </c>
      <c r="D21" s="158">
        <v>32.07</v>
      </c>
      <c r="E21" s="145">
        <v>31.85</v>
      </c>
      <c r="F21" s="144" t="s">
        <v>274</v>
      </c>
      <c r="G21" s="178">
        <v>5.3479999999999999</v>
      </c>
    </row>
    <row r="22" spans="1:7" x14ac:dyDescent="0.2">
      <c r="A22" s="104" t="s">
        <v>248</v>
      </c>
      <c r="B22" s="117">
        <v>36803</v>
      </c>
      <c r="C22" s="144" t="s">
        <v>274</v>
      </c>
      <c r="D22" s="158">
        <v>31.43</v>
      </c>
      <c r="E22" s="145">
        <v>31.24</v>
      </c>
      <c r="F22" s="144" t="s">
        <v>274</v>
      </c>
      <c r="G22" s="178">
        <v>5.29</v>
      </c>
    </row>
    <row r="23" spans="1:7" x14ac:dyDescent="0.2">
      <c r="A23" s="104" t="s">
        <v>249</v>
      </c>
      <c r="B23" s="117">
        <v>36804</v>
      </c>
      <c r="C23" s="144" t="s">
        <v>274</v>
      </c>
      <c r="D23" s="158">
        <v>30.53</v>
      </c>
      <c r="E23" s="145">
        <v>30.54</v>
      </c>
      <c r="F23" s="144" t="s">
        <v>274</v>
      </c>
      <c r="G23" s="178">
        <v>5.1520000000000001</v>
      </c>
    </row>
    <row r="24" spans="1:7" x14ac:dyDescent="0.2">
      <c r="A24" s="104" t="s">
        <v>250</v>
      </c>
      <c r="B24" s="117">
        <v>36805</v>
      </c>
      <c r="C24" s="144" t="s">
        <v>274</v>
      </c>
      <c r="D24" s="158">
        <v>30.86</v>
      </c>
      <c r="E24" s="145">
        <v>30.91</v>
      </c>
      <c r="F24" s="144" t="s">
        <v>274</v>
      </c>
      <c r="G24" s="178">
        <v>5.008</v>
      </c>
    </row>
    <row r="25" spans="1:7" x14ac:dyDescent="0.2">
      <c r="A25" s="104" t="s">
        <v>251</v>
      </c>
      <c r="B25" s="117">
        <v>36808</v>
      </c>
      <c r="C25" s="144" t="s">
        <v>274</v>
      </c>
      <c r="D25" s="158">
        <v>31.86</v>
      </c>
      <c r="E25" s="145">
        <v>31.85</v>
      </c>
      <c r="F25" s="144" t="s">
        <v>274</v>
      </c>
      <c r="G25" s="178">
        <v>5.15</v>
      </c>
    </row>
    <row r="26" spans="1:7" x14ac:dyDescent="0.2">
      <c r="A26" s="104" t="s">
        <v>252</v>
      </c>
      <c r="B26" s="117">
        <v>36809</v>
      </c>
      <c r="C26" s="144" t="s">
        <v>274</v>
      </c>
      <c r="D26" s="158">
        <v>33.18</v>
      </c>
      <c r="E26" s="145">
        <v>33.07</v>
      </c>
      <c r="F26" s="144" t="s">
        <v>274</v>
      </c>
      <c r="G26" s="178">
        <v>5.1340000000000003</v>
      </c>
    </row>
    <row r="27" spans="1:7" x14ac:dyDescent="0.2">
      <c r="A27" s="104" t="s">
        <v>253</v>
      </c>
      <c r="B27" s="117">
        <v>36810</v>
      </c>
      <c r="C27" s="144" t="s">
        <v>274</v>
      </c>
      <c r="D27" s="158">
        <v>33.25</v>
      </c>
      <c r="E27" s="145">
        <v>33.24</v>
      </c>
      <c r="F27" s="144" t="s">
        <v>274</v>
      </c>
      <c r="G27" s="178">
        <v>5.508</v>
      </c>
    </row>
    <row r="28" spans="1:7" x14ac:dyDescent="0.2">
      <c r="A28" s="104" t="s">
        <v>254</v>
      </c>
      <c r="B28" s="117">
        <v>36811</v>
      </c>
      <c r="C28" s="144" t="s">
        <v>274</v>
      </c>
      <c r="D28" s="158">
        <v>36.06</v>
      </c>
      <c r="E28" s="145">
        <v>35.72</v>
      </c>
      <c r="F28" s="144" t="s">
        <v>274</v>
      </c>
      <c r="G28" s="178">
        <v>5.63</v>
      </c>
    </row>
    <row r="29" spans="1:7" x14ac:dyDescent="0.2">
      <c r="A29" s="104" t="s">
        <v>255</v>
      </c>
      <c r="B29" s="117">
        <v>36812</v>
      </c>
      <c r="C29" s="144" t="s">
        <v>274</v>
      </c>
      <c r="D29" s="158">
        <v>34.99</v>
      </c>
      <c r="E29" s="145">
        <v>34.130000000000003</v>
      </c>
      <c r="F29" s="144" t="s">
        <v>274</v>
      </c>
      <c r="G29" s="178">
        <v>5.5369999999999999</v>
      </c>
    </row>
    <row r="30" spans="1:7" x14ac:dyDescent="0.2">
      <c r="A30" s="104" t="s">
        <v>256</v>
      </c>
      <c r="B30" s="117">
        <v>36815</v>
      </c>
      <c r="C30" s="144" t="s">
        <v>274</v>
      </c>
      <c r="D30" s="158">
        <v>32.92</v>
      </c>
      <c r="E30" s="145">
        <v>32.39</v>
      </c>
      <c r="F30" s="144" t="s">
        <v>274</v>
      </c>
      <c r="G30" s="178">
        <v>5.3639999999999999</v>
      </c>
    </row>
    <row r="31" spans="1:7" x14ac:dyDescent="0.2">
      <c r="A31" s="104" t="s">
        <v>257</v>
      </c>
      <c r="B31" s="117">
        <v>36816</v>
      </c>
      <c r="C31" s="144" t="s">
        <v>274</v>
      </c>
      <c r="D31" s="158">
        <v>32.99</v>
      </c>
      <c r="E31" s="145">
        <v>32.42</v>
      </c>
      <c r="F31" s="144" t="s">
        <v>274</v>
      </c>
      <c r="G31" s="178">
        <v>5.4390000000000001</v>
      </c>
    </row>
    <row r="32" spans="1:7" x14ac:dyDescent="0.2">
      <c r="A32" s="104" t="s">
        <v>258</v>
      </c>
      <c r="B32" s="117">
        <v>36817</v>
      </c>
      <c r="C32" s="144" t="s">
        <v>274</v>
      </c>
      <c r="D32" s="158">
        <v>33.479999999999997</v>
      </c>
      <c r="E32" s="145">
        <v>32.47</v>
      </c>
      <c r="F32" s="144" t="s">
        <v>274</v>
      </c>
      <c r="G32" s="178">
        <v>5.2279999999999998</v>
      </c>
    </row>
    <row r="33" spans="1:9" x14ac:dyDescent="0.2">
      <c r="A33" s="104" t="s">
        <v>259</v>
      </c>
      <c r="B33" s="117">
        <v>36818</v>
      </c>
      <c r="C33" s="144" t="s">
        <v>274</v>
      </c>
      <c r="D33" s="158">
        <v>32.909999999999997</v>
      </c>
      <c r="E33" s="145">
        <v>31.9</v>
      </c>
      <c r="F33" s="144" t="s">
        <v>274</v>
      </c>
      <c r="G33" s="178">
        <v>4.9509999999999996</v>
      </c>
    </row>
    <row r="34" spans="1:9" x14ac:dyDescent="0.2">
      <c r="A34" s="104" t="s">
        <v>260</v>
      </c>
      <c r="B34" s="117">
        <v>36819</v>
      </c>
      <c r="C34" s="144" t="s">
        <v>274</v>
      </c>
      <c r="D34" s="158">
        <v>33.75</v>
      </c>
      <c r="E34" s="145">
        <v>32.950000000000003</v>
      </c>
      <c r="F34" s="144" t="s">
        <v>274</v>
      </c>
      <c r="G34" s="178">
        <v>4.9370000000000003</v>
      </c>
    </row>
    <row r="35" spans="1:9" x14ac:dyDescent="0.2">
      <c r="A35" s="104" t="s">
        <v>261</v>
      </c>
      <c r="B35" s="117">
        <v>36822</v>
      </c>
      <c r="C35" s="138" t="s">
        <v>277</v>
      </c>
      <c r="D35" s="158">
        <v>33.76</v>
      </c>
      <c r="E35" s="145">
        <v>32.99</v>
      </c>
      <c r="F35" s="144" t="s">
        <v>274</v>
      </c>
      <c r="G35" s="178">
        <v>5.0720000000000001</v>
      </c>
    </row>
    <row r="36" spans="1:9" x14ac:dyDescent="0.2">
      <c r="A36" s="104" t="s">
        <v>262</v>
      </c>
      <c r="B36" s="117">
        <v>36823</v>
      </c>
      <c r="C36" s="138" t="s">
        <v>277</v>
      </c>
      <c r="D36" s="158">
        <v>33.369999999999997</v>
      </c>
      <c r="E36" s="145">
        <v>32.5</v>
      </c>
      <c r="F36" s="144" t="s">
        <v>274</v>
      </c>
      <c r="G36" s="178">
        <v>4.82</v>
      </c>
    </row>
    <row r="37" spans="1:9" x14ac:dyDescent="0.2">
      <c r="A37" s="104" t="s">
        <v>263</v>
      </c>
      <c r="B37" s="117">
        <v>36824</v>
      </c>
      <c r="C37" s="138" t="s">
        <v>277</v>
      </c>
      <c r="D37" s="158">
        <v>32.96</v>
      </c>
      <c r="E37" s="145">
        <v>32.19</v>
      </c>
      <c r="F37" s="144" t="s">
        <v>274</v>
      </c>
      <c r="G37" s="178">
        <v>4.6589999999999998</v>
      </c>
    </row>
    <row r="38" spans="1:9" x14ac:dyDescent="0.2">
      <c r="A38" s="104" t="s">
        <v>264</v>
      </c>
      <c r="B38" s="117">
        <v>36825</v>
      </c>
      <c r="C38" s="138" t="s">
        <v>277</v>
      </c>
      <c r="D38" s="158">
        <v>33.71</v>
      </c>
      <c r="E38" s="145">
        <v>32.770000000000003</v>
      </c>
      <c r="F38" s="144" t="s">
        <v>274</v>
      </c>
      <c r="G38" s="178">
        <v>4.6639999999999997</v>
      </c>
    </row>
    <row r="39" spans="1:9" x14ac:dyDescent="0.2">
      <c r="A39" s="185" t="s">
        <v>265</v>
      </c>
      <c r="B39" s="184">
        <v>36826</v>
      </c>
      <c r="C39" s="138" t="s">
        <v>277</v>
      </c>
      <c r="D39" s="158">
        <v>32.74</v>
      </c>
      <c r="E39" s="145">
        <v>31.68</v>
      </c>
      <c r="F39" s="144" t="s">
        <v>274</v>
      </c>
      <c r="G39" s="178">
        <v>4.5410000000000004</v>
      </c>
      <c r="H39" s="199">
        <f>AVERAGE(G37:G39)</f>
        <v>4.6213333333333333</v>
      </c>
    </row>
    <row r="40" spans="1:9" x14ac:dyDescent="0.2">
      <c r="A40" s="185" t="s">
        <v>268</v>
      </c>
      <c r="B40" s="196">
        <v>36829</v>
      </c>
      <c r="C40" s="138" t="s">
        <v>277</v>
      </c>
      <c r="D40" s="158">
        <v>32.81</v>
      </c>
      <c r="E40" s="145">
        <v>31.63</v>
      </c>
      <c r="F40" s="138" t="s">
        <v>277</v>
      </c>
      <c r="G40" s="178">
        <v>4.4850000000000003</v>
      </c>
    </row>
    <row r="41" spans="1:9" x14ac:dyDescent="0.2">
      <c r="A41" s="185" t="s">
        <v>269</v>
      </c>
      <c r="B41" s="196">
        <v>36830</v>
      </c>
      <c r="C41" s="138" t="s">
        <v>277</v>
      </c>
      <c r="D41" s="158">
        <v>32.700000000000003</v>
      </c>
      <c r="E41" s="145">
        <v>31.545000000000002</v>
      </c>
      <c r="F41" s="138" t="s">
        <v>277</v>
      </c>
      <c r="G41" s="178">
        <v>4.49</v>
      </c>
    </row>
    <row r="42" spans="1:9" x14ac:dyDescent="0.2">
      <c r="A42" s="19" t="s">
        <v>20</v>
      </c>
      <c r="B42" s="20"/>
      <c r="C42" s="21"/>
      <c r="D42" s="29">
        <v>36819</v>
      </c>
    </row>
    <row r="43" spans="1:9" x14ac:dyDescent="0.2">
      <c r="A43" s="19" t="s">
        <v>21</v>
      </c>
      <c r="B43" s="20"/>
      <c r="C43" s="21"/>
      <c r="D43" s="29">
        <v>36826</v>
      </c>
    </row>
    <row r="44" spans="1:9" x14ac:dyDescent="0.2">
      <c r="A44" s="19" t="s">
        <v>22</v>
      </c>
      <c r="B44" s="20"/>
      <c r="D44" s="29">
        <v>36826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ROUND((AVERAGE(D11:D34)),3)</f>
        <v>32.493000000000002</v>
      </c>
      <c r="E48" s="148">
        <f>ROUND((AVERAGE(E11:E34)),3)</f>
        <v>32.156999999999996</v>
      </c>
      <c r="F48" s="41" t="s">
        <v>29</v>
      </c>
      <c r="G48" s="147">
        <f>ROUND((AVERAGE(G16:G39)),5)</f>
        <v>5.1406400000000003</v>
      </c>
      <c r="H48" s="147">
        <f>ROUND((AVERAGE(H20:H39)),5)</f>
        <v>4.6213300000000004</v>
      </c>
      <c r="I48" s="114" t="s">
        <v>30</v>
      </c>
    </row>
    <row r="49" spans="1:11" x14ac:dyDescent="0.2">
      <c r="A49" s="44" t="s">
        <v>31</v>
      </c>
      <c r="B49" s="45"/>
      <c r="C49" s="155" t="s">
        <v>278</v>
      </c>
      <c r="D49" s="164">
        <f>ROUND((AVERAGE(D20:D41)),3)</f>
        <v>32.932000000000002</v>
      </c>
      <c r="E49" s="149">
        <f>ROUND((AVERAGE(E20:E41)),3)</f>
        <v>32.356999999999999</v>
      </c>
      <c r="F49" s="48" t="s">
        <v>33</v>
      </c>
      <c r="G49" s="150">
        <f>ROUND((AVERAGE(G20:G41)),5)</f>
        <v>5.0799500000000002</v>
      </c>
      <c r="H49" s="150">
        <f>ROUND((AVERAGE(H20:H39)),5)</f>
        <v>4.6213300000000004</v>
      </c>
      <c r="I49" s="114" t="s">
        <v>34</v>
      </c>
    </row>
    <row r="50" spans="1:11" x14ac:dyDescent="0.2">
      <c r="A50" s="50" t="s">
        <v>35</v>
      </c>
      <c r="B50" s="45"/>
      <c r="C50" s="51"/>
      <c r="D50" s="164">
        <f>ROUND((((SUM(D20:D41))-D34+E34)/19),3)</f>
        <v>38.090000000000003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11" x14ac:dyDescent="0.2">
      <c r="A51" s="50" t="s">
        <v>48</v>
      </c>
      <c r="B51" s="45"/>
      <c r="C51" s="23"/>
      <c r="D51" s="164">
        <f>D34</f>
        <v>33.75</v>
      </c>
      <c r="E51" s="47" t="s">
        <v>36</v>
      </c>
      <c r="F51" s="142" t="s">
        <v>49</v>
      </c>
      <c r="G51" s="150">
        <f>G39</f>
        <v>4.5410000000000004</v>
      </c>
      <c r="H51" s="150" t="e">
        <f>#REF!</f>
        <v>#REF!</v>
      </c>
      <c r="I51" s="43" t="s">
        <v>50</v>
      </c>
    </row>
    <row r="52" spans="1:11" x14ac:dyDescent="0.2">
      <c r="A52" s="50" t="s">
        <v>42</v>
      </c>
      <c r="B52" s="45"/>
      <c r="C52" s="23"/>
      <c r="D52" s="164">
        <f>ROUND((SUM(D33:D34)/2),3)</f>
        <v>33.33</v>
      </c>
      <c r="E52" s="141" t="s">
        <v>36</v>
      </c>
      <c r="F52" s="59" t="s">
        <v>43</v>
      </c>
      <c r="G52" s="150">
        <f>ROUND(SUM(G38:G39)/2,5)</f>
        <v>4.6025</v>
      </c>
      <c r="H52" s="150">
        <f>SUM(H36:H37)/2</f>
        <v>0</v>
      </c>
      <c r="I52" s="43" t="s">
        <v>44</v>
      </c>
    </row>
    <row r="53" spans="1:11" x14ac:dyDescent="0.2">
      <c r="A53" s="50" t="s">
        <v>39</v>
      </c>
      <c r="B53" s="45"/>
      <c r="C53" s="23"/>
      <c r="D53" s="164">
        <f>ROUND((SUM(D32:D34)/3),3)</f>
        <v>33.380000000000003</v>
      </c>
      <c r="E53" s="47" t="s">
        <v>36</v>
      </c>
      <c r="F53" s="53" t="s">
        <v>40</v>
      </c>
      <c r="G53" s="150">
        <f>ROUND(AVERAGE(G37:G39),5)</f>
        <v>4.6213300000000004</v>
      </c>
      <c r="H53" s="150" t="e">
        <f>ROUND(AVERAGE(H35:H37),5)</f>
        <v>#DIV/0!</v>
      </c>
      <c r="I53" s="43" t="s">
        <v>41</v>
      </c>
    </row>
    <row r="54" spans="1:11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ROUND(AVERAGE(G36:G39),5)</f>
        <v>4.6710000000000003</v>
      </c>
      <c r="H54" s="150" t="e">
        <f>ROUND(AVERAGE(H34:H37),5)</f>
        <v>#DIV/0!</v>
      </c>
      <c r="I54" s="43" t="s">
        <v>54</v>
      </c>
    </row>
    <row r="55" spans="1:11" x14ac:dyDescent="0.2">
      <c r="A55" s="56" t="s">
        <v>87</v>
      </c>
      <c r="B55" s="45"/>
      <c r="C55" s="23"/>
      <c r="D55" s="164">
        <f>ROUND((SUM(D30:D34)/5),3)</f>
        <v>33.21</v>
      </c>
      <c r="E55" s="55" t="s">
        <v>36</v>
      </c>
      <c r="F55" s="53" t="s">
        <v>38</v>
      </c>
      <c r="G55" s="150">
        <f>ROUND(AVERAGE(G35:G39),5)</f>
        <v>4.7511999999999999</v>
      </c>
      <c r="H55" s="150" t="e">
        <f>ROUND(AVERAGE(H33:H37),5)</f>
        <v>#DIV/0!</v>
      </c>
    </row>
    <row r="56" spans="1:11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G38</f>
        <v>4.6639999999999997</v>
      </c>
      <c r="H56" s="150">
        <f>H39</f>
        <v>4.6213333333333333</v>
      </c>
    </row>
    <row r="57" spans="1:11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G37</f>
        <v>4.6589999999999998</v>
      </c>
      <c r="H57" s="147">
        <f>H35</f>
        <v>0</v>
      </c>
    </row>
    <row r="58" spans="1:11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ROUND(AVERAGE(G37:G38),5)</f>
        <v>4.6615000000000002</v>
      </c>
      <c r="H58" s="150" t="e">
        <f>ROUND(AVERAGE(H36:H37),5)</f>
        <v>#DIV/0!</v>
      </c>
    </row>
    <row r="60" spans="1:11" x14ac:dyDescent="0.2">
      <c r="K60" s="200"/>
    </row>
    <row r="61" spans="1:11" ht="18" x14ac:dyDescent="0.25">
      <c r="A61" s="137" t="s">
        <v>55</v>
      </c>
      <c r="C61" s="25"/>
      <c r="D61" s="160"/>
      <c r="E61" s="137" t="s">
        <v>56</v>
      </c>
      <c r="F61" s="61"/>
      <c r="G61" s="62"/>
    </row>
    <row r="62" spans="1:11" x14ac:dyDescent="0.2">
      <c r="A62" s="98">
        <v>36823</v>
      </c>
      <c r="C62" s="62">
        <v>97.75</v>
      </c>
      <c r="D62" s="160"/>
      <c r="E62" s="98">
        <v>36823</v>
      </c>
      <c r="F62" s="61"/>
      <c r="G62" s="100">
        <v>72.5</v>
      </c>
    </row>
    <row r="63" spans="1:11" x14ac:dyDescent="0.2">
      <c r="A63" s="98">
        <v>36824</v>
      </c>
      <c r="B63" s="68" t="s">
        <v>59</v>
      </c>
      <c r="C63" s="62">
        <v>97.75</v>
      </c>
      <c r="D63" s="160"/>
      <c r="E63" s="98">
        <v>36824</v>
      </c>
      <c r="F63" s="68" t="s">
        <v>60</v>
      </c>
      <c r="G63" s="101">
        <v>72.5</v>
      </c>
    </row>
    <row r="64" spans="1:11" x14ac:dyDescent="0.2">
      <c r="A64" s="98">
        <v>36825</v>
      </c>
      <c r="C64" s="62">
        <v>97.75</v>
      </c>
      <c r="E64" s="98">
        <v>36825</v>
      </c>
      <c r="G64" s="101">
        <v>71.75</v>
      </c>
    </row>
    <row r="65" spans="1:9" x14ac:dyDescent="0.2">
      <c r="A65" s="67"/>
      <c r="C65" s="69"/>
      <c r="E65" s="67"/>
      <c r="G65" s="70"/>
    </row>
    <row r="66" spans="1:9" x14ac:dyDescent="0.2">
      <c r="A66" s="25"/>
      <c r="C66" s="65"/>
      <c r="E66" s="25"/>
      <c r="G66" s="66"/>
      <c r="H66" s="203"/>
    </row>
    <row r="67" spans="1:9" x14ac:dyDescent="0.2">
      <c r="A67" s="25"/>
      <c r="B67" s="68" t="s">
        <v>63</v>
      </c>
      <c r="C67" s="69">
        <v>97.75</v>
      </c>
      <c r="E67" s="25" t="s">
        <v>62</v>
      </c>
      <c r="F67" s="68" t="s">
        <v>64</v>
      </c>
      <c r="G67" s="69">
        <v>71.75</v>
      </c>
      <c r="H67" s="201"/>
      <c r="I67" s="138"/>
    </row>
    <row r="68" spans="1:9" x14ac:dyDescent="0.2">
      <c r="A68" s="25" t="s">
        <v>65</v>
      </c>
      <c r="B68" s="68" t="s">
        <v>66</v>
      </c>
      <c r="C68" s="69">
        <f>AVERAGE(C63:C64)</f>
        <v>97.75</v>
      </c>
      <c r="E68" s="25" t="s">
        <v>65</v>
      </c>
      <c r="F68" s="68" t="s">
        <v>67</v>
      </c>
      <c r="G68" s="69">
        <f>AVERAGE(G63:G64)</f>
        <v>72.125</v>
      </c>
      <c r="H68" s="201"/>
      <c r="I68" s="138"/>
    </row>
    <row r="69" spans="1:9" x14ac:dyDescent="0.2">
      <c r="A69" s="25" t="s">
        <v>68</v>
      </c>
      <c r="B69" s="68" t="s">
        <v>69</v>
      </c>
      <c r="C69" s="69">
        <f>AVERAGE(C62:C64)</f>
        <v>97.75</v>
      </c>
      <c r="E69" s="25" t="s">
        <v>68</v>
      </c>
      <c r="F69" s="68" t="s">
        <v>70</v>
      </c>
      <c r="G69" s="69">
        <v>72.25</v>
      </c>
      <c r="H69" s="201"/>
      <c r="I69" s="138"/>
    </row>
    <row r="70" spans="1:9" x14ac:dyDescent="0.2">
      <c r="H70" s="201"/>
      <c r="I70" s="138"/>
    </row>
    <row r="71" spans="1:9" x14ac:dyDescent="0.2">
      <c r="H71" s="201"/>
      <c r="I71" s="138"/>
    </row>
    <row r="72" spans="1:9" ht="15" x14ac:dyDescent="0.25">
      <c r="A72" s="111" t="s">
        <v>71</v>
      </c>
      <c r="C72" s="25"/>
      <c r="H72" s="201"/>
      <c r="I72" s="138"/>
    </row>
    <row r="73" spans="1:9" x14ac:dyDescent="0.2">
      <c r="A73" s="98">
        <v>36823</v>
      </c>
      <c r="B73" s="128"/>
      <c r="C73" s="65">
        <v>1.19</v>
      </c>
      <c r="H73" s="202"/>
      <c r="I73" s="138"/>
    </row>
    <row r="74" spans="1:9" x14ac:dyDescent="0.2">
      <c r="A74" s="98">
        <v>36824</v>
      </c>
      <c r="C74" s="65">
        <v>1.19</v>
      </c>
    </row>
    <row r="75" spans="1:9" x14ac:dyDescent="0.2">
      <c r="A75" s="98">
        <v>36825</v>
      </c>
      <c r="C75" s="65">
        <v>1.19</v>
      </c>
    </row>
    <row r="76" spans="1:9" x14ac:dyDescent="0.2">
      <c r="A76" s="25"/>
      <c r="C76" s="65"/>
    </row>
    <row r="77" spans="1:9" x14ac:dyDescent="0.2">
      <c r="A77" s="25" t="s">
        <v>62</v>
      </c>
      <c r="B77" s="87" t="s">
        <v>89</v>
      </c>
      <c r="C77" s="65">
        <f>C75</f>
        <v>1.19</v>
      </c>
    </row>
    <row r="78" spans="1:9" x14ac:dyDescent="0.2">
      <c r="A78" s="25" t="s">
        <v>65</v>
      </c>
      <c r="B78" s="87" t="s">
        <v>90</v>
      </c>
      <c r="C78" s="65">
        <f>AVERAGE(C74:C75)</f>
        <v>1.19</v>
      </c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16" zoomScale="75" workbookViewId="0">
      <selection activeCell="G59" sqref="G59"/>
    </sheetView>
  </sheetViews>
  <sheetFormatPr defaultRowHeight="12.75" x14ac:dyDescent="0.2"/>
  <cols>
    <col min="1" max="1" width="15.85546875" customWidth="1"/>
    <col min="2" max="2" width="10.140625" customWidth="1"/>
    <col min="3" max="3" width="12.5703125" customWidth="1"/>
    <col min="4" max="4" width="16.7109375" customWidth="1"/>
    <col min="5" max="5" width="15.7109375" customWidth="1"/>
    <col min="6" max="6" width="16.42578125" customWidth="1"/>
    <col min="7" max="7" width="14" customWidth="1"/>
    <col min="8" max="8" width="14.28515625" customWidth="1"/>
    <col min="9" max="9" width="15.7109375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8" ht="15.75" x14ac:dyDescent="0.25">
      <c r="A3" s="9"/>
      <c r="B3" s="154" t="s">
        <v>237</v>
      </c>
      <c r="C3" s="154" t="s">
        <v>273</v>
      </c>
      <c r="D3" s="181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8" x14ac:dyDescent="0.2">
      <c r="A10" s="19"/>
      <c r="B10" s="20"/>
      <c r="C10" s="21"/>
      <c r="D10" s="30"/>
      <c r="E10" s="30"/>
      <c r="G10" s="33"/>
      <c r="H10" s="33"/>
    </row>
    <row r="11" spans="1:8" x14ac:dyDescent="0.2">
      <c r="A11" s="104" t="s">
        <v>241</v>
      </c>
      <c r="B11" s="117">
        <v>36761</v>
      </c>
      <c r="C11" s="144" t="s">
        <v>271</v>
      </c>
      <c r="D11" s="158">
        <v>32.020000000000003</v>
      </c>
      <c r="E11" s="145">
        <v>31.56</v>
      </c>
    </row>
    <row r="12" spans="1:8" x14ac:dyDescent="0.2">
      <c r="A12" s="104" t="s">
        <v>242</v>
      </c>
      <c r="B12" s="117">
        <v>36762</v>
      </c>
      <c r="C12" s="144" t="s">
        <v>271</v>
      </c>
      <c r="D12" s="158">
        <v>31.63</v>
      </c>
      <c r="E12" s="145">
        <v>31.09</v>
      </c>
    </row>
    <row r="13" spans="1:8" x14ac:dyDescent="0.2">
      <c r="A13" s="104" t="s">
        <v>243</v>
      </c>
      <c r="B13" s="117">
        <v>36763</v>
      </c>
      <c r="C13" s="144" t="s">
        <v>271</v>
      </c>
      <c r="D13" s="158">
        <v>32.03</v>
      </c>
      <c r="E13" s="145">
        <v>31.23</v>
      </c>
    </row>
    <row r="14" spans="1:8" x14ac:dyDescent="0.2">
      <c r="A14" s="104" t="s">
        <v>244</v>
      </c>
      <c r="B14" s="184">
        <v>36766</v>
      </c>
      <c r="C14" s="144" t="s">
        <v>271</v>
      </c>
      <c r="D14" s="158">
        <v>32.869999999999997</v>
      </c>
      <c r="E14" s="145">
        <v>31.94</v>
      </c>
    </row>
    <row r="15" spans="1:8" x14ac:dyDescent="0.2">
      <c r="A15" s="104" t="s">
        <v>245</v>
      </c>
      <c r="B15" s="184">
        <v>36767</v>
      </c>
      <c r="C15" s="144" t="s">
        <v>271</v>
      </c>
      <c r="D15" s="158">
        <v>32.74</v>
      </c>
      <c r="E15" s="145">
        <v>31.83</v>
      </c>
    </row>
    <row r="16" spans="1:8" x14ac:dyDescent="0.2">
      <c r="A16" s="104" t="s">
        <v>246</v>
      </c>
      <c r="B16" s="184">
        <v>36768</v>
      </c>
      <c r="C16" s="144" t="s">
        <v>271</v>
      </c>
      <c r="D16" s="158">
        <v>33.32</v>
      </c>
      <c r="E16" s="145">
        <v>32.42</v>
      </c>
      <c r="F16" s="144" t="s">
        <v>271</v>
      </c>
      <c r="G16" s="178">
        <v>4.8010000000000002</v>
      </c>
    </row>
    <row r="17" spans="1:7" x14ac:dyDescent="0.2">
      <c r="A17" s="104" t="s">
        <v>239</v>
      </c>
      <c r="B17" s="184">
        <v>36769</v>
      </c>
      <c r="C17" s="144" t="s">
        <v>271</v>
      </c>
      <c r="D17" s="158">
        <v>33.119999999999997</v>
      </c>
      <c r="E17" s="145">
        <v>32.21</v>
      </c>
      <c r="F17" s="144" t="s">
        <v>271</v>
      </c>
      <c r="G17" s="178">
        <v>4.782</v>
      </c>
    </row>
    <row r="18" spans="1:7" x14ac:dyDescent="0.2">
      <c r="A18" s="104"/>
      <c r="B18" s="117"/>
      <c r="D18" s="161"/>
      <c r="E18" s="14"/>
      <c r="F18" s="6"/>
      <c r="G18" s="6"/>
    </row>
    <row r="19" spans="1:7" x14ac:dyDescent="0.2">
      <c r="A19" s="104"/>
      <c r="B19" s="117"/>
      <c r="D19" s="161"/>
      <c r="E19" s="16"/>
      <c r="F19" s="6"/>
      <c r="G19" s="173"/>
    </row>
    <row r="20" spans="1:7" x14ac:dyDescent="0.2">
      <c r="A20" s="104" t="s">
        <v>240</v>
      </c>
      <c r="B20" s="117">
        <v>36770</v>
      </c>
      <c r="C20" s="144" t="s">
        <v>271</v>
      </c>
      <c r="D20" s="158">
        <v>33.380000000000003</v>
      </c>
      <c r="E20" s="145">
        <v>32.42</v>
      </c>
      <c r="F20" s="144" t="s">
        <v>271</v>
      </c>
      <c r="G20" s="178">
        <v>4.835</v>
      </c>
    </row>
    <row r="21" spans="1:7" x14ac:dyDescent="0.2">
      <c r="A21" s="104" t="s">
        <v>247</v>
      </c>
      <c r="B21" s="117">
        <v>36774</v>
      </c>
      <c r="C21" s="144" t="s">
        <v>271</v>
      </c>
      <c r="D21" s="158">
        <v>33.83</v>
      </c>
      <c r="E21" s="145">
        <v>32.979999999999997</v>
      </c>
      <c r="F21" s="144" t="s">
        <v>271</v>
      </c>
      <c r="G21" s="178">
        <v>4.95</v>
      </c>
    </row>
    <row r="22" spans="1:7" x14ac:dyDescent="0.2">
      <c r="A22" s="104" t="s">
        <v>248</v>
      </c>
      <c r="B22" s="117">
        <v>36775</v>
      </c>
      <c r="C22" s="144" t="s">
        <v>271</v>
      </c>
      <c r="D22" s="158">
        <v>34.9</v>
      </c>
      <c r="E22" s="145">
        <v>33.979999999999997</v>
      </c>
      <c r="F22" s="144" t="s">
        <v>271</v>
      </c>
      <c r="G22" s="178">
        <v>5.0709999999999997</v>
      </c>
    </row>
    <row r="23" spans="1:7" x14ac:dyDescent="0.2">
      <c r="A23" s="104" t="s">
        <v>249</v>
      </c>
      <c r="B23" s="117">
        <v>36776</v>
      </c>
      <c r="C23" s="144" t="s">
        <v>271</v>
      </c>
      <c r="D23" s="158">
        <v>35.39</v>
      </c>
      <c r="E23" s="145">
        <v>34.54</v>
      </c>
      <c r="F23" s="144" t="s">
        <v>271</v>
      </c>
      <c r="G23" s="178">
        <v>4.9980000000000002</v>
      </c>
    </row>
    <row r="24" spans="1:7" x14ac:dyDescent="0.2">
      <c r="A24" s="104" t="s">
        <v>250</v>
      </c>
      <c r="B24" s="117">
        <v>36777</v>
      </c>
      <c r="C24" s="144" t="s">
        <v>271</v>
      </c>
      <c r="D24" s="158">
        <v>33.630000000000003</v>
      </c>
      <c r="E24" s="145">
        <v>32.770000000000003</v>
      </c>
      <c r="F24" s="144" t="s">
        <v>271</v>
      </c>
      <c r="G24" s="178">
        <v>4.88</v>
      </c>
    </row>
    <row r="25" spans="1:7" x14ac:dyDescent="0.2">
      <c r="A25" s="104" t="s">
        <v>251</v>
      </c>
      <c r="B25" s="117">
        <v>36780</v>
      </c>
      <c r="C25" s="144" t="s">
        <v>271</v>
      </c>
      <c r="D25" s="158">
        <v>35.14</v>
      </c>
      <c r="E25" s="145">
        <v>34.22</v>
      </c>
      <c r="F25" s="144" t="s">
        <v>271</v>
      </c>
      <c r="G25" s="178">
        <v>5.0110000000000001</v>
      </c>
    </row>
    <row r="26" spans="1:7" x14ac:dyDescent="0.2">
      <c r="A26" s="104" t="s">
        <v>252</v>
      </c>
      <c r="B26" s="117">
        <v>36781</v>
      </c>
      <c r="C26" s="144" t="s">
        <v>271</v>
      </c>
      <c r="D26" s="158">
        <v>34.28</v>
      </c>
      <c r="E26" s="145">
        <v>33.42</v>
      </c>
      <c r="F26" s="144" t="s">
        <v>271</v>
      </c>
      <c r="G26" s="178">
        <v>5.008</v>
      </c>
    </row>
    <row r="27" spans="1:7" x14ac:dyDescent="0.2">
      <c r="A27" s="104" t="s">
        <v>253</v>
      </c>
      <c r="B27" s="117">
        <v>36782</v>
      </c>
      <c r="C27" s="144" t="s">
        <v>271</v>
      </c>
      <c r="D27" s="158">
        <v>33.82</v>
      </c>
      <c r="E27" s="145">
        <v>32.68</v>
      </c>
      <c r="F27" s="144" t="s">
        <v>271</v>
      </c>
      <c r="G27" s="178">
        <v>5.0549999999999997</v>
      </c>
    </row>
    <row r="28" spans="1:7" x14ac:dyDescent="0.2">
      <c r="A28" s="104" t="s">
        <v>254</v>
      </c>
      <c r="B28" s="117">
        <v>36783</v>
      </c>
      <c r="C28" s="144" t="s">
        <v>271</v>
      </c>
      <c r="D28" s="158">
        <v>34.07</v>
      </c>
      <c r="E28" s="145">
        <v>33.049999999999997</v>
      </c>
      <c r="F28" s="144" t="s">
        <v>271</v>
      </c>
      <c r="G28" s="178">
        <v>5.1950000000000003</v>
      </c>
    </row>
    <row r="29" spans="1:7" x14ac:dyDescent="0.2">
      <c r="A29" s="104" t="s">
        <v>255</v>
      </c>
      <c r="B29" s="117">
        <v>36784</v>
      </c>
      <c r="C29" s="144" t="s">
        <v>271</v>
      </c>
      <c r="D29" s="158">
        <v>35.92</v>
      </c>
      <c r="E29" s="145">
        <v>34.72</v>
      </c>
      <c r="F29" s="144" t="s">
        <v>271</v>
      </c>
      <c r="G29" s="178">
        <v>5.2060000000000004</v>
      </c>
    </row>
    <row r="30" spans="1:7" x14ac:dyDescent="0.2">
      <c r="A30" s="104" t="s">
        <v>256</v>
      </c>
      <c r="B30" s="117">
        <v>36787</v>
      </c>
      <c r="C30" s="144" t="s">
        <v>271</v>
      </c>
      <c r="D30" s="158">
        <v>36.880000000000003</v>
      </c>
      <c r="E30" s="145">
        <v>35.549999999999997</v>
      </c>
      <c r="F30" s="144" t="s">
        <v>271</v>
      </c>
      <c r="G30" s="178">
        <v>5.2949999999999999</v>
      </c>
    </row>
    <row r="31" spans="1:7" x14ac:dyDescent="0.2">
      <c r="A31" s="104" t="s">
        <v>257</v>
      </c>
      <c r="B31" s="117">
        <v>36788</v>
      </c>
      <c r="C31" s="144" t="s">
        <v>271</v>
      </c>
      <c r="D31" s="158">
        <v>36.51</v>
      </c>
      <c r="E31" s="145">
        <v>35.01</v>
      </c>
      <c r="F31" s="144" t="s">
        <v>271</v>
      </c>
      <c r="G31" s="178">
        <v>5.3630000000000004</v>
      </c>
    </row>
    <row r="32" spans="1:7" x14ac:dyDescent="0.2">
      <c r="A32" s="104" t="s">
        <v>258</v>
      </c>
      <c r="B32" s="117">
        <v>36789</v>
      </c>
      <c r="C32" s="144" t="s">
        <v>271</v>
      </c>
      <c r="D32" s="158">
        <v>37.200000000000003</v>
      </c>
      <c r="E32" s="145">
        <v>35.24</v>
      </c>
      <c r="F32" s="144" t="s">
        <v>271</v>
      </c>
      <c r="G32" s="178">
        <v>5.3179999999999996</v>
      </c>
    </row>
    <row r="33" spans="1:9" x14ac:dyDescent="0.2">
      <c r="A33" s="104" t="s">
        <v>259</v>
      </c>
      <c r="B33" s="117">
        <v>36790</v>
      </c>
      <c r="C33" s="138" t="s">
        <v>274</v>
      </c>
      <c r="D33" s="158">
        <v>34</v>
      </c>
      <c r="E33" s="145">
        <v>33.409999999999997</v>
      </c>
      <c r="F33" s="144" t="s">
        <v>271</v>
      </c>
      <c r="G33" s="178">
        <v>5.2869999999999999</v>
      </c>
    </row>
    <row r="34" spans="1:9" x14ac:dyDescent="0.2">
      <c r="A34" s="104" t="s">
        <v>260</v>
      </c>
      <c r="B34" s="117">
        <v>36791</v>
      </c>
      <c r="C34" s="138" t="s">
        <v>274</v>
      </c>
      <c r="D34" s="158">
        <v>32.68</v>
      </c>
      <c r="E34" s="145">
        <v>32.270000000000003</v>
      </c>
      <c r="F34" s="144" t="s">
        <v>271</v>
      </c>
      <c r="G34" s="178">
        <v>5.1310000000000002</v>
      </c>
    </row>
    <row r="35" spans="1:9" x14ac:dyDescent="0.2">
      <c r="A35" s="104" t="s">
        <v>261</v>
      </c>
      <c r="B35" s="117">
        <v>36794</v>
      </c>
      <c r="C35" s="138" t="s">
        <v>274</v>
      </c>
      <c r="D35" s="158">
        <v>31.57</v>
      </c>
      <c r="E35" s="145">
        <v>31.43</v>
      </c>
      <c r="F35" s="144" t="s">
        <v>271</v>
      </c>
      <c r="G35" s="178">
        <v>5.2759999999999998</v>
      </c>
    </row>
    <row r="36" spans="1:9" x14ac:dyDescent="0.2">
      <c r="A36" s="104" t="s">
        <v>262</v>
      </c>
      <c r="B36" s="117">
        <v>36795</v>
      </c>
      <c r="C36" s="138" t="s">
        <v>274</v>
      </c>
      <c r="D36" s="158">
        <v>31.5</v>
      </c>
      <c r="E36" s="145">
        <v>31.37</v>
      </c>
      <c r="F36" s="144" t="s">
        <v>271</v>
      </c>
      <c r="G36" s="178">
        <v>5.3239999999999998</v>
      </c>
    </row>
    <row r="37" spans="1:9" x14ac:dyDescent="0.2">
      <c r="A37" s="104" t="s">
        <v>263</v>
      </c>
      <c r="B37" s="117">
        <v>36796</v>
      </c>
      <c r="C37" s="138" t="s">
        <v>274</v>
      </c>
      <c r="D37" s="158">
        <v>31.46</v>
      </c>
      <c r="E37" s="145">
        <v>31.39</v>
      </c>
      <c r="F37" s="144" t="s">
        <v>271</v>
      </c>
      <c r="G37" s="178">
        <v>5.3120000000000003</v>
      </c>
    </row>
    <row r="38" spans="1:9" x14ac:dyDescent="0.2">
      <c r="A38" s="104" t="s">
        <v>264</v>
      </c>
      <c r="B38" s="117">
        <v>36797</v>
      </c>
      <c r="C38" s="138" t="s">
        <v>274</v>
      </c>
      <c r="D38" s="158">
        <v>30.34</v>
      </c>
      <c r="E38" s="145">
        <v>30.34</v>
      </c>
      <c r="F38" s="138" t="s">
        <v>274</v>
      </c>
      <c r="G38" s="178">
        <v>5.1239999999999997</v>
      </c>
    </row>
    <row r="39" spans="1:9" x14ac:dyDescent="0.2">
      <c r="A39" s="185" t="s">
        <v>265</v>
      </c>
      <c r="B39" s="184">
        <v>36798</v>
      </c>
      <c r="C39" s="138" t="s">
        <v>274</v>
      </c>
      <c r="D39" s="158">
        <v>30.84</v>
      </c>
      <c r="E39" s="145">
        <v>30.71</v>
      </c>
      <c r="F39" s="138" t="s">
        <v>274</v>
      </c>
      <c r="G39" s="178">
        <v>5.1859999999999999</v>
      </c>
    </row>
    <row r="40" spans="1:9" x14ac:dyDescent="0.2">
      <c r="A40" s="185"/>
      <c r="B40" s="194"/>
      <c r="C40" s="138"/>
    </row>
    <row r="41" spans="1:9" x14ac:dyDescent="0.2">
      <c r="A41" s="185"/>
      <c r="B41" s="194"/>
      <c r="C41" s="138"/>
    </row>
    <row r="42" spans="1:9" x14ac:dyDescent="0.2">
      <c r="A42" s="19" t="s">
        <v>20</v>
      </c>
      <c r="B42" s="20"/>
      <c r="C42" s="21"/>
      <c r="D42" s="29">
        <v>36789</v>
      </c>
    </row>
    <row r="43" spans="1:9" x14ac:dyDescent="0.2">
      <c r="A43" s="19" t="s">
        <v>21</v>
      </c>
      <c r="B43" s="20"/>
      <c r="C43" s="21"/>
      <c r="D43" s="29">
        <v>36796</v>
      </c>
    </row>
    <row r="44" spans="1:9" x14ac:dyDescent="0.2">
      <c r="A44" s="19" t="s">
        <v>22</v>
      </c>
      <c r="B44" s="20"/>
      <c r="D44" s="29">
        <v>36796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ROUND((AVERAGE(D11:D32)),3)</f>
        <v>34.134</v>
      </c>
      <c r="E48" s="148">
        <f>ROUND((AVERAGE(E11:E32)),3)</f>
        <v>33.143000000000001</v>
      </c>
      <c r="F48" s="41" t="s">
        <v>29</v>
      </c>
      <c r="G48" s="147">
        <f>ROUND((AVERAGE(G16:G37)),5)</f>
        <v>5.1048999999999998</v>
      </c>
      <c r="H48" s="147" t="e">
        <f>ROUND((AVERAGE(H20:H39)),5)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275</v>
      </c>
      <c r="D49" s="164">
        <f>ROUND((AVERAGE(D20:D39)),3)</f>
        <v>33.866999999999997</v>
      </c>
      <c r="E49" s="149">
        <f>ROUND((AVERAGE(E20:E39)),3)</f>
        <v>33.075000000000003</v>
      </c>
      <c r="F49" s="48" t="s">
        <v>33</v>
      </c>
      <c r="G49" s="150">
        <f>ROUND((AVERAGE(G20:G39)),5)</f>
        <v>5.1412500000000003</v>
      </c>
      <c r="H49" s="150" t="e">
        <f>ROUND((AVERAGE(H20:H39)),5)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ROUND((((SUM(D20:D39))-D32+E32)/19),3)</f>
        <v>35.545999999999999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D32</f>
        <v>37.200000000000003</v>
      </c>
      <c r="E51" s="47" t="s">
        <v>36</v>
      </c>
      <c r="F51" s="142" t="s">
        <v>49</v>
      </c>
      <c r="G51" s="150">
        <f>G37</f>
        <v>5.3120000000000003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ROUND((SUM(D31:D32)/2),3)</f>
        <v>36.854999999999997</v>
      </c>
      <c r="E52" s="141" t="s">
        <v>36</v>
      </c>
      <c r="F52" s="59" t="s">
        <v>43</v>
      </c>
      <c r="G52" s="150">
        <f>ROUND(SUM(G36:G37)/2,5)</f>
        <v>5.3179999999999996</v>
      </c>
      <c r="H52" s="150">
        <f>SUM(H36:H37)/2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ROUND((SUM(D30:D32)/3),3)</f>
        <v>36.863</v>
      </c>
      <c r="E53" s="47" t="s">
        <v>36</v>
      </c>
      <c r="F53" s="53" t="s">
        <v>40</v>
      </c>
      <c r="G53" s="150">
        <f>ROUND(AVERAGE(G35:G37),5)</f>
        <v>5.3040000000000003</v>
      </c>
      <c r="H53" s="150" t="e">
        <f>ROUND(AVERAGE(H35:H37),5)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5.2607499999999998</v>
      </c>
      <c r="H54" s="150" t="e">
        <f>ROUND(AVERAGE(H34:H37),5)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ROUND((SUM(D28:D32)/5),3)</f>
        <v>36.116</v>
      </c>
      <c r="E55" s="55" t="s">
        <v>36</v>
      </c>
      <c r="F55" s="53" t="s">
        <v>38</v>
      </c>
      <c r="G55" s="150">
        <f>ROUND(AVERAGE(G33:G37),5)</f>
        <v>5.266</v>
      </c>
      <c r="H55" s="150" t="e">
        <f>ROUND(AVERAGE(H33:H37),5)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5.3239999999999998</v>
      </c>
      <c r="H56" s="150">
        <f>H39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5.2759999999999998</v>
      </c>
      <c r="H57" s="147">
        <f>H35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5.3</v>
      </c>
      <c r="H58" s="150" t="e">
        <f>ROUND(AVERAGE(H36:H37),5)</f>
        <v>#DIV/0!</v>
      </c>
    </row>
    <row r="61" spans="1:9" ht="18" x14ac:dyDescent="0.25">
      <c r="A61" s="137" t="s">
        <v>55</v>
      </c>
      <c r="C61" s="25"/>
      <c r="D61" s="160"/>
      <c r="E61" s="137" t="s">
        <v>56</v>
      </c>
      <c r="F61" s="61"/>
      <c r="G61" s="62"/>
    </row>
    <row r="62" spans="1:9" x14ac:dyDescent="0.2">
      <c r="A62" s="98">
        <v>36791</v>
      </c>
      <c r="C62" s="62">
        <v>105</v>
      </c>
      <c r="D62" s="160"/>
      <c r="E62" s="98">
        <v>36791</v>
      </c>
      <c r="F62" s="61"/>
      <c r="G62" s="100">
        <v>98.5</v>
      </c>
    </row>
    <row r="63" spans="1:9" x14ac:dyDescent="0.2">
      <c r="A63" s="98">
        <v>36794</v>
      </c>
      <c r="B63" s="68" t="s">
        <v>59</v>
      </c>
      <c r="C63" s="62">
        <v>114</v>
      </c>
      <c r="D63" s="160"/>
      <c r="E63" s="98">
        <v>36794</v>
      </c>
      <c r="F63" s="68" t="s">
        <v>60</v>
      </c>
      <c r="G63" s="101">
        <v>110</v>
      </c>
    </row>
    <row r="64" spans="1:9" x14ac:dyDescent="0.2">
      <c r="A64" s="98">
        <v>36795</v>
      </c>
      <c r="C64" s="62">
        <v>114</v>
      </c>
      <c r="E64" s="98">
        <v>36795</v>
      </c>
      <c r="G64" s="101">
        <v>110</v>
      </c>
    </row>
    <row r="65" spans="1:7" x14ac:dyDescent="0.2">
      <c r="A65" s="67"/>
      <c r="C65" s="69"/>
      <c r="E65" s="67"/>
      <c r="G65" s="70"/>
    </row>
    <row r="66" spans="1:7" x14ac:dyDescent="0.2">
      <c r="A66" s="25"/>
      <c r="C66" s="65"/>
      <c r="E66" s="25"/>
      <c r="G66" s="66"/>
    </row>
    <row r="67" spans="1:7" x14ac:dyDescent="0.2">
      <c r="A67" s="25" t="s">
        <v>62</v>
      </c>
      <c r="B67" s="68" t="s">
        <v>63</v>
      </c>
      <c r="C67" s="69">
        <v>114</v>
      </c>
      <c r="E67" s="25" t="s">
        <v>62</v>
      </c>
      <c r="F67" s="68" t="s">
        <v>64</v>
      </c>
      <c r="G67" s="69">
        <v>110</v>
      </c>
    </row>
    <row r="68" spans="1:7" x14ac:dyDescent="0.2">
      <c r="A68" s="25" t="s">
        <v>65</v>
      </c>
      <c r="B68" s="68" t="s">
        <v>66</v>
      </c>
      <c r="C68" s="69">
        <f>AVERAGE(C63:C64)</f>
        <v>114</v>
      </c>
      <c r="E68" s="25" t="s">
        <v>65</v>
      </c>
      <c r="F68" s="68" t="s">
        <v>67</v>
      </c>
      <c r="G68" s="69">
        <f>AVERAGE(G63:G64)</f>
        <v>110</v>
      </c>
    </row>
    <row r="69" spans="1:7" x14ac:dyDescent="0.2">
      <c r="A69" s="25" t="s">
        <v>68</v>
      </c>
      <c r="B69" s="68" t="s">
        <v>69</v>
      </c>
      <c r="C69" s="69">
        <f>AVERAGE(C62:C64)</f>
        <v>111</v>
      </c>
      <c r="E69" s="25" t="s">
        <v>68</v>
      </c>
      <c r="F69" s="68" t="s">
        <v>70</v>
      </c>
      <c r="G69" s="69">
        <v>106.167</v>
      </c>
    </row>
    <row r="72" spans="1:7" ht="15" x14ac:dyDescent="0.25">
      <c r="A72" s="111" t="s">
        <v>71</v>
      </c>
      <c r="C72" s="25"/>
    </row>
    <row r="73" spans="1:7" x14ac:dyDescent="0.2">
      <c r="A73" s="98">
        <v>36791</v>
      </c>
      <c r="B73" s="128"/>
      <c r="C73" s="65">
        <v>1.19</v>
      </c>
    </row>
    <row r="74" spans="1:7" x14ac:dyDescent="0.2">
      <c r="A74" s="98">
        <v>36794</v>
      </c>
      <c r="C74" s="65">
        <v>1.19</v>
      </c>
    </row>
    <row r="75" spans="1:7" x14ac:dyDescent="0.2">
      <c r="A75" s="98">
        <v>36795</v>
      </c>
      <c r="C75" s="65">
        <v>1.19</v>
      </c>
    </row>
    <row r="76" spans="1:7" x14ac:dyDescent="0.2">
      <c r="A76" s="25"/>
      <c r="C76" s="65"/>
    </row>
    <row r="77" spans="1:7" x14ac:dyDescent="0.2">
      <c r="A77" s="25" t="s">
        <v>62</v>
      </c>
      <c r="B77" s="87" t="s">
        <v>89</v>
      </c>
      <c r="C77" s="65">
        <f>C75</f>
        <v>1.19</v>
      </c>
    </row>
    <row r="78" spans="1:7" x14ac:dyDescent="0.2">
      <c r="A78" s="25" t="s">
        <v>65</v>
      </c>
      <c r="B78" s="87" t="s">
        <v>90</v>
      </c>
      <c r="C78" s="65">
        <f>AVERAGE(C74:C75)</f>
        <v>1.19</v>
      </c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29" workbookViewId="0">
      <selection activeCell="G61" sqref="G61"/>
    </sheetView>
  </sheetViews>
  <sheetFormatPr defaultRowHeight="12.75" x14ac:dyDescent="0.2"/>
  <cols>
    <col min="1" max="1" width="16.140625" customWidth="1"/>
    <col min="2" max="2" width="9.42578125" bestFit="1" customWidth="1"/>
    <col min="3" max="3" width="13.140625" customWidth="1"/>
    <col min="4" max="4" width="12.28515625" customWidth="1"/>
    <col min="5" max="5" width="12.85546875" customWidth="1"/>
    <col min="6" max="6" width="15.42578125" customWidth="1"/>
    <col min="7" max="7" width="12.7109375" customWidth="1"/>
    <col min="8" max="8" width="13.7109375" customWidth="1"/>
    <col min="9" max="9" width="14.7109375" customWidth="1"/>
    <col min="10" max="10" width="12.7109375" customWidth="1"/>
    <col min="11" max="11" width="16.28515625" customWidth="1"/>
    <col min="12" max="12" width="13.28515625" customWidth="1"/>
    <col min="13" max="13" width="12.140625" customWidth="1"/>
  </cols>
  <sheetData>
    <row r="1" spans="1:11" x14ac:dyDescent="0.2">
      <c r="A1" s="1"/>
      <c r="B1" s="2"/>
      <c r="C1" s="2"/>
      <c r="D1" s="2"/>
      <c r="E1" s="2"/>
      <c r="F1" s="3"/>
      <c r="G1" s="4"/>
      <c r="H1" s="4"/>
    </row>
    <row r="2" spans="1:11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11" ht="15.75" x14ac:dyDescent="0.25">
      <c r="A3" s="9"/>
      <c r="B3" s="154" t="s">
        <v>237</v>
      </c>
      <c r="C3" s="170"/>
      <c r="D3" s="181" t="s">
        <v>267</v>
      </c>
      <c r="E3" s="182"/>
      <c r="F3" s="182"/>
      <c r="G3" s="171"/>
      <c r="H3" s="172"/>
    </row>
    <row r="4" spans="1:11" x14ac:dyDescent="0.2">
      <c r="A4" s="13"/>
      <c r="B4" s="14"/>
      <c r="C4" s="6"/>
      <c r="D4" s="183"/>
      <c r="E4" s="183"/>
      <c r="F4" s="175"/>
      <c r="G4" s="15"/>
      <c r="H4" s="15"/>
    </row>
    <row r="5" spans="1:11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11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11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11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11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11" x14ac:dyDescent="0.2">
      <c r="A10" s="19"/>
      <c r="B10" s="20"/>
      <c r="C10" s="21"/>
      <c r="D10" s="30"/>
      <c r="E10" s="30"/>
      <c r="G10" s="33"/>
      <c r="H10" s="33"/>
    </row>
    <row r="11" spans="1:11" x14ac:dyDescent="0.2">
      <c r="A11" s="104" t="s">
        <v>241</v>
      </c>
      <c r="B11" s="117">
        <v>36728</v>
      </c>
      <c r="C11" s="144" t="s">
        <v>266</v>
      </c>
      <c r="D11" s="178">
        <v>28.56</v>
      </c>
      <c r="E11" s="121">
        <v>28.36</v>
      </c>
      <c r="G11" s="33"/>
      <c r="H11" s="33"/>
    </row>
    <row r="12" spans="1:11" x14ac:dyDescent="0.2">
      <c r="A12" s="104" t="s">
        <v>242</v>
      </c>
      <c r="B12" s="117">
        <v>36731</v>
      </c>
      <c r="C12" s="144" t="s">
        <v>266</v>
      </c>
      <c r="D12" s="158">
        <v>28.02</v>
      </c>
      <c r="E12" s="145">
        <v>27.8</v>
      </c>
    </row>
    <row r="13" spans="1:11" x14ac:dyDescent="0.2">
      <c r="A13" s="104" t="s">
        <v>243</v>
      </c>
      <c r="B13" s="117">
        <v>36732</v>
      </c>
      <c r="C13" s="144" t="s">
        <v>266</v>
      </c>
      <c r="D13" s="158">
        <v>27.95</v>
      </c>
      <c r="E13" s="145">
        <v>27.73</v>
      </c>
    </row>
    <row r="14" spans="1:11" x14ac:dyDescent="0.2">
      <c r="A14" s="104" t="s">
        <v>244</v>
      </c>
      <c r="B14" s="117">
        <v>36733</v>
      </c>
      <c r="C14" s="144" t="s">
        <v>266</v>
      </c>
      <c r="D14" s="158">
        <v>27.81</v>
      </c>
      <c r="E14" s="145">
        <v>27.63</v>
      </c>
    </row>
    <row r="15" spans="1:11" x14ac:dyDescent="0.2">
      <c r="A15" s="104" t="s">
        <v>245</v>
      </c>
      <c r="B15" s="117">
        <v>36734</v>
      </c>
      <c r="C15" s="144" t="s">
        <v>266</v>
      </c>
      <c r="D15" s="158">
        <v>28.02</v>
      </c>
      <c r="E15" s="145">
        <v>27.8</v>
      </c>
      <c r="F15" s="10"/>
      <c r="G15" s="10"/>
      <c r="H15" s="10"/>
      <c r="I15" s="177"/>
      <c r="J15" s="16"/>
      <c r="K15" s="16"/>
    </row>
    <row r="16" spans="1:11" x14ac:dyDescent="0.2">
      <c r="A16" s="104" t="s">
        <v>246</v>
      </c>
      <c r="B16" s="117">
        <v>36735</v>
      </c>
      <c r="C16" s="144" t="s">
        <v>266</v>
      </c>
      <c r="D16" s="158">
        <v>28.18</v>
      </c>
      <c r="E16" s="145">
        <v>27.91</v>
      </c>
      <c r="F16" s="144" t="s">
        <v>266</v>
      </c>
      <c r="G16" s="178">
        <v>3.8450000000000002</v>
      </c>
      <c r="H16" s="187"/>
      <c r="I16" s="129"/>
      <c r="J16" s="130"/>
      <c r="K16" s="8"/>
    </row>
    <row r="17" spans="1:11" ht="15" x14ac:dyDescent="0.25">
      <c r="A17" s="104" t="s">
        <v>239</v>
      </c>
      <c r="B17" s="117">
        <v>36738</v>
      </c>
      <c r="C17" s="144" t="s">
        <v>266</v>
      </c>
      <c r="D17" s="158">
        <v>27.43</v>
      </c>
      <c r="E17" s="145">
        <v>27.31</v>
      </c>
      <c r="F17" s="144" t="s">
        <v>266</v>
      </c>
      <c r="G17" s="178">
        <v>3.774</v>
      </c>
      <c r="H17" s="188"/>
      <c r="I17" s="170"/>
      <c r="J17" s="171"/>
      <c r="K17" s="172"/>
    </row>
    <row r="18" spans="1:11" x14ac:dyDescent="0.2">
      <c r="A18" s="104"/>
      <c r="B18" s="117"/>
      <c r="D18" s="161"/>
      <c r="E18" s="14"/>
      <c r="F18" s="6"/>
      <c r="G18" s="6"/>
      <c r="H18" s="6"/>
      <c r="I18" s="11"/>
      <c r="J18" s="15"/>
      <c r="K18" s="15"/>
    </row>
    <row r="19" spans="1:11" x14ac:dyDescent="0.2">
      <c r="A19" s="104"/>
      <c r="B19" s="117"/>
      <c r="D19" s="161"/>
      <c r="E19" s="16"/>
      <c r="F19" s="6"/>
      <c r="G19" s="173"/>
      <c r="H19" s="174"/>
      <c r="I19" s="175"/>
      <c r="J19" s="176"/>
      <c r="K19" s="176"/>
    </row>
    <row r="20" spans="1:11" x14ac:dyDescent="0.2">
      <c r="A20" s="104" t="s">
        <v>240</v>
      </c>
      <c r="B20" s="117">
        <v>36739</v>
      </c>
      <c r="C20" s="144" t="s">
        <v>266</v>
      </c>
      <c r="D20" s="158">
        <v>27.79</v>
      </c>
      <c r="E20" s="145">
        <v>27.58</v>
      </c>
      <c r="F20" s="144" t="s">
        <v>266</v>
      </c>
      <c r="G20" s="178">
        <v>3.9870000000000001</v>
      </c>
      <c r="H20" s="191"/>
      <c r="I20" s="175"/>
      <c r="J20" s="176"/>
      <c r="K20" s="176"/>
    </row>
    <row r="21" spans="1:11" x14ac:dyDescent="0.2">
      <c r="A21" s="104" t="s">
        <v>247</v>
      </c>
      <c r="B21" s="117">
        <v>36740</v>
      </c>
      <c r="C21" s="144" t="s">
        <v>266</v>
      </c>
      <c r="D21" s="158">
        <v>28.26</v>
      </c>
      <c r="E21" s="145">
        <v>27.97</v>
      </c>
      <c r="F21" s="144" t="s">
        <v>266</v>
      </c>
      <c r="G21" s="178">
        <v>4.2140000000000004</v>
      </c>
      <c r="H21" s="191"/>
      <c r="I21" s="175"/>
      <c r="J21" s="176"/>
      <c r="K21" s="176"/>
    </row>
    <row r="22" spans="1:11" x14ac:dyDescent="0.2">
      <c r="A22" s="104" t="s">
        <v>248</v>
      </c>
      <c r="B22" s="117">
        <v>36741</v>
      </c>
      <c r="C22" s="144" t="s">
        <v>266</v>
      </c>
      <c r="D22" s="158">
        <v>28.66</v>
      </c>
      <c r="E22" s="145">
        <v>28.32</v>
      </c>
      <c r="F22" s="144" t="s">
        <v>266</v>
      </c>
      <c r="G22" s="178">
        <v>4.25</v>
      </c>
      <c r="H22" s="191"/>
      <c r="I22" s="175"/>
      <c r="J22" s="176"/>
      <c r="K22" s="176"/>
    </row>
    <row r="23" spans="1:11" x14ac:dyDescent="0.2">
      <c r="A23" s="104" t="s">
        <v>249</v>
      </c>
      <c r="B23" s="117">
        <v>36742</v>
      </c>
      <c r="C23" s="144" t="s">
        <v>266</v>
      </c>
      <c r="D23" s="158">
        <v>29.96</v>
      </c>
      <c r="E23" s="145">
        <v>29.36</v>
      </c>
      <c r="F23" s="144" t="s">
        <v>266</v>
      </c>
      <c r="G23" s="178">
        <v>4.2960000000000003</v>
      </c>
      <c r="H23" s="191"/>
      <c r="I23" s="175"/>
      <c r="J23" s="176"/>
      <c r="K23" s="176"/>
    </row>
    <row r="24" spans="1:11" x14ac:dyDescent="0.2">
      <c r="A24" s="104" t="s">
        <v>250</v>
      </c>
      <c r="B24" s="117">
        <v>36745</v>
      </c>
      <c r="C24" s="144" t="s">
        <v>266</v>
      </c>
      <c r="D24" s="158">
        <v>28.91</v>
      </c>
      <c r="E24" s="145">
        <v>28.65</v>
      </c>
      <c r="F24" s="144" t="s">
        <v>266</v>
      </c>
      <c r="G24" s="178">
        <v>4.3479999999999999</v>
      </c>
      <c r="H24" s="189"/>
      <c r="J24" s="33"/>
      <c r="K24" s="33"/>
    </row>
    <row r="25" spans="1:11" x14ac:dyDescent="0.2">
      <c r="A25" s="104" t="s">
        <v>251</v>
      </c>
      <c r="B25" s="117">
        <v>36746</v>
      </c>
      <c r="C25" s="144" t="s">
        <v>266</v>
      </c>
      <c r="D25" s="158">
        <v>29.12</v>
      </c>
      <c r="E25" s="145">
        <v>28.87</v>
      </c>
      <c r="F25" s="144" t="s">
        <v>266</v>
      </c>
      <c r="G25" s="178">
        <v>4.4089999999999998</v>
      </c>
      <c r="H25" s="178"/>
      <c r="J25" s="33"/>
      <c r="K25" s="33"/>
    </row>
    <row r="26" spans="1:11" x14ac:dyDescent="0.2">
      <c r="A26" s="104" t="s">
        <v>252</v>
      </c>
      <c r="B26" s="117">
        <v>36747</v>
      </c>
      <c r="C26" s="144" t="s">
        <v>266</v>
      </c>
      <c r="D26" s="158">
        <v>30.35</v>
      </c>
      <c r="E26" s="145">
        <v>29.95</v>
      </c>
      <c r="F26" s="144" t="s">
        <v>266</v>
      </c>
      <c r="G26" s="178">
        <v>4.4189999999999996</v>
      </c>
      <c r="H26" s="190"/>
    </row>
    <row r="27" spans="1:11" x14ac:dyDescent="0.2">
      <c r="A27" s="104" t="s">
        <v>253</v>
      </c>
      <c r="B27" s="117">
        <v>36748</v>
      </c>
      <c r="C27" s="144" t="s">
        <v>266</v>
      </c>
      <c r="D27" s="158">
        <v>31.34</v>
      </c>
      <c r="E27" s="145">
        <v>30.87</v>
      </c>
      <c r="F27" s="144" t="s">
        <v>266</v>
      </c>
      <c r="G27" s="178">
        <v>4.468</v>
      </c>
      <c r="H27" s="190"/>
    </row>
    <row r="28" spans="1:11" x14ac:dyDescent="0.2">
      <c r="A28" s="104" t="s">
        <v>254</v>
      </c>
      <c r="B28" s="117">
        <v>36749</v>
      </c>
      <c r="C28" s="144" t="s">
        <v>266</v>
      </c>
      <c r="D28" s="158">
        <v>31.02</v>
      </c>
      <c r="E28" s="145">
        <v>30.58</v>
      </c>
      <c r="F28" s="144" t="s">
        <v>266</v>
      </c>
      <c r="G28" s="178">
        <v>4.4749999999999996</v>
      </c>
      <c r="H28" s="190"/>
    </row>
    <row r="29" spans="1:11" x14ac:dyDescent="0.2">
      <c r="A29" s="104" t="s">
        <v>255</v>
      </c>
      <c r="B29" s="117">
        <v>36752</v>
      </c>
      <c r="C29" s="144" t="s">
        <v>266</v>
      </c>
      <c r="D29" s="158">
        <v>31.94</v>
      </c>
      <c r="E29" s="145">
        <v>31.08</v>
      </c>
      <c r="F29" s="144" t="s">
        <v>266</v>
      </c>
      <c r="G29" s="178">
        <v>4.3179999999999996</v>
      </c>
      <c r="H29" s="190"/>
    </row>
    <row r="30" spans="1:11" x14ac:dyDescent="0.2">
      <c r="A30" s="104" t="s">
        <v>256</v>
      </c>
      <c r="B30" s="117">
        <v>36753</v>
      </c>
      <c r="C30" s="144" t="s">
        <v>266</v>
      </c>
      <c r="D30" s="158">
        <v>31.67</v>
      </c>
      <c r="E30" s="145">
        <v>30.96</v>
      </c>
      <c r="F30" s="144" t="s">
        <v>266</v>
      </c>
      <c r="G30" s="178">
        <v>4.234</v>
      </c>
      <c r="H30" s="190"/>
    </row>
    <row r="31" spans="1:11" x14ac:dyDescent="0.2">
      <c r="A31" s="104" t="s">
        <v>257</v>
      </c>
      <c r="B31" s="117">
        <v>36754</v>
      </c>
      <c r="C31" s="144" t="s">
        <v>266</v>
      </c>
      <c r="D31" s="158">
        <v>31.8</v>
      </c>
      <c r="E31" s="145">
        <v>30.98</v>
      </c>
      <c r="F31" s="144" t="s">
        <v>266</v>
      </c>
      <c r="G31" s="178">
        <v>4.4130000000000003</v>
      </c>
      <c r="H31" s="190"/>
    </row>
    <row r="32" spans="1:11" x14ac:dyDescent="0.2">
      <c r="A32" s="104" t="s">
        <v>258</v>
      </c>
      <c r="B32" s="117">
        <v>36755</v>
      </c>
      <c r="C32" s="144" t="s">
        <v>266</v>
      </c>
      <c r="D32" s="158">
        <v>31.94</v>
      </c>
      <c r="E32" s="145">
        <v>31.33</v>
      </c>
      <c r="F32" s="144" t="s">
        <v>266</v>
      </c>
      <c r="G32" s="178">
        <v>4.4059999999999997</v>
      </c>
      <c r="H32" s="190"/>
    </row>
    <row r="33" spans="1:8" x14ac:dyDescent="0.2">
      <c r="A33" s="104" t="s">
        <v>259</v>
      </c>
      <c r="B33" s="117">
        <v>36756</v>
      </c>
      <c r="C33" s="144" t="s">
        <v>266</v>
      </c>
      <c r="D33" s="158">
        <v>31.99</v>
      </c>
      <c r="E33" s="145">
        <v>31.56</v>
      </c>
      <c r="F33" s="144" t="s">
        <v>266</v>
      </c>
      <c r="G33" s="178">
        <v>4.4359999999999999</v>
      </c>
      <c r="H33" s="190"/>
    </row>
    <row r="34" spans="1:8" x14ac:dyDescent="0.2">
      <c r="A34" s="104" t="s">
        <v>260</v>
      </c>
      <c r="B34" s="117">
        <v>36759</v>
      </c>
      <c r="C34" s="144" t="s">
        <v>266</v>
      </c>
      <c r="D34" s="158">
        <v>32.47</v>
      </c>
      <c r="E34" s="145">
        <v>31.98</v>
      </c>
      <c r="F34" s="144" t="s">
        <v>266</v>
      </c>
      <c r="G34" s="178">
        <v>4.7469999999999999</v>
      </c>
      <c r="H34" s="190"/>
    </row>
    <row r="35" spans="1:8" x14ac:dyDescent="0.2">
      <c r="A35" s="104" t="s">
        <v>261</v>
      </c>
      <c r="B35" s="117">
        <v>36760</v>
      </c>
      <c r="C35" s="144" t="s">
        <v>266</v>
      </c>
      <c r="D35" s="158">
        <v>31.22</v>
      </c>
      <c r="E35" s="145">
        <v>31.22</v>
      </c>
      <c r="F35" s="144" t="s">
        <v>266</v>
      </c>
      <c r="G35" s="178">
        <v>4.5199999999999996</v>
      </c>
      <c r="H35" s="190"/>
    </row>
    <row r="36" spans="1:8" x14ac:dyDescent="0.2">
      <c r="A36" s="104" t="s">
        <v>262</v>
      </c>
      <c r="B36" s="117">
        <v>36761</v>
      </c>
      <c r="C36" s="138" t="s">
        <v>271</v>
      </c>
      <c r="D36" s="158">
        <v>32.020000000000003</v>
      </c>
      <c r="E36" s="145">
        <v>31.56</v>
      </c>
      <c r="F36" s="144" t="s">
        <v>266</v>
      </c>
      <c r="G36" s="178">
        <v>4.6050000000000004</v>
      </c>
      <c r="H36" s="190"/>
    </row>
    <row r="37" spans="1:8" x14ac:dyDescent="0.2">
      <c r="A37" s="104" t="s">
        <v>263</v>
      </c>
      <c r="B37" s="117">
        <v>36762</v>
      </c>
      <c r="C37" s="138" t="s">
        <v>271</v>
      </c>
      <c r="D37" s="158">
        <v>31.63</v>
      </c>
      <c r="E37" s="145">
        <v>31.09</v>
      </c>
      <c r="F37" s="144" t="s">
        <v>266</v>
      </c>
      <c r="G37" s="178">
        <v>4.54</v>
      </c>
      <c r="H37" s="190"/>
    </row>
    <row r="38" spans="1:8" x14ac:dyDescent="0.2">
      <c r="A38" s="104" t="s">
        <v>264</v>
      </c>
      <c r="B38" s="117">
        <v>36763</v>
      </c>
      <c r="C38" s="138" t="s">
        <v>271</v>
      </c>
      <c r="D38" s="158">
        <v>32.03</v>
      </c>
      <c r="E38" s="145">
        <v>31.23</v>
      </c>
      <c r="F38" s="144" t="s">
        <v>266</v>
      </c>
      <c r="G38" s="178">
        <v>4.6280000000000001</v>
      </c>
      <c r="H38" s="190"/>
    </row>
    <row r="39" spans="1:8" x14ac:dyDescent="0.2">
      <c r="A39" s="185" t="s">
        <v>265</v>
      </c>
      <c r="B39" s="184">
        <v>36766</v>
      </c>
      <c r="C39" s="138" t="s">
        <v>271</v>
      </c>
      <c r="D39" s="158">
        <v>32.869999999999997</v>
      </c>
      <c r="E39" s="145">
        <v>31.94</v>
      </c>
      <c r="F39" s="144" t="s">
        <v>266</v>
      </c>
      <c r="G39" s="178">
        <v>4.6849999999999996</v>
      </c>
      <c r="H39" s="190"/>
    </row>
    <row r="40" spans="1:8" x14ac:dyDescent="0.2">
      <c r="A40" s="185" t="s">
        <v>268</v>
      </c>
      <c r="B40" s="184">
        <v>36767</v>
      </c>
      <c r="C40" s="138" t="s">
        <v>271</v>
      </c>
      <c r="D40" s="158">
        <v>32.74</v>
      </c>
      <c r="E40" s="145">
        <v>31.83</v>
      </c>
      <c r="F40" s="144" t="s">
        <v>266</v>
      </c>
      <c r="G40" s="178">
        <v>4.6180000000000003</v>
      </c>
      <c r="H40" s="190"/>
    </row>
    <row r="41" spans="1:8" x14ac:dyDescent="0.2">
      <c r="A41" s="185" t="s">
        <v>269</v>
      </c>
      <c r="B41" s="184">
        <v>36768</v>
      </c>
      <c r="C41" s="138" t="s">
        <v>271</v>
      </c>
      <c r="D41" s="158">
        <v>33.32</v>
      </c>
      <c r="E41" s="145">
        <v>32.42</v>
      </c>
      <c r="F41" s="138" t="s">
        <v>271</v>
      </c>
      <c r="G41" s="178">
        <v>4.8010000000000002</v>
      </c>
      <c r="H41" s="190"/>
    </row>
    <row r="42" spans="1:8" x14ac:dyDescent="0.2">
      <c r="A42" s="185" t="s">
        <v>270</v>
      </c>
      <c r="B42" s="117">
        <v>36769</v>
      </c>
      <c r="C42" s="138" t="s">
        <v>271</v>
      </c>
      <c r="D42" s="158">
        <v>33.119999999999997</v>
      </c>
      <c r="E42" s="145">
        <v>32.21</v>
      </c>
      <c r="F42" s="138" t="s">
        <v>271</v>
      </c>
      <c r="G42" s="178">
        <v>4.782</v>
      </c>
      <c r="H42" s="190"/>
    </row>
    <row r="45" spans="1:8" x14ac:dyDescent="0.2">
      <c r="A45" s="19" t="s">
        <v>20</v>
      </c>
      <c r="B45" s="20"/>
      <c r="C45" s="21"/>
      <c r="D45" s="29">
        <v>36760</v>
      </c>
    </row>
    <row r="46" spans="1:8" x14ac:dyDescent="0.2">
      <c r="A46" s="19" t="s">
        <v>21</v>
      </c>
      <c r="B46" s="20"/>
      <c r="C46" s="21"/>
      <c r="D46" s="29">
        <v>36767</v>
      </c>
    </row>
    <row r="47" spans="1:8" x14ac:dyDescent="0.2">
      <c r="A47" s="19" t="s">
        <v>22</v>
      </c>
      <c r="B47" s="20"/>
      <c r="D47" s="29">
        <v>36767</v>
      </c>
    </row>
    <row r="48" spans="1:8" x14ac:dyDescent="0.2">
      <c r="A48" s="32" t="s">
        <v>23</v>
      </c>
      <c r="B48" s="20"/>
      <c r="C48" s="33"/>
      <c r="D48" s="161"/>
      <c r="E48" s="34" t="s">
        <v>24</v>
      </c>
      <c r="F48" s="33"/>
      <c r="G48" s="35"/>
      <c r="H48" s="35"/>
    </row>
    <row r="49" spans="1:10" x14ac:dyDescent="0.2">
      <c r="A49" s="19"/>
      <c r="B49" s="14"/>
      <c r="C49" s="33"/>
      <c r="D49" s="162" t="s">
        <v>25</v>
      </c>
      <c r="E49" s="112" t="s">
        <v>25</v>
      </c>
      <c r="F49" s="33"/>
      <c r="G49" s="113" t="s">
        <v>4</v>
      </c>
      <c r="H49" s="113" t="s">
        <v>26</v>
      </c>
    </row>
    <row r="50" spans="1:10" x14ac:dyDescent="0.2">
      <c r="A50" s="140"/>
      <c r="B50" s="14"/>
      <c r="C50" s="33"/>
      <c r="D50" s="162" t="s">
        <v>5</v>
      </c>
      <c r="E50" s="112" t="s">
        <v>5</v>
      </c>
      <c r="F50" s="33"/>
      <c r="G50" s="113" t="s">
        <v>6</v>
      </c>
      <c r="H50" s="113" t="s">
        <v>27</v>
      </c>
    </row>
    <row r="51" spans="1:10" x14ac:dyDescent="0.2">
      <c r="A51" s="37" t="s">
        <v>28</v>
      </c>
      <c r="B51" s="38"/>
      <c r="C51" s="39" t="s">
        <v>23</v>
      </c>
      <c r="D51" s="163">
        <f>ROUND((AVERAGE(D11:D35)),3)</f>
        <v>29.757000000000001</v>
      </c>
      <c r="E51" s="148">
        <f>ROUND((AVERAGE(E11:E35)),3)</f>
        <v>29.382999999999999</v>
      </c>
      <c r="F51" s="41" t="s">
        <v>29</v>
      </c>
      <c r="G51" s="147">
        <f>ROUND((AVERAGE(G16:G40)),5)</f>
        <v>4.3754299999999997</v>
      </c>
      <c r="H51" s="147" t="e">
        <f>ROUND((AVERAGE(H20:H42)),5)</f>
        <v>#DIV/0!</v>
      </c>
      <c r="I51" s="114" t="s">
        <v>30</v>
      </c>
    </row>
    <row r="52" spans="1:10" x14ac:dyDescent="0.2">
      <c r="A52" s="44" t="s">
        <v>31</v>
      </c>
      <c r="B52" s="45"/>
      <c r="C52" s="155" t="s">
        <v>272</v>
      </c>
      <c r="D52" s="164">
        <f>ROUND((AVERAGE(D20:D42)),3)</f>
        <v>31.138000000000002</v>
      </c>
      <c r="E52" s="149">
        <f>ROUND((AVERAGE(E20:E42)),3)</f>
        <v>30.588999999999999</v>
      </c>
      <c r="F52" s="48" t="s">
        <v>33</v>
      </c>
      <c r="G52" s="150">
        <f>ROUND((AVERAGE(G20:G42)),5)</f>
        <v>4.4608299999999996</v>
      </c>
      <c r="H52" s="150" t="e">
        <f>ROUND((AVERAGE(H24:H42)),5)</f>
        <v>#DIV/0!</v>
      </c>
      <c r="I52" s="114" t="s">
        <v>34</v>
      </c>
      <c r="J52" s="146"/>
    </row>
    <row r="53" spans="1:10" x14ac:dyDescent="0.2">
      <c r="A53" s="50" t="s">
        <v>35</v>
      </c>
      <c r="B53" s="45"/>
      <c r="C53" s="51"/>
      <c r="D53" s="164">
        <f>ROUND((((SUM(D20:D42))-D35+E35)/19),3)</f>
        <v>37.692999999999998</v>
      </c>
      <c r="E53" s="47" t="s">
        <v>36</v>
      </c>
      <c r="F53" s="52"/>
      <c r="G53" s="47" t="s">
        <v>36</v>
      </c>
      <c r="H53" s="143" t="s">
        <v>36</v>
      </c>
      <c r="I53" s="43"/>
    </row>
    <row r="54" spans="1:10" x14ac:dyDescent="0.2">
      <c r="A54" s="50" t="s">
        <v>48</v>
      </c>
      <c r="B54" s="45"/>
      <c r="C54" s="23"/>
      <c r="D54" s="164">
        <f>D35</f>
        <v>31.22</v>
      </c>
      <c r="E54" s="47" t="s">
        <v>36</v>
      </c>
      <c r="F54" s="142" t="s">
        <v>49</v>
      </c>
      <c r="G54" s="150">
        <f>G40</f>
        <v>4.6180000000000003</v>
      </c>
      <c r="H54" s="150" t="e">
        <f>#REF!</f>
        <v>#REF!</v>
      </c>
      <c r="I54" s="43" t="s">
        <v>50</v>
      </c>
    </row>
    <row r="55" spans="1:10" x14ac:dyDescent="0.2">
      <c r="A55" s="50" t="s">
        <v>42</v>
      </c>
      <c r="B55" s="45"/>
      <c r="C55" s="23"/>
      <c r="D55" s="164">
        <f>ROUND((SUM(D34:D35)/2),3)</f>
        <v>31.844999999999999</v>
      </c>
      <c r="E55" s="141" t="s">
        <v>36</v>
      </c>
      <c r="F55" s="59" t="s">
        <v>43</v>
      </c>
      <c r="G55" s="150">
        <f>ROUND(SUM(G39:G40)/2,5)</f>
        <v>4.6515000000000004</v>
      </c>
      <c r="H55" s="150">
        <f>SUM(H39:H40)/2</f>
        <v>0</v>
      </c>
      <c r="I55" s="43" t="s">
        <v>44</v>
      </c>
    </row>
    <row r="56" spans="1:10" x14ac:dyDescent="0.2">
      <c r="A56" s="50" t="s">
        <v>39</v>
      </c>
      <c r="B56" s="45"/>
      <c r="C56" s="23"/>
      <c r="D56" s="164">
        <f>ROUND((SUM(D33:D35)/3),3)</f>
        <v>31.893000000000001</v>
      </c>
      <c r="E56" s="47" t="s">
        <v>36</v>
      </c>
      <c r="F56" s="53" t="s">
        <v>40</v>
      </c>
      <c r="G56" s="150">
        <f>ROUND(AVERAGE(G38:G40),5)</f>
        <v>4.6436700000000002</v>
      </c>
      <c r="H56" s="150" t="e">
        <f>ROUND(AVERAGE(H38:H40),5)</f>
        <v>#DIV/0!</v>
      </c>
      <c r="I56" s="43" t="s">
        <v>41</v>
      </c>
    </row>
    <row r="57" spans="1:10" x14ac:dyDescent="0.2">
      <c r="A57" s="56" t="s">
        <v>52</v>
      </c>
      <c r="B57" s="45"/>
      <c r="C57" s="23"/>
      <c r="D57" s="165" t="s">
        <v>36</v>
      </c>
      <c r="E57" s="55" t="s">
        <v>36</v>
      </c>
      <c r="F57" s="59" t="s">
        <v>53</v>
      </c>
      <c r="G57" s="150">
        <f>ROUND(AVERAGE(G37:G40),5)</f>
        <v>4.61775</v>
      </c>
      <c r="H57" s="150" t="e">
        <f>ROUND(AVERAGE(H37:H40),5)</f>
        <v>#DIV/0!</v>
      </c>
      <c r="I57" s="43" t="s">
        <v>54</v>
      </c>
    </row>
    <row r="58" spans="1:10" x14ac:dyDescent="0.2">
      <c r="A58" s="56" t="s">
        <v>87</v>
      </c>
      <c r="B58" s="45"/>
      <c r="C58" s="23"/>
      <c r="D58" s="164">
        <f>ROUND((SUM(D31:D35)/5),3)</f>
        <v>31.884</v>
      </c>
      <c r="E58" s="55" t="s">
        <v>36</v>
      </c>
      <c r="F58" s="53" t="s">
        <v>38</v>
      </c>
      <c r="G58" s="150">
        <f>ROUND(AVERAGE(G36:G40),5)</f>
        <v>4.6151999999999997</v>
      </c>
      <c r="H58" s="150" t="e">
        <f>ROUND(AVERAGE(H39:H42),5)</f>
        <v>#DIV/0!</v>
      </c>
    </row>
    <row r="59" spans="1:10" x14ac:dyDescent="0.2">
      <c r="A59" s="50" t="s">
        <v>46</v>
      </c>
      <c r="B59" s="45"/>
      <c r="C59" s="23"/>
      <c r="D59" s="165" t="s">
        <v>36</v>
      </c>
      <c r="E59" s="47" t="s">
        <v>36</v>
      </c>
      <c r="F59" s="53" t="s">
        <v>47</v>
      </c>
      <c r="G59" s="150">
        <f>G39</f>
        <v>4.6849999999999996</v>
      </c>
      <c r="H59" s="150">
        <f>H39</f>
        <v>0</v>
      </c>
    </row>
    <row r="60" spans="1:10" x14ac:dyDescent="0.2">
      <c r="A60" s="50" t="s">
        <v>45</v>
      </c>
      <c r="B60" s="38"/>
      <c r="C60" s="57"/>
      <c r="D60" s="166" t="s">
        <v>36</v>
      </c>
      <c r="E60" s="58" t="s">
        <v>36</v>
      </c>
      <c r="F60" s="59" t="s">
        <v>88</v>
      </c>
      <c r="G60" s="147">
        <f>G38</f>
        <v>4.6280000000000001</v>
      </c>
      <c r="H60" s="147">
        <f>H38</f>
        <v>0</v>
      </c>
    </row>
    <row r="61" spans="1:10" x14ac:dyDescent="0.2">
      <c r="A61" s="56" t="s">
        <v>51</v>
      </c>
      <c r="B61" s="38"/>
      <c r="C61" s="57"/>
      <c r="D61" s="165" t="s">
        <v>36</v>
      </c>
      <c r="E61" s="55" t="s">
        <v>36</v>
      </c>
      <c r="F61" s="59"/>
      <c r="G61" s="150">
        <f>ROUND(AVERAGE(G38:G39),5)</f>
        <v>4.6565000000000003</v>
      </c>
      <c r="H61" s="150" t="e">
        <f>ROUND(AVERAGE(H39:H40),5)</f>
        <v>#DIV/0!</v>
      </c>
    </row>
    <row r="64" spans="1:10" ht="18" x14ac:dyDescent="0.25">
      <c r="A64" s="137" t="s">
        <v>55</v>
      </c>
      <c r="C64" s="25"/>
      <c r="D64" s="160"/>
      <c r="E64" s="137" t="s">
        <v>56</v>
      </c>
      <c r="F64" s="61"/>
      <c r="G64" s="62"/>
    </row>
    <row r="65" spans="1:13" x14ac:dyDescent="0.2">
      <c r="A65" s="98">
        <v>36762</v>
      </c>
      <c r="C65" s="62">
        <v>191</v>
      </c>
      <c r="D65" s="160"/>
      <c r="E65" s="98">
        <v>36762</v>
      </c>
      <c r="F65" s="61"/>
      <c r="G65" s="100">
        <v>177</v>
      </c>
    </row>
    <row r="66" spans="1:13" x14ac:dyDescent="0.2">
      <c r="A66" s="98">
        <v>36763</v>
      </c>
      <c r="B66" s="68" t="s">
        <v>59</v>
      </c>
      <c r="C66" s="62">
        <v>192.5</v>
      </c>
      <c r="D66" s="160"/>
      <c r="E66" s="98">
        <v>36763</v>
      </c>
      <c r="F66" s="68" t="s">
        <v>60</v>
      </c>
      <c r="G66" s="101">
        <v>176</v>
      </c>
    </row>
    <row r="67" spans="1:13" x14ac:dyDescent="0.2">
      <c r="A67" s="98">
        <v>36766</v>
      </c>
      <c r="C67" s="62">
        <v>185</v>
      </c>
      <c r="E67" s="98">
        <v>36766</v>
      </c>
      <c r="G67" s="101">
        <v>162</v>
      </c>
    </row>
    <row r="68" spans="1:13" x14ac:dyDescent="0.2">
      <c r="A68" s="67"/>
      <c r="C68" s="69"/>
      <c r="E68" s="67"/>
      <c r="G68" s="70"/>
    </row>
    <row r="69" spans="1:13" x14ac:dyDescent="0.2">
      <c r="A69" s="25"/>
      <c r="C69" s="65"/>
      <c r="E69" s="25"/>
      <c r="G69" s="66"/>
    </row>
    <row r="70" spans="1:13" x14ac:dyDescent="0.2">
      <c r="A70" s="25" t="s">
        <v>62</v>
      </c>
      <c r="B70" s="68" t="s">
        <v>63</v>
      </c>
      <c r="C70" s="69">
        <v>185</v>
      </c>
      <c r="E70" s="25" t="s">
        <v>62</v>
      </c>
      <c r="F70" s="68" t="s">
        <v>64</v>
      </c>
      <c r="G70" s="69">
        <v>162</v>
      </c>
    </row>
    <row r="71" spans="1:13" x14ac:dyDescent="0.2">
      <c r="A71" s="25" t="s">
        <v>65</v>
      </c>
      <c r="B71" s="68" t="s">
        <v>66</v>
      </c>
      <c r="C71" s="69">
        <f>AVERAGE(C66:C67)</f>
        <v>188.75</v>
      </c>
      <c r="E71" s="25" t="s">
        <v>65</v>
      </c>
      <c r="F71" s="68" t="s">
        <v>67</v>
      </c>
      <c r="G71" s="69">
        <f>AVERAGE(G66:G67)</f>
        <v>169</v>
      </c>
    </row>
    <row r="72" spans="1:13" x14ac:dyDescent="0.2">
      <c r="A72" s="25" t="s">
        <v>68</v>
      </c>
      <c r="B72" s="68" t="s">
        <v>69</v>
      </c>
      <c r="C72" s="69">
        <f>AVERAGE(C65:C67)</f>
        <v>189.5</v>
      </c>
      <c r="E72" s="25" t="s">
        <v>68</v>
      </c>
      <c r="F72" s="68" t="s">
        <v>70</v>
      </c>
      <c r="G72" s="69">
        <f>AVERAGE(G65:G67)</f>
        <v>171.66666666666666</v>
      </c>
    </row>
    <row r="75" spans="1:13" ht="15" x14ac:dyDescent="0.25">
      <c r="A75" s="111" t="s">
        <v>71</v>
      </c>
      <c r="C75" s="25"/>
    </row>
    <row r="76" spans="1:13" x14ac:dyDescent="0.2">
      <c r="A76" s="98">
        <v>36762</v>
      </c>
      <c r="B76" s="128"/>
      <c r="C76" s="65">
        <v>1.19</v>
      </c>
    </row>
    <row r="77" spans="1:13" x14ac:dyDescent="0.2">
      <c r="A77" s="98">
        <v>36763</v>
      </c>
      <c r="C77" s="65">
        <v>1.19</v>
      </c>
    </row>
    <row r="78" spans="1:13" ht="18" x14ac:dyDescent="0.25">
      <c r="A78" s="98">
        <v>36766</v>
      </c>
      <c r="C78" s="65">
        <v>1.19</v>
      </c>
      <c r="G78" s="137"/>
      <c r="I78" s="25"/>
      <c r="J78" s="160"/>
      <c r="K78" s="137"/>
      <c r="L78" s="61"/>
      <c r="M78" s="62"/>
    </row>
    <row r="79" spans="1:13" x14ac:dyDescent="0.2">
      <c r="A79" s="25"/>
      <c r="C79" s="65"/>
      <c r="G79" s="98"/>
      <c r="I79" s="62"/>
      <c r="J79" s="160"/>
      <c r="K79" s="98"/>
      <c r="L79" s="61"/>
      <c r="M79" s="100"/>
    </row>
    <row r="80" spans="1:13" x14ac:dyDescent="0.2">
      <c r="A80" s="25" t="s">
        <v>62</v>
      </c>
      <c r="B80" s="87" t="s">
        <v>89</v>
      </c>
      <c r="C80" s="65">
        <f>C78</f>
        <v>1.19</v>
      </c>
      <c r="G80" s="98"/>
      <c r="H80" s="68"/>
      <c r="I80" s="62"/>
      <c r="J80" s="160"/>
      <c r="K80" s="98"/>
      <c r="L80" s="68"/>
      <c r="M80" s="101"/>
    </row>
    <row r="81" spans="1:13" x14ac:dyDescent="0.2">
      <c r="A81" s="25" t="s">
        <v>65</v>
      </c>
      <c r="B81" s="87" t="s">
        <v>90</v>
      </c>
      <c r="C81" s="65">
        <f>AVERAGE(C77:C78)</f>
        <v>1.19</v>
      </c>
      <c r="G81" s="98"/>
      <c r="I81" s="62"/>
      <c r="K81" s="98"/>
      <c r="M81" s="101"/>
    </row>
    <row r="82" spans="1:13" x14ac:dyDescent="0.2">
      <c r="A82" s="25" t="s">
        <v>68</v>
      </c>
      <c r="B82" s="87" t="s">
        <v>91</v>
      </c>
      <c r="C82" s="65">
        <f>AVERAGE(C76:C78)</f>
        <v>1.19</v>
      </c>
      <c r="G82" s="67"/>
      <c r="I82" s="69"/>
      <c r="K82" s="67"/>
      <c r="M82" s="70"/>
    </row>
    <row r="83" spans="1:13" x14ac:dyDescent="0.2">
      <c r="G83" s="25"/>
      <c r="I83" s="65"/>
      <c r="K83" s="25"/>
      <c r="M83" s="66"/>
    </row>
    <row r="84" spans="1:13" x14ac:dyDescent="0.2">
      <c r="G84" s="25"/>
      <c r="H84" s="68"/>
      <c r="I84" s="69"/>
      <c r="K84" s="25"/>
      <c r="L84" s="68"/>
      <c r="M84" s="69"/>
    </row>
    <row r="85" spans="1:13" x14ac:dyDescent="0.2">
      <c r="G85" s="25"/>
      <c r="H85" s="68"/>
      <c r="I85" s="69"/>
      <c r="K85" s="25"/>
      <c r="L85" s="68"/>
      <c r="M85" s="69"/>
    </row>
    <row r="86" spans="1:13" x14ac:dyDescent="0.2">
      <c r="G86" s="25"/>
      <c r="H86" s="68"/>
      <c r="I86" s="69"/>
      <c r="K86" s="25"/>
      <c r="L86" s="68"/>
      <c r="M86" s="69"/>
    </row>
    <row r="89" spans="1:13" ht="15" x14ac:dyDescent="0.25">
      <c r="G89" s="111"/>
      <c r="I89" s="25"/>
    </row>
    <row r="90" spans="1:13" x14ac:dyDescent="0.2">
      <c r="G90" s="98"/>
      <c r="H90" s="128"/>
      <c r="I90" s="65"/>
    </row>
    <row r="91" spans="1:13" x14ac:dyDescent="0.2">
      <c r="G91" s="98"/>
      <c r="I91" s="65"/>
    </row>
    <row r="92" spans="1:13" x14ac:dyDescent="0.2">
      <c r="G92" s="98"/>
      <c r="I92" s="65"/>
    </row>
    <row r="93" spans="1:13" x14ac:dyDescent="0.2">
      <c r="G93" s="25"/>
      <c r="I93" s="65"/>
    </row>
    <row r="94" spans="1:13" x14ac:dyDescent="0.2">
      <c r="G94" s="25"/>
      <c r="H94" s="87"/>
      <c r="I94" s="65"/>
    </row>
    <row r="95" spans="1:13" x14ac:dyDescent="0.2">
      <c r="G95" s="25"/>
      <c r="H95" s="87"/>
      <c r="I95" s="65"/>
    </row>
  </sheetData>
  <phoneticPr fontId="0" type="noConversion"/>
  <printOptions gridLines="1"/>
  <pageMargins left="0.75" right="0.75" top="1" bottom="1" header="0.5" footer="0.5"/>
  <pageSetup paperSize="5" scale="8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topLeftCell="A26" workbookViewId="0">
      <selection activeCell="E49" sqref="E49"/>
    </sheetView>
  </sheetViews>
  <sheetFormatPr defaultRowHeight="12.75" x14ac:dyDescent="0.2"/>
  <cols>
    <col min="1" max="1" width="16.28515625" customWidth="1"/>
    <col min="3" max="3" width="11.140625" customWidth="1"/>
    <col min="4" max="4" width="13" customWidth="1"/>
    <col min="5" max="5" width="13.28515625" customWidth="1"/>
    <col min="6" max="6" width="14.5703125" customWidth="1"/>
    <col min="7" max="7" width="12.28515625" customWidth="1"/>
    <col min="8" max="8" width="15.7109375" customWidth="1"/>
    <col min="9" max="9" width="11.42578125" bestFit="1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" x14ac:dyDescent="0.25">
      <c r="A3" s="9"/>
      <c r="B3" s="154" t="s">
        <v>237</v>
      </c>
      <c r="C3" s="170"/>
      <c r="D3" s="170"/>
      <c r="E3" s="170"/>
      <c r="F3" s="170"/>
      <c r="G3" s="171"/>
      <c r="H3" s="172"/>
      <c r="I3" s="153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04" t="s">
        <v>241</v>
      </c>
      <c r="B11" s="117">
        <v>36698</v>
      </c>
      <c r="C11" s="144" t="s">
        <v>235</v>
      </c>
      <c r="D11" s="192">
        <v>31.37</v>
      </c>
      <c r="E11" s="192">
        <v>29.9</v>
      </c>
      <c r="F11" s="21"/>
      <c r="G11" s="24"/>
      <c r="H11" s="24"/>
    </row>
    <row r="12" spans="1:9" x14ac:dyDescent="0.2">
      <c r="A12" s="104" t="s">
        <v>242</v>
      </c>
      <c r="B12" s="117">
        <v>36699</v>
      </c>
      <c r="C12" s="144" t="s">
        <v>235</v>
      </c>
      <c r="D12" s="192">
        <v>32.19</v>
      </c>
      <c r="E12" s="192">
        <v>30.67</v>
      </c>
      <c r="F12" s="21"/>
      <c r="G12" s="24"/>
      <c r="H12" s="24"/>
    </row>
    <row r="13" spans="1:9" x14ac:dyDescent="0.2">
      <c r="A13" s="104" t="s">
        <v>243</v>
      </c>
      <c r="B13" s="117">
        <v>36700</v>
      </c>
      <c r="C13" s="144" t="s">
        <v>235</v>
      </c>
      <c r="D13" s="192">
        <v>32.25</v>
      </c>
      <c r="E13" s="192">
        <v>30.85</v>
      </c>
      <c r="F13" s="106"/>
      <c r="G13" s="24"/>
      <c r="H13" s="24"/>
    </row>
    <row r="14" spans="1:9" x14ac:dyDescent="0.2">
      <c r="A14" s="104" t="s">
        <v>244</v>
      </c>
      <c r="B14" s="117">
        <v>36703</v>
      </c>
      <c r="C14" s="144" t="s">
        <v>235</v>
      </c>
      <c r="D14" s="192">
        <v>31.63</v>
      </c>
      <c r="E14" s="192">
        <v>30.41</v>
      </c>
      <c r="F14" s="106"/>
      <c r="G14" s="24"/>
      <c r="H14" s="24"/>
      <c r="I14" s="106"/>
    </row>
    <row r="15" spans="1:9" x14ac:dyDescent="0.2">
      <c r="A15" s="104" t="s">
        <v>245</v>
      </c>
      <c r="B15" s="117">
        <v>36704</v>
      </c>
      <c r="C15" s="144" t="s">
        <v>235</v>
      </c>
      <c r="D15" s="192">
        <v>32.06</v>
      </c>
      <c r="E15" s="192">
        <v>30.88</v>
      </c>
      <c r="F15" s="144"/>
      <c r="G15" s="24"/>
      <c r="H15" s="121"/>
      <c r="I15" s="144"/>
    </row>
    <row r="16" spans="1:9" x14ac:dyDescent="0.2">
      <c r="A16" s="104" t="s">
        <v>246</v>
      </c>
      <c r="B16" s="117">
        <v>36705</v>
      </c>
      <c r="C16" s="144" t="s">
        <v>235</v>
      </c>
      <c r="D16" s="192">
        <v>31.9</v>
      </c>
      <c r="E16" s="192">
        <v>30.65</v>
      </c>
      <c r="F16" s="144"/>
      <c r="G16" s="24"/>
      <c r="H16" s="121"/>
      <c r="I16" s="144"/>
    </row>
    <row r="17" spans="1:9" x14ac:dyDescent="0.2">
      <c r="A17" s="104" t="s">
        <v>239</v>
      </c>
      <c r="B17" s="117">
        <v>36706</v>
      </c>
      <c r="C17" s="156">
        <v>36739</v>
      </c>
      <c r="D17" s="169">
        <v>32.72</v>
      </c>
      <c r="E17" s="169">
        <v>31.25</v>
      </c>
      <c r="F17" s="186" t="s">
        <v>235</v>
      </c>
      <c r="G17" s="179">
        <v>4.423</v>
      </c>
      <c r="H17" s="93"/>
    </row>
    <row r="18" spans="1:9" x14ac:dyDescent="0.2">
      <c r="A18" s="104" t="s">
        <v>240</v>
      </c>
      <c r="B18" s="117">
        <v>36707</v>
      </c>
      <c r="C18" s="108">
        <v>36739</v>
      </c>
      <c r="D18" s="169">
        <v>32.5</v>
      </c>
      <c r="E18" s="169">
        <v>31.13</v>
      </c>
      <c r="F18" s="186" t="s">
        <v>235</v>
      </c>
      <c r="G18" s="180">
        <v>4.476</v>
      </c>
      <c r="H18" s="93"/>
    </row>
    <row r="19" spans="1:9" x14ac:dyDescent="0.2">
      <c r="A19" s="19"/>
      <c r="B19" s="117"/>
      <c r="C19" s="108"/>
      <c r="D19" s="193"/>
      <c r="E19" s="193"/>
      <c r="F19" s="106"/>
      <c r="G19" s="30"/>
      <c r="H19" s="30"/>
      <c r="I19" s="106"/>
    </row>
    <row r="20" spans="1:9" x14ac:dyDescent="0.2">
      <c r="A20" s="104" t="s">
        <v>247</v>
      </c>
      <c r="B20" s="117">
        <v>36712</v>
      </c>
      <c r="C20" s="144" t="s">
        <v>235</v>
      </c>
      <c r="D20" s="169">
        <v>30.67</v>
      </c>
      <c r="E20" s="169">
        <v>29.6</v>
      </c>
      <c r="F20" s="144" t="s">
        <v>235</v>
      </c>
      <c r="G20" s="121">
        <v>4.109</v>
      </c>
      <c r="H20" s="121"/>
    </row>
    <row r="21" spans="1:9" x14ac:dyDescent="0.2">
      <c r="A21" s="104" t="s">
        <v>248</v>
      </c>
      <c r="B21" s="117">
        <v>36713</v>
      </c>
      <c r="C21" s="144" t="s">
        <v>235</v>
      </c>
      <c r="D21" s="169">
        <v>29.99</v>
      </c>
      <c r="E21" s="169">
        <v>29.04</v>
      </c>
      <c r="F21" s="144" t="s">
        <v>235</v>
      </c>
      <c r="G21" s="121">
        <v>4.0659999999999998</v>
      </c>
      <c r="H21" s="121"/>
    </row>
    <row r="22" spans="1:9" x14ac:dyDescent="0.2">
      <c r="A22" s="104" t="s">
        <v>249</v>
      </c>
      <c r="B22" s="117">
        <v>36714</v>
      </c>
      <c r="C22" s="144" t="s">
        <v>235</v>
      </c>
      <c r="D22" s="169">
        <v>30.28</v>
      </c>
      <c r="E22" s="169">
        <v>29.18</v>
      </c>
      <c r="F22" s="144" t="s">
        <v>235</v>
      </c>
      <c r="G22" s="121">
        <v>4.2619999999999996</v>
      </c>
      <c r="H22" s="121"/>
    </row>
    <row r="23" spans="1:9" x14ac:dyDescent="0.2">
      <c r="A23" s="104" t="s">
        <v>250</v>
      </c>
      <c r="B23" s="117">
        <v>36717</v>
      </c>
      <c r="C23" s="144" t="s">
        <v>235</v>
      </c>
      <c r="D23" s="169">
        <v>29.69</v>
      </c>
      <c r="E23" s="169">
        <v>28.83</v>
      </c>
      <c r="F23" s="144" t="s">
        <v>235</v>
      </c>
      <c r="G23" s="121">
        <v>4.2279999999999998</v>
      </c>
      <c r="H23" s="121"/>
    </row>
    <row r="24" spans="1:9" x14ac:dyDescent="0.2">
      <c r="A24" s="104" t="s">
        <v>251</v>
      </c>
      <c r="B24" s="117">
        <v>36718</v>
      </c>
      <c r="C24" s="144" t="s">
        <v>235</v>
      </c>
      <c r="D24" s="169">
        <v>29.7</v>
      </c>
      <c r="E24" s="169">
        <v>29.06</v>
      </c>
      <c r="F24" s="144" t="s">
        <v>235</v>
      </c>
      <c r="G24" s="121">
        <v>4.2569999999999997</v>
      </c>
      <c r="H24" s="121"/>
    </row>
    <row r="25" spans="1:9" x14ac:dyDescent="0.2">
      <c r="A25" s="104" t="s">
        <v>252</v>
      </c>
      <c r="B25" s="117">
        <v>36719</v>
      </c>
      <c r="C25" s="144" t="s">
        <v>235</v>
      </c>
      <c r="D25" s="169">
        <v>30.32</v>
      </c>
      <c r="E25" s="169">
        <v>29.64</v>
      </c>
      <c r="F25" s="144" t="s">
        <v>235</v>
      </c>
      <c r="G25" s="121">
        <v>4.0309999999999997</v>
      </c>
      <c r="H25" s="121"/>
    </row>
    <row r="26" spans="1:9" x14ac:dyDescent="0.2">
      <c r="A26" s="104" t="s">
        <v>253</v>
      </c>
      <c r="B26" s="117">
        <v>36720</v>
      </c>
      <c r="C26" s="144" t="s">
        <v>235</v>
      </c>
      <c r="D26" s="169">
        <v>31.47</v>
      </c>
      <c r="E26" s="169">
        <v>30.41</v>
      </c>
      <c r="F26" s="144" t="s">
        <v>235</v>
      </c>
      <c r="G26" s="121">
        <v>4.1660000000000004</v>
      </c>
      <c r="H26" s="121"/>
    </row>
    <row r="27" spans="1:9" x14ac:dyDescent="0.2">
      <c r="A27" s="104" t="s">
        <v>254</v>
      </c>
      <c r="B27" s="117">
        <v>36721</v>
      </c>
      <c r="C27" s="144" t="s">
        <v>235</v>
      </c>
      <c r="D27" s="169">
        <v>31.4</v>
      </c>
      <c r="E27" s="169">
        <v>30.43</v>
      </c>
      <c r="F27" s="144" t="s">
        <v>235</v>
      </c>
      <c r="G27" s="121">
        <v>4.1500000000000004</v>
      </c>
      <c r="H27" s="121"/>
    </row>
    <row r="28" spans="1:9" x14ac:dyDescent="0.2">
      <c r="A28" s="104" t="s">
        <v>255</v>
      </c>
      <c r="B28" s="117">
        <v>36724</v>
      </c>
      <c r="C28" s="144" t="s">
        <v>235</v>
      </c>
      <c r="D28" s="169">
        <v>30.83</v>
      </c>
      <c r="E28" s="169">
        <v>29.76</v>
      </c>
      <c r="F28" s="144" t="s">
        <v>235</v>
      </c>
      <c r="G28" s="121">
        <v>4.0019999999999998</v>
      </c>
      <c r="H28" s="121"/>
    </row>
    <row r="29" spans="1:9" x14ac:dyDescent="0.2">
      <c r="A29" s="104" t="s">
        <v>256</v>
      </c>
      <c r="B29" s="117">
        <v>36725</v>
      </c>
      <c r="C29" s="144" t="s">
        <v>235</v>
      </c>
      <c r="D29" s="169">
        <v>31.94</v>
      </c>
      <c r="E29" s="169">
        <v>30.64</v>
      </c>
      <c r="F29" s="144" t="s">
        <v>235</v>
      </c>
      <c r="G29" s="121">
        <v>4.0439999999999996</v>
      </c>
      <c r="H29" s="121"/>
    </row>
    <row r="30" spans="1:9" x14ac:dyDescent="0.2">
      <c r="A30" s="104" t="s">
        <v>257</v>
      </c>
      <c r="B30" s="117">
        <v>36726</v>
      </c>
      <c r="C30" s="144" t="s">
        <v>235</v>
      </c>
      <c r="D30" s="169">
        <v>31.42</v>
      </c>
      <c r="E30" s="169">
        <v>30.35</v>
      </c>
      <c r="F30" s="144" t="s">
        <v>235</v>
      </c>
      <c r="G30" s="121">
        <v>3.8839999999999999</v>
      </c>
      <c r="H30" s="121"/>
    </row>
    <row r="31" spans="1:9" x14ac:dyDescent="0.2">
      <c r="A31" s="104" t="s">
        <v>258</v>
      </c>
      <c r="B31" s="117">
        <v>36727</v>
      </c>
      <c r="C31" s="144" t="s">
        <v>235</v>
      </c>
      <c r="D31" s="169">
        <v>30.93</v>
      </c>
      <c r="E31" s="169">
        <v>29.77</v>
      </c>
      <c r="F31" s="144" t="s">
        <v>235</v>
      </c>
      <c r="G31" s="121">
        <v>3.86</v>
      </c>
      <c r="H31" s="121"/>
    </row>
    <row r="32" spans="1:9" x14ac:dyDescent="0.2">
      <c r="A32" s="104" t="s">
        <v>259</v>
      </c>
      <c r="B32" s="117">
        <v>36728</v>
      </c>
      <c r="C32" s="138" t="s">
        <v>266</v>
      </c>
      <c r="D32" s="169">
        <v>28.56</v>
      </c>
      <c r="E32" s="169">
        <v>28.36</v>
      </c>
      <c r="F32" s="144" t="s">
        <v>235</v>
      </c>
      <c r="G32" s="121">
        <v>3.8340000000000001</v>
      </c>
      <c r="H32" s="121"/>
    </row>
    <row r="33" spans="1:10" x14ac:dyDescent="0.2">
      <c r="A33" s="104" t="s">
        <v>260</v>
      </c>
      <c r="B33" s="117">
        <v>36731</v>
      </c>
      <c r="C33" s="138" t="s">
        <v>266</v>
      </c>
      <c r="D33" s="192">
        <v>28.02</v>
      </c>
      <c r="E33" s="192">
        <v>27.8</v>
      </c>
      <c r="F33" s="144" t="s">
        <v>235</v>
      </c>
      <c r="G33" s="121">
        <v>3.7149999999999999</v>
      </c>
      <c r="H33" s="121"/>
    </row>
    <row r="34" spans="1:10" x14ac:dyDescent="0.2">
      <c r="A34" s="104" t="s">
        <v>261</v>
      </c>
      <c r="B34" s="117">
        <v>36732</v>
      </c>
      <c r="C34" s="138" t="s">
        <v>266</v>
      </c>
      <c r="D34" s="192">
        <v>27.95</v>
      </c>
      <c r="E34" s="192">
        <v>27.73</v>
      </c>
      <c r="F34" s="144" t="s">
        <v>235</v>
      </c>
      <c r="G34" s="121">
        <v>3.66</v>
      </c>
      <c r="H34" s="121"/>
    </row>
    <row r="35" spans="1:10" x14ac:dyDescent="0.2">
      <c r="A35" s="104" t="s">
        <v>262</v>
      </c>
      <c r="B35" s="117">
        <v>36733</v>
      </c>
      <c r="C35" s="138" t="s">
        <v>266</v>
      </c>
      <c r="D35" s="192">
        <v>27.81</v>
      </c>
      <c r="E35" s="192">
        <v>27.63</v>
      </c>
      <c r="F35" s="144" t="s">
        <v>235</v>
      </c>
      <c r="G35" s="121">
        <v>3.7629999999999999</v>
      </c>
      <c r="H35" s="121"/>
    </row>
    <row r="36" spans="1:10" x14ac:dyDescent="0.2">
      <c r="A36" s="104" t="s">
        <v>263</v>
      </c>
      <c r="B36" s="117">
        <v>36734</v>
      </c>
      <c r="C36" s="138" t="s">
        <v>266</v>
      </c>
      <c r="D36" s="192">
        <v>28.02</v>
      </c>
      <c r="E36" s="192">
        <v>27.8</v>
      </c>
      <c r="F36" s="144" t="s">
        <v>235</v>
      </c>
      <c r="G36" s="121">
        <v>3.82</v>
      </c>
      <c r="H36" s="121"/>
      <c r="I36" s="151"/>
    </row>
    <row r="37" spans="1:10" x14ac:dyDescent="0.2">
      <c r="A37" s="104" t="s">
        <v>264</v>
      </c>
      <c r="B37" s="117">
        <v>36735</v>
      </c>
      <c r="C37" s="138" t="s">
        <v>266</v>
      </c>
      <c r="D37" s="192">
        <v>28.18</v>
      </c>
      <c r="E37" s="192">
        <v>27.91</v>
      </c>
      <c r="F37" s="138" t="s">
        <v>266</v>
      </c>
      <c r="G37" s="121">
        <v>3.8450000000000002</v>
      </c>
      <c r="H37" s="121"/>
    </row>
    <row r="38" spans="1:10" x14ac:dyDescent="0.2">
      <c r="A38" s="104" t="s">
        <v>265</v>
      </c>
      <c r="B38" s="117">
        <v>36738</v>
      </c>
      <c r="C38" s="138" t="s">
        <v>266</v>
      </c>
      <c r="D38" s="192">
        <v>27.43</v>
      </c>
      <c r="E38" s="192">
        <v>27.31</v>
      </c>
      <c r="F38" s="138" t="s">
        <v>266</v>
      </c>
      <c r="G38" s="121">
        <v>3.774</v>
      </c>
      <c r="H38" s="121"/>
      <c r="I38" s="106"/>
    </row>
    <row r="39" spans="1:10" x14ac:dyDescent="0.2">
      <c r="A39" s="104"/>
      <c r="B39" s="157"/>
      <c r="D39" s="160"/>
      <c r="G39" s="30"/>
      <c r="H39" s="30"/>
      <c r="I39" s="106"/>
    </row>
    <row r="40" spans="1:10" x14ac:dyDescent="0.2">
      <c r="A40" s="19"/>
      <c r="C40" s="89"/>
      <c r="D40" s="159"/>
      <c r="E40" s="30"/>
      <c r="F40" s="89"/>
      <c r="G40" s="30"/>
      <c r="H40" s="30"/>
    </row>
    <row r="41" spans="1:10" x14ac:dyDescent="0.2">
      <c r="A41" s="19" t="s">
        <v>20</v>
      </c>
      <c r="B41" s="20"/>
      <c r="C41" s="21"/>
      <c r="D41" s="29">
        <v>36727</v>
      </c>
      <c r="E41" s="30"/>
      <c r="F41" s="21"/>
      <c r="G41" s="30"/>
      <c r="H41" s="30"/>
    </row>
    <row r="42" spans="1:10" x14ac:dyDescent="0.2">
      <c r="A42" s="19" t="s">
        <v>21</v>
      </c>
      <c r="B42" s="20"/>
      <c r="C42" s="21"/>
      <c r="D42" s="29">
        <v>36734</v>
      </c>
      <c r="E42" s="30"/>
      <c r="F42" s="21"/>
      <c r="G42" s="30"/>
      <c r="H42" s="30"/>
    </row>
    <row r="43" spans="1:10" x14ac:dyDescent="0.2">
      <c r="A43" s="19" t="s">
        <v>22</v>
      </c>
      <c r="B43" s="20"/>
      <c r="D43" s="29">
        <v>36734</v>
      </c>
    </row>
    <row r="44" spans="1:10" x14ac:dyDescent="0.2">
      <c r="A44" s="32" t="s">
        <v>23</v>
      </c>
      <c r="B44" s="20"/>
      <c r="C44" s="33"/>
      <c r="D44" s="161"/>
      <c r="E44" s="34" t="s">
        <v>24</v>
      </c>
      <c r="F44" s="33"/>
      <c r="G44" s="35"/>
      <c r="H44" s="35"/>
    </row>
    <row r="45" spans="1:10" x14ac:dyDescent="0.2">
      <c r="A45" s="19"/>
      <c r="B45" s="14"/>
      <c r="C45" s="33"/>
      <c r="D45" s="16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10" x14ac:dyDescent="0.2">
      <c r="A46" s="140"/>
      <c r="B46" s="14"/>
      <c r="C46" s="33"/>
      <c r="D46" s="16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10" x14ac:dyDescent="0.2">
      <c r="A47" s="37" t="s">
        <v>28</v>
      </c>
      <c r="B47" s="38"/>
      <c r="C47" s="39" t="s">
        <v>23</v>
      </c>
      <c r="D47" s="163">
        <f>ROUND((AVERAGE(D11:D31)),3)</f>
        <v>31.263000000000002</v>
      </c>
      <c r="E47" s="148">
        <f>ROUND((AVERAGE(E11:E31)),3)</f>
        <v>30.123000000000001</v>
      </c>
      <c r="F47" s="41" t="s">
        <v>29</v>
      </c>
      <c r="G47" s="147">
        <f>ROUND((AVERAGE(G17:G36)),5)</f>
        <v>4.0394699999999997</v>
      </c>
      <c r="H47" s="147" t="e">
        <f>ROUND((AVERAGE(H16:H38)),5)</f>
        <v>#DIV/0!</v>
      </c>
      <c r="I47" s="114" t="s">
        <v>30</v>
      </c>
    </row>
    <row r="48" spans="1:10" x14ac:dyDescent="0.2">
      <c r="A48" s="44" t="s">
        <v>31</v>
      </c>
      <c r="B48" s="45"/>
      <c r="C48" s="155" t="s">
        <v>238</v>
      </c>
      <c r="D48" s="164">
        <f>ROUND((AVERAGE(D20:D38)),3)</f>
        <v>29.716000000000001</v>
      </c>
      <c r="E48" s="149">
        <f>ROUND((AVERAGE(E20:E38)),3)</f>
        <v>29.013000000000002</v>
      </c>
      <c r="F48" s="48" t="s">
        <v>33</v>
      </c>
      <c r="G48" s="150">
        <f>ROUND((AVERAGE(G20:G38)),5)</f>
        <v>3.9721099999999998</v>
      </c>
      <c r="H48" s="150" t="e">
        <f>ROUND((AVERAGE(H20:H38)),5)</f>
        <v>#DIV/0!</v>
      </c>
      <c r="I48" s="114" t="s">
        <v>34</v>
      </c>
      <c r="J48" s="146"/>
    </row>
    <row r="49" spans="1:9" x14ac:dyDescent="0.2">
      <c r="A49" s="50" t="s">
        <v>35</v>
      </c>
      <c r="B49" s="45"/>
      <c r="C49" s="51"/>
      <c r="D49" s="164">
        <f>ROUND((((SUM(D20:D38))-D31+E31)/19),3)</f>
        <v>29.655000000000001</v>
      </c>
      <c r="E49" s="47" t="s">
        <v>36</v>
      </c>
      <c r="F49" s="52"/>
      <c r="G49" s="47" t="s">
        <v>36</v>
      </c>
      <c r="H49" s="143" t="s">
        <v>36</v>
      </c>
      <c r="I49" s="43"/>
    </row>
    <row r="50" spans="1:9" x14ac:dyDescent="0.2">
      <c r="A50" s="50" t="s">
        <v>48</v>
      </c>
      <c r="B50" s="45"/>
      <c r="C50" s="23"/>
      <c r="D50" s="164">
        <f>D31</f>
        <v>30.93</v>
      </c>
      <c r="E50" s="47" t="s">
        <v>36</v>
      </c>
      <c r="F50" s="142" t="s">
        <v>49</v>
      </c>
      <c r="G50" s="150">
        <f>G36</f>
        <v>3.82</v>
      </c>
      <c r="H50" s="150" t="e">
        <f>#REF!</f>
        <v>#REF!</v>
      </c>
      <c r="I50" s="43" t="s">
        <v>50</v>
      </c>
    </row>
    <row r="51" spans="1:9" x14ac:dyDescent="0.2">
      <c r="A51" s="50" t="s">
        <v>42</v>
      </c>
      <c r="B51" s="45"/>
      <c r="C51" s="23"/>
      <c r="D51" s="164">
        <f>ROUND((SUM(D30:D31)/2),3)</f>
        <v>31.175000000000001</v>
      </c>
      <c r="E51" s="141" t="s">
        <v>36</v>
      </c>
      <c r="F51" s="59" t="s">
        <v>43</v>
      </c>
      <c r="G51" s="150">
        <f>ROUND(SUM(G35:G36)/2,5)</f>
        <v>3.7915000000000001</v>
      </c>
      <c r="H51" s="150">
        <f>SUM(H38:H38)/2</f>
        <v>0</v>
      </c>
      <c r="I51" s="43" t="s">
        <v>44</v>
      </c>
    </row>
    <row r="52" spans="1:9" x14ac:dyDescent="0.2">
      <c r="A52" s="50" t="s">
        <v>39</v>
      </c>
      <c r="B52" s="45"/>
      <c r="C52" s="23"/>
      <c r="D52" s="164">
        <f>ROUND((SUM(D29:D31)/3),3)</f>
        <v>31.43</v>
      </c>
      <c r="E52" s="47" t="s">
        <v>36</v>
      </c>
      <c r="F52" s="53" t="s">
        <v>40</v>
      </c>
      <c r="G52" s="150">
        <f>ROUND(AVERAGE(G34:G36),5)</f>
        <v>3.7476699999999998</v>
      </c>
      <c r="H52" s="150" t="e">
        <f>ROUND(AVERAGE(H37:H38),5)</f>
        <v>#DIV/0!</v>
      </c>
      <c r="I52" s="43" t="s">
        <v>41</v>
      </c>
    </row>
    <row r="53" spans="1:9" x14ac:dyDescent="0.2">
      <c r="A53" s="56" t="s">
        <v>52</v>
      </c>
      <c r="B53" s="45"/>
      <c r="C53" s="23"/>
      <c r="D53" s="165" t="s">
        <v>36</v>
      </c>
      <c r="E53" s="55" t="s">
        <v>36</v>
      </c>
      <c r="F53" s="59" t="s">
        <v>53</v>
      </c>
      <c r="G53" s="150">
        <f>ROUND(AVERAGE(G33:G36),5)</f>
        <v>3.7395</v>
      </c>
      <c r="H53" s="150" t="e">
        <f>ROUND(AVERAGE(H33:H36),5)</f>
        <v>#DIV/0!</v>
      </c>
      <c r="I53" s="43" t="s">
        <v>54</v>
      </c>
    </row>
    <row r="54" spans="1:9" x14ac:dyDescent="0.2">
      <c r="A54" s="56" t="s">
        <v>87</v>
      </c>
      <c r="B54" s="45"/>
      <c r="C54" s="23"/>
      <c r="D54" s="164">
        <f>ROUND((SUM(D27:D31)/5),3)</f>
        <v>31.303999999999998</v>
      </c>
      <c r="E54" s="55" t="s">
        <v>36</v>
      </c>
      <c r="F54" s="53" t="s">
        <v>38</v>
      </c>
      <c r="G54" s="150">
        <f>ROUND(AVERAGE(G32:G36),5)</f>
        <v>3.7584</v>
      </c>
      <c r="H54" s="150" t="e">
        <f>ROUND(AVERAGE(H35:H38),5)</f>
        <v>#DIV/0!</v>
      </c>
    </row>
    <row r="55" spans="1:9" x14ac:dyDescent="0.2">
      <c r="A55" s="50" t="s">
        <v>46</v>
      </c>
      <c r="B55" s="45"/>
      <c r="C55" s="23"/>
      <c r="D55" s="165" t="s">
        <v>36</v>
      </c>
      <c r="E55" s="47" t="s">
        <v>36</v>
      </c>
      <c r="F55" s="53" t="s">
        <v>47</v>
      </c>
      <c r="G55" s="150">
        <f>G35</f>
        <v>3.7629999999999999</v>
      </c>
      <c r="H55" s="150">
        <f>H35</f>
        <v>0</v>
      </c>
    </row>
    <row r="56" spans="1:9" x14ac:dyDescent="0.2">
      <c r="A56" s="50" t="s">
        <v>45</v>
      </c>
      <c r="B56" s="38"/>
      <c r="C56" s="57"/>
      <c r="D56" s="166" t="s">
        <v>36</v>
      </c>
      <c r="E56" s="58" t="s">
        <v>36</v>
      </c>
      <c r="F56" s="59" t="s">
        <v>88</v>
      </c>
      <c r="G56" s="147">
        <f>G34</f>
        <v>3.66</v>
      </c>
      <c r="H56" s="147">
        <f>H34</f>
        <v>0</v>
      </c>
    </row>
    <row r="57" spans="1:9" x14ac:dyDescent="0.2">
      <c r="A57" s="56" t="s">
        <v>51</v>
      </c>
      <c r="B57" s="38"/>
      <c r="C57" s="57"/>
      <c r="D57" s="165" t="s">
        <v>36</v>
      </c>
      <c r="E57" s="55" t="s">
        <v>36</v>
      </c>
      <c r="F57" s="59"/>
      <c r="G57" s="150">
        <f>ROUND(AVERAGE(G34:G35),5)</f>
        <v>3.7115</v>
      </c>
      <c r="H57" s="150" t="e">
        <f>ROUND(AVERAGE(H38:H38),5)</f>
        <v>#DIV/0!</v>
      </c>
    </row>
    <row r="58" spans="1:9" x14ac:dyDescent="0.2">
      <c r="A58" s="25"/>
      <c r="B58" s="25"/>
      <c r="C58" s="25"/>
      <c r="D58" s="167"/>
      <c r="E58" s="60"/>
      <c r="F58" s="25"/>
      <c r="G58" s="25"/>
      <c r="H58" s="25"/>
    </row>
    <row r="59" spans="1:9" x14ac:dyDescent="0.2">
      <c r="A59" s="25"/>
      <c r="B59" s="25"/>
      <c r="C59" s="25"/>
      <c r="D59" s="168"/>
      <c r="E59" s="25"/>
      <c r="F59" s="25"/>
      <c r="G59" s="25"/>
      <c r="H59" s="25"/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  <c r="H60" s="62"/>
    </row>
    <row r="61" spans="1:9" x14ac:dyDescent="0.2">
      <c r="A61" s="98">
        <v>36731</v>
      </c>
      <c r="C61" s="62">
        <v>168</v>
      </c>
      <c r="D61" s="160"/>
      <c r="E61" s="98">
        <v>36731</v>
      </c>
      <c r="F61" s="61"/>
      <c r="G61" s="100">
        <v>200</v>
      </c>
      <c r="H61" s="62"/>
    </row>
    <row r="62" spans="1:9" x14ac:dyDescent="0.2">
      <c r="A62" s="98">
        <v>36732</v>
      </c>
      <c r="B62" s="68" t="s">
        <v>59</v>
      </c>
      <c r="C62" s="62">
        <v>183</v>
      </c>
      <c r="D62" s="160"/>
      <c r="E62" s="98">
        <v>36732</v>
      </c>
      <c r="F62" s="68" t="s">
        <v>60</v>
      </c>
      <c r="G62" s="101">
        <v>210</v>
      </c>
      <c r="H62" s="62"/>
    </row>
    <row r="63" spans="1:9" x14ac:dyDescent="0.2">
      <c r="A63" s="98">
        <v>36733</v>
      </c>
      <c r="C63" s="62">
        <v>189</v>
      </c>
      <c r="E63" s="98">
        <v>36733</v>
      </c>
      <c r="G63" s="101">
        <v>205</v>
      </c>
      <c r="H63" s="62"/>
    </row>
    <row r="64" spans="1:9" x14ac:dyDescent="0.2">
      <c r="A64" s="67"/>
      <c r="C64" s="69"/>
      <c r="E64" s="67"/>
      <c r="G64" s="70"/>
      <c r="H64" s="62"/>
    </row>
    <row r="65" spans="1:8" x14ac:dyDescent="0.2">
      <c r="A65" s="25"/>
      <c r="C65" s="65"/>
      <c r="E65" s="25"/>
      <c r="G65" s="66"/>
      <c r="H65" s="62"/>
    </row>
    <row r="66" spans="1:8" x14ac:dyDescent="0.2">
      <c r="A66" s="25" t="s">
        <v>62</v>
      </c>
      <c r="B66" s="68" t="s">
        <v>63</v>
      </c>
      <c r="C66" s="69">
        <f>C63</f>
        <v>189</v>
      </c>
      <c r="E66" s="25" t="s">
        <v>62</v>
      </c>
      <c r="F66" s="68" t="s">
        <v>64</v>
      </c>
      <c r="G66" s="69">
        <f>G63</f>
        <v>205</v>
      </c>
      <c r="H66" s="62"/>
    </row>
    <row r="67" spans="1:8" x14ac:dyDescent="0.2">
      <c r="A67" s="25" t="s">
        <v>65</v>
      </c>
      <c r="B67" s="68" t="s">
        <v>66</v>
      </c>
      <c r="C67" s="69">
        <f>AVERAGE(C62:C63)</f>
        <v>186</v>
      </c>
      <c r="E67" s="25" t="s">
        <v>65</v>
      </c>
      <c r="F67" s="68" t="s">
        <v>67</v>
      </c>
      <c r="G67" s="69">
        <f>AVERAGE(G62:G63)</f>
        <v>207.5</v>
      </c>
      <c r="H67" s="62"/>
    </row>
    <row r="68" spans="1:8" x14ac:dyDescent="0.2">
      <c r="A68" s="25" t="s">
        <v>68</v>
      </c>
      <c r="B68" s="68" t="s">
        <v>69</v>
      </c>
      <c r="C68" s="69">
        <f>AVERAGE(C61:C63)</f>
        <v>180</v>
      </c>
      <c r="E68" s="25" t="s">
        <v>68</v>
      </c>
      <c r="F68" s="68" t="s">
        <v>70</v>
      </c>
      <c r="G68" s="69">
        <f>AVERAGE(G61:G63)</f>
        <v>205</v>
      </c>
      <c r="H68" s="62"/>
    </row>
    <row r="71" spans="1:8" ht="15" x14ac:dyDescent="0.25">
      <c r="A71" s="111" t="s">
        <v>71</v>
      </c>
      <c r="C71" s="25"/>
    </row>
    <row r="72" spans="1:8" x14ac:dyDescent="0.2">
      <c r="A72" s="98">
        <v>36732</v>
      </c>
      <c r="B72" s="128"/>
      <c r="C72" s="65">
        <v>1.19</v>
      </c>
    </row>
    <row r="73" spans="1:8" x14ac:dyDescent="0.2">
      <c r="A73" s="98">
        <v>36733</v>
      </c>
      <c r="C73" s="65">
        <v>1.19</v>
      </c>
    </row>
    <row r="74" spans="1:8" x14ac:dyDescent="0.2">
      <c r="A74" s="98">
        <v>36734</v>
      </c>
      <c r="C74" s="65">
        <v>1.19</v>
      </c>
    </row>
    <row r="75" spans="1:8" x14ac:dyDescent="0.2">
      <c r="A75" s="25"/>
      <c r="C75" s="65"/>
    </row>
    <row r="76" spans="1:8" x14ac:dyDescent="0.2">
      <c r="A76" s="25" t="s">
        <v>62</v>
      </c>
      <c r="B76" s="87" t="s">
        <v>89</v>
      </c>
      <c r="C76" s="65">
        <f>C74</f>
        <v>1.19</v>
      </c>
    </row>
    <row r="77" spans="1:8" x14ac:dyDescent="0.2">
      <c r="A77" s="25" t="s">
        <v>65</v>
      </c>
      <c r="B77" s="87" t="s">
        <v>90</v>
      </c>
      <c r="C77" s="65">
        <f>AVERAGE(C73:C74)</f>
        <v>1.19</v>
      </c>
    </row>
    <row r="78" spans="1:8" x14ac:dyDescent="0.2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rintOptions gridLines="1"/>
  <pageMargins left="0.75" right="0.75" top="1" bottom="1" header="0.5" footer="0.5"/>
  <pageSetup scale="66" orientation="portrait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view="pageBreakPreview" topLeftCell="A24" zoomScaleNormal="100" workbookViewId="0">
      <selection activeCell="H61" sqref="H61"/>
    </sheetView>
  </sheetViews>
  <sheetFormatPr defaultColWidth="9.140625" defaultRowHeight="12.75" x14ac:dyDescent="0.2"/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236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6" si="0">A10+1</f>
        <v>1</v>
      </c>
      <c r="B11" s="117">
        <v>36669</v>
      </c>
      <c r="C11" s="144" t="s">
        <v>231</v>
      </c>
      <c r="D11" s="145">
        <v>28.78</v>
      </c>
      <c r="E11" s="145">
        <v>28.28</v>
      </c>
      <c r="F11" s="21"/>
      <c r="G11" s="24"/>
      <c r="H11" s="24"/>
    </row>
    <row r="12" spans="1:9" x14ac:dyDescent="0.2">
      <c r="A12" s="19">
        <f t="shared" si="0"/>
        <v>2</v>
      </c>
      <c r="B12" s="117">
        <v>36670</v>
      </c>
      <c r="C12" s="144" t="s">
        <v>231</v>
      </c>
      <c r="D12" s="145">
        <v>29.93</v>
      </c>
      <c r="E12" s="145">
        <v>29.18</v>
      </c>
      <c r="F12" s="21"/>
      <c r="G12" s="24"/>
      <c r="H12" s="24"/>
    </row>
    <row r="13" spans="1:9" x14ac:dyDescent="0.2">
      <c r="A13" s="19">
        <f t="shared" si="0"/>
        <v>3</v>
      </c>
      <c r="B13" s="117">
        <v>36671</v>
      </c>
      <c r="C13" s="144" t="s">
        <v>231</v>
      </c>
      <c r="D13" s="145">
        <v>30.51</v>
      </c>
      <c r="E13" s="145">
        <v>29.63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36672</v>
      </c>
      <c r="C14" s="144" t="s">
        <v>231</v>
      </c>
      <c r="D14" s="145">
        <v>30</v>
      </c>
      <c r="E14" s="145">
        <v>29.07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36676</v>
      </c>
      <c r="C15" s="144" t="s">
        <v>231</v>
      </c>
      <c r="D15" s="145">
        <v>30.35</v>
      </c>
      <c r="E15" s="145">
        <v>29.41</v>
      </c>
      <c r="F15" s="144" t="s">
        <v>231</v>
      </c>
      <c r="G15" s="24">
        <v>4.3540000000000001</v>
      </c>
      <c r="H15" s="121"/>
      <c r="I15" s="144"/>
    </row>
    <row r="16" spans="1:9" x14ac:dyDescent="0.2">
      <c r="A16" s="19">
        <f t="shared" si="0"/>
        <v>6</v>
      </c>
      <c r="B16" s="117">
        <v>36677</v>
      </c>
      <c r="C16" s="144" t="s">
        <v>231</v>
      </c>
      <c r="D16" s="145">
        <v>29.01</v>
      </c>
      <c r="E16" s="145">
        <v>28.42</v>
      </c>
      <c r="F16" s="144" t="s">
        <v>231</v>
      </c>
      <c r="G16" s="24">
        <v>4.3559999999999999</v>
      </c>
      <c r="H16" s="121"/>
      <c r="I16" s="144"/>
    </row>
    <row r="17" spans="1:9" x14ac:dyDescent="0.2">
      <c r="A17" s="19"/>
      <c r="B17" s="117"/>
      <c r="C17" s="108"/>
      <c r="D17" s="30"/>
      <c r="E17" s="30"/>
    </row>
    <row r="18" spans="1:9" x14ac:dyDescent="0.2">
      <c r="A18" s="19"/>
      <c r="B18" s="117"/>
      <c r="C18" s="108"/>
      <c r="D18" s="30"/>
      <c r="E18" s="30"/>
    </row>
    <row r="19" spans="1:9" x14ac:dyDescent="0.2">
      <c r="A19" s="19"/>
      <c r="B19" s="117"/>
      <c r="C19" s="108"/>
      <c r="D19" s="30"/>
      <c r="E19" s="30"/>
      <c r="F19" s="106"/>
      <c r="G19" s="30"/>
      <c r="H19" s="30"/>
      <c r="I19" s="106"/>
    </row>
    <row r="20" spans="1:9" x14ac:dyDescent="0.2">
      <c r="A20" s="19">
        <v>7</v>
      </c>
      <c r="B20" s="117">
        <v>36678</v>
      </c>
      <c r="C20" s="144" t="s">
        <v>231</v>
      </c>
      <c r="D20" s="121">
        <v>30.14</v>
      </c>
      <c r="E20" s="121">
        <v>29.31</v>
      </c>
      <c r="F20" s="144" t="s">
        <v>231</v>
      </c>
      <c r="G20" s="121">
        <v>4.0640000000000001</v>
      </c>
      <c r="H20" s="121"/>
    </row>
    <row r="21" spans="1:9" x14ac:dyDescent="0.2">
      <c r="A21" s="19">
        <f t="shared" ref="A21:A41" si="1">A20+1</f>
        <v>8</v>
      </c>
      <c r="B21" s="117">
        <v>36679</v>
      </c>
      <c r="C21" s="144" t="s">
        <v>231</v>
      </c>
      <c r="D21" s="121">
        <v>30.35</v>
      </c>
      <c r="E21" s="121">
        <v>29.44</v>
      </c>
      <c r="F21" s="144" t="s">
        <v>231</v>
      </c>
      <c r="G21" s="121">
        <v>4.0430000000000001</v>
      </c>
      <c r="H21" s="121"/>
    </row>
    <row r="22" spans="1:9" x14ac:dyDescent="0.2">
      <c r="A22" s="19">
        <f t="shared" si="1"/>
        <v>9</v>
      </c>
      <c r="B22" s="117">
        <v>36682</v>
      </c>
      <c r="C22" s="144" t="s">
        <v>231</v>
      </c>
      <c r="D22" s="121">
        <v>29.7</v>
      </c>
      <c r="E22" s="121">
        <v>28.92</v>
      </c>
      <c r="F22" s="144" t="s">
        <v>231</v>
      </c>
      <c r="G22" s="121">
        <v>4.3979999999999997</v>
      </c>
      <c r="H22" s="121"/>
    </row>
    <row r="23" spans="1:9" x14ac:dyDescent="0.2">
      <c r="A23" s="19">
        <f t="shared" si="1"/>
        <v>10</v>
      </c>
      <c r="B23" s="117">
        <v>36683</v>
      </c>
      <c r="C23" s="144" t="s">
        <v>231</v>
      </c>
      <c r="D23" s="121">
        <v>29.75</v>
      </c>
      <c r="E23" s="121">
        <v>28.97</v>
      </c>
      <c r="F23" s="144" t="s">
        <v>231</v>
      </c>
      <c r="G23" s="121">
        <v>4.2939999999999996</v>
      </c>
      <c r="H23" s="121"/>
    </row>
    <row r="24" spans="1:9" x14ac:dyDescent="0.2">
      <c r="A24" s="19">
        <f t="shared" si="1"/>
        <v>11</v>
      </c>
      <c r="B24" s="117">
        <v>36684</v>
      </c>
      <c r="C24" s="144" t="s">
        <v>231</v>
      </c>
      <c r="D24" s="121">
        <v>29.95</v>
      </c>
      <c r="E24" s="121">
        <v>29.28</v>
      </c>
      <c r="F24" s="144" t="s">
        <v>231</v>
      </c>
      <c r="G24" s="121">
        <v>3.9449999999999998</v>
      </c>
      <c r="H24" s="121"/>
    </row>
    <row r="25" spans="1:9" x14ac:dyDescent="0.2">
      <c r="A25" s="19">
        <f t="shared" si="1"/>
        <v>12</v>
      </c>
      <c r="B25" s="117">
        <v>36685</v>
      </c>
      <c r="C25" s="144" t="s">
        <v>231</v>
      </c>
      <c r="D25" s="121">
        <v>29.78</v>
      </c>
      <c r="E25" s="121">
        <v>29.08</v>
      </c>
      <c r="F25" s="144" t="s">
        <v>231</v>
      </c>
      <c r="G25" s="121">
        <v>4.133</v>
      </c>
      <c r="H25" s="121"/>
    </row>
    <row r="26" spans="1:9" x14ac:dyDescent="0.2">
      <c r="A26" s="19">
        <f t="shared" si="1"/>
        <v>13</v>
      </c>
      <c r="B26" s="117">
        <v>36686</v>
      </c>
      <c r="C26" s="144" t="s">
        <v>231</v>
      </c>
      <c r="D26" s="121">
        <v>30.2</v>
      </c>
      <c r="E26" s="121">
        <v>29.26</v>
      </c>
      <c r="F26" s="144" t="s">
        <v>231</v>
      </c>
      <c r="G26" s="121">
        <v>4.16</v>
      </c>
      <c r="H26" s="121"/>
    </row>
    <row r="27" spans="1:9" x14ac:dyDescent="0.2">
      <c r="A27" s="19">
        <f t="shared" si="1"/>
        <v>14</v>
      </c>
      <c r="B27" s="117">
        <v>36689</v>
      </c>
      <c r="C27" s="144" t="s">
        <v>231</v>
      </c>
      <c r="D27" s="121">
        <v>31.74</v>
      </c>
      <c r="E27" s="121">
        <v>30.43</v>
      </c>
      <c r="F27" s="144" t="s">
        <v>231</v>
      </c>
      <c r="G27" s="121">
        <v>4.2119999999999997</v>
      </c>
      <c r="H27" s="121"/>
    </row>
    <row r="28" spans="1:9" x14ac:dyDescent="0.2">
      <c r="A28" s="19">
        <f t="shared" si="1"/>
        <v>15</v>
      </c>
      <c r="B28" s="117">
        <v>36690</v>
      </c>
      <c r="C28" s="144" t="s">
        <v>231</v>
      </c>
      <c r="D28" s="121">
        <v>32.56</v>
      </c>
      <c r="E28" s="121">
        <v>31.2</v>
      </c>
      <c r="F28" s="144" t="s">
        <v>231</v>
      </c>
      <c r="G28" s="121">
        <v>4.1580000000000004</v>
      </c>
      <c r="H28" s="121"/>
    </row>
    <row r="29" spans="1:9" x14ac:dyDescent="0.2">
      <c r="A29" s="19">
        <f t="shared" si="1"/>
        <v>16</v>
      </c>
      <c r="B29" s="117">
        <v>36691</v>
      </c>
      <c r="C29" s="144" t="s">
        <v>231</v>
      </c>
      <c r="D29" s="121">
        <v>32.85</v>
      </c>
      <c r="E29" s="121">
        <v>31.17</v>
      </c>
      <c r="F29" s="144" t="s">
        <v>231</v>
      </c>
      <c r="G29" s="121">
        <v>4.2560000000000002</v>
      </c>
      <c r="H29" s="121"/>
    </row>
    <row r="30" spans="1:9" x14ac:dyDescent="0.2">
      <c r="A30" s="19">
        <f t="shared" si="1"/>
        <v>17</v>
      </c>
      <c r="B30" s="117">
        <v>36692</v>
      </c>
      <c r="C30" s="144" t="s">
        <v>231</v>
      </c>
      <c r="D30" s="121">
        <v>32.950000000000003</v>
      </c>
      <c r="E30" s="121">
        <v>30.95</v>
      </c>
      <c r="F30" s="144" t="s">
        <v>231</v>
      </c>
      <c r="G30" s="121">
        <v>4.4630000000000001</v>
      </c>
      <c r="H30" s="121"/>
    </row>
    <row r="31" spans="1:9" x14ac:dyDescent="0.2">
      <c r="A31" s="19">
        <f t="shared" si="1"/>
        <v>18</v>
      </c>
      <c r="B31" s="117">
        <v>36693</v>
      </c>
      <c r="C31" s="144" t="s">
        <v>231</v>
      </c>
      <c r="D31" s="121">
        <v>32.33</v>
      </c>
      <c r="E31" s="121">
        <v>30.02</v>
      </c>
      <c r="F31" s="144" t="s">
        <v>231</v>
      </c>
      <c r="G31" s="121">
        <v>4.4880000000000004</v>
      </c>
      <c r="H31" s="121"/>
    </row>
    <row r="32" spans="1:9" x14ac:dyDescent="0.2">
      <c r="A32" s="19">
        <f t="shared" si="1"/>
        <v>19</v>
      </c>
      <c r="B32" s="117">
        <v>36696</v>
      </c>
      <c r="C32" s="144" t="s">
        <v>231</v>
      </c>
      <c r="D32" s="121">
        <v>31.69</v>
      </c>
      <c r="E32" s="121">
        <v>29.64</v>
      </c>
      <c r="F32" s="144" t="s">
        <v>231</v>
      </c>
      <c r="G32" s="121">
        <v>4.0629999999999997</v>
      </c>
      <c r="H32" s="121"/>
    </row>
    <row r="33" spans="1:9" x14ac:dyDescent="0.2">
      <c r="A33" s="19">
        <f t="shared" si="1"/>
        <v>20</v>
      </c>
      <c r="B33" s="117">
        <v>36697</v>
      </c>
      <c r="C33" s="144" t="s">
        <v>231</v>
      </c>
      <c r="D33" s="145">
        <v>33.049999999999997</v>
      </c>
      <c r="E33" s="145">
        <v>30.65</v>
      </c>
      <c r="F33" s="144" t="s">
        <v>231</v>
      </c>
      <c r="G33" s="121">
        <v>4.1070000000000002</v>
      </c>
      <c r="H33" s="121"/>
    </row>
    <row r="34" spans="1:9" x14ac:dyDescent="0.2">
      <c r="A34" s="19">
        <f t="shared" si="1"/>
        <v>21</v>
      </c>
      <c r="B34" s="117">
        <v>36698</v>
      </c>
      <c r="C34" s="138" t="s">
        <v>235</v>
      </c>
      <c r="D34" s="145">
        <v>31.37</v>
      </c>
      <c r="E34" s="145">
        <v>29.9</v>
      </c>
      <c r="F34" s="144" t="s">
        <v>231</v>
      </c>
      <c r="G34" s="121">
        <v>4.3780000000000001</v>
      </c>
      <c r="H34" s="121"/>
    </row>
    <row r="35" spans="1:9" x14ac:dyDescent="0.2">
      <c r="A35" s="19">
        <f t="shared" si="1"/>
        <v>22</v>
      </c>
      <c r="B35" s="117">
        <v>36699</v>
      </c>
      <c r="C35" s="138" t="s">
        <v>235</v>
      </c>
      <c r="D35" s="145">
        <v>32.19</v>
      </c>
      <c r="E35" s="145">
        <v>30.67</v>
      </c>
      <c r="F35" s="144" t="s">
        <v>231</v>
      </c>
      <c r="G35" s="121">
        <v>4.5510000000000002</v>
      </c>
      <c r="H35" s="121"/>
    </row>
    <row r="36" spans="1:9" x14ac:dyDescent="0.2">
      <c r="A36" s="19">
        <f t="shared" si="1"/>
        <v>23</v>
      </c>
      <c r="B36" s="117">
        <v>36700</v>
      </c>
      <c r="C36" s="138" t="s">
        <v>235</v>
      </c>
      <c r="D36" s="145">
        <v>32.25</v>
      </c>
      <c r="E36" s="145">
        <v>30.85</v>
      </c>
      <c r="F36" s="144" t="s">
        <v>231</v>
      </c>
      <c r="G36" s="121">
        <v>4.4480000000000004</v>
      </c>
      <c r="H36" s="121"/>
      <c r="I36" s="151"/>
    </row>
    <row r="37" spans="1:9" x14ac:dyDescent="0.2">
      <c r="A37" s="19">
        <f t="shared" si="1"/>
        <v>24</v>
      </c>
      <c r="B37" s="117">
        <v>36703</v>
      </c>
      <c r="C37" s="138" t="s">
        <v>235</v>
      </c>
      <c r="D37" s="145">
        <v>31.63</v>
      </c>
      <c r="E37" s="145">
        <v>30.41</v>
      </c>
      <c r="F37" s="144" t="s">
        <v>231</v>
      </c>
      <c r="G37" s="121">
        <v>4.5599999999999996</v>
      </c>
      <c r="H37" s="121"/>
    </row>
    <row r="38" spans="1:9" x14ac:dyDescent="0.2">
      <c r="A38" s="19">
        <f t="shared" si="1"/>
        <v>25</v>
      </c>
      <c r="B38" s="117">
        <v>36704</v>
      </c>
      <c r="C38" s="138" t="s">
        <v>235</v>
      </c>
      <c r="D38" s="145">
        <v>32.06</v>
      </c>
      <c r="E38" s="145">
        <v>30.88</v>
      </c>
      <c r="F38" s="144" t="s">
        <v>231</v>
      </c>
      <c r="G38" s="121">
        <v>4.6859999999999999</v>
      </c>
      <c r="H38" s="121"/>
      <c r="I38" s="106"/>
    </row>
    <row r="39" spans="1:9" x14ac:dyDescent="0.2">
      <c r="A39" s="19">
        <f t="shared" si="1"/>
        <v>26</v>
      </c>
      <c r="B39" s="117">
        <v>36705</v>
      </c>
      <c r="C39" s="138" t="s">
        <v>235</v>
      </c>
      <c r="D39" s="145">
        <v>31.9</v>
      </c>
      <c r="E39" s="145">
        <v>30.65</v>
      </c>
      <c r="F39" s="144" t="s">
        <v>231</v>
      </c>
      <c r="G39" s="121">
        <v>4.3689999999999998</v>
      </c>
      <c r="H39" s="121"/>
      <c r="I39" s="106"/>
    </row>
    <row r="40" spans="1:9" x14ac:dyDescent="0.2">
      <c r="A40" s="19">
        <f t="shared" si="1"/>
        <v>27</v>
      </c>
      <c r="B40" s="117">
        <v>36706</v>
      </c>
      <c r="C40" s="138" t="s">
        <v>235</v>
      </c>
      <c r="D40" s="145">
        <v>32.72</v>
      </c>
      <c r="E40" s="145">
        <v>31.25</v>
      </c>
      <c r="F40" s="138" t="s">
        <v>235</v>
      </c>
      <c r="G40" s="121">
        <v>4.423</v>
      </c>
      <c r="H40" s="121"/>
      <c r="I40" s="106"/>
    </row>
    <row r="41" spans="1:9" x14ac:dyDescent="0.2">
      <c r="A41" s="19">
        <f t="shared" si="1"/>
        <v>28</v>
      </c>
      <c r="B41" s="117">
        <v>36707</v>
      </c>
      <c r="C41" s="138" t="s">
        <v>235</v>
      </c>
      <c r="D41" s="145">
        <v>32.5</v>
      </c>
      <c r="E41" s="145">
        <v>31.13</v>
      </c>
      <c r="F41" s="138" t="s">
        <v>235</v>
      </c>
      <c r="G41" s="121">
        <v>4.476</v>
      </c>
      <c r="H41" s="121"/>
      <c r="I41" s="106"/>
    </row>
    <row r="42" spans="1:9" x14ac:dyDescent="0.2">
      <c r="A42" s="19"/>
      <c r="G42" s="30"/>
      <c r="H42" s="30"/>
      <c r="I42" s="106"/>
    </row>
    <row r="43" spans="1:9" x14ac:dyDescent="0.2">
      <c r="A43" s="19"/>
      <c r="C43" s="89"/>
      <c r="D43" s="30"/>
      <c r="E43" s="30"/>
      <c r="F43" s="89"/>
      <c r="G43" s="30"/>
      <c r="H43" s="30"/>
    </row>
    <row r="44" spans="1:9" x14ac:dyDescent="0.2">
      <c r="A44" s="19" t="s">
        <v>20</v>
      </c>
      <c r="B44" s="20"/>
      <c r="C44" s="21"/>
      <c r="D44" s="29">
        <v>36698</v>
      </c>
      <c r="E44" s="30"/>
      <c r="F44" s="21"/>
      <c r="G44" s="30"/>
      <c r="H44" s="30"/>
    </row>
    <row r="45" spans="1:9" x14ac:dyDescent="0.2">
      <c r="A45" s="19" t="s">
        <v>21</v>
      </c>
      <c r="B45" s="20"/>
      <c r="C45" s="21"/>
      <c r="D45" s="31">
        <v>36706</v>
      </c>
      <c r="E45" s="30"/>
      <c r="F45" s="21"/>
      <c r="G45" s="30"/>
      <c r="H45" s="30"/>
    </row>
    <row r="46" spans="1:9" x14ac:dyDescent="0.2">
      <c r="A46" s="19" t="s">
        <v>22</v>
      </c>
      <c r="B46" s="20"/>
      <c r="D46" s="31">
        <v>36706</v>
      </c>
    </row>
    <row r="47" spans="1:9" x14ac:dyDescent="0.2">
      <c r="A47" s="32" t="s">
        <v>23</v>
      </c>
      <c r="B47" s="20"/>
      <c r="C47" s="33"/>
      <c r="D47" s="11"/>
      <c r="E47" s="34" t="s">
        <v>24</v>
      </c>
      <c r="F47" s="33"/>
      <c r="G47" s="35"/>
      <c r="H47" s="35"/>
    </row>
    <row r="48" spans="1:9" x14ac:dyDescent="0.2">
      <c r="A48" s="19"/>
      <c r="B48" s="14"/>
      <c r="C48" s="33"/>
      <c r="D48" s="112" t="s">
        <v>25</v>
      </c>
      <c r="E48" s="112" t="s">
        <v>25</v>
      </c>
      <c r="F48" s="33"/>
      <c r="G48" s="113" t="s">
        <v>4</v>
      </c>
      <c r="H48" s="113" t="s">
        <v>26</v>
      </c>
    </row>
    <row r="49" spans="1:10" x14ac:dyDescent="0.2">
      <c r="A49" s="140"/>
      <c r="B49" s="14"/>
      <c r="C49" s="33"/>
      <c r="D49" s="112" t="s">
        <v>5</v>
      </c>
      <c r="E49" s="112" t="s">
        <v>5</v>
      </c>
      <c r="F49" s="33"/>
      <c r="G49" s="113" t="s">
        <v>6</v>
      </c>
      <c r="H49" s="113" t="s">
        <v>27</v>
      </c>
    </row>
    <row r="50" spans="1:10" x14ac:dyDescent="0.2">
      <c r="A50" s="37" t="s">
        <v>28</v>
      </c>
      <c r="B50" s="38"/>
      <c r="C50" s="39" t="s">
        <v>23</v>
      </c>
      <c r="D50" s="148">
        <f>ROUND((AVERAGE(D11:D33)),3)</f>
        <v>30.780999999999999</v>
      </c>
      <c r="E50" s="148">
        <f>ROUND((AVERAGE(E11:E33)),3)</f>
        <v>29.616</v>
      </c>
      <c r="F50" s="41" t="s">
        <v>29</v>
      </c>
      <c r="G50" s="147">
        <f>ROUND((AVERAGE(G11:G39)),5)</f>
        <v>4.2948199999999996</v>
      </c>
      <c r="H50" s="147" t="e">
        <f>ROUND((AVERAGE(H16:H39)),5)</f>
        <v>#DIV/0!</v>
      </c>
      <c r="I50" s="114" t="s">
        <v>30</v>
      </c>
    </row>
    <row r="51" spans="1:10" x14ac:dyDescent="0.2">
      <c r="A51" s="44" t="s">
        <v>31</v>
      </c>
      <c r="B51" s="45"/>
      <c r="C51" s="152" t="s">
        <v>234</v>
      </c>
      <c r="D51" s="149">
        <f>ROUND((AVERAGE(D20:D41)),3)</f>
        <v>31.53</v>
      </c>
      <c r="E51" s="149">
        <f>ROUND((AVERAGE(E20:E41)),3)</f>
        <v>30.184999999999999</v>
      </c>
      <c r="F51" s="48" t="s">
        <v>33</v>
      </c>
      <c r="G51" s="150">
        <f>ROUND((AVERAGE(G20:G41)),5)</f>
        <v>4.3034100000000004</v>
      </c>
      <c r="H51" s="150" t="e">
        <f>ROUND((AVERAGE(H20:H41)),5)</f>
        <v>#DIV/0!</v>
      </c>
      <c r="I51" s="114" t="s">
        <v>34</v>
      </c>
      <c r="J51" s="146"/>
    </row>
    <row r="52" spans="1:10" x14ac:dyDescent="0.2">
      <c r="A52" s="50" t="s">
        <v>35</v>
      </c>
      <c r="B52" s="45"/>
      <c r="C52" s="51"/>
      <c r="D52" s="149">
        <f>ROUND((((SUM(D20:D41))-D33+E33)/23),3)</f>
        <v>30.055</v>
      </c>
      <c r="E52" s="47" t="s">
        <v>36</v>
      </c>
      <c r="F52" s="52"/>
      <c r="G52" s="47" t="s">
        <v>36</v>
      </c>
      <c r="H52" s="143" t="s">
        <v>36</v>
      </c>
      <c r="I52" s="43"/>
    </row>
    <row r="53" spans="1:10" x14ac:dyDescent="0.2">
      <c r="A53" s="50" t="s">
        <v>48</v>
      </c>
      <c r="B53" s="45"/>
      <c r="C53" s="23"/>
      <c r="D53" s="149">
        <f>D33</f>
        <v>33.049999999999997</v>
      </c>
      <c r="E53" s="47" t="s">
        <v>36</v>
      </c>
      <c r="F53" s="142" t="s">
        <v>49</v>
      </c>
      <c r="G53" s="150">
        <f>G39</f>
        <v>4.3689999999999998</v>
      </c>
      <c r="H53" s="150">
        <f>H39</f>
        <v>0</v>
      </c>
      <c r="I53" s="43" t="s">
        <v>50</v>
      </c>
    </row>
    <row r="54" spans="1:10" x14ac:dyDescent="0.2">
      <c r="A54" s="50" t="s">
        <v>42</v>
      </c>
      <c r="B54" s="45"/>
      <c r="C54" s="23"/>
      <c r="D54" s="149">
        <f>ROUND((SUM(D32:D33)/2),3)</f>
        <v>32.369999999999997</v>
      </c>
      <c r="E54" s="141" t="s">
        <v>36</v>
      </c>
      <c r="F54" s="59" t="s">
        <v>43</v>
      </c>
      <c r="G54" s="150">
        <f>ROUND(SUM(G38:G39)/2,5)</f>
        <v>4.5274999999999999</v>
      </c>
      <c r="H54" s="150">
        <f>SUM(H38:H39)/2</f>
        <v>0</v>
      </c>
      <c r="I54" s="43" t="s">
        <v>44</v>
      </c>
    </row>
    <row r="55" spans="1:10" x14ac:dyDescent="0.2">
      <c r="A55" s="50" t="s">
        <v>39</v>
      </c>
      <c r="B55" s="45"/>
      <c r="C55" s="23"/>
      <c r="D55" s="149">
        <f>ROUND((SUM(D31:D33)/3),3)</f>
        <v>32.356999999999999</v>
      </c>
      <c r="E55" s="47" t="s">
        <v>36</v>
      </c>
      <c r="F55" s="53" t="s">
        <v>40</v>
      </c>
      <c r="G55" s="150">
        <f>ROUND(AVERAGE(G37:G39),5)</f>
        <v>4.5383300000000002</v>
      </c>
      <c r="H55" s="150" t="e">
        <f>ROUND(AVERAGE(H37:H39),5)</f>
        <v>#DIV/0!</v>
      </c>
      <c r="I55" s="43" t="s">
        <v>41</v>
      </c>
    </row>
    <row r="56" spans="1:10" x14ac:dyDescent="0.2">
      <c r="A56" s="56" t="s">
        <v>52</v>
      </c>
      <c r="B56" s="45"/>
      <c r="C56" s="23"/>
      <c r="D56" s="55" t="s">
        <v>36</v>
      </c>
      <c r="E56" s="55" t="s">
        <v>36</v>
      </c>
      <c r="F56" s="59" t="s">
        <v>53</v>
      </c>
      <c r="G56" s="150">
        <f>ROUND(AVERAGE(G36:G39),5)</f>
        <v>4.5157499999999997</v>
      </c>
      <c r="H56" s="150" t="e">
        <f>ROUND(AVERAGE(H36:H39),5)</f>
        <v>#DIV/0!</v>
      </c>
      <c r="I56" s="43" t="s">
        <v>54</v>
      </c>
    </row>
    <row r="57" spans="1:10" x14ac:dyDescent="0.2">
      <c r="A57" s="56" t="s">
        <v>87</v>
      </c>
      <c r="B57" s="45"/>
      <c r="C57" s="23"/>
      <c r="D57" s="149">
        <f>ROUND((SUM(D29:D33)/5),3)</f>
        <v>32.573999999999998</v>
      </c>
      <c r="E57" s="55" t="s">
        <v>36</v>
      </c>
      <c r="F57" s="53" t="s">
        <v>38</v>
      </c>
      <c r="G57" s="150">
        <f>ROUND(AVERAGE(G35:G39),5)</f>
        <v>4.5228000000000002</v>
      </c>
      <c r="H57" s="150" t="e">
        <f>ROUND(AVERAGE(H35:H39),5)</f>
        <v>#DIV/0!</v>
      </c>
    </row>
    <row r="58" spans="1:10" x14ac:dyDescent="0.2">
      <c r="A58" s="50" t="s">
        <v>46</v>
      </c>
      <c r="B58" s="45"/>
      <c r="C58" s="23"/>
      <c r="D58" s="55" t="s">
        <v>36</v>
      </c>
      <c r="E58" s="47" t="s">
        <v>36</v>
      </c>
      <c r="F58" s="53" t="s">
        <v>47</v>
      </c>
      <c r="G58" s="150">
        <f>G38</f>
        <v>4.6859999999999999</v>
      </c>
      <c r="H58" s="150">
        <f>H38</f>
        <v>0</v>
      </c>
    </row>
    <row r="59" spans="1:10" x14ac:dyDescent="0.2">
      <c r="A59" s="50" t="s">
        <v>45</v>
      </c>
      <c r="B59" s="38"/>
      <c r="C59" s="57"/>
      <c r="D59" s="58" t="s">
        <v>36</v>
      </c>
      <c r="E59" s="58" t="s">
        <v>36</v>
      </c>
      <c r="F59" s="59" t="s">
        <v>88</v>
      </c>
      <c r="G59" s="147">
        <f>G37</f>
        <v>4.5599999999999996</v>
      </c>
      <c r="H59" s="147">
        <f>H37</f>
        <v>0</v>
      </c>
    </row>
    <row r="60" spans="1:10" x14ac:dyDescent="0.2">
      <c r="A60" s="56" t="s">
        <v>51</v>
      </c>
      <c r="B60" s="38"/>
      <c r="C60" s="57"/>
      <c r="D60" s="55" t="s">
        <v>36</v>
      </c>
      <c r="E60" s="55" t="s">
        <v>36</v>
      </c>
      <c r="F60" s="59"/>
      <c r="G60" s="150">
        <f>ROUND(AVERAGE(G38:G39),5)</f>
        <v>4.5274999999999999</v>
      </c>
      <c r="H60" s="150" t="e">
        <f>ROUND(AVERAGE(H38:H39),5)</f>
        <v>#DIV/0!</v>
      </c>
    </row>
    <row r="61" spans="1:10" x14ac:dyDescent="0.2">
      <c r="A61" s="25"/>
      <c r="B61" s="25"/>
      <c r="C61" s="25"/>
      <c r="D61" s="60"/>
      <c r="E61" s="60"/>
      <c r="F61" s="25"/>
      <c r="G61" s="25"/>
      <c r="H61" s="25"/>
    </row>
    <row r="62" spans="1:10" x14ac:dyDescent="0.2">
      <c r="A62" s="25"/>
      <c r="B62" s="25"/>
      <c r="C62" s="25"/>
      <c r="D62" s="25"/>
      <c r="E62" s="25"/>
      <c r="F62" s="25"/>
      <c r="G62" s="25"/>
      <c r="H62" s="25"/>
    </row>
    <row r="63" spans="1:10" ht="18" x14ac:dyDescent="0.25">
      <c r="A63" s="137" t="s">
        <v>55</v>
      </c>
      <c r="C63" s="25"/>
      <c r="E63" s="137" t="s">
        <v>56</v>
      </c>
      <c r="F63" s="61"/>
      <c r="G63" s="62"/>
      <c r="H63" s="62"/>
    </row>
    <row r="64" spans="1:10" x14ac:dyDescent="0.2">
      <c r="A64" s="98">
        <v>36700</v>
      </c>
      <c r="C64" s="62">
        <v>103.5</v>
      </c>
      <c r="E64" s="98">
        <v>36700</v>
      </c>
      <c r="F64" s="61"/>
      <c r="G64" s="100">
        <v>115</v>
      </c>
      <c r="H64" s="62"/>
    </row>
    <row r="65" spans="1:8" x14ac:dyDescent="0.2">
      <c r="A65" s="98">
        <v>36703</v>
      </c>
      <c r="B65" s="68" t="s">
        <v>59</v>
      </c>
      <c r="C65" s="62">
        <v>110.26</v>
      </c>
      <c r="E65" s="98">
        <v>36703</v>
      </c>
      <c r="F65" s="68" t="s">
        <v>60</v>
      </c>
      <c r="G65" s="101">
        <v>135</v>
      </c>
      <c r="H65" s="62"/>
    </row>
    <row r="66" spans="1:8" x14ac:dyDescent="0.2">
      <c r="A66" s="98">
        <v>36704</v>
      </c>
      <c r="C66" s="62">
        <v>120</v>
      </c>
      <c r="E66" s="98">
        <v>36704</v>
      </c>
      <c r="G66" s="101">
        <v>132.1</v>
      </c>
      <c r="H66" s="62"/>
    </row>
    <row r="67" spans="1:8" x14ac:dyDescent="0.2">
      <c r="A67" s="67"/>
      <c r="C67" s="69"/>
      <c r="E67" s="67"/>
      <c r="G67" s="70"/>
      <c r="H67" s="62"/>
    </row>
    <row r="68" spans="1:8" x14ac:dyDescent="0.2">
      <c r="A68" s="25"/>
      <c r="C68" s="65"/>
      <c r="E68" s="25"/>
      <c r="G68" s="66"/>
      <c r="H68" s="62"/>
    </row>
    <row r="69" spans="1:8" x14ac:dyDescent="0.2">
      <c r="A69" s="25" t="s">
        <v>62</v>
      </c>
      <c r="B69" s="68" t="s">
        <v>63</v>
      </c>
      <c r="C69" s="69">
        <f>C66</f>
        <v>120</v>
      </c>
      <c r="E69" s="25" t="s">
        <v>62</v>
      </c>
      <c r="F69" s="68" t="s">
        <v>64</v>
      </c>
      <c r="G69" s="69">
        <f>G66</f>
        <v>132.1</v>
      </c>
      <c r="H69" s="62"/>
    </row>
    <row r="70" spans="1:8" x14ac:dyDescent="0.2">
      <c r="A70" s="25" t="s">
        <v>65</v>
      </c>
      <c r="B70" s="68" t="s">
        <v>66</v>
      </c>
      <c r="C70" s="69">
        <f>AVERAGE(C65:C66)</f>
        <v>115.13</v>
      </c>
      <c r="E70" s="25" t="s">
        <v>65</v>
      </c>
      <c r="F70" s="68" t="s">
        <v>67</v>
      </c>
      <c r="G70" s="69">
        <f>AVERAGE(G65:G66)</f>
        <v>133.55000000000001</v>
      </c>
      <c r="H70" s="62"/>
    </row>
    <row r="71" spans="1:8" x14ac:dyDescent="0.2">
      <c r="A71" s="25" t="s">
        <v>68</v>
      </c>
      <c r="B71" s="68" t="s">
        <v>69</v>
      </c>
      <c r="C71" s="69">
        <f>AVERAGE(C64:C66)</f>
        <v>111.25333333333333</v>
      </c>
      <c r="E71" s="25" t="s">
        <v>68</v>
      </c>
      <c r="F71" s="68" t="s">
        <v>70</v>
      </c>
      <c r="G71" s="69">
        <f>AVERAGE(G64:G66)</f>
        <v>127.36666666666667</v>
      </c>
      <c r="H71" s="62"/>
    </row>
    <row r="74" spans="1:8" ht="15" x14ac:dyDescent="0.25">
      <c r="A74" s="111" t="s">
        <v>71</v>
      </c>
      <c r="C74" s="25"/>
    </row>
    <row r="75" spans="1:8" x14ac:dyDescent="0.2">
      <c r="A75" s="98">
        <v>36700</v>
      </c>
      <c r="B75" s="128"/>
      <c r="C75" s="65">
        <v>1.19</v>
      </c>
    </row>
    <row r="76" spans="1:8" x14ac:dyDescent="0.2">
      <c r="A76" s="98">
        <v>36703</v>
      </c>
      <c r="C76" s="65">
        <v>1.19</v>
      </c>
    </row>
    <row r="77" spans="1:8" x14ac:dyDescent="0.2">
      <c r="A77" s="98">
        <v>36704</v>
      </c>
      <c r="C77" s="65">
        <v>1.19</v>
      </c>
    </row>
    <row r="78" spans="1:8" x14ac:dyDescent="0.2">
      <c r="A78" s="25"/>
      <c r="C78" s="65"/>
    </row>
    <row r="79" spans="1:8" x14ac:dyDescent="0.2">
      <c r="A79" s="25" t="s">
        <v>62</v>
      </c>
      <c r="B79" s="87" t="s">
        <v>89</v>
      </c>
      <c r="C79" s="65">
        <f>C77</f>
        <v>1.19</v>
      </c>
    </row>
    <row r="80" spans="1:8" x14ac:dyDescent="0.2">
      <c r="A80" s="25" t="s">
        <v>65</v>
      </c>
      <c r="B80" s="87" t="s">
        <v>90</v>
      </c>
      <c r="C80" s="65">
        <f>AVERAGE(C76:C77)</f>
        <v>1.19</v>
      </c>
    </row>
    <row r="81" spans="1:3" x14ac:dyDescent="0.2">
      <c r="A81" s="25" t="s">
        <v>68</v>
      </c>
      <c r="B81" s="87" t="s">
        <v>91</v>
      </c>
      <c r="C81" s="65">
        <f>AVERAGE(C75:C77)</f>
        <v>1.19</v>
      </c>
    </row>
  </sheetData>
  <phoneticPr fontId="0" type="noConversion"/>
  <pageMargins left="0.75" right="0.75" top="1" bottom="1" header="0.5" footer="0.5"/>
  <pageSetup scale="59" orientation="portrait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14" zoomScaleNormal="100" workbookViewId="0">
      <selection activeCell="H61" sqref="H61"/>
    </sheetView>
  </sheetViews>
  <sheetFormatPr defaultRowHeight="12.75" x14ac:dyDescent="0.2"/>
  <cols>
    <col min="1" max="1" width="11.85546875" customWidth="1"/>
    <col min="2" max="2" width="13.28515625" customWidth="1"/>
    <col min="3" max="4" width="13.42578125" customWidth="1"/>
    <col min="5" max="5" width="15.140625" customWidth="1"/>
    <col min="6" max="6" width="14.140625" customWidth="1"/>
    <col min="7" max="7" width="13.28515625" customWidth="1"/>
    <col min="8" max="8" width="13.42578125" customWidth="1"/>
    <col min="9" max="9" width="10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233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6" si="0">A10+1</f>
        <v>1</v>
      </c>
      <c r="B11" s="117">
        <v>36636</v>
      </c>
      <c r="C11" s="144" t="s">
        <v>229</v>
      </c>
      <c r="D11" s="24">
        <v>25.88</v>
      </c>
      <c r="E11" s="24">
        <v>25.34</v>
      </c>
      <c r="F11" s="21"/>
      <c r="G11" s="24"/>
      <c r="H11" s="24"/>
    </row>
    <row r="12" spans="1:9" x14ac:dyDescent="0.2">
      <c r="A12" s="19">
        <f t="shared" si="0"/>
        <v>2</v>
      </c>
      <c r="B12" s="117">
        <v>36640</v>
      </c>
      <c r="C12" s="144" t="s">
        <v>229</v>
      </c>
      <c r="D12" s="24">
        <v>26.04</v>
      </c>
      <c r="E12" s="24">
        <v>25.55</v>
      </c>
      <c r="F12" s="21"/>
      <c r="G12" s="24"/>
      <c r="H12" s="24"/>
    </row>
    <row r="13" spans="1:9" x14ac:dyDescent="0.2">
      <c r="A13" s="19">
        <f t="shared" si="0"/>
        <v>3</v>
      </c>
      <c r="B13" s="117">
        <v>36641</v>
      </c>
      <c r="C13" s="144" t="s">
        <v>229</v>
      </c>
      <c r="D13" s="24">
        <v>25.33</v>
      </c>
      <c r="E13" s="24">
        <v>25.02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36642</v>
      </c>
      <c r="C14" s="144" t="s">
        <v>229</v>
      </c>
      <c r="D14" s="24">
        <v>24.65</v>
      </c>
      <c r="E14" s="24">
        <v>24.53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36643</v>
      </c>
      <c r="C15" s="144" t="s">
        <v>229</v>
      </c>
      <c r="D15" s="24">
        <v>25.42</v>
      </c>
      <c r="E15" s="24">
        <v>25.21</v>
      </c>
      <c r="F15" s="144" t="s">
        <v>229</v>
      </c>
      <c r="G15" s="24">
        <v>3.0550000000000002</v>
      </c>
      <c r="H15" s="121"/>
      <c r="I15" s="138" t="s">
        <v>229</v>
      </c>
    </row>
    <row r="16" spans="1:9" x14ac:dyDescent="0.2">
      <c r="A16" s="19">
        <f t="shared" si="0"/>
        <v>6</v>
      </c>
      <c r="B16" s="117">
        <v>36644</v>
      </c>
      <c r="C16" s="144" t="s">
        <v>229</v>
      </c>
      <c r="D16" s="24">
        <v>25.74</v>
      </c>
      <c r="E16" s="24">
        <v>25.48</v>
      </c>
      <c r="F16" s="144" t="s">
        <v>229</v>
      </c>
      <c r="G16" s="24">
        <v>3.141</v>
      </c>
      <c r="H16" s="121"/>
      <c r="I16" s="138" t="s">
        <v>229</v>
      </c>
    </row>
    <row r="17" spans="1:9" x14ac:dyDescent="0.2">
      <c r="A17" s="19"/>
      <c r="B17" s="117"/>
      <c r="C17" s="108"/>
      <c r="D17" s="30"/>
      <c r="E17" s="30"/>
    </row>
    <row r="18" spans="1:9" x14ac:dyDescent="0.2">
      <c r="A18" s="19"/>
      <c r="B18" s="117"/>
      <c r="C18" s="108"/>
      <c r="D18" s="30"/>
      <c r="E18" s="30"/>
    </row>
    <row r="19" spans="1:9" x14ac:dyDescent="0.2">
      <c r="A19" s="19"/>
      <c r="B19" s="117"/>
      <c r="C19" s="108"/>
      <c r="D19" s="30"/>
      <c r="E19" s="30"/>
      <c r="F19" s="106"/>
      <c r="G19" s="30"/>
      <c r="H19" s="30"/>
      <c r="I19" s="106"/>
    </row>
    <row r="20" spans="1:9" x14ac:dyDescent="0.2">
      <c r="A20" s="19">
        <v>7</v>
      </c>
      <c r="B20" s="117">
        <v>36647</v>
      </c>
      <c r="C20" s="144" t="s">
        <v>229</v>
      </c>
      <c r="D20" s="121">
        <v>25.87</v>
      </c>
      <c r="E20" s="121">
        <v>25.6</v>
      </c>
      <c r="F20" s="144" t="s">
        <v>229</v>
      </c>
      <c r="G20" s="121">
        <v>3.2160000000000002</v>
      </c>
      <c r="H20" s="121"/>
    </row>
    <row r="21" spans="1:9" x14ac:dyDescent="0.2">
      <c r="A21" s="19">
        <f t="shared" ref="A21:A41" si="1">A20+1</f>
        <v>8</v>
      </c>
      <c r="B21" s="117">
        <v>36648</v>
      </c>
      <c r="C21" s="144" t="s">
        <v>229</v>
      </c>
      <c r="D21" s="121">
        <v>26.89</v>
      </c>
      <c r="E21" s="121">
        <v>26.46</v>
      </c>
      <c r="F21" s="144" t="s">
        <v>229</v>
      </c>
      <c r="G21" s="121">
        <v>3.2170000000000001</v>
      </c>
      <c r="H21" s="121"/>
    </row>
    <row r="22" spans="1:9" x14ac:dyDescent="0.2">
      <c r="A22" s="19">
        <f t="shared" si="1"/>
        <v>9</v>
      </c>
      <c r="B22" s="117">
        <v>36649</v>
      </c>
      <c r="C22" s="144" t="s">
        <v>229</v>
      </c>
      <c r="D22" s="121">
        <v>26.75</v>
      </c>
      <c r="E22" s="121">
        <v>26.41</v>
      </c>
      <c r="F22" s="144" t="s">
        <v>229</v>
      </c>
      <c r="G22" s="121">
        <v>3.1259999999999999</v>
      </c>
      <c r="H22" s="121"/>
    </row>
    <row r="23" spans="1:9" x14ac:dyDescent="0.2">
      <c r="A23" s="19">
        <f t="shared" si="1"/>
        <v>10</v>
      </c>
      <c r="B23" s="117">
        <v>36650</v>
      </c>
      <c r="C23" s="144" t="s">
        <v>229</v>
      </c>
      <c r="D23" s="121">
        <v>26.98</v>
      </c>
      <c r="E23" s="121">
        <v>26.56</v>
      </c>
      <c r="F23" s="144" t="s">
        <v>229</v>
      </c>
      <c r="G23" s="121">
        <v>3.1070000000000002</v>
      </c>
      <c r="H23" s="121"/>
    </row>
    <row r="24" spans="1:9" x14ac:dyDescent="0.2">
      <c r="A24" s="19">
        <f t="shared" si="1"/>
        <v>11</v>
      </c>
      <c r="B24" s="117">
        <v>36651</v>
      </c>
      <c r="C24" s="144" t="s">
        <v>229</v>
      </c>
      <c r="D24" s="121">
        <v>27.29</v>
      </c>
      <c r="E24" s="121">
        <v>26.92</v>
      </c>
      <c r="F24" s="144" t="s">
        <v>229</v>
      </c>
      <c r="G24" s="121">
        <v>3.0249999999999999</v>
      </c>
      <c r="H24" s="121"/>
    </row>
    <row r="25" spans="1:9" x14ac:dyDescent="0.2">
      <c r="A25" s="19">
        <f t="shared" si="1"/>
        <v>12</v>
      </c>
      <c r="B25" s="117">
        <v>36654</v>
      </c>
      <c r="C25" s="144" t="s">
        <v>229</v>
      </c>
      <c r="D25" s="121">
        <v>28.09</v>
      </c>
      <c r="E25" s="121">
        <v>27.75</v>
      </c>
      <c r="F25" s="144" t="s">
        <v>229</v>
      </c>
      <c r="G25" s="121">
        <v>3.17</v>
      </c>
      <c r="H25" s="121"/>
    </row>
    <row r="26" spans="1:9" x14ac:dyDescent="0.2">
      <c r="A26" s="19">
        <f t="shared" si="1"/>
        <v>13</v>
      </c>
      <c r="B26" s="117">
        <v>36655</v>
      </c>
      <c r="C26" s="144" t="s">
        <v>229</v>
      </c>
      <c r="D26" s="121">
        <v>28.65</v>
      </c>
      <c r="E26" s="121">
        <v>28.4</v>
      </c>
      <c r="F26" s="144" t="s">
        <v>229</v>
      </c>
      <c r="G26" s="121">
        <v>3.1829999999999998</v>
      </c>
      <c r="H26" s="121"/>
    </row>
    <row r="27" spans="1:9" x14ac:dyDescent="0.2">
      <c r="A27" s="19">
        <f t="shared" si="1"/>
        <v>14</v>
      </c>
      <c r="B27" s="117">
        <v>36656</v>
      </c>
      <c r="C27" s="144" t="s">
        <v>229</v>
      </c>
      <c r="D27" s="121">
        <v>28.1</v>
      </c>
      <c r="E27" s="121">
        <v>28.05</v>
      </c>
      <c r="F27" s="144" t="s">
        <v>229</v>
      </c>
      <c r="G27" s="121">
        <v>3.3170000000000002</v>
      </c>
      <c r="H27" s="121"/>
    </row>
    <row r="28" spans="1:9" x14ac:dyDescent="0.2">
      <c r="A28" s="19">
        <f t="shared" si="1"/>
        <v>15</v>
      </c>
      <c r="B28" s="117">
        <v>36657</v>
      </c>
      <c r="C28" s="144" t="s">
        <v>229</v>
      </c>
      <c r="D28" s="121">
        <v>29.11</v>
      </c>
      <c r="E28" s="121">
        <v>28.94</v>
      </c>
      <c r="F28" s="144" t="s">
        <v>229</v>
      </c>
      <c r="G28" s="121">
        <v>3.3519999999999999</v>
      </c>
      <c r="H28" s="121"/>
    </row>
    <row r="29" spans="1:9" x14ac:dyDescent="0.2">
      <c r="A29" s="19">
        <f t="shared" si="1"/>
        <v>16</v>
      </c>
      <c r="B29" s="117">
        <v>36658</v>
      </c>
      <c r="C29" s="144" t="s">
        <v>229</v>
      </c>
      <c r="D29" s="121">
        <v>29.62</v>
      </c>
      <c r="E29" s="121">
        <v>29.39</v>
      </c>
      <c r="F29" s="144" t="s">
        <v>229</v>
      </c>
      <c r="G29" s="121">
        <v>3.3540000000000001</v>
      </c>
      <c r="H29" s="121"/>
    </row>
    <row r="30" spans="1:9" x14ac:dyDescent="0.2">
      <c r="A30" s="19">
        <f t="shared" si="1"/>
        <v>17</v>
      </c>
      <c r="B30" s="117">
        <v>36661</v>
      </c>
      <c r="C30" s="144" t="s">
        <v>229</v>
      </c>
      <c r="D30" s="121">
        <v>29.92</v>
      </c>
      <c r="E30" s="121">
        <v>29.73</v>
      </c>
      <c r="F30" s="144" t="s">
        <v>229</v>
      </c>
      <c r="G30" s="121">
        <v>3.3959999999999999</v>
      </c>
      <c r="H30" s="121"/>
    </row>
    <row r="31" spans="1:9" x14ac:dyDescent="0.2">
      <c r="A31" s="19">
        <f t="shared" si="1"/>
        <v>18</v>
      </c>
      <c r="B31" s="117">
        <v>36662</v>
      </c>
      <c r="C31" s="144" t="s">
        <v>229</v>
      </c>
      <c r="D31" s="121">
        <v>29.73</v>
      </c>
      <c r="E31" s="121">
        <v>29.65</v>
      </c>
      <c r="F31" s="144" t="s">
        <v>229</v>
      </c>
      <c r="G31" s="121">
        <v>3.448</v>
      </c>
      <c r="H31" s="121"/>
    </row>
    <row r="32" spans="1:9" x14ac:dyDescent="0.2">
      <c r="A32" s="19">
        <f t="shared" si="1"/>
        <v>19</v>
      </c>
      <c r="B32" s="117">
        <v>36663</v>
      </c>
      <c r="C32" s="144" t="s">
        <v>229</v>
      </c>
      <c r="D32" s="121">
        <v>29.32</v>
      </c>
      <c r="E32" s="121">
        <v>29.44</v>
      </c>
      <c r="F32" s="144" t="s">
        <v>229</v>
      </c>
      <c r="G32" s="121">
        <v>3.6890000000000001</v>
      </c>
      <c r="H32" s="121"/>
    </row>
    <row r="33" spans="1:9" x14ac:dyDescent="0.2">
      <c r="A33" s="19">
        <f t="shared" si="1"/>
        <v>20</v>
      </c>
      <c r="B33" s="117">
        <v>36664</v>
      </c>
      <c r="C33" s="144" t="s">
        <v>229</v>
      </c>
      <c r="D33" s="145">
        <v>30.33</v>
      </c>
      <c r="E33" s="145">
        <v>30.22</v>
      </c>
      <c r="F33" s="144" t="s">
        <v>229</v>
      </c>
      <c r="G33" s="121">
        <v>3.71</v>
      </c>
      <c r="H33" s="121"/>
    </row>
    <row r="34" spans="1:9" x14ac:dyDescent="0.2">
      <c r="A34" s="19">
        <f t="shared" si="1"/>
        <v>21</v>
      </c>
      <c r="B34" s="117">
        <v>36665</v>
      </c>
      <c r="C34" s="144" t="s">
        <v>229</v>
      </c>
      <c r="D34" s="145">
        <v>29.89</v>
      </c>
      <c r="E34" s="145">
        <v>29.85</v>
      </c>
      <c r="F34" s="144" t="s">
        <v>229</v>
      </c>
      <c r="G34" s="121">
        <v>3.8250000000000002</v>
      </c>
      <c r="H34" s="121"/>
    </row>
    <row r="35" spans="1:9" x14ac:dyDescent="0.2">
      <c r="A35" s="19">
        <f t="shared" si="1"/>
        <v>22</v>
      </c>
      <c r="B35" s="117">
        <v>36668</v>
      </c>
      <c r="C35" s="144" t="s">
        <v>229</v>
      </c>
      <c r="D35" s="145">
        <v>28.61</v>
      </c>
      <c r="E35" s="145">
        <v>28.73</v>
      </c>
      <c r="F35" s="144" t="s">
        <v>229</v>
      </c>
      <c r="G35" s="121">
        <v>3.7469999999999999</v>
      </c>
      <c r="H35" s="121"/>
    </row>
    <row r="36" spans="1:9" x14ac:dyDescent="0.2">
      <c r="A36" s="19">
        <f t="shared" si="1"/>
        <v>23</v>
      </c>
      <c r="B36" s="117">
        <v>36669</v>
      </c>
      <c r="C36" s="138" t="s">
        <v>231</v>
      </c>
      <c r="D36" s="145">
        <v>28.78</v>
      </c>
      <c r="E36" s="145">
        <v>28.28</v>
      </c>
      <c r="F36" s="144" t="s">
        <v>229</v>
      </c>
      <c r="G36" s="121">
        <v>3.8140000000000001</v>
      </c>
      <c r="H36" s="121"/>
    </row>
    <row r="37" spans="1:9" x14ac:dyDescent="0.2">
      <c r="A37" s="19">
        <f t="shared" si="1"/>
        <v>24</v>
      </c>
      <c r="B37" s="117">
        <v>36670</v>
      </c>
      <c r="C37" s="138" t="s">
        <v>231</v>
      </c>
      <c r="D37" s="145">
        <v>29.93</v>
      </c>
      <c r="E37" s="145">
        <v>29.18</v>
      </c>
      <c r="F37" s="144" t="s">
        <v>229</v>
      </c>
      <c r="G37" s="121">
        <v>4.0730000000000004</v>
      </c>
      <c r="H37" s="121"/>
    </row>
    <row r="38" spans="1:9" x14ac:dyDescent="0.2">
      <c r="A38" s="19">
        <f t="shared" si="1"/>
        <v>25</v>
      </c>
      <c r="B38" s="117">
        <v>36671</v>
      </c>
      <c r="C38" s="138" t="s">
        <v>231</v>
      </c>
      <c r="D38" s="145">
        <v>30.51</v>
      </c>
      <c r="E38" s="145">
        <v>29.63</v>
      </c>
      <c r="F38" s="144" t="s">
        <v>229</v>
      </c>
      <c r="G38" s="121">
        <v>4.2359999999999998</v>
      </c>
      <c r="H38" s="121"/>
      <c r="I38" s="106"/>
    </row>
    <row r="39" spans="1:9" x14ac:dyDescent="0.2">
      <c r="A39" s="19">
        <f t="shared" si="1"/>
        <v>26</v>
      </c>
      <c r="B39" s="117">
        <v>36672</v>
      </c>
      <c r="C39" s="138" t="s">
        <v>231</v>
      </c>
      <c r="D39" s="145">
        <v>30</v>
      </c>
      <c r="E39" s="145">
        <v>29.07</v>
      </c>
      <c r="F39" s="144" t="s">
        <v>229</v>
      </c>
      <c r="G39" s="121">
        <v>4.4059999999999997</v>
      </c>
      <c r="H39" s="121"/>
      <c r="I39" s="106"/>
    </row>
    <row r="40" spans="1:9" x14ac:dyDescent="0.2">
      <c r="A40" s="19">
        <f t="shared" si="1"/>
        <v>27</v>
      </c>
      <c r="B40" s="117">
        <v>36676</v>
      </c>
      <c r="C40" s="138" t="s">
        <v>231</v>
      </c>
      <c r="D40" s="145">
        <v>30.35</v>
      </c>
      <c r="E40" s="145">
        <v>29.41</v>
      </c>
      <c r="F40" s="138" t="s">
        <v>231</v>
      </c>
      <c r="G40" s="121">
        <v>4.3540000000000001</v>
      </c>
      <c r="H40" s="121"/>
      <c r="I40" s="106"/>
    </row>
    <row r="41" spans="1:9" x14ac:dyDescent="0.2">
      <c r="A41" s="19">
        <f t="shared" si="1"/>
        <v>28</v>
      </c>
      <c r="B41" s="117">
        <v>36677</v>
      </c>
      <c r="C41" s="138" t="s">
        <v>231</v>
      </c>
      <c r="D41" s="145">
        <v>29.01</v>
      </c>
      <c r="E41" s="145">
        <v>28.42</v>
      </c>
      <c r="F41" s="138" t="s">
        <v>231</v>
      </c>
      <c r="G41" s="121">
        <v>4.3559999999999999</v>
      </c>
      <c r="H41" s="121"/>
      <c r="I41" s="106"/>
    </row>
    <row r="42" spans="1:9" x14ac:dyDescent="0.2">
      <c r="A42" s="19"/>
      <c r="G42" s="30"/>
      <c r="H42" s="30"/>
      <c r="I42" s="106"/>
    </row>
    <row r="43" spans="1:9" ht="13.5" customHeight="1" x14ac:dyDescent="0.2">
      <c r="A43" s="19"/>
      <c r="C43" s="89"/>
      <c r="D43" s="30"/>
      <c r="E43" s="30"/>
      <c r="F43" s="89"/>
      <c r="G43" s="30"/>
      <c r="H43" s="30"/>
    </row>
    <row r="44" spans="1:9" x14ac:dyDescent="0.2">
      <c r="A44" s="19" t="s">
        <v>20</v>
      </c>
      <c r="B44" s="20"/>
      <c r="C44" s="21"/>
      <c r="D44" s="29">
        <v>36668</v>
      </c>
      <c r="E44" s="30"/>
      <c r="F44" s="21"/>
      <c r="G44" s="30"/>
      <c r="H44" s="30"/>
    </row>
    <row r="45" spans="1:9" x14ac:dyDescent="0.2">
      <c r="A45" s="19" t="s">
        <v>21</v>
      </c>
      <c r="B45" s="20"/>
      <c r="C45" s="21"/>
      <c r="D45" s="31">
        <v>36676</v>
      </c>
      <c r="E45" s="30"/>
      <c r="F45" s="21"/>
      <c r="G45" s="30"/>
      <c r="H45" s="30"/>
    </row>
    <row r="46" spans="1:9" x14ac:dyDescent="0.2">
      <c r="A46" s="19" t="s">
        <v>22</v>
      </c>
      <c r="B46" s="20"/>
      <c r="D46" s="31">
        <v>36676</v>
      </c>
    </row>
    <row r="47" spans="1:9" x14ac:dyDescent="0.2">
      <c r="A47" s="32" t="s">
        <v>23</v>
      </c>
      <c r="B47" s="20"/>
      <c r="C47" s="33"/>
      <c r="D47" s="11"/>
      <c r="E47" s="34" t="s">
        <v>24</v>
      </c>
      <c r="F47" s="33"/>
      <c r="G47" s="35"/>
      <c r="H47" s="35"/>
    </row>
    <row r="48" spans="1:9" x14ac:dyDescent="0.2">
      <c r="A48" s="19"/>
      <c r="B48" s="14"/>
      <c r="C48" s="33"/>
      <c r="D48" s="112" t="s">
        <v>25</v>
      </c>
      <c r="E48" s="112" t="s">
        <v>25</v>
      </c>
      <c r="F48" s="33"/>
      <c r="G48" s="113" t="s">
        <v>4</v>
      </c>
      <c r="H48" s="113" t="s">
        <v>26</v>
      </c>
    </row>
    <row r="49" spans="1:9" x14ac:dyDescent="0.2">
      <c r="A49" s="140"/>
      <c r="B49" s="14"/>
      <c r="C49" s="33"/>
      <c r="D49" s="112" t="s">
        <v>5</v>
      </c>
      <c r="E49" s="112" t="s">
        <v>5</v>
      </c>
      <c r="F49" s="33"/>
      <c r="G49" s="113" t="s">
        <v>6</v>
      </c>
      <c r="H49" s="113" t="s">
        <v>27</v>
      </c>
    </row>
    <row r="50" spans="1:9" x14ac:dyDescent="0.2">
      <c r="A50" s="37" t="s">
        <v>28</v>
      </c>
      <c r="B50" s="38"/>
      <c r="C50" s="39" t="s">
        <v>23</v>
      </c>
      <c r="D50" s="40">
        <f>ROUND((AVERAGE(D11:D35)),3)</f>
        <v>27.646000000000001</v>
      </c>
      <c r="E50" s="40">
        <f>ROUND((AVERAGE(E11:E35)),3)</f>
        <v>27.42</v>
      </c>
      <c r="F50" s="41" t="s">
        <v>29</v>
      </c>
      <c r="G50" s="42">
        <f>ROUND((AVERAGE(G11:G39)),5)</f>
        <v>3.4821399999999998</v>
      </c>
      <c r="H50" s="42" t="e">
        <f>ROUND((AVERAGE(H16:H39)),5)</f>
        <v>#DIV/0!</v>
      </c>
      <c r="I50" s="114" t="s">
        <v>30</v>
      </c>
    </row>
    <row r="51" spans="1:9" x14ac:dyDescent="0.2">
      <c r="A51" s="44" t="s">
        <v>31</v>
      </c>
      <c r="B51" s="45"/>
      <c r="C51" s="99" t="s">
        <v>232</v>
      </c>
      <c r="D51" s="103">
        <f>ROUND((AVERAGE(D20:D41)),3)</f>
        <v>28.806000000000001</v>
      </c>
      <c r="E51" s="103">
        <f>ROUND((AVERAGE(E20:E41)),3)</f>
        <v>28.459</v>
      </c>
      <c r="F51" s="48" t="s">
        <v>33</v>
      </c>
      <c r="G51" s="49">
        <f>ROUND((AVERAGE(G20:G41)),5)</f>
        <v>3.5964100000000001</v>
      </c>
      <c r="H51" s="49" t="e">
        <f>ROUND((AVERAGE(H20:H42)),5)</f>
        <v>#DIV/0!</v>
      </c>
      <c r="I51" s="114" t="s">
        <v>34</v>
      </c>
    </row>
    <row r="52" spans="1:9" x14ac:dyDescent="0.2">
      <c r="A52" s="50" t="s">
        <v>35</v>
      </c>
      <c r="B52" s="45"/>
      <c r="C52" s="51"/>
      <c r="D52" s="47">
        <f>ROUND((((SUM(D20:D41))-D35+E35)/23),3)</f>
        <v>27.559000000000001</v>
      </c>
      <c r="E52" s="47" t="s">
        <v>36</v>
      </c>
      <c r="F52" s="52"/>
      <c r="G52" s="47" t="s">
        <v>36</v>
      </c>
      <c r="H52" s="143" t="s">
        <v>36</v>
      </c>
      <c r="I52" s="43"/>
    </row>
    <row r="53" spans="1:9" x14ac:dyDescent="0.2">
      <c r="A53" s="50" t="s">
        <v>48</v>
      </c>
      <c r="B53" s="45"/>
      <c r="C53" s="23"/>
      <c r="D53" s="47">
        <f>D35</f>
        <v>28.61</v>
      </c>
      <c r="E53" s="47" t="s">
        <v>36</v>
      </c>
      <c r="F53" s="142" t="s">
        <v>49</v>
      </c>
      <c r="G53" s="49">
        <f>G39</f>
        <v>4.4059999999999997</v>
      </c>
      <c r="H53" s="49">
        <f>H39</f>
        <v>0</v>
      </c>
      <c r="I53" s="43" t="s">
        <v>50</v>
      </c>
    </row>
    <row r="54" spans="1:9" x14ac:dyDescent="0.2">
      <c r="A54" s="50" t="s">
        <v>42</v>
      </c>
      <c r="B54" s="45"/>
      <c r="C54" s="23"/>
      <c r="D54" s="47">
        <f>ROUND((SUM(D34:D35)/2),3)</f>
        <v>29.25</v>
      </c>
      <c r="E54" s="141" t="s">
        <v>36</v>
      </c>
      <c r="F54" s="59" t="s">
        <v>43</v>
      </c>
      <c r="G54" s="49">
        <f>ROUND(SUM(G38:G39)/2,5)</f>
        <v>4.3209999999999997</v>
      </c>
      <c r="H54" s="49">
        <f>SUM(H38:H39)/2</f>
        <v>0</v>
      </c>
      <c r="I54" s="43" t="s">
        <v>44</v>
      </c>
    </row>
    <row r="55" spans="1:9" x14ac:dyDescent="0.2">
      <c r="A55" s="50" t="s">
        <v>39</v>
      </c>
      <c r="B55" s="45"/>
      <c r="C55" s="23"/>
      <c r="D55" s="47">
        <f>ROUND((SUM(D33:D35)/3),3)</f>
        <v>29.61</v>
      </c>
      <c r="E55" s="47" t="s">
        <v>36</v>
      </c>
      <c r="F55" s="53" t="s">
        <v>40</v>
      </c>
      <c r="G55" s="49">
        <f>ROUND(AVERAGE(G37:G39),5)</f>
        <v>4.2383300000000004</v>
      </c>
      <c r="H55" s="49" t="e">
        <f>ROUND(AVERAGE(H37:H39),5)</f>
        <v>#DIV/0!</v>
      </c>
      <c r="I55" s="43" t="s">
        <v>41</v>
      </c>
    </row>
    <row r="56" spans="1:9" x14ac:dyDescent="0.2">
      <c r="A56" s="56" t="s">
        <v>52</v>
      </c>
      <c r="B56" s="45"/>
      <c r="C56" s="23"/>
      <c r="D56" s="55" t="s">
        <v>36</v>
      </c>
      <c r="E56" s="55" t="s">
        <v>36</v>
      </c>
      <c r="F56" s="59" t="s">
        <v>53</v>
      </c>
      <c r="G56" s="49">
        <f>ROUND(AVERAGE(G36:G39),5)</f>
        <v>4.13225</v>
      </c>
      <c r="H56" s="49" t="e">
        <f>ROUND(AVERAGE(H36:H39),5)</f>
        <v>#DIV/0!</v>
      </c>
      <c r="I56" s="43" t="s">
        <v>54</v>
      </c>
    </row>
    <row r="57" spans="1:9" x14ac:dyDescent="0.2">
      <c r="A57" s="56" t="s">
        <v>87</v>
      </c>
      <c r="B57" s="45"/>
      <c r="C57" s="23"/>
      <c r="D57" s="47">
        <f>ROUND((SUM(D31:D35)/5),3)</f>
        <v>29.576000000000001</v>
      </c>
      <c r="E57" s="55" t="s">
        <v>36</v>
      </c>
      <c r="F57" s="53" t="s">
        <v>38</v>
      </c>
      <c r="G57" s="49">
        <f>ROUND(AVERAGE(G35:G39),5)</f>
        <v>4.0552000000000001</v>
      </c>
      <c r="H57" s="49" t="e">
        <f>ROUND(AVERAGE(H35:H39),5)</f>
        <v>#DIV/0!</v>
      </c>
    </row>
    <row r="58" spans="1:9" x14ac:dyDescent="0.2">
      <c r="A58" s="50" t="s">
        <v>46</v>
      </c>
      <c r="B58" s="45"/>
      <c r="C58" s="23"/>
      <c r="D58" s="55" t="s">
        <v>36</v>
      </c>
      <c r="E58" s="47" t="s">
        <v>36</v>
      </c>
      <c r="F58" s="53" t="s">
        <v>47</v>
      </c>
      <c r="G58" s="49">
        <f>G38</f>
        <v>4.2359999999999998</v>
      </c>
      <c r="H58" s="49">
        <f>H38</f>
        <v>0</v>
      </c>
    </row>
    <row r="59" spans="1:9" x14ac:dyDescent="0.2">
      <c r="A59" s="50" t="s">
        <v>45</v>
      </c>
      <c r="B59" s="38"/>
      <c r="C59" s="57"/>
      <c r="D59" s="58" t="s">
        <v>36</v>
      </c>
      <c r="E59" s="58" t="s">
        <v>36</v>
      </c>
      <c r="F59" s="59" t="s">
        <v>88</v>
      </c>
      <c r="G59" s="42">
        <f>G37</f>
        <v>4.0730000000000004</v>
      </c>
      <c r="H59" s="42">
        <f>H37</f>
        <v>0</v>
      </c>
    </row>
    <row r="60" spans="1:9" x14ac:dyDescent="0.2">
      <c r="A60" s="56" t="s">
        <v>51</v>
      </c>
      <c r="B60" s="38"/>
      <c r="C60" s="57"/>
      <c r="D60" s="55" t="s">
        <v>36</v>
      </c>
      <c r="E60" s="55" t="s">
        <v>36</v>
      </c>
      <c r="F60" s="59"/>
      <c r="G60" s="49">
        <f>ROUND(AVERAGE(G38:G39),5)</f>
        <v>4.3209999999999997</v>
      </c>
      <c r="H60" s="49" t="e">
        <f>ROUND(AVERAGE(H38:H39),5)</f>
        <v>#DIV/0!</v>
      </c>
    </row>
    <row r="61" spans="1:9" x14ac:dyDescent="0.2">
      <c r="A61" s="25"/>
      <c r="B61" s="25"/>
      <c r="C61" s="25"/>
      <c r="D61" s="60"/>
      <c r="E61" s="60"/>
      <c r="F61" s="25"/>
      <c r="G61" s="25"/>
      <c r="H61" s="25"/>
    </row>
    <row r="62" spans="1:9" x14ac:dyDescent="0.2">
      <c r="A62" s="25"/>
      <c r="B62" s="25"/>
      <c r="C62" s="25"/>
      <c r="D62" s="25"/>
      <c r="E62" s="25"/>
      <c r="F62" s="25"/>
      <c r="G62" s="25"/>
      <c r="H62" s="25"/>
    </row>
    <row r="63" spans="1:9" ht="18" x14ac:dyDescent="0.25">
      <c r="A63" s="137" t="s">
        <v>55</v>
      </c>
      <c r="C63" s="25"/>
      <c r="E63" s="137" t="s">
        <v>56</v>
      </c>
      <c r="F63" s="61"/>
      <c r="G63" s="62"/>
      <c r="H63" s="62"/>
    </row>
    <row r="64" spans="1:9" x14ac:dyDescent="0.2">
      <c r="A64" s="98">
        <v>36669</v>
      </c>
      <c r="C64" s="62">
        <v>59</v>
      </c>
      <c r="E64" s="98">
        <v>36669</v>
      </c>
      <c r="F64" s="61"/>
      <c r="G64" s="100">
        <v>68.349999999999994</v>
      </c>
      <c r="H64" s="62"/>
    </row>
    <row r="65" spans="1:8" x14ac:dyDescent="0.2">
      <c r="A65" s="98">
        <v>36670</v>
      </c>
      <c r="B65" s="68" t="s">
        <v>59</v>
      </c>
      <c r="C65" s="62">
        <v>54</v>
      </c>
      <c r="E65" s="98">
        <v>36670</v>
      </c>
      <c r="F65" s="68" t="s">
        <v>60</v>
      </c>
      <c r="G65" s="101">
        <v>64.75</v>
      </c>
      <c r="H65" s="62"/>
    </row>
    <row r="66" spans="1:8" x14ac:dyDescent="0.2">
      <c r="A66" s="98">
        <v>36671</v>
      </c>
      <c r="C66" s="62">
        <v>58.75</v>
      </c>
      <c r="E66" s="98">
        <v>36671</v>
      </c>
      <c r="G66" s="101">
        <v>69</v>
      </c>
      <c r="H66" s="62"/>
    </row>
    <row r="67" spans="1:8" x14ac:dyDescent="0.2">
      <c r="A67" s="67"/>
      <c r="C67" s="69"/>
      <c r="E67" s="67"/>
      <c r="G67" s="70"/>
      <c r="H67" s="62"/>
    </row>
    <row r="68" spans="1:8" x14ac:dyDescent="0.2">
      <c r="A68" s="25"/>
      <c r="C68" s="65"/>
      <c r="E68" s="25"/>
      <c r="G68" s="66"/>
      <c r="H68" s="62"/>
    </row>
    <row r="69" spans="1:8" x14ac:dyDescent="0.2">
      <c r="A69" s="25" t="s">
        <v>62</v>
      </c>
      <c r="B69" s="68" t="s">
        <v>63</v>
      </c>
      <c r="C69" s="69">
        <f>C66</f>
        <v>58.75</v>
      </c>
      <c r="E69" s="25" t="s">
        <v>62</v>
      </c>
      <c r="F69" s="68" t="s">
        <v>64</v>
      </c>
      <c r="G69" s="69">
        <f>G66</f>
        <v>69</v>
      </c>
      <c r="H69" s="62"/>
    </row>
    <row r="70" spans="1:8" x14ac:dyDescent="0.2">
      <c r="A70" s="25" t="s">
        <v>65</v>
      </c>
      <c r="B70" s="68" t="s">
        <v>66</v>
      </c>
      <c r="C70" s="69">
        <f>AVERAGE(C65:C66)</f>
        <v>56.375</v>
      </c>
      <c r="E70" s="25" t="s">
        <v>65</v>
      </c>
      <c r="F70" s="68" t="s">
        <v>67</v>
      </c>
      <c r="G70" s="69">
        <f>AVERAGE(G65:G66)</f>
        <v>66.875</v>
      </c>
      <c r="H70" s="62"/>
    </row>
    <row r="71" spans="1:8" x14ac:dyDescent="0.2">
      <c r="A71" s="25" t="s">
        <v>68</v>
      </c>
      <c r="B71" s="68" t="s">
        <v>69</v>
      </c>
      <c r="C71" s="69">
        <f>AVERAGE(C64:C66)</f>
        <v>57.25</v>
      </c>
      <c r="E71" s="25" t="s">
        <v>68</v>
      </c>
      <c r="F71" s="68" t="s">
        <v>70</v>
      </c>
      <c r="G71" s="69">
        <f>AVERAGE(G64:G66)</f>
        <v>67.36666666666666</v>
      </c>
      <c r="H71" s="62"/>
    </row>
    <row r="74" spans="1:8" ht="15" x14ac:dyDescent="0.25">
      <c r="A74" s="111" t="s">
        <v>71</v>
      </c>
      <c r="C74" s="25"/>
    </row>
    <row r="75" spans="1:8" x14ac:dyDescent="0.2">
      <c r="A75" s="98">
        <v>36669</v>
      </c>
      <c r="B75" s="128"/>
      <c r="C75" s="65">
        <v>1.19</v>
      </c>
    </row>
    <row r="76" spans="1:8" x14ac:dyDescent="0.2">
      <c r="A76" s="122">
        <v>36670</v>
      </c>
      <c r="C76" s="65">
        <v>1.19</v>
      </c>
    </row>
    <row r="77" spans="1:8" x14ac:dyDescent="0.2">
      <c r="A77" s="95">
        <v>36671</v>
      </c>
      <c r="C77" s="65">
        <v>1.19</v>
      </c>
    </row>
    <row r="78" spans="1:8" x14ac:dyDescent="0.2">
      <c r="A78" s="25"/>
      <c r="C78" s="65"/>
    </row>
    <row r="79" spans="1:8" x14ac:dyDescent="0.2">
      <c r="A79" s="25" t="s">
        <v>62</v>
      </c>
      <c r="B79" s="87" t="s">
        <v>89</v>
      </c>
      <c r="C79" s="65">
        <f>C77</f>
        <v>1.19</v>
      </c>
    </row>
    <row r="80" spans="1:8" x14ac:dyDescent="0.2">
      <c r="A80" s="25" t="s">
        <v>65</v>
      </c>
      <c r="B80" s="87" t="s">
        <v>90</v>
      </c>
      <c r="C80" s="65">
        <f>AVERAGE(C76:C77)</f>
        <v>1.19</v>
      </c>
    </row>
    <row r="81" spans="1:3" x14ac:dyDescent="0.2">
      <c r="A81" s="25" t="s">
        <v>68</v>
      </c>
      <c r="B81" s="87" t="s">
        <v>91</v>
      </c>
      <c r="C81" s="65">
        <f>AVERAGE(C75:C77)</f>
        <v>1.19</v>
      </c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9" zoomScale="75" zoomScaleNormal="100" workbookViewId="0">
      <selection activeCell="E48" sqref="E48"/>
    </sheetView>
  </sheetViews>
  <sheetFormatPr defaultRowHeight="12.75" x14ac:dyDescent="0.2"/>
  <cols>
    <col min="1" max="1" width="11.7109375" customWidth="1"/>
    <col min="2" max="2" width="16.28515625" customWidth="1"/>
    <col min="3" max="3" width="14.7109375" customWidth="1"/>
    <col min="4" max="4" width="16.7109375" customWidth="1"/>
    <col min="5" max="5" width="15.5703125" customWidth="1"/>
    <col min="7" max="7" width="17.85546875" customWidth="1"/>
    <col min="8" max="8" width="15.5703125" customWidth="1"/>
    <col min="9" max="9" width="17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228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8" si="0">A10+1</f>
        <v>1</v>
      </c>
      <c r="B11" s="117">
        <v>36607</v>
      </c>
      <c r="C11" s="106" t="s">
        <v>226</v>
      </c>
      <c r="D11" s="24">
        <v>27.46</v>
      </c>
      <c r="E11" s="24">
        <v>26.76</v>
      </c>
      <c r="F11" s="21"/>
      <c r="G11" s="24"/>
      <c r="H11" s="24"/>
    </row>
    <row r="12" spans="1:9" x14ac:dyDescent="0.2">
      <c r="A12" s="19">
        <f t="shared" si="0"/>
        <v>2</v>
      </c>
      <c r="B12" s="117">
        <v>36608</v>
      </c>
      <c r="C12" s="106" t="s">
        <v>226</v>
      </c>
      <c r="D12" s="24">
        <v>27.31</v>
      </c>
      <c r="E12" s="24">
        <v>26.7</v>
      </c>
      <c r="F12" s="21"/>
      <c r="G12" s="24"/>
      <c r="H12" s="24"/>
    </row>
    <row r="13" spans="1:9" x14ac:dyDescent="0.2">
      <c r="A13" s="19">
        <f t="shared" si="0"/>
        <v>3</v>
      </c>
      <c r="B13" s="117">
        <v>36609</v>
      </c>
      <c r="C13" s="106" t="s">
        <v>226</v>
      </c>
      <c r="D13" s="24">
        <v>28.02</v>
      </c>
      <c r="E13" s="24">
        <v>27.28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36612</v>
      </c>
      <c r="C14" s="106" t="s">
        <v>226</v>
      </c>
      <c r="D14" s="24">
        <v>27.79</v>
      </c>
      <c r="E14" s="24">
        <v>27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36613</v>
      </c>
      <c r="C15" s="106" t="s">
        <v>226</v>
      </c>
      <c r="D15" s="24">
        <v>27.09</v>
      </c>
      <c r="E15" s="24">
        <v>26.35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36614</v>
      </c>
      <c r="C16" s="106" t="s">
        <v>226</v>
      </c>
      <c r="D16" s="121">
        <v>26.45</v>
      </c>
      <c r="E16" s="121">
        <v>25.87</v>
      </c>
      <c r="F16" s="106"/>
      <c r="G16" s="121"/>
      <c r="H16" s="121"/>
      <c r="I16" s="106"/>
    </row>
    <row r="17" spans="1:9" x14ac:dyDescent="0.2">
      <c r="A17" s="19">
        <f t="shared" si="0"/>
        <v>7</v>
      </c>
      <c r="B17" s="117">
        <v>36615</v>
      </c>
      <c r="C17" s="106" t="s">
        <v>226</v>
      </c>
      <c r="D17" s="121">
        <v>26.7</v>
      </c>
      <c r="E17" s="121">
        <v>26.07</v>
      </c>
      <c r="F17" s="106" t="s">
        <v>226</v>
      </c>
      <c r="G17" s="121">
        <v>2.8730000000000002</v>
      </c>
      <c r="H17" s="121"/>
      <c r="I17" s="106" t="s">
        <v>226</v>
      </c>
    </row>
    <row r="18" spans="1:9" x14ac:dyDescent="0.2">
      <c r="A18" s="19">
        <f t="shared" si="0"/>
        <v>8</v>
      </c>
      <c r="B18" s="117">
        <v>36616</v>
      </c>
      <c r="C18" s="106" t="s">
        <v>226</v>
      </c>
      <c r="D18" s="121">
        <v>26.9</v>
      </c>
      <c r="E18" s="121">
        <v>26.38</v>
      </c>
      <c r="F18" s="106" t="s">
        <v>226</v>
      </c>
      <c r="G18" s="121">
        <v>2.9449999999999998</v>
      </c>
      <c r="H18" s="121"/>
      <c r="I18" s="106" t="s">
        <v>226</v>
      </c>
    </row>
    <row r="19" spans="1:9" x14ac:dyDescent="0.2">
      <c r="A19" s="19"/>
      <c r="B19" s="117"/>
      <c r="C19" s="106"/>
      <c r="D19" s="30"/>
      <c r="E19" s="30"/>
      <c r="F19" s="106"/>
      <c r="G19" s="30"/>
      <c r="H19" s="30"/>
      <c r="I19" s="106"/>
    </row>
    <row r="20" spans="1:9" x14ac:dyDescent="0.2">
      <c r="A20" s="19">
        <v>9</v>
      </c>
      <c r="B20" s="117">
        <v>36619</v>
      </c>
      <c r="C20" s="108" t="s">
        <v>226</v>
      </c>
      <c r="D20" s="121">
        <v>26.43</v>
      </c>
      <c r="E20" s="121">
        <v>25.94</v>
      </c>
      <c r="F20" s="108" t="s">
        <v>226</v>
      </c>
      <c r="G20" s="121">
        <v>2.8889999999999998</v>
      </c>
      <c r="H20" s="121"/>
    </row>
    <row r="21" spans="1:9" x14ac:dyDescent="0.2">
      <c r="A21" s="19">
        <f t="shared" ref="A21:A38" si="1">A20+1</f>
        <v>10</v>
      </c>
      <c r="B21" s="117">
        <v>36620</v>
      </c>
      <c r="C21" s="108" t="s">
        <v>226</v>
      </c>
      <c r="D21" s="24">
        <v>25.45</v>
      </c>
      <c r="E21" s="24">
        <v>25.13</v>
      </c>
      <c r="F21" s="108" t="s">
        <v>226</v>
      </c>
      <c r="G21" s="24">
        <v>2.8820000000000001</v>
      </c>
      <c r="H21" s="24"/>
    </row>
    <row r="22" spans="1:9" x14ac:dyDescent="0.2">
      <c r="A22" s="19">
        <f t="shared" si="1"/>
        <v>11</v>
      </c>
      <c r="B22" s="117">
        <v>36621</v>
      </c>
      <c r="C22" s="108" t="s">
        <v>226</v>
      </c>
      <c r="D22" s="24">
        <v>25.83</v>
      </c>
      <c r="E22" s="24">
        <v>25.31</v>
      </c>
      <c r="F22" s="108" t="s">
        <v>226</v>
      </c>
      <c r="G22" s="24">
        <v>2.8879999999999999</v>
      </c>
      <c r="H22" s="24"/>
    </row>
    <row r="23" spans="1:9" x14ac:dyDescent="0.2">
      <c r="A23" s="19">
        <f t="shared" si="1"/>
        <v>12</v>
      </c>
      <c r="B23" s="117">
        <v>36622</v>
      </c>
      <c r="C23" s="108" t="s">
        <v>226</v>
      </c>
      <c r="D23" s="24">
        <v>25.69</v>
      </c>
      <c r="E23" s="24">
        <v>25.12</v>
      </c>
      <c r="F23" s="108" t="s">
        <v>226</v>
      </c>
      <c r="G23" s="24">
        <v>2.956</v>
      </c>
      <c r="H23" s="24"/>
    </row>
    <row r="24" spans="1:9" x14ac:dyDescent="0.2">
      <c r="A24" s="19">
        <f t="shared" si="1"/>
        <v>13</v>
      </c>
      <c r="B24" s="117">
        <v>36623</v>
      </c>
      <c r="C24" s="108" t="s">
        <v>226</v>
      </c>
      <c r="D24" s="24">
        <v>25.04</v>
      </c>
      <c r="E24" s="24">
        <v>24.47</v>
      </c>
      <c r="F24" s="108" t="s">
        <v>226</v>
      </c>
      <c r="G24" s="24">
        <v>2.9710000000000001</v>
      </c>
      <c r="H24" s="24"/>
    </row>
    <row r="25" spans="1:9" x14ac:dyDescent="0.2">
      <c r="A25" s="19">
        <f t="shared" si="1"/>
        <v>14</v>
      </c>
      <c r="B25" s="117">
        <v>36626</v>
      </c>
      <c r="C25" s="108" t="s">
        <v>226</v>
      </c>
      <c r="D25" s="24">
        <v>23.85</v>
      </c>
      <c r="E25" s="24">
        <v>23.23</v>
      </c>
      <c r="F25" s="108" t="s">
        <v>226</v>
      </c>
      <c r="G25" s="24">
        <v>2.9710000000000001</v>
      </c>
      <c r="H25" s="24"/>
    </row>
    <row r="26" spans="1:9" x14ac:dyDescent="0.2">
      <c r="A26" s="19">
        <f t="shared" si="1"/>
        <v>15</v>
      </c>
      <c r="B26" s="117">
        <v>36627</v>
      </c>
      <c r="C26" s="108" t="s">
        <v>226</v>
      </c>
      <c r="D26" s="24">
        <v>24.14</v>
      </c>
      <c r="E26" s="24">
        <v>23.39</v>
      </c>
      <c r="F26" s="108" t="s">
        <v>226</v>
      </c>
      <c r="G26" s="24">
        <v>2.9489999999999998</v>
      </c>
      <c r="H26" s="24"/>
    </row>
    <row r="27" spans="1:9" x14ac:dyDescent="0.2">
      <c r="A27" s="19">
        <f t="shared" si="1"/>
        <v>16</v>
      </c>
      <c r="B27" s="117">
        <v>36628</v>
      </c>
      <c r="C27" s="108" t="s">
        <v>226</v>
      </c>
      <c r="D27" s="24">
        <v>25.41</v>
      </c>
      <c r="E27" s="24">
        <v>24.74</v>
      </c>
      <c r="F27" s="108" t="s">
        <v>226</v>
      </c>
      <c r="G27" s="24">
        <v>3.0209999999999999</v>
      </c>
      <c r="H27" s="24"/>
    </row>
    <row r="28" spans="1:9" x14ac:dyDescent="0.2">
      <c r="A28" s="19">
        <f t="shared" si="1"/>
        <v>17</v>
      </c>
      <c r="B28" s="117">
        <v>36629</v>
      </c>
      <c r="C28" s="108" t="s">
        <v>226</v>
      </c>
      <c r="D28" s="24">
        <v>25.38</v>
      </c>
      <c r="E28" s="24">
        <v>24.62</v>
      </c>
      <c r="F28" s="108" t="s">
        <v>226</v>
      </c>
      <c r="G28" s="24">
        <v>3.0870000000000002</v>
      </c>
      <c r="H28" s="24"/>
    </row>
    <row r="29" spans="1:9" x14ac:dyDescent="0.2">
      <c r="A29" s="19">
        <f t="shared" si="1"/>
        <v>18</v>
      </c>
      <c r="B29" s="117">
        <v>36630</v>
      </c>
      <c r="C29" s="108" t="s">
        <v>226</v>
      </c>
      <c r="D29" s="24">
        <v>25.57</v>
      </c>
      <c r="E29" s="24">
        <v>24.33</v>
      </c>
      <c r="F29" s="108" t="s">
        <v>226</v>
      </c>
      <c r="G29" s="24">
        <v>3.0779999999999998</v>
      </c>
      <c r="H29" s="24"/>
    </row>
    <row r="30" spans="1:9" x14ac:dyDescent="0.2">
      <c r="A30" s="19">
        <f t="shared" si="1"/>
        <v>19</v>
      </c>
      <c r="B30" s="117">
        <v>36633</v>
      </c>
      <c r="C30" s="108" t="s">
        <v>226</v>
      </c>
      <c r="D30" s="24">
        <v>25.89</v>
      </c>
      <c r="E30" s="24">
        <v>24.57</v>
      </c>
      <c r="F30" s="108" t="s">
        <v>226</v>
      </c>
      <c r="G30" s="24">
        <v>3.1579999999999999</v>
      </c>
      <c r="H30" s="24"/>
    </row>
    <row r="31" spans="1:9" x14ac:dyDescent="0.2">
      <c r="A31" s="19">
        <f t="shared" si="1"/>
        <v>20</v>
      </c>
      <c r="B31" s="117">
        <v>36634</v>
      </c>
      <c r="C31" s="108" t="s">
        <v>226</v>
      </c>
      <c r="D31" s="24">
        <v>26.11</v>
      </c>
      <c r="E31" s="24">
        <v>24.83</v>
      </c>
      <c r="F31" s="108" t="s">
        <v>226</v>
      </c>
      <c r="G31" s="24">
        <v>3.0979999999999999</v>
      </c>
      <c r="H31" s="24"/>
    </row>
    <row r="32" spans="1:9" x14ac:dyDescent="0.2">
      <c r="A32" s="19">
        <f t="shared" si="1"/>
        <v>21</v>
      </c>
      <c r="B32" s="117">
        <v>36635</v>
      </c>
      <c r="C32" s="108" t="s">
        <v>226</v>
      </c>
      <c r="D32" s="24">
        <v>27.35</v>
      </c>
      <c r="E32" s="24">
        <v>25.8</v>
      </c>
      <c r="F32" s="108" t="s">
        <v>226</v>
      </c>
      <c r="G32" s="24">
        <v>3.0550000000000002</v>
      </c>
      <c r="H32" s="24"/>
    </row>
    <row r="33" spans="1:9" x14ac:dyDescent="0.2">
      <c r="A33" s="19">
        <f t="shared" si="1"/>
        <v>22</v>
      </c>
      <c r="B33" s="117">
        <v>36636</v>
      </c>
      <c r="C33" s="138" t="s">
        <v>229</v>
      </c>
      <c r="D33" s="24">
        <v>25.88</v>
      </c>
      <c r="E33" s="24">
        <v>25.34</v>
      </c>
      <c r="F33" s="108" t="s">
        <v>226</v>
      </c>
      <c r="G33" s="24">
        <v>3.073</v>
      </c>
      <c r="H33" s="24"/>
    </row>
    <row r="34" spans="1:9" x14ac:dyDescent="0.2">
      <c r="A34" s="19">
        <f t="shared" si="1"/>
        <v>23</v>
      </c>
      <c r="B34" s="117">
        <v>36640</v>
      </c>
      <c r="C34" s="138" t="s">
        <v>229</v>
      </c>
      <c r="D34" s="24">
        <v>26.04</v>
      </c>
      <c r="E34" s="24">
        <v>25.55</v>
      </c>
      <c r="F34" s="108" t="s">
        <v>226</v>
      </c>
      <c r="G34" s="24">
        <v>3.137</v>
      </c>
      <c r="H34" s="24"/>
    </row>
    <row r="35" spans="1:9" x14ac:dyDescent="0.2">
      <c r="A35" s="19">
        <f t="shared" si="1"/>
        <v>24</v>
      </c>
      <c r="B35" s="117">
        <v>36641</v>
      </c>
      <c r="C35" s="138" t="s">
        <v>229</v>
      </c>
      <c r="D35" s="24">
        <v>25.33</v>
      </c>
      <c r="E35" s="24">
        <v>25.02</v>
      </c>
      <c r="F35" s="108" t="s">
        <v>226</v>
      </c>
      <c r="G35" s="24">
        <v>3.11</v>
      </c>
      <c r="H35" s="24"/>
    </row>
    <row r="36" spans="1:9" x14ac:dyDescent="0.2">
      <c r="A36" s="19">
        <f t="shared" si="1"/>
        <v>25</v>
      </c>
      <c r="B36" s="117">
        <v>36642</v>
      </c>
      <c r="C36" s="138" t="s">
        <v>229</v>
      </c>
      <c r="D36" s="24">
        <v>24.65</v>
      </c>
      <c r="E36" s="24">
        <v>24.53</v>
      </c>
      <c r="F36" s="108" t="s">
        <v>226</v>
      </c>
      <c r="G36" s="24">
        <v>3.089</v>
      </c>
      <c r="H36" s="24"/>
    </row>
    <row r="37" spans="1:9" x14ac:dyDescent="0.2">
      <c r="A37" s="19">
        <f t="shared" si="1"/>
        <v>26</v>
      </c>
      <c r="B37" s="117">
        <v>36643</v>
      </c>
      <c r="C37" s="138" t="s">
        <v>229</v>
      </c>
      <c r="D37" s="24">
        <v>25.42</v>
      </c>
      <c r="E37" s="24">
        <v>25.21</v>
      </c>
      <c r="F37" s="138" t="s">
        <v>229</v>
      </c>
      <c r="G37" s="24">
        <v>3.0550000000000002</v>
      </c>
      <c r="H37" s="24"/>
    </row>
    <row r="38" spans="1:9" x14ac:dyDescent="0.2">
      <c r="A38" s="19">
        <f t="shared" si="1"/>
        <v>27</v>
      </c>
      <c r="B38" s="117">
        <v>36644</v>
      </c>
      <c r="C38" s="138" t="s">
        <v>229</v>
      </c>
      <c r="D38" s="24">
        <v>25.74</v>
      </c>
      <c r="E38" s="24">
        <v>25.48</v>
      </c>
      <c r="F38" s="138" t="s">
        <v>229</v>
      </c>
      <c r="G38" s="24">
        <v>3.141</v>
      </c>
      <c r="H38" s="24"/>
      <c r="I38" s="106"/>
    </row>
    <row r="39" spans="1:9" x14ac:dyDescent="0.2">
      <c r="A39" s="19"/>
      <c r="C39" s="89"/>
      <c r="D39" s="30"/>
      <c r="E39" s="30"/>
      <c r="F39" s="89"/>
      <c r="G39" s="30"/>
      <c r="H39" s="30"/>
    </row>
    <row r="40" spans="1:9" x14ac:dyDescent="0.2">
      <c r="A40" s="19" t="s">
        <v>20</v>
      </c>
      <c r="B40" s="20"/>
      <c r="C40" s="21"/>
      <c r="D40" s="29">
        <v>36635</v>
      </c>
      <c r="E40" s="30"/>
      <c r="F40" s="21"/>
      <c r="G40" s="30"/>
      <c r="H40" s="30"/>
    </row>
    <row r="41" spans="1:9" x14ac:dyDescent="0.2">
      <c r="A41" s="19" t="s">
        <v>21</v>
      </c>
      <c r="B41" s="20"/>
      <c r="C41" s="21"/>
      <c r="D41" s="31">
        <v>36642</v>
      </c>
      <c r="E41" s="30"/>
      <c r="F41" s="21"/>
      <c r="G41" s="30"/>
      <c r="H41" s="30"/>
    </row>
    <row r="42" spans="1:9" x14ac:dyDescent="0.2">
      <c r="A42" s="19" t="s">
        <v>22</v>
      </c>
      <c r="B42" s="20"/>
      <c r="D42" s="31">
        <v>36642</v>
      </c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">
      <c r="A45" s="140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">
      <c r="A46" s="37" t="s">
        <v>28</v>
      </c>
      <c r="B46" s="38"/>
      <c r="C46" s="39" t="s">
        <v>23</v>
      </c>
      <c r="D46" s="40">
        <f>ROUND((AVERAGE(D9:D32)),3)</f>
        <v>26.184000000000001</v>
      </c>
      <c r="E46" s="40">
        <f>ROUND((AVERAGE(E11:E32)),3)</f>
        <v>25.422999999999998</v>
      </c>
      <c r="F46" s="41" t="s">
        <v>29</v>
      </c>
      <c r="G46" s="42">
        <f>ROUND((AVERAGE(G12:G36)),5)</f>
        <v>3.0121099999999998</v>
      </c>
      <c r="H46" s="42" t="e">
        <f>ROUND((AVERAGE(H14:H38)),5)</f>
        <v>#DIV/0!</v>
      </c>
      <c r="I46" s="114" t="s">
        <v>30</v>
      </c>
    </row>
    <row r="47" spans="1:9" x14ac:dyDescent="0.2">
      <c r="A47" s="44" t="s">
        <v>31</v>
      </c>
      <c r="B47" s="45"/>
      <c r="C47" s="99" t="s">
        <v>230</v>
      </c>
      <c r="D47" s="103">
        <f>ROUND((AVERAGE(D20:D38)),3)</f>
        <v>25.536999999999999</v>
      </c>
      <c r="E47" s="103">
        <f>ROUND((AVERAGE(E20:E38)),3)</f>
        <v>24.873999999999999</v>
      </c>
      <c r="F47" s="48" t="s">
        <v>33</v>
      </c>
      <c r="G47" s="49">
        <f>ROUND((AVERAGE(G20:G38)),5)</f>
        <v>3.032</v>
      </c>
      <c r="H47" s="49" t="e">
        <f>ROUND((AVERAGE(H20:H38)),5)</f>
        <v>#DIV/0!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ROUND((((SUM(D20:D38))-D32+E32)/23),3)</f>
        <v>21.027999999999999</v>
      </c>
      <c r="E48" s="47" t="s">
        <v>36</v>
      </c>
      <c r="F48" s="52"/>
      <c r="G48" s="47" t="s">
        <v>36</v>
      </c>
      <c r="H48" s="143" t="s">
        <v>36</v>
      </c>
      <c r="I48" s="43"/>
    </row>
    <row r="49" spans="1:9" x14ac:dyDescent="0.2">
      <c r="A49" s="50" t="s">
        <v>48</v>
      </c>
      <c r="B49" s="45"/>
      <c r="C49" s="23"/>
      <c r="D49" s="47">
        <f>D32</f>
        <v>27.35</v>
      </c>
      <c r="E49" s="47" t="s">
        <v>36</v>
      </c>
      <c r="F49" s="142" t="s">
        <v>49</v>
      </c>
      <c r="G49" s="49">
        <f>G36</f>
        <v>3.089</v>
      </c>
      <c r="H49" s="49">
        <f>H36</f>
        <v>0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ROUND((SUM(D31:D32)/2),3)</f>
        <v>26.73</v>
      </c>
      <c r="E50" s="141" t="s">
        <v>36</v>
      </c>
      <c r="F50" s="59" t="s">
        <v>43</v>
      </c>
      <c r="G50" s="49">
        <f>ROUND(SUM(G35:G36)/2,5)</f>
        <v>3.0994999999999999</v>
      </c>
      <c r="H50" s="49">
        <f>SUM(H35:H36)/2</f>
        <v>0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ROUND((SUM(D30:D32)/3),3)</f>
        <v>26.45</v>
      </c>
      <c r="E51" s="47" t="s">
        <v>36</v>
      </c>
      <c r="F51" s="53" t="s">
        <v>40</v>
      </c>
      <c r="G51" s="49">
        <f>ROUND(AVERAGE(G34:G36),5)</f>
        <v>3.1120000000000001</v>
      </c>
      <c r="H51" s="49" t="e">
        <f>ROUND(AVERAGE(H38:H38),5)</f>
        <v>#DIV/0!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3.1022500000000002</v>
      </c>
      <c r="H52" s="49" t="e">
        <f>ROUND(AVERAGE(H33:H36),5)</f>
        <v>#DIV/0!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ROUND((SUM(D28:D32)/5),3)</f>
        <v>26.06</v>
      </c>
      <c r="E53" s="55" t="s">
        <v>36</v>
      </c>
      <c r="F53" s="53" t="s">
        <v>38</v>
      </c>
      <c r="G53" s="49">
        <f>ROUND(AVERAGE(G32:G36),5)</f>
        <v>3.0928</v>
      </c>
      <c r="H53" s="49" t="e">
        <f>ROUND(AVERAGE(H32:H36),5)</f>
        <v>#DIV/0!</v>
      </c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3.11</v>
      </c>
      <c r="H54" s="49">
        <f>H35</f>
        <v>0</v>
      </c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3.137</v>
      </c>
      <c r="H55" s="42">
        <f>H34</f>
        <v>0</v>
      </c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9">
        <f>ROUND(AVERAGE(G34:G35),5)</f>
        <v>3.1234999999999999</v>
      </c>
      <c r="H56" s="49" t="e">
        <f>ROUND(AVERAGE(H34:H35),5)</f>
        <v>#DIV/0!</v>
      </c>
    </row>
    <row r="57" spans="1:9" x14ac:dyDescent="0.2">
      <c r="A57" s="25"/>
      <c r="B57" s="25"/>
      <c r="C57" s="25"/>
      <c r="D57" s="60"/>
      <c r="E57" s="60"/>
      <c r="F57" s="25"/>
      <c r="G57" s="25"/>
      <c r="H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</row>
    <row r="59" spans="1:9" ht="18" x14ac:dyDescent="0.25">
      <c r="A59" s="137" t="s">
        <v>55</v>
      </c>
      <c r="C59" s="25"/>
      <c r="E59" s="137" t="s">
        <v>56</v>
      </c>
      <c r="F59" s="61"/>
      <c r="G59" s="62"/>
      <c r="H59" s="62"/>
    </row>
    <row r="60" spans="1:9" x14ac:dyDescent="0.2">
      <c r="A60" s="98">
        <v>36636</v>
      </c>
      <c r="C60" s="62">
        <v>29.5</v>
      </c>
      <c r="E60" s="98">
        <v>36636</v>
      </c>
      <c r="F60" s="61"/>
      <c r="G60" s="100">
        <v>34.549999999999997</v>
      </c>
      <c r="H60" s="62"/>
    </row>
    <row r="61" spans="1:9" x14ac:dyDescent="0.2">
      <c r="A61" s="98">
        <v>36640</v>
      </c>
      <c r="B61" s="68" t="s">
        <v>59</v>
      </c>
      <c r="C61" s="62">
        <v>29.5</v>
      </c>
      <c r="E61" s="98">
        <v>36640</v>
      </c>
      <c r="F61" s="68" t="s">
        <v>60</v>
      </c>
      <c r="G61" s="101">
        <v>34.65</v>
      </c>
      <c r="H61" s="62"/>
    </row>
    <row r="62" spans="1:9" x14ac:dyDescent="0.2">
      <c r="A62" s="98">
        <v>36641</v>
      </c>
      <c r="C62" s="62">
        <v>30.5</v>
      </c>
      <c r="E62" s="98">
        <v>36641</v>
      </c>
      <c r="G62" s="101">
        <v>35.65</v>
      </c>
      <c r="H62" s="62"/>
    </row>
    <row r="63" spans="1:9" x14ac:dyDescent="0.2">
      <c r="A63" s="67"/>
      <c r="C63" s="69"/>
      <c r="E63" s="67"/>
      <c r="G63" s="70"/>
      <c r="H63" s="62"/>
    </row>
    <row r="64" spans="1:9" x14ac:dyDescent="0.2">
      <c r="A64" s="25"/>
      <c r="C64" s="65"/>
      <c r="E64" s="25"/>
      <c r="G64" s="66"/>
      <c r="H64" s="62"/>
    </row>
    <row r="65" spans="1:8" x14ac:dyDescent="0.2">
      <c r="A65" s="25" t="s">
        <v>62</v>
      </c>
      <c r="B65" s="68" t="s">
        <v>63</v>
      </c>
      <c r="C65" s="69">
        <f>C62</f>
        <v>30.5</v>
      </c>
      <c r="E65" s="25" t="s">
        <v>62</v>
      </c>
      <c r="F65" s="68" t="s">
        <v>64</v>
      </c>
      <c r="G65" s="69">
        <f>G62</f>
        <v>35.65</v>
      </c>
      <c r="H65" s="62"/>
    </row>
    <row r="66" spans="1:8" x14ac:dyDescent="0.2">
      <c r="A66" s="25" t="s">
        <v>65</v>
      </c>
      <c r="B66" s="68" t="s">
        <v>66</v>
      </c>
      <c r="C66" s="69">
        <f>AVERAGE(C61:C62)</f>
        <v>30</v>
      </c>
      <c r="E66" s="25" t="s">
        <v>65</v>
      </c>
      <c r="F66" s="68" t="s">
        <v>67</v>
      </c>
      <c r="G66" s="69">
        <f>AVERAGE(G61:G62)</f>
        <v>35.15</v>
      </c>
      <c r="H66" s="62"/>
    </row>
    <row r="67" spans="1:8" x14ac:dyDescent="0.2">
      <c r="A67" s="25" t="s">
        <v>68</v>
      </c>
      <c r="B67" s="68" t="s">
        <v>69</v>
      </c>
      <c r="C67" s="69">
        <f>AVERAGE(C60:C62)</f>
        <v>29.833333333333332</v>
      </c>
      <c r="E67" s="25" t="s">
        <v>68</v>
      </c>
      <c r="F67" s="68" t="s">
        <v>70</v>
      </c>
      <c r="G67" s="69">
        <f>AVERAGE(G60:G62)</f>
        <v>34.949999999999996</v>
      </c>
      <c r="H67" s="62"/>
    </row>
    <row r="70" spans="1:8" ht="15" x14ac:dyDescent="0.25">
      <c r="A70" s="111" t="s">
        <v>71</v>
      </c>
      <c r="C70" s="25"/>
    </row>
    <row r="71" spans="1:8" x14ac:dyDescent="0.2">
      <c r="A71" s="98">
        <v>36640</v>
      </c>
      <c r="B71" s="128"/>
      <c r="C71" s="65">
        <v>1.19</v>
      </c>
    </row>
    <row r="72" spans="1:8" x14ac:dyDescent="0.2">
      <c r="A72" s="122">
        <v>36641</v>
      </c>
      <c r="C72" s="65">
        <v>1.19</v>
      </c>
    </row>
    <row r="73" spans="1:8" x14ac:dyDescent="0.2">
      <c r="A73" s="95">
        <v>36642</v>
      </c>
      <c r="C73" s="65">
        <v>1.19</v>
      </c>
    </row>
    <row r="74" spans="1:8" x14ac:dyDescent="0.2">
      <c r="A74" s="25"/>
      <c r="C74" s="65"/>
    </row>
    <row r="75" spans="1:8" x14ac:dyDescent="0.2">
      <c r="A75" s="25" t="s">
        <v>62</v>
      </c>
      <c r="B75" s="87" t="s">
        <v>89</v>
      </c>
      <c r="C75" s="65">
        <f>C73</f>
        <v>1.19</v>
      </c>
    </row>
    <row r="76" spans="1:8" x14ac:dyDescent="0.2">
      <c r="A76" s="25" t="s">
        <v>65</v>
      </c>
      <c r="B76" s="87" t="s">
        <v>90</v>
      </c>
      <c r="C76" s="65">
        <f>AVERAGE(C72:C73)</f>
        <v>1.19</v>
      </c>
    </row>
    <row r="77" spans="1:8" x14ac:dyDescent="0.2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tabSelected="1" topLeftCell="A31" workbookViewId="0">
      <selection activeCell="K41" sqref="K41"/>
    </sheetView>
  </sheetViews>
  <sheetFormatPr defaultRowHeight="12.75" x14ac:dyDescent="0.2"/>
  <cols>
    <col min="2" max="2" width="9.28515625" bestFit="1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308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37125</v>
      </c>
      <c r="C11" s="144" t="s">
        <v>306</v>
      </c>
      <c r="D11" s="158">
        <v>26.37</v>
      </c>
      <c r="E11" s="145">
        <v>26.35</v>
      </c>
    </row>
    <row r="12" spans="1:8" x14ac:dyDescent="0.2">
      <c r="A12" s="104" t="s">
        <v>242</v>
      </c>
      <c r="B12" s="117">
        <v>37126</v>
      </c>
      <c r="C12" s="144" t="s">
        <v>306</v>
      </c>
      <c r="D12" s="158">
        <v>26.63</v>
      </c>
      <c r="E12" s="145">
        <v>26.6</v>
      </c>
    </row>
    <row r="13" spans="1:8" x14ac:dyDescent="0.2">
      <c r="A13" s="104" t="s">
        <v>243</v>
      </c>
      <c r="B13" s="117">
        <v>37127</v>
      </c>
      <c r="C13" s="144" t="s">
        <v>306</v>
      </c>
      <c r="D13" s="158">
        <v>26.9</v>
      </c>
      <c r="E13" s="145">
        <v>26.91</v>
      </c>
    </row>
    <row r="14" spans="1:8" x14ac:dyDescent="0.2">
      <c r="A14" s="104" t="s">
        <v>244</v>
      </c>
      <c r="B14" s="117">
        <v>37130</v>
      </c>
      <c r="C14" s="144" t="s">
        <v>306</v>
      </c>
      <c r="D14" s="158">
        <v>26.67</v>
      </c>
      <c r="E14" s="145">
        <v>26.78</v>
      </c>
    </row>
    <row r="15" spans="1:8" x14ac:dyDescent="0.2">
      <c r="A15" s="104" t="s">
        <v>245</v>
      </c>
      <c r="B15" s="117">
        <v>37131</v>
      </c>
      <c r="C15" s="144" t="s">
        <v>306</v>
      </c>
      <c r="D15" s="158">
        <v>27.17</v>
      </c>
      <c r="E15" s="145">
        <v>27.21</v>
      </c>
    </row>
    <row r="16" spans="1:8" x14ac:dyDescent="0.2">
      <c r="A16" s="104" t="s">
        <v>246</v>
      </c>
      <c r="B16" s="117">
        <v>37132</v>
      </c>
      <c r="C16" s="144" t="s">
        <v>306</v>
      </c>
      <c r="D16" s="158">
        <v>27.05</v>
      </c>
      <c r="E16" s="145">
        <v>27.14</v>
      </c>
    </row>
    <row r="17" spans="1:7" x14ac:dyDescent="0.2">
      <c r="A17" s="104" t="s">
        <v>239</v>
      </c>
      <c r="B17" s="117">
        <v>37133</v>
      </c>
      <c r="C17" s="144" t="s">
        <v>306</v>
      </c>
      <c r="D17" s="158">
        <v>26.55</v>
      </c>
      <c r="E17" s="145">
        <v>26.73</v>
      </c>
      <c r="F17" s="144" t="s">
        <v>306</v>
      </c>
      <c r="G17" s="178">
        <v>2.395</v>
      </c>
    </row>
    <row r="18" spans="1:7" x14ac:dyDescent="0.2">
      <c r="A18" s="104" t="s">
        <v>240</v>
      </c>
      <c r="B18" s="117">
        <v>37134</v>
      </c>
      <c r="C18" s="144" t="s">
        <v>306</v>
      </c>
      <c r="D18" s="158">
        <v>27.2</v>
      </c>
      <c r="E18" s="145">
        <v>27.35</v>
      </c>
      <c r="F18" s="144" t="s">
        <v>306</v>
      </c>
      <c r="G18" s="178">
        <v>2.38</v>
      </c>
    </row>
    <row r="19" spans="1:7" x14ac:dyDescent="0.2">
      <c r="B19" s="117"/>
    </row>
    <row r="20" spans="1:7" x14ac:dyDescent="0.2">
      <c r="A20" s="104" t="s">
        <v>247</v>
      </c>
      <c r="B20" s="195">
        <v>37138</v>
      </c>
      <c r="C20" s="144" t="s">
        <v>306</v>
      </c>
      <c r="D20" s="158">
        <v>26.93</v>
      </c>
      <c r="E20" s="145">
        <v>27.07</v>
      </c>
      <c r="F20" s="144" t="s">
        <v>306</v>
      </c>
      <c r="G20" s="178">
        <v>2.359</v>
      </c>
    </row>
    <row r="21" spans="1:7" x14ac:dyDescent="0.2">
      <c r="A21" s="104" t="s">
        <v>248</v>
      </c>
      <c r="B21" s="117">
        <v>37139</v>
      </c>
      <c r="C21" s="144" t="s">
        <v>306</v>
      </c>
      <c r="D21" s="158">
        <v>26.95</v>
      </c>
      <c r="E21" s="145">
        <v>27.13</v>
      </c>
      <c r="F21" s="144" t="s">
        <v>306</v>
      </c>
      <c r="G21" s="178">
        <v>2.42</v>
      </c>
    </row>
    <row r="22" spans="1:7" x14ac:dyDescent="0.2">
      <c r="A22" s="104" t="s">
        <v>249</v>
      </c>
      <c r="B22" s="117">
        <v>37140</v>
      </c>
      <c r="C22" s="144" t="s">
        <v>306</v>
      </c>
      <c r="D22" s="158">
        <v>27.58</v>
      </c>
      <c r="E22" s="145">
        <v>27.67</v>
      </c>
      <c r="F22" s="144" t="s">
        <v>306</v>
      </c>
      <c r="G22" s="178">
        <v>2.44</v>
      </c>
    </row>
    <row r="23" spans="1:7" x14ac:dyDescent="0.2">
      <c r="A23" s="104" t="s">
        <v>250</v>
      </c>
      <c r="B23" s="117">
        <v>37141</v>
      </c>
      <c r="C23" s="144" t="s">
        <v>306</v>
      </c>
      <c r="D23" s="158">
        <v>28.03</v>
      </c>
      <c r="E23" s="145">
        <v>28.19</v>
      </c>
      <c r="F23" s="144" t="s">
        <v>306</v>
      </c>
      <c r="G23" s="178">
        <v>2.5</v>
      </c>
    </row>
    <row r="24" spans="1:7" x14ac:dyDescent="0.2">
      <c r="A24" s="104" t="s">
        <v>251</v>
      </c>
      <c r="B24" s="117">
        <v>37144</v>
      </c>
      <c r="C24" s="144" t="s">
        <v>306</v>
      </c>
      <c r="D24" s="158">
        <v>27.63</v>
      </c>
      <c r="E24" s="145">
        <v>27.85</v>
      </c>
      <c r="F24" s="144" t="s">
        <v>306</v>
      </c>
      <c r="G24" s="178">
        <v>2.3919999999999999</v>
      </c>
    </row>
    <row r="25" spans="1:7" x14ac:dyDescent="0.2">
      <c r="A25" s="104" t="s">
        <v>252</v>
      </c>
      <c r="B25" s="117">
        <v>37145</v>
      </c>
      <c r="C25" s="144" t="s">
        <v>306</v>
      </c>
      <c r="D25" s="158">
        <v>29.53</v>
      </c>
      <c r="E25" s="145">
        <v>27.85</v>
      </c>
      <c r="F25" s="144" t="s">
        <v>306</v>
      </c>
      <c r="G25" s="178">
        <v>2.3919999999999999</v>
      </c>
    </row>
    <row r="26" spans="1:7" x14ac:dyDescent="0.2">
      <c r="A26" s="104" t="s">
        <v>253</v>
      </c>
      <c r="B26" s="117">
        <v>37146</v>
      </c>
      <c r="C26" s="144" t="s">
        <v>306</v>
      </c>
      <c r="D26" s="158">
        <v>29.53</v>
      </c>
      <c r="E26" s="145">
        <v>27.85</v>
      </c>
      <c r="F26" s="144" t="s">
        <v>306</v>
      </c>
      <c r="G26" s="178">
        <v>2.5499999999999998</v>
      </c>
    </row>
    <row r="27" spans="1:7" x14ac:dyDescent="0.2">
      <c r="A27" s="104" t="s">
        <v>254</v>
      </c>
      <c r="B27" s="117">
        <v>37147</v>
      </c>
      <c r="C27" s="144" t="s">
        <v>306</v>
      </c>
      <c r="D27" s="211">
        <v>29.53</v>
      </c>
      <c r="E27" s="145">
        <v>27.85</v>
      </c>
      <c r="F27" s="144" t="s">
        <v>306</v>
      </c>
      <c r="G27" s="178">
        <v>2.5499999999999998</v>
      </c>
    </row>
    <row r="28" spans="1:7" x14ac:dyDescent="0.2">
      <c r="A28" s="104" t="s">
        <v>255</v>
      </c>
      <c r="B28" s="117">
        <v>37148</v>
      </c>
      <c r="C28" s="144" t="s">
        <v>306</v>
      </c>
      <c r="D28" s="158">
        <v>29.53</v>
      </c>
      <c r="E28" s="210">
        <v>29.88</v>
      </c>
      <c r="F28" s="144" t="s">
        <v>306</v>
      </c>
      <c r="G28" s="178">
        <v>2.6</v>
      </c>
    </row>
    <row r="29" spans="1:7" x14ac:dyDescent="0.2">
      <c r="A29" s="104" t="s">
        <v>256</v>
      </c>
      <c r="B29" s="117">
        <v>37151</v>
      </c>
      <c r="C29" s="144" t="s">
        <v>306</v>
      </c>
      <c r="D29" s="213">
        <v>28.81</v>
      </c>
      <c r="E29" s="209">
        <v>29.17</v>
      </c>
      <c r="F29" s="144" t="s">
        <v>306</v>
      </c>
      <c r="G29" s="178">
        <v>2.3690000000000002</v>
      </c>
    </row>
    <row r="30" spans="1:7" x14ac:dyDescent="0.2">
      <c r="A30" s="104" t="s">
        <v>257</v>
      </c>
      <c r="B30" s="117">
        <v>37152</v>
      </c>
      <c r="C30" s="144" t="s">
        <v>306</v>
      </c>
      <c r="D30" s="212">
        <v>27.7</v>
      </c>
      <c r="E30" s="145">
        <v>28.09</v>
      </c>
      <c r="F30" s="144" t="s">
        <v>306</v>
      </c>
      <c r="G30" s="178">
        <v>2.2250000000000001</v>
      </c>
    </row>
    <row r="31" spans="1:7" x14ac:dyDescent="0.2">
      <c r="A31" s="104" t="s">
        <v>258</v>
      </c>
      <c r="B31" s="117">
        <v>37153</v>
      </c>
      <c r="C31" s="144" t="s">
        <v>306</v>
      </c>
      <c r="D31" s="158">
        <v>26.72</v>
      </c>
      <c r="E31" s="145">
        <v>27.11</v>
      </c>
      <c r="F31" s="144" t="s">
        <v>306</v>
      </c>
      <c r="G31" s="178">
        <v>2.1019999999999999</v>
      </c>
    </row>
    <row r="32" spans="1:7" x14ac:dyDescent="0.2">
      <c r="A32" s="104" t="s">
        <v>259</v>
      </c>
      <c r="B32" s="117">
        <v>37154</v>
      </c>
      <c r="C32" s="144" t="s">
        <v>306</v>
      </c>
      <c r="D32" s="158">
        <v>26.59</v>
      </c>
      <c r="E32" s="145">
        <v>26.73</v>
      </c>
      <c r="F32" s="144" t="s">
        <v>306</v>
      </c>
      <c r="G32" s="178">
        <v>2.137</v>
      </c>
    </row>
    <row r="33" spans="1:9" x14ac:dyDescent="0.2">
      <c r="A33" s="104" t="s">
        <v>260</v>
      </c>
      <c r="B33" s="117">
        <v>37155</v>
      </c>
      <c r="C33" s="138" t="s">
        <v>309</v>
      </c>
      <c r="D33" s="158">
        <v>25.97</v>
      </c>
      <c r="E33" s="145">
        <v>26.26</v>
      </c>
      <c r="F33" s="144" t="s">
        <v>306</v>
      </c>
      <c r="G33" s="178">
        <v>2.1030000000000002</v>
      </c>
    </row>
    <row r="34" spans="1:9" x14ac:dyDescent="0.2">
      <c r="A34" s="104" t="s">
        <v>261</v>
      </c>
      <c r="B34" s="117">
        <v>37158</v>
      </c>
      <c r="C34" s="138" t="s">
        <v>309</v>
      </c>
      <c r="D34" s="158">
        <v>22.01</v>
      </c>
      <c r="E34" s="145">
        <v>22.44</v>
      </c>
      <c r="F34" s="144" t="s">
        <v>306</v>
      </c>
      <c r="G34" s="178">
        <v>1.91</v>
      </c>
    </row>
    <row r="35" spans="1:9" x14ac:dyDescent="0.2">
      <c r="A35" s="104" t="s">
        <v>262</v>
      </c>
      <c r="B35" s="117">
        <v>37159</v>
      </c>
      <c r="C35" s="138" t="s">
        <v>309</v>
      </c>
      <c r="D35" s="158">
        <v>21.81</v>
      </c>
      <c r="E35" s="145">
        <v>22.21</v>
      </c>
      <c r="F35" s="144" t="s">
        <v>306</v>
      </c>
      <c r="G35" s="178">
        <v>1.925</v>
      </c>
    </row>
    <row r="36" spans="1:9" x14ac:dyDescent="0.2">
      <c r="A36" s="104" t="s">
        <v>263</v>
      </c>
      <c r="B36" s="117">
        <v>37160</v>
      </c>
      <c r="C36" s="138" t="s">
        <v>309</v>
      </c>
      <c r="D36" s="158">
        <v>22.38</v>
      </c>
      <c r="E36" s="145">
        <v>22.73</v>
      </c>
      <c r="F36" s="144" t="s">
        <v>306</v>
      </c>
      <c r="G36" s="178">
        <v>1.83</v>
      </c>
    </row>
    <row r="37" spans="1:9" x14ac:dyDescent="0.2">
      <c r="A37" s="104" t="s">
        <v>264</v>
      </c>
      <c r="B37" s="117">
        <v>37161</v>
      </c>
      <c r="C37" s="138" t="s">
        <v>309</v>
      </c>
      <c r="D37" s="158">
        <v>22.74</v>
      </c>
      <c r="E37" s="145">
        <v>23.05</v>
      </c>
      <c r="F37" s="138" t="s">
        <v>309</v>
      </c>
      <c r="G37" s="178">
        <v>2.2530000000000001</v>
      </c>
    </row>
    <row r="38" spans="1:9" x14ac:dyDescent="0.2">
      <c r="A38" s="104" t="s">
        <v>265</v>
      </c>
      <c r="B38" s="117">
        <v>37162</v>
      </c>
      <c r="C38" s="138" t="s">
        <v>309</v>
      </c>
      <c r="D38" s="158">
        <v>23.43</v>
      </c>
      <c r="E38" s="145">
        <v>23.68</v>
      </c>
      <c r="F38" s="138" t="s">
        <v>309</v>
      </c>
      <c r="G38" s="178">
        <v>2.2440000000000002</v>
      </c>
    </row>
    <row r="40" spans="1:9" x14ac:dyDescent="0.2">
      <c r="A40" s="19" t="s">
        <v>20</v>
      </c>
      <c r="B40" s="20"/>
      <c r="C40" s="21"/>
      <c r="D40" s="29">
        <v>37154</v>
      </c>
    </row>
    <row r="41" spans="1:9" x14ac:dyDescent="0.2">
      <c r="A41" s="19" t="s">
        <v>21</v>
      </c>
      <c r="B41" s="20"/>
      <c r="C41" s="21"/>
      <c r="D41" s="29">
        <v>37160</v>
      </c>
    </row>
    <row r="42" spans="1:9" x14ac:dyDescent="0.2">
      <c r="A42" s="19" t="s">
        <v>22</v>
      </c>
      <c r="B42" s="20"/>
      <c r="D42" s="29">
        <v>37160</v>
      </c>
    </row>
    <row r="44" spans="1:9" x14ac:dyDescent="0.2">
      <c r="A44" s="32" t="s">
        <v>23</v>
      </c>
      <c r="B44" s="20"/>
      <c r="C44" s="33"/>
      <c r="D44" s="16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6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40"/>
      <c r="B46" s="14"/>
      <c r="C46" s="33"/>
      <c r="D46" s="16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163">
        <f>ROUND((AVERAGE(D11:D32)),3)</f>
        <v>27.6</v>
      </c>
      <c r="E47" s="148">
        <f>ROUND((AVERAGE(E11:E32)),3)</f>
        <v>27.5</v>
      </c>
      <c r="F47" s="41" t="s">
        <v>29</v>
      </c>
      <c r="G47" s="147">
        <f>ROUND((AVERAGE(G17:G36)),5)</f>
        <v>2.2936299999999998</v>
      </c>
      <c r="H47" s="147" t="e">
        <f>ROUND((AVERAGE(H13:H36)),5)</f>
        <v>#DIV/0!</v>
      </c>
      <c r="I47" s="114" t="s">
        <v>30</v>
      </c>
    </row>
    <row r="48" spans="1:9" x14ac:dyDescent="0.2">
      <c r="A48" s="44" t="s">
        <v>31</v>
      </c>
      <c r="B48" s="45"/>
      <c r="C48" s="155" t="s">
        <v>310</v>
      </c>
      <c r="D48" s="215">
        <f>ROUND((AVERAGE(D20:D38)),3)</f>
        <v>26.495000000000001</v>
      </c>
      <c r="E48" s="149">
        <f>ROUND((AVERAGE(E20:E38)),3)</f>
        <v>26.463999999999999</v>
      </c>
      <c r="F48" s="48" t="s">
        <v>33</v>
      </c>
      <c r="G48" s="150">
        <f>ROUND((AVERAGE(G20:G38)),5)</f>
        <v>2.2789999999999999</v>
      </c>
      <c r="H48" s="150" t="e">
        <f>ROUND((AVERAGE(H16:H38)),5)</f>
        <v>#DIV/0!</v>
      </c>
      <c r="I48" s="114" t="s">
        <v>34</v>
      </c>
    </row>
    <row r="49" spans="1:9" x14ac:dyDescent="0.2">
      <c r="A49" s="50" t="s">
        <v>35</v>
      </c>
      <c r="B49" s="45"/>
      <c r="C49" s="51"/>
      <c r="D49" s="164">
        <f>ROUND((((SUM(D20:D38))-D32+E32)/19),3)</f>
        <v>26.501999999999999</v>
      </c>
      <c r="E49" s="47" t="s">
        <v>36</v>
      </c>
      <c r="F49" s="52"/>
      <c r="G49" s="47" t="s">
        <v>36</v>
      </c>
      <c r="H49" s="143" t="s">
        <v>36</v>
      </c>
      <c r="I49" s="43"/>
    </row>
    <row r="50" spans="1:9" x14ac:dyDescent="0.2">
      <c r="A50" s="50" t="s">
        <v>48</v>
      </c>
      <c r="B50" s="45"/>
      <c r="C50" s="23"/>
      <c r="D50" s="164">
        <f>D32</f>
        <v>26.59</v>
      </c>
      <c r="E50" s="47" t="s">
        <v>36</v>
      </c>
      <c r="F50" s="142" t="s">
        <v>49</v>
      </c>
      <c r="G50" s="150">
        <f>G36</f>
        <v>1.83</v>
      </c>
      <c r="H50" s="150" t="e">
        <f>#REF!</f>
        <v>#REF!</v>
      </c>
      <c r="I50" s="43" t="s">
        <v>50</v>
      </c>
    </row>
    <row r="51" spans="1:9" x14ac:dyDescent="0.2">
      <c r="A51" s="50" t="s">
        <v>42</v>
      </c>
      <c r="B51" s="45"/>
      <c r="C51" s="23"/>
      <c r="D51" s="164">
        <f>ROUND((SUM(D31:D32)/2),3)</f>
        <v>26.655000000000001</v>
      </c>
      <c r="E51" s="141" t="s">
        <v>36</v>
      </c>
      <c r="F51" s="59" t="s">
        <v>43</v>
      </c>
      <c r="G51" s="150">
        <f>ROUND(SUM(G35:G36)/2,5)</f>
        <v>1.8774999999999999</v>
      </c>
      <c r="H51" s="150">
        <f>SUM(H36:H37)/2</f>
        <v>0</v>
      </c>
      <c r="I51" s="43" t="s">
        <v>44</v>
      </c>
    </row>
    <row r="52" spans="1:9" x14ac:dyDescent="0.2">
      <c r="A52" s="50" t="s">
        <v>39</v>
      </c>
      <c r="B52" s="45"/>
      <c r="C52" s="23"/>
      <c r="D52" s="164">
        <f>ROUND((SUM(D30:D32)/3),3)</f>
        <v>27.003</v>
      </c>
      <c r="E52" s="47" t="s">
        <v>36</v>
      </c>
      <c r="F52" s="53" t="s">
        <v>40</v>
      </c>
      <c r="G52" s="150">
        <f>ROUND(AVERAGE(G34:G36),5)</f>
        <v>1.8883300000000001</v>
      </c>
      <c r="H52" s="150" t="e">
        <f>ROUND(AVERAGE(H35:H37),5)</f>
        <v>#DIV/0!</v>
      </c>
      <c r="I52" s="43" t="s">
        <v>41</v>
      </c>
    </row>
    <row r="53" spans="1:9" x14ac:dyDescent="0.2">
      <c r="A53" s="56" t="s">
        <v>52</v>
      </c>
      <c r="B53" s="45"/>
      <c r="C53" s="23"/>
      <c r="D53" s="165" t="s">
        <v>36</v>
      </c>
      <c r="E53" s="55" t="s">
        <v>36</v>
      </c>
      <c r="F53" s="59" t="s">
        <v>53</v>
      </c>
      <c r="G53" s="150">
        <f>ROUND(AVERAGE(G33:G36),5)</f>
        <v>1.9419999999999999</v>
      </c>
      <c r="H53" s="150" t="e">
        <f>ROUND(AVERAGE(H34:H37),5)</f>
        <v>#DIV/0!</v>
      </c>
      <c r="I53" s="43" t="s">
        <v>54</v>
      </c>
    </row>
    <row r="54" spans="1:9" x14ac:dyDescent="0.2">
      <c r="A54" s="56" t="s">
        <v>87</v>
      </c>
      <c r="B54" s="45"/>
      <c r="C54" s="23"/>
      <c r="D54" s="164">
        <f>ROUND((SUM(D28:D32)/5),3)</f>
        <v>27.87</v>
      </c>
      <c r="E54" s="55" t="s">
        <v>36</v>
      </c>
      <c r="F54" s="53" t="s">
        <v>38</v>
      </c>
      <c r="G54" s="150">
        <f>ROUND(AVERAGE(G32:G36),5)</f>
        <v>1.9810000000000001</v>
      </c>
      <c r="H54" s="150" t="e">
        <f>ROUND(AVERAGE(H33:H37),5)</f>
        <v>#DIV/0!</v>
      </c>
    </row>
    <row r="55" spans="1:9" x14ac:dyDescent="0.2">
      <c r="A55" s="50" t="s">
        <v>46</v>
      </c>
      <c r="B55" s="45"/>
      <c r="C55" s="23"/>
      <c r="D55" s="165" t="s">
        <v>36</v>
      </c>
      <c r="E55" s="47" t="s">
        <v>36</v>
      </c>
      <c r="F55" s="53" t="s">
        <v>47</v>
      </c>
      <c r="G55" s="150">
        <f>G35</f>
        <v>1.925</v>
      </c>
      <c r="H55" s="150">
        <f>H36</f>
        <v>0</v>
      </c>
    </row>
    <row r="56" spans="1:9" x14ac:dyDescent="0.2">
      <c r="A56" s="50" t="s">
        <v>45</v>
      </c>
      <c r="B56" s="38"/>
      <c r="C56" s="57"/>
      <c r="D56" s="166" t="s">
        <v>36</v>
      </c>
      <c r="E56" s="58" t="s">
        <v>36</v>
      </c>
      <c r="F56" s="59" t="s">
        <v>88</v>
      </c>
      <c r="G56" s="147">
        <f>G34</f>
        <v>1.91</v>
      </c>
      <c r="H56" s="147">
        <f>H35</f>
        <v>0</v>
      </c>
    </row>
    <row r="57" spans="1:9" x14ac:dyDescent="0.2">
      <c r="A57" s="56" t="s">
        <v>51</v>
      </c>
      <c r="B57" s="38"/>
      <c r="C57" s="57"/>
      <c r="D57" s="165" t="s">
        <v>36</v>
      </c>
      <c r="E57" s="55" t="s">
        <v>36</v>
      </c>
      <c r="F57" s="59"/>
      <c r="G57" s="150">
        <f>ROUND(AVERAGE(G34:G35),5)</f>
        <v>1.9175</v>
      </c>
      <c r="H57" s="150" t="e">
        <f>ROUND(AVERAGE(H36:H37),5)</f>
        <v>#DIV/0!</v>
      </c>
    </row>
    <row r="59" spans="1:9" ht="18" x14ac:dyDescent="0.25">
      <c r="A59" s="137" t="s">
        <v>55</v>
      </c>
      <c r="C59" s="25"/>
      <c r="D59" s="160"/>
      <c r="E59" s="137" t="s">
        <v>56</v>
      </c>
      <c r="F59" s="61"/>
      <c r="G59" s="62"/>
    </row>
    <row r="60" spans="1:9" x14ac:dyDescent="0.2">
      <c r="A60" s="98">
        <v>37153</v>
      </c>
      <c r="C60" s="62">
        <v>33</v>
      </c>
      <c r="D60" s="160"/>
      <c r="E60" s="98">
        <v>37153</v>
      </c>
      <c r="F60" s="61"/>
      <c r="G60" s="100">
        <v>31.5</v>
      </c>
    </row>
    <row r="61" spans="1:9" x14ac:dyDescent="0.2">
      <c r="A61" s="98">
        <v>37154</v>
      </c>
      <c r="C61" s="62">
        <v>33</v>
      </c>
      <c r="D61" s="160"/>
      <c r="E61" s="98">
        <v>37154</v>
      </c>
      <c r="F61" s="61"/>
      <c r="G61" s="100">
        <v>31.5</v>
      </c>
    </row>
    <row r="62" spans="1:9" x14ac:dyDescent="0.2">
      <c r="A62" s="98">
        <v>37155</v>
      </c>
      <c r="C62" s="62">
        <v>33</v>
      </c>
      <c r="D62" s="160"/>
      <c r="E62" s="98">
        <v>37155</v>
      </c>
      <c r="F62" s="61"/>
      <c r="G62" s="100">
        <v>31.5</v>
      </c>
    </row>
    <row r="63" spans="1:9" x14ac:dyDescent="0.2">
      <c r="A63" s="98">
        <v>37158</v>
      </c>
      <c r="B63" s="68" t="s">
        <v>59</v>
      </c>
      <c r="C63" s="62">
        <v>33</v>
      </c>
      <c r="D63" s="160"/>
      <c r="E63" s="98">
        <v>37158</v>
      </c>
      <c r="F63" s="68" t="s">
        <v>60</v>
      </c>
      <c r="G63" s="101">
        <v>31.5</v>
      </c>
    </row>
    <row r="64" spans="1:9" x14ac:dyDescent="0.2">
      <c r="A64" s="98">
        <v>37159</v>
      </c>
      <c r="C64" s="62">
        <v>31.5</v>
      </c>
      <c r="E64" s="98">
        <v>37159</v>
      </c>
      <c r="G64" s="101">
        <v>34</v>
      </c>
    </row>
    <row r="65" spans="1:7" x14ac:dyDescent="0.2">
      <c r="A65" s="67"/>
      <c r="C65" s="69"/>
      <c r="E65" s="67"/>
      <c r="G65" s="70"/>
    </row>
    <row r="66" spans="1:7" x14ac:dyDescent="0.2">
      <c r="A66" s="25"/>
      <c r="C66" s="65"/>
      <c r="E66" s="25"/>
      <c r="G66" s="66"/>
    </row>
    <row r="67" spans="1:7" x14ac:dyDescent="0.2">
      <c r="A67" s="25"/>
      <c r="B67" s="68" t="s">
        <v>63</v>
      </c>
      <c r="C67" s="69">
        <v>31.5</v>
      </c>
      <c r="E67" s="25" t="s">
        <v>62</v>
      </c>
      <c r="F67" s="68" t="s">
        <v>64</v>
      </c>
      <c r="G67" s="69">
        <v>34</v>
      </c>
    </row>
    <row r="68" spans="1:7" x14ac:dyDescent="0.2">
      <c r="A68" s="25" t="s">
        <v>65</v>
      </c>
      <c r="B68" s="68" t="s">
        <v>66</v>
      </c>
      <c r="C68" s="69">
        <v>32.25</v>
      </c>
      <c r="E68" s="25" t="s">
        <v>65</v>
      </c>
      <c r="F68" s="68" t="s">
        <v>67</v>
      </c>
      <c r="G68" s="69">
        <v>32.75</v>
      </c>
    </row>
    <row r="69" spans="1:7" x14ac:dyDescent="0.2">
      <c r="A69" s="25" t="s">
        <v>68</v>
      </c>
      <c r="B69" s="68" t="s">
        <v>69</v>
      </c>
      <c r="C69" s="69">
        <v>32.5</v>
      </c>
      <c r="E69" s="25" t="s">
        <v>68</v>
      </c>
      <c r="F69" s="68" t="s">
        <v>70</v>
      </c>
      <c r="G69" s="69">
        <v>32.332999999999998</v>
      </c>
    </row>
    <row r="70" spans="1:7" x14ac:dyDescent="0.2">
      <c r="A70" s="25" t="s">
        <v>52</v>
      </c>
      <c r="B70" s="68" t="s">
        <v>289</v>
      </c>
      <c r="C70" s="69">
        <v>32.625</v>
      </c>
      <c r="E70" s="25" t="s">
        <v>52</v>
      </c>
      <c r="F70" s="68" t="s">
        <v>292</v>
      </c>
      <c r="G70" s="69">
        <v>32.125</v>
      </c>
    </row>
    <row r="71" spans="1:7" x14ac:dyDescent="0.2">
      <c r="A71" s="25" t="s">
        <v>87</v>
      </c>
      <c r="B71" s="68" t="s">
        <v>291</v>
      </c>
      <c r="C71" s="69">
        <v>32.700000000000003</v>
      </c>
      <c r="E71" s="25" t="s">
        <v>87</v>
      </c>
      <c r="F71" s="68" t="s">
        <v>290</v>
      </c>
      <c r="G71" s="69">
        <v>32</v>
      </c>
    </row>
    <row r="74" spans="1:7" ht="15" x14ac:dyDescent="0.25">
      <c r="A74" s="111" t="s">
        <v>71</v>
      </c>
      <c r="C74" s="25"/>
    </row>
    <row r="75" spans="1:7" x14ac:dyDescent="0.2">
      <c r="A75" s="98">
        <v>37153</v>
      </c>
      <c r="B75" s="128"/>
      <c r="C75" s="65">
        <v>1.19</v>
      </c>
    </row>
    <row r="76" spans="1:7" x14ac:dyDescent="0.2">
      <c r="A76" s="98">
        <v>37154</v>
      </c>
      <c r="B76" s="128"/>
      <c r="C76" s="65">
        <v>1.19</v>
      </c>
    </row>
    <row r="77" spans="1:7" x14ac:dyDescent="0.2">
      <c r="A77" s="98">
        <v>37155</v>
      </c>
      <c r="B77" s="128"/>
      <c r="C77" s="65">
        <v>1.19</v>
      </c>
    </row>
    <row r="78" spans="1:7" x14ac:dyDescent="0.2">
      <c r="A78" s="98">
        <v>37158</v>
      </c>
      <c r="C78" s="65">
        <v>1.19</v>
      </c>
    </row>
    <row r="79" spans="1:7" x14ac:dyDescent="0.2">
      <c r="A79" s="98">
        <v>37159</v>
      </c>
      <c r="C79" s="65">
        <v>1.19</v>
      </c>
    </row>
    <row r="80" spans="1:7" x14ac:dyDescent="0.2">
      <c r="A80" s="25"/>
      <c r="C80" s="65"/>
    </row>
    <row r="81" spans="1:3" x14ac:dyDescent="0.2">
      <c r="A81" s="25" t="s">
        <v>62</v>
      </c>
      <c r="B81" s="87" t="s">
        <v>89</v>
      </c>
      <c r="C81" s="65">
        <f>C79</f>
        <v>1.19</v>
      </c>
    </row>
    <row r="82" spans="1:3" x14ac:dyDescent="0.2">
      <c r="A82" s="25" t="s">
        <v>65</v>
      </c>
      <c r="B82" s="87" t="s">
        <v>90</v>
      </c>
      <c r="C82" s="65">
        <f>AVERAGE(C78:C79)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topLeftCell="A24" workbookViewId="0">
      <selection activeCell="D48" sqref="D48"/>
    </sheetView>
  </sheetViews>
  <sheetFormatPr defaultRowHeight="12.75" x14ac:dyDescent="0.2"/>
  <cols>
    <col min="1" max="1" width="11.7109375" customWidth="1"/>
    <col min="2" max="2" width="16.28515625" customWidth="1"/>
    <col min="3" max="3" width="14.7109375" customWidth="1"/>
    <col min="4" max="4" width="16.7109375" customWidth="1"/>
    <col min="5" max="5" width="15.5703125" customWidth="1"/>
    <col min="6" max="6" width="17.85546875" customWidth="1"/>
    <col min="7" max="7" width="15.7109375" customWidth="1"/>
    <col min="8" max="8" width="17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225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>A10+1</f>
        <v>1</v>
      </c>
      <c r="B11" s="117">
        <v>36579</v>
      </c>
      <c r="C11" s="106" t="s">
        <v>223</v>
      </c>
      <c r="D11" s="24">
        <v>29.39</v>
      </c>
      <c r="E11" s="24">
        <v>28.02</v>
      </c>
      <c r="F11" s="21"/>
      <c r="G11" s="24"/>
      <c r="H11" s="24"/>
    </row>
    <row r="12" spans="1:9" x14ac:dyDescent="0.2">
      <c r="A12" s="19">
        <f>A11+1</f>
        <v>2</v>
      </c>
      <c r="B12" s="117">
        <v>36580</v>
      </c>
      <c r="C12" s="106" t="s">
        <v>223</v>
      </c>
      <c r="D12" s="24">
        <v>29.97</v>
      </c>
      <c r="E12" s="24">
        <v>28.26</v>
      </c>
      <c r="F12" s="21"/>
      <c r="G12" s="24"/>
      <c r="H12" s="24"/>
    </row>
    <row r="13" spans="1:9" x14ac:dyDescent="0.2">
      <c r="A13" s="19">
        <f>A12+1</f>
        <v>3</v>
      </c>
      <c r="B13" s="117">
        <v>36581</v>
      </c>
      <c r="C13" s="106" t="s">
        <v>223</v>
      </c>
      <c r="D13" s="24">
        <v>30.35</v>
      </c>
      <c r="E13" s="24">
        <v>28.61</v>
      </c>
      <c r="F13" s="106"/>
      <c r="G13" s="24"/>
      <c r="H13" s="24"/>
    </row>
    <row r="14" spans="1:9" x14ac:dyDescent="0.2">
      <c r="A14" s="19">
        <f>A13+1</f>
        <v>4</v>
      </c>
      <c r="B14" s="117">
        <v>36584</v>
      </c>
      <c r="C14" s="106" t="s">
        <v>223</v>
      </c>
      <c r="D14" s="24">
        <v>30.13</v>
      </c>
      <c r="E14" s="24">
        <v>28.45</v>
      </c>
      <c r="F14" s="106" t="s">
        <v>223</v>
      </c>
      <c r="G14" s="24">
        <v>2.6859999999999999</v>
      </c>
      <c r="H14" s="24"/>
      <c r="I14" s="106" t="s">
        <v>223</v>
      </c>
    </row>
    <row r="15" spans="1:9" x14ac:dyDescent="0.2">
      <c r="A15" s="19">
        <f>A14+1</f>
        <v>5</v>
      </c>
      <c r="B15" s="117">
        <v>36585</v>
      </c>
      <c r="C15" s="106" t="s">
        <v>223</v>
      </c>
      <c r="D15" s="24">
        <v>30.43</v>
      </c>
      <c r="E15" s="24">
        <v>28.85</v>
      </c>
      <c r="F15" s="106" t="s">
        <v>223</v>
      </c>
      <c r="G15" s="24">
        <v>2.7610000000000001</v>
      </c>
      <c r="H15" s="24"/>
      <c r="I15" s="106" t="s">
        <v>223</v>
      </c>
    </row>
    <row r="16" spans="1:9" x14ac:dyDescent="0.2">
      <c r="A16" s="19"/>
      <c r="B16" s="92"/>
      <c r="E16" s="92"/>
    </row>
    <row r="17" spans="1:8" x14ac:dyDescent="0.2">
      <c r="A17" s="19">
        <v>6</v>
      </c>
      <c r="B17" s="117">
        <v>36586</v>
      </c>
      <c r="C17" s="108" t="s">
        <v>223</v>
      </c>
      <c r="D17" s="121">
        <v>31.77</v>
      </c>
      <c r="E17" s="121">
        <v>30.01</v>
      </c>
      <c r="F17" s="108" t="s">
        <v>223</v>
      </c>
      <c r="G17" s="121">
        <v>2.8149999999999999</v>
      </c>
      <c r="H17" s="121"/>
    </row>
    <row r="18" spans="1:8" x14ac:dyDescent="0.2">
      <c r="A18" s="19">
        <f t="shared" ref="A18:A39" si="0">A17+1</f>
        <v>7</v>
      </c>
      <c r="B18" s="117">
        <v>36587</v>
      </c>
      <c r="C18" s="108" t="s">
        <v>223</v>
      </c>
      <c r="D18" s="24">
        <v>31.69</v>
      </c>
      <c r="E18" s="24">
        <v>30.08</v>
      </c>
      <c r="F18" s="108" t="s">
        <v>223</v>
      </c>
      <c r="G18" s="24">
        <v>2.7829999999999999</v>
      </c>
      <c r="H18" s="24"/>
    </row>
    <row r="19" spans="1:8" x14ac:dyDescent="0.2">
      <c r="A19" s="19">
        <f t="shared" si="0"/>
        <v>8</v>
      </c>
      <c r="B19" s="117">
        <v>36588</v>
      </c>
      <c r="C19" s="108" t="s">
        <v>223</v>
      </c>
      <c r="D19" s="24">
        <v>31.51</v>
      </c>
      <c r="E19" s="24">
        <v>30.02</v>
      </c>
      <c r="F19" s="108" t="s">
        <v>223</v>
      </c>
      <c r="G19" s="24">
        <v>2.8250000000000002</v>
      </c>
      <c r="H19" s="24"/>
    </row>
    <row r="20" spans="1:8" x14ac:dyDescent="0.2">
      <c r="A20" s="19">
        <f t="shared" si="0"/>
        <v>9</v>
      </c>
      <c r="B20" s="117">
        <v>36591</v>
      </c>
      <c r="C20" s="108" t="s">
        <v>223</v>
      </c>
      <c r="D20" s="24">
        <v>32.18</v>
      </c>
      <c r="E20" s="24">
        <v>30.56</v>
      </c>
      <c r="F20" s="108" t="s">
        <v>223</v>
      </c>
      <c r="G20" s="24">
        <v>2.85</v>
      </c>
      <c r="H20" s="24"/>
    </row>
    <row r="21" spans="1:8" x14ac:dyDescent="0.2">
      <c r="A21" s="19">
        <f t="shared" si="0"/>
        <v>10</v>
      </c>
      <c r="B21" s="117">
        <v>36592</v>
      </c>
      <c r="C21" s="108" t="s">
        <v>223</v>
      </c>
      <c r="D21" s="24">
        <v>34.130000000000003</v>
      </c>
      <c r="E21" s="24">
        <v>32.39</v>
      </c>
      <c r="F21" s="108" t="s">
        <v>223</v>
      </c>
      <c r="G21" s="24">
        <v>2.7989999999999999</v>
      </c>
      <c r="H21" s="24"/>
    </row>
    <row r="22" spans="1:8" x14ac:dyDescent="0.2">
      <c r="A22" s="19">
        <f t="shared" si="0"/>
        <v>11</v>
      </c>
      <c r="B22" s="117">
        <v>36593</v>
      </c>
      <c r="C22" s="108" t="s">
        <v>223</v>
      </c>
      <c r="D22" s="24">
        <v>31.26</v>
      </c>
      <c r="E22" s="24">
        <v>29.47</v>
      </c>
      <c r="F22" s="108" t="s">
        <v>223</v>
      </c>
      <c r="G22" s="24">
        <v>2.71</v>
      </c>
      <c r="H22" s="24"/>
    </row>
    <row r="23" spans="1:8" x14ac:dyDescent="0.2">
      <c r="A23" s="19">
        <f t="shared" si="0"/>
        <v>12</v>
      </c>
      <c r="B23" s="117">
        <v>36594</v>
      </c>
      <c r="C23" s="108" t="s">
        <v>223</v>
      </c>
      <c r="D23" s="24">
        <v>31.69</v>
      </c>
      <c r="E23" s="24">
        <v>29.96</v>
      </c>
      <c r="F23" s="108" t="s">
        <v>223</v>
      </c>
      <c r="G23" s="24">
        <v>2.786</v>
      </c>
      <c r="H23" s="24"/>
    </row>
    <row r="24" spans="1:8" x14ac:dyDescent="0.2">
      <c r="A24" s="19">
        <f t="shared" si="0"/>
        <v>13</v>
      </c>
      <c r="B24" s="117">
        <v>36595</v>
      </c>
      <c r="C24" s="108" t="s">
        <v>223</v>
      </c>
      <c r="D24" s="24">
        <v>31.76</v>
      </c>
      <c r="E24" s="24">
        <v>29.84</v>
      </c>
      <c r="F24" s="108" t="s">
        <v>223</v>
      </c>
      <c r="G24" s="24">
        <v>2.774</v>
      </c>
      <c r="H24" s="24"/>
    </row>
    <row r="25" spans="1:8" x14ac:dyDescent="0.2">
      <c r="A25" s="19">
        <f t="shared" si="0"/>
        <v>14</v>
      </c>
      <c r="B25" s="117">
        <v>36598</v>
      </c>
      <c r="C25" s="108" t="s">
        <v>223</v>
      </c>
      <c r="D25" s="24">
        <v>32.020000000000003</v>
      </c>
      <c r="E25" s="24">
        <v>30</v>
      </c>
      <c r="F25" s="108" t="s">
        <v>223</v>
      </c>
      <c r="G25" s="24">
        <v>2.86</v>
      </c>
      <c r="H25" s="24"/>
    </row>
    <row r="26" spans="1:8" x14ac:dyDescent="0.2">
      <c r="A26" s="19">
        <f t="shared" si="0"/>
        <v>15</v>
      </c>
      <c r="B26" s="117">
        <v>36599</v>
      </c>
      <c r="C26" s="108" t="s">
        <v>223</v>
      </c>
      <c r="D26" s="24">
        <v>31.69</v>
      </c>
      <c r="E26" s="24">
        <v>29.72</v>
      </c>
      <c r="F26" s="108" t="s">
        <v>223</v>
      </c>
      <c r="G26" s="24">
        <v>2.8090000000000002</v>
      </c>
      <c r="H26" s="24"/>
    </row>
    <row r="27" spans="1:8" x14ac:dyDescent="0.2">
      <c r="A27" s="19">
        <f t="shared" si="0"/>
        <v>16</v>
      </c>
      <c r="B27" s="117">
        <v>36600</v>
      </c>
      <c r="C27" s="108" t="s">
        <v>223</v>
      </c>
      <c r="D27" s="24">
        <v>30.72</v>
      </c>
      <c r="E27" s="24">
        <v>29.03</v>
      </c>
      <c r="F27" s="108" t="s">
        <v>223</v>
      </c>
      <c r="G27" s="24">
        <v>2.8660000000000001</v>
      </c>
      <c r="H27" s="24"/>
    </row>
    <row r="28" spans="1:8" x14ac:dyDescent="0.2">
      <c r="A28" s="19">
        <f t="shared" si="0"/>
        <v>17</v>
      </c>
      <c r="B28" s="117">
        <v>36601</v>
      </c>
      <c r="C28" s="108" t="s">
        <v>223</v>
      </c>
      <c r="D28" s="24">
        <v>31.09</v>
      </c>
      <c r="E28" s="24">
        <v>29.28</v>
      </c>
      <c r="F28" s="108" t="s">
        <v>223</v>
      </c>
      <c r="G28" s="24">
        <v>2.851</v>
      </c>
      <c r="H28" s="24"/>
    </row>
    <row r="29" spans="1:8" x14ac:dyDescent="0.2">
      <c r="A29" s="19">
        <f t="shared" si="0"/>
        <v>18</v>
      </c>
      <c r="B29" s="117">
        <v>36602</v>
      </c>
      <c r="C29" s="108" t="s">
        <v>223</v>
      </c>
      <c r="D29" s="24">
        <v>30.91</v>
      </c>
      <c r="E29" s="24">
        <v>29.08</v>
      </c>
      <c r="F29" s="108" t="s">
        <v>223</v>
      </c>
      <c r="G29" s="24">
        <v>2.7850000000000001</v>
      </c>
      <c r="H29" s="24"/>
    </row>
    <row r="30" spans="1:8" x14ac:dyDescent="0.2">
      <c r="A30" s="19">
        <f t="shared" si="0"/>
        <v>19</v>
      </c>
      <c r="B30" s="117">
        <v>36605</v>
      </c>
      <c r="C30" s="108" t="s">
        <v>223</v>
      </c>
      <c r="D30" s="24">
        <v>29.43</v>
      </c>
      <c r="E30" s="24">
        <v>27.55</v>
      </c>
      <c r="F30" s="108" t="s">
        <v>223</v>
      </c>
      <c r="G30" s="24">
        <v>2.714</v>
      </c>
      <c r="H30" s="24"/>
    </row>
    <row r="31" spans="1:8" x14ac:dyDescent="0.2">
      <c r="A31" s="19">
        <f t="shared" si="0"/>
        <v>20</v>
      </c>
      <c r="B31" s="117">
        <v>36606</v>
      </c>
      <c r="C31" s="108" t="s">
        <v>223</v>
      </c>
      <c r="D31" s="24">
        <v>28</v>
      </c>
      <c r="E31" s="24">
        <v>27.81</v>
      </c>
      <c r="F31" s="108" t="s">
        <v>223</v>
      </c>
      <c r="G31" s="24">
        <v>2.7509999999999999</v>
      </c>
      <c r="H31" s="24"/>
    </row>
    <row r="32" spans="1:8" x14ac:dyDescent="0.2">
      <c r="A32" s="19">
        <f t="shared" si="0"/>
        <v>21</v>
      </c>
      <c r="B32" s="117">
        <v>36607</v>
      </c>
      <c r="C32" s="106" t="s">
        <v>226</v>
      </c>
      <c r="D32" s="24">
        <v>27.46</v>
      </c>
      <c r="E32" s="24">
        <v>26.76</v>
      </c>
      <c r="F32" s="108" t="s">
        <v>223</v>
      </c>
      <c r="G32" s="24">
        <v>2.794</v>
      </c>
      <c r="H32" s="24"/>
    </row>
    <row r="33" spans="1:9" x14ac:dyDescent="0.2">
      <c r="A33" s="19">
        <f t="shared" si="0"/>
        <v>22</v>
      </c>
      <c r="B33" s="117">
        <v>36608</v>
      </c>
      <c r="C33" s="106" t="s">
        <v>226</v>
      </c>
      <c r="D33" s="24">
        <v>27.31</v>
      </c>
      <c r="E33" s="24">
        <v>26.7</v>
      </c>
      <c r="F33" s="108" t="s">
        <v>223</v>
      </c>
      <c r="G33" s="24">
        <v>2.847</v>
      </c>
      <c r="H33" s="24"/>
    </row>
    <row r="34" spans="1:9" x14ac:dyDescent="0.2">
      <c r="A34" s="19">
        <f t="shared" si="0"/>
        <v>23</v>
      </c>
      <c r="B34" s="117">
        <v>36609</v>
      </c>
      <c r="C34" s="106" t="s">
        <v>226</v>
      </c>
      <c r="D34" s="24">
        <v>28.02</v>
      </c>
      <c r="E34" s="24">
        <v>27.28</v>
      </c>
      <c r="F34" s="108" t="s">
        <v>223</v>
      </c>
      <c r="G34" s="24">
        <v>2.8359999999999999</v>
      </c>
      <c r="H34" s="24"/>
    </row>
    <row r="35" spans="1:9" x14ac:dyDescent="0.2">
      <c r="A35" s="19">
        <f t="shared" si="0"/>
        <v>24</v>
      </c>
      <c r="B35" s="117">
        <v>36612</v>
      </c>
      <c r="C35" s="106" t="s">
        <v>226</v>
      </c>
      <c r="D35" s="24">
        <v>27.79</v>
      </c>
      <c r="E35" s="24">
        <v>27</v>
      </c>
      <c r="F35" s="108" t="s">
        <v>223</v>
      </c>
      <c r="G35" s="24">
        <v>2.9140000000000001</v>
      </c>
      <c r="H35" s="24"/>
      <c r="I35" s="106"/>
    </row>
    <row r="36" spans="1:9" x14ac:dyDescent="0.2">
      <c r="A36" s="19">
        <f t="shared" si="0"/>
        <v>25</v>
      </c>
      <c r="B36" s="117">
        <v>36613</v>
      </c>
      <c r="C36" s="106" t="s">
        <v>226</v>
      </c>
      <c r="D36" s="24">
        <v>27.09</v>
      </c>
      <c r="E36" s="24">
        <v>26.35</v>
      </c>
      <c r="F36" s="108" t="s">
        <v>223</v>
      </c>
      <c r="G36" s="24">
        <v>2.9630000000000001</v>
      </c>
      <c r="H36" s="24"/>
      <c r="I36" s="106"/>
    </row>
    <row r="37" spans="1:9" x14ac:dyDescent="0.2">
      <c r="A37" s="19">
        <f t="shared" si="0"/>
        <v>26</v>
      </c>
      <c r="B37" s="117">
        <v>36614</v>
      </c>
      <c r="C37" s="106" t="s">
        <v>226</v>
      </c>
      <c r="D37" s="121">
        <v>26.45</v>
      </c>
      <c r="E37" s="121">
        <v>25.87</v>
      </c>
      <c r="F37" s="108" t="s">
        <v>223</v>
      </c>
      <c r="G37" s="121">
        <v>2.9</v>
      </c>
      <c r="H37" s="121"/>
      <c r="I37" s="106"/>
    </row>
    <row r="38" spans="1:9" x14ac:dyDescent="0.2">
      <c r="A38" s="19">
        <f t="shared" si="0"/>
        <v>27</v>
      </c>
      <c r="B38" s="117">
        <v>36615</v>
      </c>
      <c r="C38" s="106" t="s">
        <v>226</v>
      </c>
      <c r="D38" s="121">
        <v>26.7</v>
      </c>
      <c r="E38" s="121">
        <v>26.07</v>
      </c>
      <c r="F38" s="106" t="s">
        <v>226</v>
      </c>
      <c r="G38" s="121">
        <v>2.8730000000000002</v>
      </c>
      <c r="H38" s="121"/>
      <c r="I38" s="106" t="s">
        <v>226</v>
      </c>
    </row>
    <row r="39" spans="1:9" x14ac:dyDescent="0.2">
      <c r="A39" s="19">
        <f t="shared" si="0"/>
        <v>28</v>
      </c>
      <c r="B39" s="117">
        <v>36616</v>
      </c>
      <c r="C39" s="106" t="s">
        <v>226</v>
      </c>
      <c r="D39" s="121">
        <v>26.9</v>
      </c>
      <c r="E39" s="121">
        <v>26.38</v>
      </c>
      <c r="F39" s="106" t="s">
        <v>226</v>
      </c>
      <c r="G39" s="121">
        <v>2.9449999999999998</v>
      </c>
      <c r="H39" s="121"/>
      <c r="I39" s="106" t="s">
        <v>226</v>
      </c>
    </row>
    <row r="40" spans="1:9" x14ac:dyDescent="0.2">
      <c r="A40" s="28"/>
      <c r="C40" s="89"/>
      <c r="D40" s="30"/>
      <c r="E40" s="30"/>
      <c r="F40" s="89"/>
      <c r="G40" s="30"/>
      <c r="H40" s="30"/>
    </row>
    <row r="41" spans="1:9" x14ac:dyDescent="0.2">
      <c r="A41" s="28" t="s">
        <v>20</v>
      </c>
      <c r="B41" s="20"/>
      <c r="C41" s="21"/>
      <c r="D41" s="29">
        <v>36606</v>
      </c>
      <c r="E41" s="30"/>
      <c r="F41" s="21"/>
      <c r="G41" s="30"/>
      <c r="H41" s="30"/>
    </row>
    <row r="42" spans="1:9" x14ac:dyDescent="0.2">
      <c r="A42" s="28" t="s">
        <v>21</v>
      </c>
      <c r="B42" s="20"/>
      <c r="C42" s="21"/>
      <c r="D42" s="31">
        <v>36614</v>
      </c>
      <c r="E42" s="30"/>
      <c r="F42" s="21"/>
      <c r="G42" s="30"/>
      <c r="H42" s="30"/>
    </row>
    <row r="43" spans="1:9" x14ac:dyDescent="0.2">
      <c r="A43" s="28" t="s">
        <v>22</v>
      </c>
      <c r="B43" s="20"/>
      <c r="D43" s="31">
        <v>36614</v>
      </c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40">
        <f>ROUND((AVERAGE(D11:D31)),3)</f>
        <v>31.006</v>
      </c>
      <c r="E47" s="40">
        <f>ROUND((AVERAGE(E11:E31)),3)</f>
        <v>29.35</v>
      </c>
      <c r="F47" s="41" t="s">
        <v>29</v>
      </c>
      <c r="G47" s="42">
        <f>ROUND((AVERAGE(G14:G37)),5)</f>
        <v>2.8121299999999998</v>
      </c>
      <c r="H47" s="42" t="e">
        <f>ROUND((AVERAGE(H14:H37)),5)</f>
        <v>#DIV/0!</v>
      </c>
      <c r="I47" s="114" t="s">
        <v>30</v>
      </c>
    </row>
    <row r="48" spans="1:9" x14ac:dyDescent="0.2">
      <c r="A48" s="44" t="s">
        <v>31</v>
      </c>
      <c r="B48" s="45"/>
      <c r="C48" s="99" t="s">
        <v>227</v>
      </c>
      <c r="D48" s="103">
        <f>ROUND((AVERAGE(D17:D39)),3)</f>
        <v>29.893999999999998</v>
      </c>
      <c r="E48" s="103">
        <f>ROUND((AVERAGE(E17:E39)),3)</f>
        <v>28.574000000000002</v>
      </c>
      <c r="F48" s="48" t="s">
        <v>33</v>
      </c>
      <c r="G48" s="49">
        <f>ROUND((AVERAGE(G17:G39)),5)</f>
        <v>2.8282600000000002</v>
      </c>
      <c r="H48" s="49" t="e">
        <f>ROUND((AVERAGE(H17:H39)),5)</f>
        <v>#DIV/0!</v>
      </c>
      <c r="I48" s="114" t="s">
        <v>34</v>
      </c>
    </row>
    <row r="49" spans="1:9" x14ac:dyDescent="0.2">
      <c r="A49" s="50" t="s">
        <v>35</v>
      </c>
      <c r="B49" s="45"/>
      <c r="C49" s="51"/>
      <c r="D49" s="47">
        <f>ROUND((((SUM(D17:D39))-D31+E31)/23),3)</f>
        <v>29.885999999999999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D31</f>
        <v>28</v>
      </c>
      <c r="E50" s="47" t="s">
        <v>36</v>
      </c>
      <c r="F50" s="53" t="s">
        <v>49</v>
      </c>
      <c r="G50" s="49">
        <f>G37</f>
        <v>2.9</v>
      </c>
      <c r="H50" s="49">
        <f>H37</f>
        <v>0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ROUND((SUM(D30:D31)/2),3)</f>
        <v>28.715</v>
      </c>
      <c r="E51" s="54" t="s">
        <v>36</v>
      </c>
      <c r="F51" s="53" t="s">
        <v>43</v>
      </c>
      <c r="G51" s="49">
        <f>ROUND(SUM(G36:G37)/2,5)</f>
        <v>2.9315000000000002</v>
      </c>
      <c r="H51" s="49">
        <f>SUM(H36:H37)/2</f>
        <v>0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ROUND((SUM(D29:D31)/3),3)</f>
        <v>29.446999999999999</v>
      </c>
      <c r="E52" s="47" t="s">
        <v>36</v>
      </c>
      <c r="F52" s="53" t="s">
        <v>40</v>
      </c>
      <c r="G52" s="49">
        <f>ROUND(AVERAGE(G35:G37),5)</f>
        <v>2.9256700000000002</v>
      </c>
      <c r="H52" s="49" t="e">
        <f>ROUND(AVERAGE(H35:H37),5)</f>
        <v>#DIV/0!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2.9032499999999999</v>
      </c>
      <c r="H53" s="49" t="e">
        <f>ROUND(AVERAGE(H34:H37),5)</f>
        <v>#DIV/0!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ROUND((SUM(D27:D31)/5),3)</f>
        <v>30.03</v>
      </c>
      <c r="E54" s="55" t="s">
        <v>36</v>
      </c>
      <c r="F54" s="53" t="s">
        <v>38</v>
      </c>
      <c r="G54" s="49">
        <f>ROUND(AVERAGE(G33:G37),5)</f>
        <v>2.8919999999999999</v>
      </c>
      <c r="H54" s="49" t="e">
        <f>ROUND(AVERAGE(H33:H37),5)</f>
        <v>#DIV/0!</v>
      </c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2.9630000000000001</v>
      </c>
      <c r="H55" s="49">
        <f>H36</f>
        <v>0</v>
      </c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2.9140000000000001</v>
      </c>
      <c r="H56" s="42">
        <f>H35</f>
        <v>0</v>
      </c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9">
        <f>ROUND(AVERAGE(G35:G36),5)</f>
        <v>2.9384999999999999</v>
      </c>
      <c r="H57" s="49" t="e">
        <f>ROUND(AVERAGE(H35:H36),5)</f>
        <v>#DIV/0!</v>
      </c>
    </row>
    <row r="58" spans="1:9" x14ac:dyDescent="0.2">
      <c r="A58" s="25"/>
      <c r="B58" s="25"/>
      <c r="C58" s="25"/>
      <c r="D58" s="60"/>
      <c r="E58" s="60"/>
      <c r="F58" s="25"/>
      <c r="G58" s="25"/>
      <c r="H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</row>
    <row r="60" spans="1:9" ht="18" x14ac:dyDescent="0.25">
      <c r="A60" s="137" t="s">
        <v>55</v>
      </c>
      <c r="C60" s="25"/>
      <c r="E60" s="137" t="s">
        <v>56</v>
      </c>
      <c r="F60" s="61"/>
      <c r="G60" s="62"/>
      <c r="H60" s="62"/>
    </row>
    <row r="61" spans="1:9" x14ac:dyDescent="0.2">
      <c r="A61" s="98">
        <v>36609</v>
      </c>
      <c r="C61" s="62">
        <v>33.700000000000003</v>
      </c>
      <c r="E61" s="98">
        <v>36609</v>
      </c>
      <c r="F61" s="61"/>
      <c r="G61" s="100">
        <v>36.700000000000003</v>
      </c>
      <c r="H61" s="62"/>
    </row>
    <row r="62" spans="1:9" x14ac:dyDescent="0.2">
      <c r="A62" s="98">
        <v>36612</v>
      </c>
      <c r="B62" s="68" t="s">
        <v>59</v>
      </c>
      <c r="C62" s="62">
        <v>34.1</v>
      </c>
      <c r="E62" s="98">
        <v>36612</v>
      </c>
      <c r="F62" s="68" t="s">
        <v>60</v>
      </c>
      <c r="G62" s="101">
        <v>36.5</v>
      </c>
      <c r="H62" s="62"/>
    </row>
    <row r="63" spans="1:9" x14ac:dyDescent="0.2">
      <c r="A63" s="98">
        <v>36613</v>
      </c>
      <c r="C63" s="62">
        <v>34.799999999999997</v>
      </c>
      <c r="E63" s="98">
        <v>36613</v>
      </c>
      <c r="G63" s="101">
        <v>37</v>
      </c>
      <c r="H63" s="62"/>
    </row>
    <row r="64" spans="1:9" x14ac:dyDescent="0.2">
      <c r="A64" s="67"/>
      <c r="C64" s="69"/>
      <c r="E64" s="67"/>
      <c r="G64" s="70"/>
      <c r="H64" s="62"/>
    </row>
    <row r="65" spans="1:8" x14ac:dyDescent="0.2">
      <c r="A65" s="25"/>
      <c r="C65" s="65"/>
      <c r="E65" s="25"/>
      <c r="G65" s="66"/>
      <c r="H65" s="62"/>
    </row>
    <row r="66" spans="1:8" x14ac:dyDescent="0.2">
      <c r="A66" s="25" t="s">
        <v>62</v>
      </c>
      <c r="B66" s="68" t="s">
        <v>63</v>
      </c>
      <c r="C66" s="69">
        <f>C63</f>
        <v>34.799999999999997</v>
      </c>
      <c r="E66" s="25" t="s">
        <v>62</v>
      </c>
      <c r="F66" s="68" t="s">
        <v>64</v>
      </c>
      <c r="G66" s="69">
        <f>G63</f>
        <v>37</v>
      </c>
      <c r="H66" s="62"/>
    </row>
    <row r="67" spans="1:8" x14ac:dyDescent="0.2">
      <c r="A67" s="25" t="s">
        <v>65</v>
      </c>
      <c r="B67" s="68" t="s">
        <v>66</v>
      </c>
      <c r="C67" s="69">
        <f>AVERAGE(C62:C63)</f>
        <v>34.450000000000003</v>
      </c>
      <c r="E67" s="25" t="s">
        <v>65</v>
      </c>
      <c r="F67" s="68" t="s">
        <v>67</v>
      </c>
      <c r="G67" s="69">
        <f>AVERAGE(G62:G63)</f>
        <v>36.75</v>
      </c>
      <c r="H67" s="62"/>
    </row>
    <row r="68" spans="1:8" x14ac:dyDescent="0.2">
      <c r="A68" s="25" t="s">
        <v>68</v>
      </c>
      <c r="B68" s="68" t="s">
        <v>69</v>
      </c>
      <c r="C68" s="69">
        <f>AVERAGE(C61:C63)</f>
        <v>34.200000000000003</v>
      </c>
      <c r="E68" s="25" t="s">
        <v>68</v>
      </c>
      <c r="F68" s="68" t="s">
        <v>70</v>
      </c>
      <c r="G68" s="69">
        <f>AVERAGE(G61:G63)</f>
        <v>36.733333333333334</v>
      </c>
      <c r="H68" s="62"/>
    </row>
    <row r="71" spans="1:8" ht="15" x14ac:dyDescent="0.25">
      <c r="A71" s="111" t="s">
        <v>71</v>
      </c>
      <c r="C71" s="25"/>
    </row>
    <row r="72" spans="1:8" x14ac:dyDescent="0.2">
      <c r="A72" s="98">
        <v>36612</v>
      </c>
      <c r="B72" s="128"/>
      <c r="C72" s="65">
        <v>1.19</v>
      </c>
    </row>
    <row r="73" spans="1:8" x14ac:dyDescent="0.2">
      <c r="A73" s="122">
        <v>36613</v>
      </c>
      <c r="C73" s="65">
        <v>1.19</v>
      </c>
    </row>
    <row r="74" spans="1:8" x14ac:dyDescent="0.2">
      <c r="A74" s="95">
        <v>36614</v>
      </c>
      <c r="C74" s="65">
        <v>1.19</v>
      </c>
    </row>
    <row r="75" spans="1:8" x14ac:dyDescent="0.2">
      <c r="A75" s="25"/>
      <c r="C75" s="65"/>
    </row>
    <row r="76" spans="1:8" x14ac:dyDescent="0.2">
      <c r="A76" s="25" t="s">
        <v>62</v>
      </c>
      <c r="B76" s="87" t="s">
        <v>89</v>
      </c>
      <c r="C76" s="65">
        <f>C74</f>
        <v>1.19</v>
      </c>
    </row>
    <row r="77" spans="1:8" x14ac:dyDescent="0.2">
      <c r="A77" s="25" t="s">
        <v>65</v>
      </c>
      <c r="B77" s="87" t="s">
        <v>90</v>
      </c>
      <c r="C77" s="65">
        <f>AVERAGE(C73:C74)</f>
        <v>1.19</v>
      </c>
    </row>
    <row r="78" spans="1:8" x14ac:dyDescent="0.2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topLeftCell="A14" workbookViewId="0">
      <selection activeCell="G46" sqref="G46"/>
    </sheetView>
  </sheetViews>
  <sheetFormatPr defaultRowHeight="12.75" x14ac:dyDescent="0.2"/>
  <cols>
    <col min="1" max="1" width="12.28515625" customWidth="1"/>
    <col min="2" max="2" width="11.7109375" customWidth="1"/>
    <col min="3" max="3" width="15.5703125" customWidth="1"/>
    <col min="4" max="4" width="14.85546875" customWidth="1"/>
    <col min="5" max="5" width="12.28515625" customWidth="1"/>
    <col min="6" max="6" width="16.140625" customWidth="1"/>
    <col min="7" max="7" width="14.42578125" customWidth="1"/>
    <col min="8" max="8" width="17.855468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221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7" si="0">A10+1</f>
        <v>1</v>
      </c>
      <c r="B11" s="117">
        <v>36546</v>
      </c>
      <c r="C11" s="106" t="s">
        <v>219</v>
      </c>
      <c r="D11" s="24">
        <v>28.2</v>
      </c>
      <c r="E11" s="24">
        <v>27.19</v>
      </c>
      <c r="F11" s="21"/>
      <c r="G11" s="24"/>
      <c r="H11" s="24"/>
    </row>
    <row r="12" spans="1:9" x14ac:dyDescent="0.2">
      <c r="A12" s="19">
        <f t="shared" si="0"/>
        <v>2</v>
      </c>
      <c r="B12" s="117">
        <v>36549</v>
      </c>
      <c r="C12" s="106" t="s">
        <v>219</v>
      </c>
      <c r="D12" s="24">
        <v>27.83</v>
      </c>
      <c r="E12" s="24">
        <v>26.91</v>
      </c>
      <c r="F12" s="21"/>
      <c r="G12" s="24"/>
      <c r="H12" s="24"/>
    </row>
    <row r="13" spans="1:9" x14ac:dyDescent="0.2">
      <c r="A13" s="19">
        <f t="shared" si="0"/>
        <v>3</v>
      </c>
      <c r="B13" s="117">
        <v>36550</v>
      </c>
      <c r="C13" s="106" t="s">
        <v>219</v>
      </c>
      <c r="D13" s="24">
        <v>28.28</v>
      </c>
      <c r="E13" s="24">
        <v>27.31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36551</v>
      </c>
      <c r="C14" s="106" t="s">
        <v>219</v>
      </c>
      <c r="D14" s="24">
        <v>27.84</v>
      </c>
      <c r="E14" s="24">
        <v>26.86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36552</v>
      </c>
      <c r="C15" s="106" t="s">
        <v>219</v>
      </c>
      <c r="D15" s="24">
        <v>27.32</v>
      </c>
      <c r="E15" s="24">
        <v>26.35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36553</v>
      </c>
      <c r="C16" s="106" t="s">
        <v>219</v>
      </c>
      <c r="D16" s="24">
        <v>27.22</v>
      </c>
      <c r="E16" s="24">
        <v>26.3</v>
      </c>
      <c r="F16" s="106" t="s">
        <v>219</v>
      </c>
      <c r="G16" s="24">
        <v>2.532</v>
      </c>
      <c r="H16" s="24">
        <v>2.4424999999999999</v>
      </c>
      <c r="I16" s="106" t="s">
        <v>219</v>
      </c>
    </row>
    <row r="17" spans="1:9" x14ac:dyDescent="0.2">
      <c r="A17" s="19">
        <f t="shared" si="0"/>
        <v>7</v>
      </c>
      <c r="B17" s="117">
        <v>36556</v>
      </c>
      <c r="C17" s="106" t="s">
        <v>219</v>
      </c>
      <c r="D17" s="24">
        <v>27.64</v>
      </c>
      <c r="E17" s="24">
        <v>26.72</v>
      </c>
      <c r="F17" s="106" t="s">
        <v>219</v>
      </c>
      <c r="G17" s="24">
        <v>2.6619999999999999</v>
      </c>
      <c r="H17" s="24">
        <v>2.5724999999999998</v>
      </c>
      <c r="I17" s="106" t="s">
        <v>219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36557</v>
      </c>
      <c r="C19" s="108" t="s">
        <v>219</v>
      </c>
      <c r="D19" s="121">
        <v>28.22</v>
      </c>
      <c r="E19" s="121">
        <v>27.26</v>
      </c>
      <c r="F19" s="108" t="s">
        <v>219</v>
      </c>
      <c r="G19" s="121">
        <v>2.6989999999999998</v>
      </c>
      <c r="H19" s="121"/>
    </row>
    <row r="20" spans="1:9" x14ac:dyDescent="0.2">
      <c r="A20" s="19">
        <f t="shared" ref="A20:A38" si="1">A19+1</f>
        <v>9</v>
      </c>
      <c r="B20" s="117">
        <v>36558</v>
      </c>
      <c r="C20" s="108" t="s">
        <v>219</v>
      </c>
      <c r="D20" s="24">
        <v>27.55</v>
      </c>
      <c r="E20" s="24">
        <v>26.67</v>
      </c>
      <c r="F20" s="108" t="s">
        <v>219</v>
      </c>
      <c r="G20" s="24">
        <v>2.7589999999999999</v>
      </c>
      <c r="H20" s="24"/>
    </row>
    <row r="21" spans="1:9" x14ac:dyDescent="0.2">
      <c r="A21" s="19">
        <f t="shared" si="1"/>
        <v>10</v>
      </c>
      <c r="B21" s="117">
        <v>36559</v>
      </c>
      <c r="C21" s="108" t="s">
        <v>219</v>
      </c>
      <c r="D21" s="24">
        <v>28.03</v>
      </c>
      <c r="E21" s="24">
        <v>27.13</v>
      </c>
      <c r="F21" s="108" t="s">
        <v>219</v>
      </c>
      <c r="G21" s="24">
        <v>2.6589999999999998</v>
      </c>
      <c r="H21" s="24"/>
    </row>
    <row r="22" spans="1:9" x14ac:dyDescent="0.2">
      <c r="A22" s="19">
        <f t="shared" si="1"/>
        <v>11</v>
      </c>
      <c r="B22" s="117">
        <v>36560</v>
      </c>
      <c r="C22" s="108" t="s">
        <v>219</v>
      </c>
      <c r="D22" s="24">
        <v>28.82</v>
      </c>
      <c r="E22" s="24">
        <v>27.82</v>
      </c>
      <c r="F22" s="108" t="s">
        <v>219</v>
      </c>
      <c r="G22" s="24">
        <v>2.742</v>
      </c>
      <c r="H22" s="24"/>
    </row>
    <row r="23" spans="1:9" x14ac:dyDescent="0.2">
      <c r="A23" s="19">
        <f t="shared" si="1"/>
        <v>12</v>
      </c>
      <c r="B23" s="117">
        <v>36563</v>
      </c>
      <c r="C23" s="108" t="s">
        <v>219</v>
      </c>
      <c r="D23" s="24">
        <v>28.45</v>
      </c>
      <c r="E23" s="24">
        <v>27.48</v>
      </c>
      <c r="F23" s="108" t="s">
        <v>219</v>
      </c>
      <c r="G23" s="24">
        <v>2.5619999999999998</v>
      </c>
      <c r="H23" s="24"/>
    </row>
    <row r="24" spans="1:9" x14ac:dyDescent="0.2">
      <c r="A24" s="19">
        <f t="shared" si="1"/>
        <v>13</v>
      </c>
      <c r="B24" s="117">
        <v>36564</v>
      </c>
      <c r="C24" s="108" t="s">
        <v>219</v>
      </c>
      <c r="D24" s="24">
        <v>28.02</v>
      </c>
      <c r="E24" s="24">
        <v>27.08</v>
      </c>
      <c r="F24" s="108" t="s">
        <v>219</v>
      </c>
      <c r="G24" s="24">
        <v>2.4950000000000001</v>
      </c>
      <c r="H24" s="24"/>
    </row>
    <row r="25" spans="1:9" x14ac:dyDescent="0.2">
      <c r="A25" s="19">
        <f t="shared" si="1"/>
        <v>14</v>
      </c>
      <c r="B25" s="117">
        <v>36565</v>
      </c>
      <c r="C25" s="108" t="s">
        <v>219</v>
      </c>
      <c r="D25" s="24">
        <v>28.77</v>
      </c>
      <c r="E25" s="24">
        <v>27.75</v>
      </c>
      <c r="F25" s="108" t="s">
        <v>219</v>
      </c>
      <c r="G25" s="24">
        <v>2.54</v>
      </c>
      <c r="H25" s="24"/>
    </row>
    <row r="26" spans="1:9" x14ac:dyDescent="0.2">
      <c r="A26" s="19">
        <f t="shared" si="1"/>
        <v>15</v>
      </c>
      <c r="B26" s="117">
        <v>36566</v>
      </c>
      <c r="C26" s="108" t="s">
        <v>219</v>
      </c>
      <c r="D26" s="24">
        <v>29.43</v>
      </c>
      <c r="E26" s="24">
        <v>28.27</v>
      </c>
      <c r="F26" s="108" t="s">
        <v>219</v>
      </c>
      <c r="G26" s="24">
        <v>2.5920000000000001</v>
      </c>
      <c r="H26" s="24"/>
    </row>
    <row r="27" spans="1:9" x14ac:dyDescent="0.2">
      <c r="A27" s="19">
        <f t="shared" si="1"/>
        <v>16</v>
      </c>
      <c r="B27" s="117">
        <v>36567</v>
      </c>
      <c r="C27" s="108" t="s">
        <v>219</v>
      </c>
      <c r="D27" s="24">
        <v>29.44</v>
      </c>
      <c r="E27" s="24">
        <v>28.4</v>
      </c>
      <c r="F27" s="108" t="s">
        <v>219</v>
      </c>
      <c r="G27" s="24">
        <v>2.57</v>
      </c>
      <c r="H27" s="24"/>
    </row>
    <row r="28" spans="1:9" x14ac:dyDescent="0.2">
      <c r="A28" s="19">
        <f t="shared" si="1"/>
        <v>17</v>
      </c>
      <c r="B28" s="117">
        <v>36570</v>
      </c>
      <c r="C28" s="108" t="s">
        <v>219</v>
      </c>
      <c r="D28" s="24">
        <v>30.25</v>
      </c>
      <c r="E28" s="24">
        <v>29.26</v>
      </c>
      <c r="F28" s="108" t="s">
        <v>219</v>
      </c>
      <c r="G28" s="24">
        <v>2.5409999999999999</v>
      </c>
      <c r="H28" s="24"/>
    </row>
    <row r="29" spans="1:9" x14ac:dyDescent="0.2">
      <c r="A29" s="19">
        <f t="shared" si="1"/>
        <v>18</v>
      </c>
      <c r="B29" s="117">
        <v>36571</v>
      </c>
      <c r="C29" s="108" t="s">
        <v>219</v>
      </c>
      <c r="D29" s="24">
        <v>30.06</v>
      </c>
      <c r="E29" s="24">
        <v>29.19</v>
      </c>
      <c r="F29" s="108" t="s">
        <v>219</v>
      </c>
      <c r="G29" s="24">
        <v>2.6179999999999999</v>
      </c>
      <c r="H29" s="24"/>
    </row>
    <row r="30" spans="1:9" x14ac:dyDescent="0.2">
      <c r="A30" s="19">
        <f t="shared" si="1"/>
        <v>19</v>
      </c>
      <c r="B30" s="117">
        <v>36572</v>
      </c>
      <c r="C30" s="108" t="s">
        <v>219</v>
      </c>
      <c r="D30" s="24">
        <v>30.05</v>
      </c>
      <c r="E30" s="24">
        <v>29.33</v>
      </c>
      <c r="F30" s="108" t="s">
        <v>219</v>
      </c>
      <c r="G30" s="24">
        <v>2.5640000000000001</v>
      </c>
      <c r="H30" s="24"/>
    </row>
    <row r="31" spans="1:9" x14ac:dyDescent="0.2">
      <c r="A31" s="19">
        <f t="shared" si="1"/>
        <v>20</v>
      </c>
      <c r="B31" s="117">
        <v>36573</v>
      </c>
      <c r="C31" s="108" t="s">
        <v>219</v>
      </c>
      <c r="D31" s="24">
        <v>29.46</v>
      </c>
      <c r="E31" s="24">
        <v>28.55</v>
      </c>
      <c r="F31" s="108" t="s">
        <v>219</v>
      </c>
      <c r="G31" s="24">
        <v>2.6669999999999998</v>
      </c>
      <c r="H31" s="24"/>
    </row>
    <row r="32" spans="1:9" x14ac:dyDescent="0.2">
      <c r="A32" s="19">
        <f t="shared" si="1"/>
        <v>21</v>
      </c>
      <c r="B32" s="117">
        <v>36574</v>
      </c>
      <c r="C32" s="108" t="s">
        <v>219</v>
      </c>
      <c r="D32" s="24">
        <v>29.51</v>
      </c>
      <c r="E32" s="24">
        <v>28.45</v>
      </c>
      <c r="F32" s="108" t="s">
        <v>219</v>
      </c>
      <c r="G32" s="24">
        <v>2.633</v>
      </c>
      <c r="H32" s="24"/>
    </row>
    <row r="33" spans="1:9" x14ac:dyDescent="0.2">
      <c r="A33" s="19">
        <f t="shared" si="1"/>
        <v>22</v>
      </c>
      <c r="B33" s="117">
        <v>36578</v>
      </c>
      <c r="C33" s="108" t="s">
        <v>219</v>
      </c>
      <c r="D33" s="24">
        <v>29.62</v>
      </c>
      <c r="E33" s="24">
        <v>28.92</v>
      </c>
      <c r="F33" s="108" t="s">
        <v>219</v>
      </c>
      <c r="G33" s="24">
        <v>2.5150000000000001</v>
      </c>
      <c r="H33" s="24"/>
    </row>
    <row r="34" spans="1:9" x14ac:dyDescent="0.2">
      <c r="A34" s="19">
        <f t="shared" si="1"/>
        <v>23</v>
      </c>
      <c r="B34" s="117">
        <v>36579</v>
      </c>
      <c r="C34" s="106" t="s">
        <v>223</v>
      </c>
      <c r="D34" s="24">
        <v>29.39</v>
      </c>
      <c r="E34" s="24">
        <v>28.02</v>
      </c>
      <c r="F34" s="108" t="s">
        <v>219</v>
      </c>
      <c r="G34" s="24">
        <v>2.5299999999999998</v>
      </c>
      <c r="H34" s="24"/>
    </row>
    <row r="35" spans="1:9" x14ac:dyDescent="0.2">
      <c r="A35" s="19">
        <f t="shared" si="1"/>
        <v>24</v>
      </c>
      <c r="B35" s="117">
        <v>36580</v>
      </c>
      <c r="C35" s="106" t="s">
        <v>223</v>
      </c>
      <c r="D35" s="24">
        <v>29.97</v>
      </c>
      <c r="E35" s="24">
        <v>28.26</v>
      </c>
      <c r="F35" s="108" t="s">
        <v>219</v>
      </c>
      <c r="G35" s="24">
        <v>2.5489999999999999</v>
      </c>
      <c r="H35" s="24"/>
    </row>
    <row r="36" spans="1:9" x14ac:dyDescent="0.2">
      <c r="A36" s="19">
        <f t="shared" si="1"/>
        <v>25</v>
      </c>
      <c r="B36" s="117">
        <v>36581</v>
      </c>
      <c r="C36" s="106" t="s">
        <v>223</v>
      </c>
      <c r="D36" s="24">
        <v>30.35</v>
      </c>
      <c r="E36" s="24">
        <v>28.61</v>
      </c>
      <c r="F36" s="108" t="s">
        <v>219</v>
      </c>
      <c r="G36" s="24">
        <v>2.6030000000000002</v>
      </c>
      <c r="H36" s="24"/>
    </row>
    <row r="37" spans="1:9" x14ac:dyDescent="0.2">
      <c r="A37" s="19">
        <f t="shared" si="1"/>
        <v>26</v>
      </c>
      <c r="B37" s="117">
        <v>36584</v>
      </c>
      <c r="C37" s="106" t="s">
        <v>223</v>
      </c>
      <c r="D37" s="24">
        <v>30.13</v>
      </c>
      <c r="E37" s="24">
        <v>28.45</v>
      </c>
      <c r="F37" s="106" t="s">
        <v>223</v>
      </c>
      <c r="G37" s="24">
        <v>2.6859999999999999</v>
      </c>
      <c r="H37" s="24"/>
      <c r="I37" s="106" t="s">
        <v>223</v>
      </c>
    </row>
    <row r="38" spans="1:9" x14ac:dyDescent="0.2">
      <c r="A38" s="19">
        <f t="shared" si="1"/>
        <v>27</v>
      </c>
      <c r="B38" s="117">
        <v>36585</v>
      </c>
      <c r="C38" s="106" t="s">
        <v>223</v>
      </c>
      <c r="D38" s="24">
        <v>30.43</v>
      </c>
      <c r="E38" s="24">
        <v>28.85</v>
      </c>
      <c r="F38" s="106" t="s">
        <v>223</v>
      </c>
      <c r="G38" s="24">
        <v>2.7610000000000001</v>
      </c>
      <c r="H38" s="24"/>
      <c r="I38" s="106" t="s">
        <v>223</v>
      </c>
    </row>
    <row r="39" spans="1:9" x14ac:dyDescent="0.2">
      <c r="A39" s="28"/>
      <c r="C39" s="89"/>
      <c r="D39" s="30"/>
      <c r="E39" s="30"/>
      <c r="F39" s="89"/>
      <c r="G39" s="30"/>
      <c r="H39" s="30"/>
    </row>
    <row r="40" spans="1:9" x14ac:dyDescent="0.2">
      <c r="A40" s="28" t="s">
        <v>20</v>
      </c>
      <c r="B40" s="20"/>
      <c r="C40" s="21"/>
      <c r="D40" s="29">
        <v>36578</v>
      </c>
      <c r="E40" s="30"/>
      <c r="F40" s="21"/>
      <c r="G40" s="30"/>
      <c r="H40" s="30"/>
    </row>
    <row r="41" spans="1:9" x14ac:dyDescent="0.2">
      <c r="A41" s="28" t="s">
        <v>21</v>
      </c>
      <c r="B41" s="20"/>
      <c r="C41" s="21"/>
      <c r="D41" s="31">
        <v>36581</v>
      </c>
      <c r="E41" s="30"/>
      <c r="F41" s="21"/>
      <c r="G41" s="30"/>
      <c r="H41" s="30"/>
    </row>
    <row r="42" spans="1:9" x14ac:dyDescent="0.2">
      <c r="A42" s="28" t="s">
        <v>22</v>
      </c>
      <c r="B42" s="20"/>
      <c r="D42" s="31">
        <v>36581</v>
      </c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">
      <c r="A46" s="37" t="s">
        <v>28</v>
      </c>
      <c r="B46" s="38"/>
      <c r="C46" s="39" t="s">
        <v>23</v>
      </c>
      <c r="D46" s="40">
        <f>ROUND((AVERAGE(D11:D33)),3)</f>
        <v>28.637</v>
      </c>
      <c r="E46" s="40">
        <f>ROUND((AVERAGE(E11:E33)),3)</f>
        <v>27.690999999999999</v>
      </c>
      <c r="F46" s="41" t="s">
        <v>29</v>
      </c>
      <c r="G46" s="42">
        <f>ROUND((AVERAGE(G16:G36)),5)</f>
        <v>2.6015999999999999</v>
      </c>
      <c r="H46" s="42">
        <f>ROUND((AVERAGE(H16:H36)),5)</f>
        <v>2.5074999999999998</v>
      </c>
      <c r="I46" s="114" t="s">
        <v>30</v>
      </c>
    </row>
    <row r="47" spans="1:9" x14ac:dyDescent="0.2">
      <c r="A47" s="44" t="s">
        <v>31</v>
      </c>
      <c r="B47" s="45"/>
      <c r="C47" s="99" t="s">
        <v>224</v>
      </c>
      <c r="D47" s="103">
        <f>ROUND((AVERAGE(D19:D38)),3)</f>
        <v>29.297999999999998</v>
      </c>
      <c r="E47" s="103">
        <f>ROUND((AVERAGE(E19:E38)),3)</f>
        <v>28.187999999999999</v>
      </c>
      <c r="F47" s="48" t="s">
        <v>33</v>
      </c>
      <c r="G47" s="49">
        <f>ROUND((AVERAGE(G19:G38)),5)</f>
        <v>2.6142500000000002</v>
      </c>
      <c r="H47" s="49" t="e">
        <f>ROUND((AVERAGE(H19:H38)),5)</f>
        <v>#DIV/0!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ROUND((((SUM(D19:D38))-D33+E33)/20),3)</f>
        <v>29.263000000000002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D33</f>
        <v>29.62</v>
      </c>
      <c r="E49" s="47" t="s">
        <v>36</v>
      </c>
      <c r="F49" s="53" t="s">
        <v>49</v>
      </c>
      <c r="G49" s="49">
        <f>G36</f>
        <v>2.6030000000000002</v>
      </c>
      <c r="H49" s="49">
        <f>H36</f>
        <v>0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ROUND((SUM(D32:D33)/2),3)</f>
        <v>29.565000000000001</v>
      </c>
      <c r="E50" s="54" t="s">
        <v>36</v>
      </c>
      <c r="F50" s="53" t="s">
        <v>43</v>
      </c>
      <c r="G50" s="49">
        <f>ROUND(SUM(G35:G36)/2,5)</f>
        <v>2.5760000000000001</v>
      </c>
      <c r="H50" s="49">
        <f>SUM(H35:H36)/2</f>
        <v>0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ROUND((SUM(D31:D33)/3),3)</f>
        <v>29.53</v>
      </c>
      <c r="E51" s="47" t="s">
        <v>36</v>
      </c>
      <c r="F51" s="53" t="s">
        <v>40</v>
      </c>
      <c r="G51" s="49">
        <f>ROUND(AVERAGE(G34:G36),5)</f>
        <v>2.56067</v>
      </c>
      <c r="H51" s="49" t="e">
        <f>ROUND(AVERAGE(H34:H36),5)</f>
        <v>#DIV/0!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2.5492499999999998</v>
      </c>
      <c r="H52" s="49" t="e">
        <f>ROUND(AVERAGE(H33:H36),5)</f>
        <v>#DIV/0!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ROUND((SUM(D29:D33)/5),3)</f>
        <v>29.74</v>
      </c>
      <c r="E53" s="55" t="s">
        <v>36</v>
      </c>
      <c r="F53" s="53" t="s">
        <v>38</v>
      </c>
      <c r="G53" s="49">
        <f>ROUND(AVERAGE(G32:G36),5)</f>
        <v>2.5659999999999998</v>
      </c>
      <c r="H53" s="49" t="e">
        <f>ROUND(AVERAGE(H32:H36),5)</f>
        <v>#DIV/0!</v>
      </c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2.5489999999999999</v>
      </c>
      <c r="H54" s="49">
        <f>H35</f>
        <v>0</v>
      </c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2.5299999999999998</v>
      </c>
      <c r="H55" s="42">
        <f>H34</f>
        <v>0</v>
      </c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9">
        <f>ROUND(AVERAGE(G34:G35),5)</f>
        <v>2.5394999999999999</v>
      </c>
      <c r="H56" s="49" t="e">
        <f>ROUND(AVERAGE(H34:H35),5)</f>
        <v>#DIV/0!</v>
      </c>
    </row>
    <row r="57" spans="1:9" x14ac:dyDescent="0.2">
      <c r="A57" s="25"/>
      <c r="B57" s="25"/>
      <c r="C57" s="25"/>
      <c r="D57" s="60"/>
      <c r="E57" s="60"/>
      <c r="F57" s="25"/>
      <c r="G57" s="25"/>
      <c r="H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</row>
    <row r="59" spans="1:9" ht="15" x14ac:dyDescent="0.25">
      <c r="A59" s="111" t="s">
        <v>55</v>
      </c>
      <c r="C59" s="25"/>
      <c r="E59" s="111" t="s">
        <v>56</v>
      </c>
      <c r="F59" s="61"/>
      <c r="G59" s="62"/>
      <c r="H59" s="62"/>
    </row>
    <row r="60" spans="1:9" x14ac:dyDescent="0.2">
      <c r="A60" s="98">
        <v>36578</v>
      </c>
      <c r="C60" s="62">
        <v>29.75</v>
      </c>
      <c r="E60" s="98">
        <v>36578</v>
      </c>
      <c r="F60" s="61"/>
      <c r="G60" s="100">
        <v>31.5</v>
      </c>
      <c r="H60" s="62"/>
    </row>
    <row r="61" spans="1:9" x14ac:dyDescent="0.2">
      <c r="A61" s="98">
        <v>36579</v>
      </c>
      <c r="B61" s="68" t="s">
        <v>59</v>
      </c>
      <c r="C61" s="62">
        <v>29.07</v>
      </c>
      <c r="E61" s="98">
        <v>36579</v>
      </c>
      <c r="F61" s="68" t="s">
        <v>60</v>
      </c>
      <c r="G61" s="101">
        <v>30.5</v>
      </c>
      <c r="H61" s="62"/>
    </row>
    <row r="62" spans="1:9" x14ac:dyDescent="0.2">
      <c r="A62" s="98">
        <v>36580</v>
      </c>
      <c r="C62" s="62">
        <v>29.25</v>
      </c>
      <c r="E62" s="98">
        <v>36580</v>
      </c>
      <c r="G62" s="101">
        <v>30.5</v>
      </c>
      <c r="H62" s="62"/>
    </row>
    <row r="63" spans="1:9" x14ac:dyDescent="0.2">
      <c r="A63" s="67"/>
      <c r="C63" s="69"/>
      <c r="E63" s="67"/>
      <c r="G63" s="70"/>
      <c r="H63" s="62"/>
    </row>
    <row r="64" spans="1:9" x14ac:dyDescent="0.2">
      <c r="A64" s="25"/>
      <c r="C64" s="65"/>
      <c r="E64" s="25"/>
      <c r="G64" s="66"/>
      <c r="H64" s="62"/>
    </row>
    <row r="65" spans="1:8" x14ac:dyDescent="0.2">
      <c r="A65" s="25" t="s">
        <v>62</v>
      </c>
      <c r="B65" s="68" t="s">
        <v>63</v>
      </c>
      <c r="C65" s="69">
        <f>C62</f>
        <v>29.25</v>
      </c>
      <c r="E65" s="25" t="s">
        <v>62</v>
      </c>
      <c r="F65" s="68" t="s">
        <v>64</v>
      </c>
      <c r="G65" s="69">
        <f>G62</f>
        <v>30.5</v>
      </c>
      <c r="H65" s="62"/>
    </row>
    <row r="66" spans="1:8" x14ac:dyDescent="0.2">
      <c r="A66" s="25" t="s">
        <v>65</v>
      </c>
      <c r="B66" s="68" t="s">
        <v>66</v>
      </c>
      <c r="C66" s="69">
        <f>AVERAGE(C61:C62)</f>
        <v>29.16</v>
      </c>
      <c r="E66" s="25" t="s">
        <v>65</v>
      </c>
      <c r="F66" s="68" t="s">
        <v>67</v>
      </c>
      <c r="G66" s="69">
        <f>AVERAGE(G61:G62)</f>
        <v>30.5</v>
      </c>
      <c r="H66" s="62"/>
    </row>
    <row r="67" spans="1:8" x14ac:dyDescent="0.2">
      <c r="A67" s="25" t="s">
        <v>68</v>
      </c>
      <c r="B67" s="68" t="s">
        <v>69</v>
      </c>
      <c r="C67" s="69">
        <f>AVERAGE(C60:C62)</f>
        <v>29.356666666666666</v>
      </c>
      <c r="E67" s="25" t="s">
        <v>68</v>
      </c>
      <c r="F67" s="68" t="s">
        <v>70</v>
      </c>
      <c r="G67" s="69">
        <f>AVERAGE(G60:G62)</f>
        <v>30.833333333333332</v>
      </c>
      <c r="H67" s="62"/>
    </row>
    <row r="70" spans="1:8" ht="15" x14ac:dyDescent="0.25">
      <c r="A70" s="111" t="s">
        <v>71</v>
      </c>
      <c r="C70" s="25"/>
    </row>
    <row r="71" spans="1:8" x14ac:dyDescent="0.2">
      <c r="A71" s="98">
        <v>36579</v>
      </c>
      <c r="B71" s="128"/>
      <c r="C71" s="65">
        <v>1.19</v>
      </c>
    </row>
    <row r="72" spans="1:8" x14ac:dyDescent="0.2">
      <c r="A72" s="122">
        <v>36580</v>
      </c>
      <c r="C72" s="65">
        <v>1.19</v>
      </c>
    </row>
    <row r="73" spans="1:8" x14ac:dyDescent="0.2">
      <c r="A73" s="95">
        <v>36581</v>
      </c>
      <c r="C73" s="65">
        <v>1.19</v>
      </c>
    </row>
    <row r="74" spans="1:8" x14ac:dyDescent="0.2">
      <c r="A74" s="25"/>
      <c r="C74" s="65"/>
    </row>
    <row r="75" spans="1:8" x14ac:dyDescent="0.2">
      <c r="A75" s="25" t="s">
        <v>62</v>
      </c>
      <c r="B75" s="87" t="s">
        <v>89</v>
      </c>
      <c r="C75" s="65">
        <f>C73</f>
        <v>1.19</v>
      </c>
    </row>
    <row r="76" spans="1:8" x14ac:dyDescent="0.2">
      <c r="A76" s="25" t="s">
        <v>65</v>
      </c>
      <c r="B76" s="87" t="s">
        <v>90</v>
      </c>
      <c r="C76" s="65">
        <f>AVERAGE(C72:C73)</f>
        <v>1.19</v>
      </c>
    </row>
    <row r="77" spans="1:8" x14ac:dyDescent="0.2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topLeftCell="A41" workbookViewId="0">
      <selection activeCell="A34" sqref="A34:IV34"/>
    </sheetView>
  </sheetViews>
  <sheetFormatPr defaultRowHeight="12.75" x14ac:dyDescent="0.2"/>
  <cols>
    <col min="1" max="1" width="12.42578125" customWidth="1"/>
    <col min="2" max="2" width="12.7109375" customWidth="1"/>
    <col min="3" max="3" width="14.28515625" customWidth="1"/>
    <col min="4" max="4" width="12.5703125" customWidth="1"/>
    <col min="5" max="5" width="13.28515625" customWidth="1"/>
    <col min="6" max="6" width="13.7109375" customWidth="1"/>
    <col min="7" max="7" width="14.28515625" customWidth="1"/>
    <col min="8" max="8" width="14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218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7" si="0">A10+1</f>
        <v>1</v>
      </c>
      <c r="B11" s="117">
        <v>36515</v>
      </c>
      <c r="C11" s="106" t="s">
        <v>217</v>
      </c>
      <c r="D11" s="24">
        <v>26.26</v>
      </c>
      <c r="E11" s="24">
        <v>25.54</v>
      </c>
      <c r="F11" s="21"/>
      <c r="G11" s="24"/>
      <c r="H11" s="24"/>
    </row>
    <row r="12" spans="1:9" x14ac:dyDescent="0.2">
      <c r="A12" s="19">
        <f t="shared" si="0"/>
        <v>2</v>
      </c>
      <c r="B12" s="117">
        <v>36516</v>
      </c>
      <c r="C12" s="106" t="s">
        <v>217</v>
      </c>
      <c r="D12" s="24">
        <v>25.5</v>
      </c>
      <c r="E12" s="24">
        <v>24.93</v>
      </c>
      <c r="F12" s="21"/>
      <c r="G12" s="24"/>
      <c r="H12" s="24"/>
    </row>
    <row r="13" spans="1:9" x14ac:dyDescent="0.2">
      <c r="A13" s="19">
        <f t="shared" si="0"/>
        <v>3</v>
      </c>
      <c r="B13" s="117">
        <v>36517</v>
      </c>
      <c r="C13" s="106" t="s">
        <v>217</v>
      </c>
      <c r="D13" s="24">
        <v>25.87</v>
      </c>
      <c r="E13" s="24">
        <v>25.19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36521</v>
      </c>
      <c r="C14" s="106" t="s">
        <v>217</v>
      </c>
      <c r="D14" s="24">
        <v>26.33</v>
      </c>
      <c r="E14" s="24">
        <v>25.5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36522</v>
      </c>
      <c r="C15" s="106" t="s">
        <v>217</v>
      </c>
      <c r="D15" s="24">
        <v>26.82</v>
      </c>
      <c r="E15" s="24">
        <v>25.83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36523</v>
      </c>
      <c r="C16" s="106" t="s">
        <v>217</v>
      </c>
      <c r="D16" s="24">
        <v>26.47</v>
      </c>
      <c r="E16" s="24">
        <v>25.55</v>
      </c>
      <c r="F16" s="106" t="s">
        <v>217</v>
      </c>
      <c r="G16" s="24">
        <v>2.3940000000000001</v>
      </c>
      <c r="H16" s="24">
        <v>2.3045</v>
      </c>
      <c r="I16" s="106" t="s">
        <v>217</v>
      </c>
    </row>
    <row r="17" spans="1:9" x14ac:dyDescent="0.2">
      <c r="A17" s="19">
        <f t="shared" si="0"/>
        <v>7</v>
      </c>
      <c r="B17" s="117">
        <v>36524</v>
      </c>
      <c r="C17" s="106" t="s">
        <v>217</v>
      </c>
      <c r="D17" s="24">
        <v>25.6</v>
      </c>
      <c r="E17" s="24">
        <v>24.79</v>
      </c>
      <c r="F17" s="106" t="s">
        <v>217</v>
      </c>
      <c r="G17" s="24">
        <v>2.3290000000000002</v>
      </c>
      <c r="H17" s="24">
        <v>2.2395</v>
      </c>
      <c r="I17" s="106" t="s">
        <v>217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36529</v>
      </c>
      <c r="C19" s="108" t="s">
        <v>217</v>
      </c>
      <c r="D19" s="121">
        <v>25.55</v>
      </c>
      <c r="E19" s="121">
        <v>24.84</v>
      </c>
      <c r="F19" s="108" t="s">
        <v>217</v>
      </c>
      <c r="G19" s="121">
        <v>2.1760000000000002</v>
      </c>
      <c r="H19" s="121">
        <v>2.0865</v>
      </c>
    </row>
    <row r="20" spans="1:9" x14ac:dyDescent="0.2">
      <c r="A20" s="19">
        <f t="shared" ref="A20:A37" si="1">A19+1</f>
        <v>9</v>
      </c>
      <c r="B20" s="117">
        <v>36530</v>
      </c>
      <c r="C20" s="108" t="s">
        <v>217</v>
      </c>
      <c r="D20" s="24">
        <v>24.91</v>
      </c>
      <c r="E20" s="24">
        <v>24.27</v>
      </c>
      <c r="F20" s="108" t="s">
        <v>217</v>
      </c>
      <c r="G20" s="24">
        <v>2.1680000000000001</v>
      </c>
      <c r="H20" s="24">
        <v>2.0785</v>
      </c>
    </row>
    <row r="21" spans="1:9" x14ac:dyDescent="0.2">
      <c r="A21" s="19">
        <f t="shared" si="1"/>
        <v>10</v>
      </c>
      <c r="B21" s="117">
        <v>36531</v>
      </c>
      <c r="C21" s="108" t="s">
        <v>217</v>
      </c>
      <c r="D21" s="24">
        <v>24.78</v>
      </c>
      <c r="E21" s="24">
        <v>24.2</v>
      </c>
      <c r="F21" s="108" t="s">
        <v>217</v>
      </c>
      <c r="G21" s="24">
        <v>2.1960000000000002</v>
      </c>
      <c r="H21" s="24">
        <v>2.1065</v>
      </c>
    </row>
    <row r="22" spans="1:9" x14ac:dyDescent="0.2">
      <c r="A22" s="19">
        <f t="shared" si="1"/>
        <v>11</v>
      </c>
      <c r="B22" s="117">
        <v>36532</v>
      </c>
      <c r="C22" s="108" t="s">
        <v>217</v>
      </c>
      <c r="D22" s="24">
        <v>24.22</v>
      </c>
      <c r="E22" s="24">
        <v>23.76</v>
      </c>
      <c r="F22" s="108" t="s">
        <v>217</v>
      </c>
      <c r="G22" s="24">
        <v>2.173</v>
      </c>
      <c r="H22" s="24">
        <v>2.0834999999999999</v>
      </c>
    </row>
    <row r="23" spans="1:9" x14ac:dyDescent="0.2">
      <c r="A23" s="19">
        <f t="shared" si="1"/>
        <v>12</v>
      </c>
      <c r="B23" s="117">
        <v>36535</v>
      </c>
      <c r="C23" s="108" t="s">
        <v>217</v>
      </c>
      <c r="D23" s="24">
        <v>24.67</v>
      </c>
      <c r="E23" s="24">
        <v>24.13</v>
      </c>
      <c r="F23" s="108" t="s">
        <v>217</v>
      </c>
      <c r="G23" s="24">
        <v>2.2160000000000002</v>
      </c>
      <c r="H23" s="24">
        <v>2.1265000000000001</v>
      </c>
    </row>
    <row r="24" spans="1:9" x14ac:dyDescent="0.2">
      <c r="A24" s="19">
        <f t="shared" si="1"/>
        <v>13</v>
      </c>
      <c r="B24" s="117">
        <v>36536</v>
      </c>
      <c r="C24" s="108" t="s">
        <v>217</v>
      </c>
      <c r="D24" s="24">
        <v>25.77</v>
      </c>
      <c r="E24" s="24">
        <v>25.11</v>
      </c>
      <c r="F24" s="108" t="s">
        <v>217</v>
      </c>
      <c r="G24" s="24">
        <v>2.2599999999999998</v>
      </c>
      <c r="H24" s="24">
        <v>2.1705000000000001</v>
      </c>
    </row>
    <row r="25" spans="1:9" x14ac:dyDescent="0.2">
      <c r="A25" s="19">
        <f t="shared" si="1"/>
        <v>14</v>
      </c>
      <c r="B25" s="117">
        <v>36537</v>
      </c>
      <c r="C25" s="108" t="s">
        <v>217</v>
      </c>
      <c r="D25" s="24">
        <v>26.28</v>
      </c>
      <c r="E25" s="24">
        <v>25.66</v>
      </c>
      <c r="F25" s="108" t="s">
        <v>217</v>
      </c>
      <c r="G25" s="24">
        <v>2.2440000000000002</v>
      </c>
      <c r="H25" s="24">
        <v>2.1545000000000001</v>
      </c>
    </row>
    <row r="26" spans="1:9" x14ac:dyDescent="0.2">
      <c r="A26" s="19">
        <f t="shared" si="1"/>
        <v>15</v>
      </c>
      <c r="B26" s="117">
        <v>36538</v>
      </c>
      <c r="C26" s="108" t="s">
        <v>217</v>
      </c>
      <c r="D26" s="24">
        <v>26.69</v>
      </c>
      <c r="E26" s="24">
        <v>25.92</v>
      </c>
      <c r="F26" s="108" t="s">
        <v>217</v>
      </c>
      <c r="G26" s="24">
        <v>2.2519999999999998</v>
      </c>
      <c r="H26" s="24">
        <v>2.1625000000000001</v>
      </c>
    </row>
    <row r="27" spans="1:9" x14ac:dyDescent="0.2">
      <c r="A27" s="19">
        <f t="shared" si="1"/>
        <v>16</v>
      </c>
      <c r="B27" s="117">
        <v>36539</v>
      </c>
      <c r="C27" s="108" t="s">
        <v>217</v>
      </c>
      <c r="D27" s="24">
        <v>28.02</v>
      </c>
      <c r="E27" s="24">
        <v>27.14</v>
      </c>
      <c r="F27" s="108" t="s">
        <v>217</v>
      </c>
      <c r="G27" s="24">
        <v>2.3220000000000001</v>
      </c>
      <c r="H27" s="24">
        <v>2.2324999999999999</v>
      </c>
    </row>
    <row r="28" spans="1:9" x14ac:dyDescent="0.2">
      <c r="A28" s="19">
        <f t="shared" si="1"/>
        <v>17</v>
      </c>
      <c r="B28" s="117">
        <v>36543</v>
      </c>
      <c r="C28" s="108" t="s">
        <v>217</v>
      </c>
      <c r="D28" s="24">
        <v>28.85</v>
      </c>
      <c r="E28" s="24">
        <v>27.8</v>
      </c>
      <c r="F28" s="108" t="s">
        <v>217</v>
      </c>
      <c r="G28" s="24">
        <v>2.383</v>
      </c>
      <c r="H28" s="24">
        <v>2.2934999999999999</v>
      </c>
    </row>
    <row r="29" spans="1:9" x14ac:dyDescent="0.2">
      <c r="A29" s="19">
        <f t="shared" si="1"/>
        <v>18</v>
      </c>
      <c r="B29" s="117">
        <v>36544</v>
      </c>
      <c r="C29" s="108" t="s">
        <v>217</v>
      </c>
      <c r="D29" s="24">
        <v>29.54</v>
      </c>
      <c r="E29" s="24">
        <v>27.88</v>
      </c>
      <c r="F29" s="108" t="s">
        <v>217</v>
      </c>
      <c r="G29" s="24">
        <v>2.4169999999999998</v>
      </c>
      <c r="H29" s="24">
        <v>2.3275000000000001</v>
      </c>
    </row>
    <row r="30" spans="1:9" x14ac:dyDescent="0.2">
      <c r="A30" s="19">
        <f t="shared" si="1"/>
        <v>19</v>
      </c>
      <c r="B30" s="117">
        <v>36545</v>
      </c>
      <c r="C30" s="108" t="s">
        <v>217</v>
      </c>
      <c r="D30" s="24">
        <v>29.66</v>
      </c>
      <c r="E30" s="24">
        <v>27.97</v>
      </c>
      <c r="F30" s="108" t="s">
        <v>217</v>
      </c>
      <c r="G30" s="24">
        <v>2.5590000000000002</v>
      </c>
      <c r="H30" s="24">
        <v>2.4695</v>
      </c>
    </row>
    <row r="31" spans="1:9" x14ac:dyDescent="0.2">
      <c r="A31" s="19">
        <f t="shared" si="1"/>
        <v>20</v>
      </c>
      <c r="B31" s="117">
        <v>36546</v>
      </c>
      <c r="C31" s="106" t="s">
        <v>219</v>
      </c>
      <c r="D31" s="24">
        <v>28.2</v>
      </c>
      <c r="E31" s="24">
        <v>27.19</v>
      </c>
      <c r="F31" s="108" t="s">
        <v>217</v>
      </c>
      <c r="G31" s="24">
        <v>2.4849999999999999</v>
      </c>
      <c r="H31" s="24">
        <v>2.3955000000000002</v>
      </c>
    </row>
    <row r="32" spans="1:9" x14ac:dyDescent="0.2">
      <c r="A32" s="19">
        <f t="shared" si="1"/>
        <v>21</v>
      </c>
      <c r="B32" s="117">
        <v>36549</v>
      </c>
      <c r="C32" s="106" t="s">
        <v>219</v>
      </c>
      <c r="D32" s="24">
        <v>27.83</v>
      </c>
      <c r="E32" s="24">
        <v>26.91</v>
      </c>
      <c r="F32" s="108" t="s">
        <v>217</v>
      </c>
      <c r="G32" s="24">
        <v>2.528</v>
      </c>
      <c r="H32" s="24">
        <v>2.4384999999999999</v>
      </c>
    </row>
    <row r="33" spans="1:9" x14ac:dyDescent="0.2">
      <c r="A33" s="19">
        <f t="shared" si="1"/>
        <v>22</v>
      </c>
      <c r="B33" s="117">
        <v>36550</v>
      </c>
      <c r="C33" s="106" t="s">
        <v>219</v>
      </c>
      <c r="D33" s="24">
        <v>28.28</v>
      </c>
      <c r="E33" s="24">
        <v>27.31</v>
      </c>
      <c r="F33" s="108" t="s">
        <v>217</v>
      </c>
      <c r="G33" s="24">
        <v>2.6160000000000001</v>
      </c>
      <c r="H33" s="24">
        <v>2.5265</v>
      </c>
    </row>
    <row r="34" spans="1:9" x14ac:dyDescent="0.2">
      <c r="A34" s="19">
        <f t="shared" si="1"/>
        <v>23</v>
      </c>
      <c r="B34" s="117">
        <v>36551</v>
      </c>
      <c r="C34" s="106" t="s">
        <v>219</v>
      </c>
      <c r="D34" s="24">
        <v>27.84</v>
      </c>
      <c r="E34" s="24">
        <v>26.86</v>
      </c>
      <c r="F34" s="108" t="s">
        <v>217</v>
      </c>
      <c r="G34" s="24">
        <v>2.5230000000000001</v>
      </c>
      <c r="H34" s="24">
        <v>2.4335</v>
      </c>
    </row>
    <row r="35" spans="1:9" x14ac:dyDescent="0.2">
      <c r="A35" s="19">
        <f t="shared" si="1"/>
        <v>24</v>
      </c>
      <c r="B35" s="117">
        <v>36552</v>
      </c>
      <c r="C35" s="106" t="s">
        <v>219</v>
      </c>
      <c r="D35" s="24">
        <v>27.32</v>
      </c>
      <c r="E35" s="24">
        <v>26.35</v>
      </c>
      <c r="F35" s="108" t="s">
        <v>217</v>
      </c>
      <c r="G35" s="24">
        <v>2.61</v>
      </c>
      <c r="H35" s="24">
        <v>2.5205000000000002</v>
      </c>
    </row>
    <row r="36" spans="1:9" x14ac:dyDescent="0.2">
      <c r="A36" s="19">
        <f t="shared" si="1"/>
        <v>25</v>
      </c>
      <c r="B36" s="117">
        <v>36553</v>
      </c>
      <c r="C36" s="106" t="s">
        <v>219</v>
      </c>
      <c r="D36" s="24">
        <v>27.22</v>
      </c>
      <c r="E36" s="24">
        <v>26.3</v>
      </c>
      <c r="F36" s="106" t="s">
        <v>219</v>
      </c>
      <c r="G36" s="24">
        <v>2.532</v>
      </c>
      <c r="H36" s="24">
        <v>2.4424999999999999</v>
      </c>
      <c r="I36" s="106" t="s">
        <v>219</v>
      </c>
    </row>
    <row r="37" spans="1:9" x14ac:dyDescent="0.2">
      <c r="A37" s="19">
        <f t="shared" si="1"/>
        <v>26</v>
      </c>
      <c r="B37" s="117">
        <v>36556</v>
      </c>
      <c r="C37" s="106" t="s">
        <v>219</v>
      </c>
      <c r="D37" s="24">
        <v>27.64</v>
      </c>
      <c r="E37" s="24">
        <v>26.72</v>
      </c>
      <c r="F37" s="106" t="s">
        <v>219</v>
      </c>
      <c r="G37" s="24">
        <v>2.6619999999999999</v>
      </c>
      <c r="H37" s="24">
        <v>2.5724999999999998</v>
      </c>
      <c r="I37" s="106" t="s">
        <v>219</v>
      </c>
    </row>
    <row r="38" spans="1:9" x14ac:dyDescent="0.2">
      <c r="A38" s="28"/>
      <c r="C38" s="89"/>
      <c r="D38" s="30"/>
      <c r="E38" s="30"/>
      <c r="F38" s="89"/>
      <c r="G38" s="30"/>
      <c r="H38" s="30"/>
    </row>
    <row r="39" spans="1:9" x14ac:dyDescent="0.2">
      <c r="A39" s="28" t="s">
        <v>20</v>
      </c>
      <c r="B39" s="20"/>
      <c r="C39" s="21"/>
      <c r="D39" s="29">
        <v>36545</v>
      </c>
      <c r="E39" s="30"/>
      <c r="F39" s="21"/>
      <c r="G39" s="30"/>
      <c r="H39" s="30"/>
    </row>
    <row r="40" spans="1:9" x14ac:dyDescent="0.2">
      <c r="A40" s="28" t="s">
        <v>21</v>
      </c>
      <c r="B40" s="20"/>
      <c r="C40" s="21"/>
      <c r="D40" s="31">
        <v>36552</v>
      </c>
      <c r="E40" s="30"/>
      <c r="F40" s="21"/>
      <c r="G40" s="30"/>
      <c r="H40" s="30"/>
    </row>
    <row r="41" spans="1:9" x14ac:dyDescent="0.2">
      <c r="A41" s="28" t="s">
        <v>22</v>
      </c>
      <c r="B41" s="20"/>
      <c r="D41" s="31">
        <v>36552</v>
      </c>
    </row>
    <row r="42" spans="1:9" x14ac:dyDescent="0.2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</row>
    <row r="43" spans="1:9" x14ac:dyDescent="0.2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</row>
    <row r="44" spans="1:9" x14ac:dyDescent="0.2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</row>
    <row r="45" spans="1:9" x14ac:dyDescent="0.2">
      <c r="A45" s="37" t="s">
        <v>28</v>
      </c>
      <c r="B45" s="38"/>
      <c r="C45" s="39" t="s">
        <v>23</v>
      </c>
      <c r="D45" s="40">
        <f>ROUND((AVERAGE(D11:D30)),3)</f>
        <v>26.41</v>
      </c>
      <c r="E45" s="40">
        <f>ROUND((AVERAGE(E11:E30)),3)</f>
        <v>25.579000000000001</v>
      </c>
      <c r="F45" s="41" t="s">
        <v>29</v>
      </c>
      <c r="G45" s="42">
        <f>ROUND((AVERAGE(G16:G35)),5)</f>
        <v>2.3605800000000001</v>
      </c>
      <c r="H45" s="42">
        <f>ROUND((AVERAGE(H16:H35)),5)</f>
        <v>2.27108</v>
      </c>
      <c r="I45" s="114" t="s">
        <v>30</v>
      </c>
    </row>
    <row r="46" spans="1:9" x14ac:dyDescent="0.2">
      <c r="A46" s="44" t="s">
        <v>31</v>
      </c>
      <c r="B46" s="45"/>
      <c r="C46" s="99" t="s">
        <v>220</v>
      </c>
      <c r="D46" s="103">
        <f>ROUND((AVERAGE(D19:D37)),3)</f>
        <v>27.013999999999999</v>
      </c>
      <c r="E46" s="103">
        <f>ROUND((AVERAGE(E19:E37)),3)</f>
        <v>26.122</v>
      </c>
      <c r="F46" s="48" t="s">
        <v>33</v>
      </c>
      <c r="G46" s="49">
        <f>ROUND((AVERAGE(G19:G37)),5)</f>
        <v>2.38537</v>
      </c>
      <c r="H46" s="49">
        <f>ROUND((AVERAGE(H19:H37)),5)</f>
        <v>2.2958699999999999</v>
      </c>
      <c r="I46" s="114" t="s">
        <v>34</v>
      </c>
    </row>
    <row r="47" spans="1:9" x14ac:dyDescent="0.2">
      <c r="A47" s="50" t="s">
        <v>35</v>
      </c>
      <c r="B47" s="45"/>
      <c r="C47" s="51"/>
      <c r="D47" s="47">
        <f>ROUND((((SUM(D19:D37))-D30+E30)/19),3)</f>
        <v>26.925000000000001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">
      <c r="A48" s="50" t="s">
        <v>48</v>
      </c>
      <c r="B48" s="45"/>
      <c r="C48" s="23"/>
      <c r="D48" s="47">
        <f>D30</f>
        <v>29.66</v>
      </c>
      <c r="E48" s="47" t="s">
        <v>36</v>
      </c>
      <c r="F48" s="53" t="s">
        <v>49</v>
      </c>
      <c r="G48" s="49">
        <f>G35</f>
        <v>2.61</v>
      </c>
      <c r="H48" s="49">
        <f>H35</f>
        <v>2.5205000000000002</v>
      </c>
      <c r="I48" s="43" t="s">
        <v>50</v>
      </c>
    </row>
    <row r="49" spans="1:9" x14ac:dyDescent="0.2">
      <c r="A49" s="50" t="s">
        <v>42</v>
      </c>
      <c r="B49" s="45"/>
      <c r="C49" s="23"/>
      <c r="D49" s="47">
        <f>ROUND((SUM(D29:D30)/2),3)</f>
        <v>29.6</v>
      </c>
      <c r="E49" s="54" t="s">
        <v>36</v>
      </c>
      <c r="F49" s="53" t="s">
        <v>43</v>
      </c>
      <c r="G49" s="49">
        <f>ROUND(SUM(G34:G35)/2,5)</f>
        <v>2.5665</v>
      </c>
      <c r="H49" s="49">
        <f>SUM(H34:H35)/2</f>
        <v>2.4770000000000003</v>
      </c>
      <c r="I49" s="43" t="s">
        <v>44</v>
      </c>
    </row>
    <row r="50" spans="1:9" x14ac:dyDescent="0.2">
      <c r="A50" s="50" t="s">
        <v>39</v>
      </c>
      <c r="B50" s="45"/>
      <c r="C50" s="23"/>
      <c r="D50" s="47">
        <f>ROUND((SUM(D28:D30)/3),3)</f>
        <v>29.35</v>
      </c>
      <c r="E50" s="47" t="s">
        <v>36</v>
      </c>
      <c r="F50" s="53" t="s">
        <v>40</v>
      </c>
      <c r="G50" s="49">
        <f>ROUND(AVERAGE(G33:G35),5)</f>
        <v>2.5830000000000002</v>
      </c>
      <c r="H50" s="49">
        <f>ROUND(AVERAGE(H33:H35),5)</f>
        <v>2.4935</v>
      </c>
      <c r="I50" s="43" t="s">
        <v>41</v>
      </c>
    </row>
    <row r="51" spans="1:9" x14ac:dyDescent="0.2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2.5692499999999998</v>
      </c>
      <c r="H51" s="49">
        <f>ROUND(AVERAGE(H32:H35),5)</f>
        <v>2.4797500000000001</v>
      </c>
      <c r="I51" s="43" t="s">
        <v>54</v>
      </c>
    </row>
    <row r="52" spans="1:9" x14ac:dyDescent="0.2">
      <c r="A52" s="56" t="s">
        <v>87</v>
      </c>
      <c r="B52" s="45"/>
      <c r="C52" s="23"/>
      <c r="D52" s="47">
        <f>ROUND((SUM(D26:D30)/5),3)</f>
        <v>28.552</v>
      </c>
      <c r="E52" s="55" t="s">
        <v>36</v>
      </c>
      <c r="F52" s="53" t="s">
        <v>38</v>
      </c>
      <c r="G52" s="49">
        <f>ROUND(AVERAGE(G31:G35),5)</f>
        <v>2.5524</v>
      </c>
      <c r="H52" s="49">
        <f>ROUND(AVERAGE(H31:H35),5)</f>
        <v>2.4628999999999999</v>
      </c>
    </row>
    <row r="53" spans="1:9" x14ac:dyDescent="0.2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2.5230000000000001</v>
      </c>
      <c r="H53" s="49">
        <f>H34</f>
        <v>2.4335</v>
      </c>
    </row>
    <row r="54" spans="1:9" x14ac:dyDescent="0.2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2.6160000000000001</v>
      </c>
      <c r="H54" s="42">
        <f>H33</f>
        <v>2.5265</v>
      </c>
    </row>
    <row r="55" spans="1:9" x14ac:dyDescent="0.2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49">
        <f>ROUND(AVERAGE(G33:G34),5)</f>
        <v>2.5695000000000001</v>
      </c>
      <c r="H55" s="49">
        <f>ROUND(AVERAGE(H33:H34),5)</f>
        <v>2.48</v>
      </c>
    </row>
    <row r="56" spans="1:9" x14ac:dyDescent="0.2">
      <c r="A56" s="25"/>
      <c r="B56" s="25"/>
      <c r="C56" s="25"/>
      <c r="D56" s="60"/>
      <c r="E56" s="60"/>
      <c r="F56" s="25"/>
      <c r="G56" s="25"/>
      <c r="H56" s="25"/>
    </row>
    <row r="57" spans="1:9" x14ac:dyDescent="0.2">
      <c r="A57" s="25"/>
      <c r="B57" s="25"/>
      <c r="C57" s="25"/>
      <c r="D57" s="25"/>
      <c r="E57" s="25"/>
      <c r="F57" s="25"/>
      <c r="G57" s="25"/>
      <c r="H57" s="25"/>
    </row>
    <row r="58" spans="1:9" ht="15" x14ac:dyDescent="0.25">
      <c r="A58" s="111" t="s">
        <v>55</v>
      </c>
      <c r="C58" s="25"/>
      <c r="E58" s="111" t="s">
        <v>56</v>
      </c>
      <c r="F58" s="61"/>
      <c r="G58" s="62"/>
      <c r="H58" s="62"/>
    </row>
    <row r="59" spans="1:9" x14ac:dyDescent="0.2">
      <c r="A59" s="98">
        <v>36549</v>
      </c>
      <c r="C59" s="62">
        <v>29.55</v>
      </c>
      <c r="E59" s="98">
        <v>36549</v>
      </c>
      <c r="F59" s="61"/>
      <c r="G59" s="100">
        <v>28</v>
      </c>
      <c r="H59" s="62"/>
    </row>
    <row r="60" spans="1:9" x14ac:dyDescent="0.2">
      <c r="A60" s="98">
        <v>36550</v>
      </c>
      <c r="B60" s="68" t="s">
        <v>59</v>
      </c>
      <c r="C60" s="62">
        <v>29.6</v>
      </c>
      <c r="E60" s="98">
        <v>36550</v>
      </c>
      <c r="F60" s="68" t="s">
        <v>60</v>
      </c>
      <c r="G60" s="101">
        <v>28.47</v>
      </c>
      <c r="H60" s="62"/>
    </row>
    <row r="61" spans="1:9" x14ac:dyDescent="0.2">
      <c r="A61" s="98">
        <v>36551</v>
      </c>
      <c r="C61" s="62">
        <v>28.1</v>
      </c>
      <c r="E61" s="98">
        <v>36551</v>
      </c>
      <c r="G61" s="101">
        <v>28.5</v>
      </c>
      <c r="H61" s="62"/>
    </row>
    <row r="62" spans="1:9" x14ac:dyDescent="0.2">
      <c r="A62" s="67"/>
      <c r="C62" s="69"/>
      <c r="E62" s="67"/>
      <c r="G62" s="70"/>
      <c r="H62" s="62"/>
    </row>
    <row r="63" spans="1:9" x14ac:dyDescent="0.2">
      <c r="A63" s="25"/>
      <c r="C63" s="65"/>
      <c r="E63" s="25"/>
      <c r="G63" s="66"/>
      <c r="H63" s="62"/>
    </row>
    <row r="64" spans="1:9" x14ac:dyDescent="0.2">
      <c r="A64" s="25" t="s">
        <v>62</v>
      </c>
      <c r="B64" s="68" t="s">
        <v>63</v>
      </c>
      <c r="C64" s="69">
        <f>C61</f>
        <v>28.1</v>
      </c>
      <c r="E64" s="25" t="s">
        <v>62</v>
      </c>
      <c r="F64" s="68" t="s">
        <v>64</v>
      </c>
      <c r="G64" s="69">
        <f>G61</f>
        <v>28.5</v>
      </c>
      <c r="H64" s="62"/>
    </row>
    <row r="65" spans="1:8" x14ac:dyDescent="0.2">
      <c r="A65" s="25" t="s">
        <v>65</v>
      </c>
      <c r="B65" s="68" t="s">
        <v>66</v>
      </c>
      <c r="C65" s="69">
        <f>AVERAGE(C60:C61)</f>
        <v>28.85</v>
      </c>
      <c r="E65" s="25" t="s">
        <v>65</v>
      </c>
      <c r="F65" s="68" t="s">
        <v>67</v>
      </c>
      <c r="G65" s="69">
        <f>AVERAGE(G60:G61)</f>
        <v>28.484999999999999</v>
      </c>
      <c r="H65" s="62"/>
    </row>
    <row r="66" spans="1:8" x14ac:dyDescent="0.2">
      <c r="A66" s="25" t="s">
        <v>68</v>
      </c>
      <c r="B66" s="68" t="s">
        <v>69</v>
      </c>
      <c r="C66" s="69">
        <f>AVERAGE(C59:C61)</f>
        <v>29.083333333333332</v>
      </c>
      <c r="E66" s="25" t="s">
        <v>68</v>
      </c>
      <c r="F66" s="68" t="s">
        <v>70</v>
      </c>
      <c r="G66" s="69">
        <f>AVERAGE(G59:G61)</f>
        <v>28.323333333333334</v>
      </c>
      <c r="H66" s="62"/>
    </row>
    <row r="69" spans="1:8" ht="15" x14ac:dyDescent="0.25">
      <c r="A69" s="111" t="s">
        <v>71</v>
      </c>
      <c r="C69" s="25"/>
    </row>
    <row r="70" spans="1:8" x14ac:dyDescent="0.2">
      <c r="A70" s="98">
        <v>36550</v>
      </c>
      <c r="B70" s="128"/>
      <c r="C70" s="65">
        <v>1.19</v>
      </c>
    </row>
    <row r="71" spans="1:8" x14ac:dyDescent="0.2">
      <c r="A71" s="122">
        <v>36551</v>
      </c>
      <c r="C71" s="65">
        <v>1.19</v>
      </c>
    </row>
    <row r="72" spans="1:8" x14ac:dyDescent="0.2">
      <c r="A72" s="95">
        <v>36552</v>
      </c>
      <c r="C72" s="65">
        <v>1.19</v>
      </c>
    </row>
    <row r="73" spans="1:8" x14ac:dyDescent="0.2">
      <c r="A73" s="25"/>
      <c r="C73" s="65"/>
    </row>
    <row r="74" spans="1:8" x14ac:dyDescent="0.2">
      <c r="A74" s="25" t="s">
        <v>62</v>
      </c>
      <c r="B74" s="87" t="s">
        <v>89</v>
      </c>
      <c r="C74" s="65">
        <f>C72</f>
        <v>1.19</v>
      </c>
    </row>
    <row r="75" spans="1:8" x14ac:dyDescent="0.2">
      <c r="A75" s="25" t="s">
        <v>65</v>
      </c>
      <c r="B75" s="87" t="s">
        <v>90</v>
      </c>
      <c r="C75" s="65">
        <f>AVERAGE(C71:C72)</f>
        <v>1.19</v>
      </c>
    </row>
    <row r="76" spans="1:8" x14ac:dyDescent="0.2">
      <c r="A76" s="25" t="s">
        <v>68</v>
      </c>
      <c r="B76" s="87" t="s">
        <v>91</v>
      </c>
      <c r="C76" s="65">
        <f>AVERAGE(C70:C72)</f>
        <v>1.19</v>
      </c>
    </row>
  </sheetData>
  <phoneticPr fontId="0" type="noConversion"/>
  <pageMargins left="0.75" right="0.75" top="1" bottom="1" header="0.5" footer="0.5"/>
  <pageSetup scale="66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topLeftCell="A32" workbookViewId="0">
      <selection activeCell="G54" sqref="G54"/>
    </sheetView>
  </sheetViews>
  <sheetFormatPr defaultRowHeight="12.75" x14ac:dyDescent="0.2"/>
  <cols>
    <col min="1" max="1" width="12.42578125" customWidth="1"/>
    <col min="2" max="2" width="15" customWidth="1"/>
    <col min="3" max="3" width="12.85546875" customWidth="1"/>
    <col min="4" max="4" width="14.28515625" customWidth="1"/>
    <col min="5" max="5" width="16" customWidth="1"/>
    <col min="6" max="6" width="13" customWidth="1"/>
    <col min="7" max="7" width="15" customWidth="1"/>
    <col min="8" max="8" width="14.140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129"/>
      <c r="D2" s="134" t="s">
        <v>197</v>
      </c>
      <c r="E2" s="129"/>
      <c r="F2" s="129"/>
      <c r="G2" s="130"/>
      <c r="H2" s="8"/>
    </row>
    <row r="3" spans="1:9" ht="15.75" x14ac:dyDescent="0.25">
      <c r="A3" s="9"/>
      <c r="B3" s="135" t="s">
        <v>215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>A10+1</f>
        <v>1</v>
      </c>
      <c r="B11" s="117">
        <v>36486</v>
      </c>
      <c r="C11" s="106" t="s">
        <v>222</v>
      </c>
      <c r="D11" s="24">
        <v>27.07</v>
      </c>
      <c r="E11" s="24">
        <v>26.02</v>
      </c>
      <c r="F11" s="21"/>
      <c r="G11" s="24"/>
      <c r="H11" s="24"/>
    </row>
    <row r="12" spans="1:9" x14ac:dyDescent="0.2">
      <c r="A12" s="19">
        <f>A11+1</f>
        <v>2</v>
      </c>
      <c r="B12" s="117">
        <v>36487</v>
      </c>
      <c r="C12" s="106" t="s">
        <v>222</v>
      </c>
      <c r="D12" s="24">
        <v>26.44</v>
      </c>
      <c r="E12" s="24">
        <v>25.57</v>
      </c>
      <c r="F12" s="21"/>
      <c r="G12" s="24"/>
      <c r="H12" s="24"/>
    </row>
    <row r="13" spans="1:9" x14ac:dyDescent="0.2">
      <c r="A13" s="19">
        <f>A12+1</f>
        <v>3</v>
      </c>
      <c r="B13" s="117">
        <v>36488</v>
      </c>
      <c r="C13" s="106" t="s">
        <v>222</v>
      </c>
      <c r="D13" s="24">
        <v>26.87</v>
      </c>
      <c r="E13" s="24">
        <v>25.84</v>
      </c>
      <c r="F13" s="106"/>
      <c r="G13" s="24"/>
      <c r="H13" s="24"/>
    </row>
    <row r="14" spans="1:9" x14ac:dyDescent="0.2">
      <c r="A14" s="19">
        <f>A13+1</f>
        <v>4</v>
      </c>
      <c r="B14" s="117">
        <v>36493</v>
      </c>
      <c r="C14" s="106" t="s">
        <v>222</v>
      </c>
      <c r="D14" s="24">
        <v>25.96</v>
      </c>
      <c r="E14" s="24">
        <v>24.98</v>
      </c>
      <c r="F14" s="106" t="s">
        <v>222</v>
      </c>
      <c r="G14" s="24">
        <v>2.3519999999999999</v>
      </c>
      <c r="H14" s="24">
        <v>2.145</v>
      </c>
      <c r="I14" s="106" t="s">
        <v>222</v>
      </c>
    </row>
    <row r="15" spans="1:9" x14ac:dyDescent="0.2">
      <c r="A15" s="19">
        <f>A14+1</f>
        <v>5</v>
      </c>
      <c r="B15" s="117">
        <v>36494</v>
      </c>
      <c r="C15" s="106" t="s">
        <v>222</v>
      </c>
      <c r="D15" s="24">
        <v>24.59</v>
      </c>
      <c r="E15" s="24">
        <v>23.95</v>
      </c>
      <c r="F15" s="106" t="s">
        <v>222</v>
      </c>
      <c r="G15" s="24">
        <v>2.3039999999999998</v>
      </c>
      <c r="H15" s="24">
        <v>2.1</v>
      </c>
      <c r="I15" s="106" t="s">
        <v>222</v>
      </c>
    </row>
    <row r="16" spans="1:9" x14ac:dyDescent="0.2">
      <c r="A16" s="19"/>
      <c r="B16" s="92"/>
      <c r="E16" s="92"/>
    </row>
    <row r="17" spans="1:8" x14ac:dyDescent="0.2">
      <c r="A17" s="19">
        <v>8</v>
      </c>
      <c r="B17" s="117">
        <v>36495</v>
      </c>
      <c r="C17" s="89" t="s">
        <v>222</v>
      </c>
      <c r="D17" s="121">
        <v>25</v>
      </c>
      <c r="E17" s="121">
        <v>24.27</v>
      </c>
      <c r="F17" s="108" t="s">
        <v>222</v>
      </c>
      <c r="G17" s="121">
        <v>2.3929999999999998</v>
      </c>
      <c r="H17" s="121">
        <v>2.19</v>
      </c>
    </row>
    <row r="18" spans="1:8" x14ac:dyDescent="0.2">
      <c r="A18" s="19">
        <f t="shared" ref="A18:A37" si="0">A17+1</f>
        <v>9</v>
      </c>
      <c r="B18" s="117">
        <v>36496</v>
      </c>
      <c r="C18" s="89" t="s">
        <v>222</v>
      </c>
      <c r="D18" s="24">
        <v>25.82</v>
      </c>
      <c r="E18" s="24">
        <v>25.07</v>
      </c>
      <c r="F18" s="108" t="s">
        <v>222</v>
      </c>
      <c r="G18" s="24">
        <v>2.4609999999999999</v>
      </c>
      <c r="H18" s="24">
        <v>2.25</v>
      </c>
    </row>
    <row r="19" spans="1:8" x14ac:dyDescent="0.2">
      <c r="A19" s="19">
        <f t="shared" si="0"/>
        <v>10</v>
      </c>
      <c r="B19" s="117">
        <v>36497</v>
      </c>
      <c r="C19" s="89" t="s">
        <v>222</v>
      </c>
      <c r="D19" s="24">
        <v>25.81</v>
      </c>
      <c r="E19" s="24">
        <v>25.1</v>
      </c>
      <c r="F19" s="108" t="s">
        <v>222</v>
      </c>
      <c r="G19" s="24">
        <v>2.331</v>
      </c>
      <c r="H19" s="24">
        <v>2.13</v>
      </c>
    </row>
    <row r="20" spans="1:8" x14ac:dyDescent="0.2">
      <c r="A20" s="19">
        <f t="shared" si="0"/>
        <v>11</v>
      </c>
      <c r="B20" s="117">
        <v>36500</v>
      </c>
      <c r="C20" s="89" t="s">
        <v>222</v>
      </c>
      <c r="D20" s="24">
        <v>26.66</v>
      </c>
      <c r="E20" s="24">
        <v>25.8</v>
      </c>
      <c r="F20" s="108" t="s">
        <v>222</v>
      </c>
      <c r="G20" s="24">
        <v>2.2240000000000002</v>
      </c>
      <c r="H20" s="24">
        <v>2.0299999999999998</v>
      </c>
    </row>
    <row r="21" spans="1:8" x14ac:dyDescent="0.2">
      <c r="A21" s="19">
        <f t="shared" si="0"/>
        <v>12</v>
      </c>
      <c r="B21" s="117">
        <v>36501</v>
      </c>
      <c r="C21" s="89" t="s">
        <v>222</v>
      </c>
      <c r="D21" s="24">
        <v>26.22</v>
      </c>
      <c r="E21" s="24">
        <v>25.49</v>
      </c>
      <c r="F21" s="108" t="s">
        <v>222</v>
      </c>
      <c r="G21" s="24">
        <v>2.2709999999999999</v>
      </c>
      <c r="H21" s="24">
        <v>2.08</v>
      </c>
    </row>
    <row r="22" spans="1:8" x14ac:dyDescent="0.2">
      <c r="A22" s="19">
        <f t="shared" si="0"/>
        <v>13</v>
      </c>
      <c r="B22" s="117">
        <v>36502</v>
      </c>
      <c r="C22" s="89" t="s">
        <v>222</v>
      </c>
      <c r="D22" s="24">
        <v>26.54</v>
      </c>
      <c r="E22" s="24">
        <v>25.89</v>
      </c>
      <c r="F22" s="108" t="s">
        <v>222</v>
      </c>
      <c r="G22" s="24">
        <v>2.2879999999999998</v>
      </c>
      <c r="H22" s="24">
        <v>2.0950000000000002</v>
      </c>
    </row>
    <row r="23" spans="1:8" x14ac:dyDescent="0.2">
      <c r="A23" s="19">
        <f t="shared" si="0"/>
        <v>14</v>
      </c>
      <c r="B23" s="117">
        <v>36503</v>
      </c>
      <c r="C23" s="89" t="s">
        <v>222</v>
      </c>
      <c r="D23" s="24">
        <v>26.15</v>
      </c>
      <c r="E23" s="24">
        <v>25.46</v>
      </c>
      <c r="F23" s="108" t="s">
        <v>222</v>
      </c>
      <c r="G23" s="24">
        <v>2.2850000000000001</v>
      </c>
      <c r="H23" s="24">
        <v>2.09</v>
      </c>
    </row>
    <row r="24" spans="1:8" x14ac:dyDescent="0.2">
      <c r="A24" s="19">
        <f t="shared" si="0"/>
        <v>15</v>
      </c>
      <c r="B24" s="117">
        <v>36504</v>
      </c>
      <c r="C24" s="89" t="s">
        <v>222</v>
      </c>
      <c r="D24" s="24">
        <v>25.23</v>
      </c>
      <c r="E24" s="24">
        <v>24.71</v>
      </c>
      <c r="F24" s="108" t="s">
        <v>222</v>
      </c>
      <c r="G24" s="24">
        <v>2.4460000000000002</v>
      </c>
      <c r="H24" s="24">
        <v>2.2400000000000002</v>
      </c>
    </row>
    <row r="25" spans="1:8" x14ac:dyDescent="0.2">
      <c r="A25" s="19">
        <f t="shared" si="0"/>
        <v>16</v>
      </c>
      <c r="B25" s="117">
        <v>36507</v>
      </c>
      <c r="C25" s="89" t="s">
        <v>222</v>
      </c>
      <c r="D25" s="24">
        <v>25.38</v>
      </c>
      <c r="E25" s="24">
        <v>24.89</v>
      </c>
      <c r="F25" s="108" t="s">
        <v>222</v>
      </c>
      <c r="G25" s="24">
        <v>2.5089999999999999</v>
      </c>
      <c r="H25" s="24">
        <v>2.2400000000000002</v>
      </c>
    </row>
    <row r="26" spans="1:8" x14ac:dyDescent="0.2">
      <c r="A26" s="19">
        <f t="shared" si="0"/>
        <v>17</v>
      </c>
      <c r="B26" s="117">
        <v>36508</v>
      </c>
      <c r="C26" s="89" t="s">
        <v>222</v>
      </c>
      <c r="D26" s="24">
        <v>25.73</v>
      </c>
      <c r="E26" s="24">
        <v>25.29</v>
      </c>
      <c r="F26" s="108" t="s">
        <v>222</v>
      </c>
      <c r="G26" s="24">
        <v>2.585</v>
      </c>
      <c r="H26" s="24">
        <v>2.31</v>
      </c>
    </row>
    <row r="27" spans="1:8" x14ac:dyDescent="0.2">
      <c r="A27" s="19">
        <f t="shared" si="0"/>
        <v>18</v>
      </c>
      <c r="B27" s="117">
        <v>36509</v>
      </c>
      <c r="C27" s="89" t="s">
        <v>222</v>
      </c>
      <c r="D27" s="24">
        <v>26.36</v>
      </c>
      <c r="E27" s="24">
        <v>25.83</v>
      </c>
      <c r="F27" s="108" t="s">
        <v>222</v>
      </c>
      <c r="G27" s="24">
        <v>2.4860000000000002</v>
      </c>
      <c r="H27" s="24">
        <v>2.21</v>
      </c>
    </row>
    <row r="28" spans="1:8" x14ac:dyDescent="0.2">
      <c r="A28" s="19">
        <f t="shared" si="0"/>
        <v>19</v>
      </c>
      <c r="B28" s="117">
        <v>36510</v>
      </c>
      <c r="C28" s="89" t="s">
        <v>222</v>
      </c>
      <c r="D28" s="24">
        <v>26.83</v>
      </c>
      <c r="E28" s="24">
        <v>26.42</v>
      </c>
      <c r="F28" s="108" t="s">
        <v>222</v>
      </c>
      <c r="G28" s="24">
        <v>2.6360000000000001</v>
      </c>
      <c r="H28" s="24">
        <v>2.36</v>
      </c>
    </row>
    <row r="29" spans="1:8" x14ac:dyDescent="0.2">
      <c r="A29" s="19">
        <f t="shared" si="0"/>
        <v>20</v>
      </c>
      <c r="B29" s="117">
        <v>36511</v>
      </c>
      <c r="C29" s="89" t="s">
        <v>222</v>
      </c>
      <c r="D29" s="24">
        <v>26.74</v>
      </c>
      <c r="E29" s="24">
        <v>26.52</v>
      </c>
      <c r="F29" s="108" t="s">
        <v>222</v>
      </c>
      <c r="G29" s="24">
        <v>2.6549999999999998</v>
      </c>
      <c r="H29" s="24">
        <v>2.36</v>
      </c>
    </row>
    <row r="30" spans="1:8" x14ac:dyDescent="0.2">
      <c r="A30" s="19">
        <f t="shared" si="0"/>
        <v>21</v>
      </c>
      <c r="B30" s="117">
        <v>36514</v>
      </c>
      <c r="C30" s="89" t="s">
        <v>222</v>
      </c>
      <c r="D30" s="24">
        <v>26.54</v>
      </c>
      <c r="E30" s="24">
        <v>26.34</v>
      </c>
      <c r="F30" s="108" t="s">
        <v>222</v>
      </c>
      <c r="G30" s="24">
        <v>2.629</v>
      </c>
      <c r="H30" s="24">
        <v>2.36</v>
      </c>
    </row>
    <row r="31" spans="1:8" x14ac:dyDescent="0.2">
      <c r="A31" s="19">
        <f t="shared" si="0"/>
        <v>22</v>
      </c>
      <c r="B31" s="117">
        <v>36515</v>
      </c>
      <c r="C31" s="106" t="s">
        <v>217</v>
      </c>
      <c r="D31" s="24">
        <v>26.26</v>
      </c>
      <c r="E31" s="24">
        <v>25.54</v>
      </c>
      <c r="F31" s="108" t="s">
        <v>222</v>
      </c>
      <c r="G31" s="24">
        <v>2.5219999999999998</v>
      </c>
      <c r="H31" s="24">
        <v>2.25</v>
      </c>
    </row>
    <row r="32" spans="1:8" x14ac:dyDescent="0.2">
      <c r="A32" s="19">
        <f t="shared" si="0"/>
        <v>23</v>
      </c>
      <c r="B32" s="117">
        <v>36516</v>
      </c>
      <c r="C32" s="106" t="s">
        <v>217</v>
      </c>
      <c r="D32" s="24">
        <v>25.5</v>
      </c>
      <c r="E32" s="24">
        <v>24.93</v>
      </c>
      <c r="F32" s="108" t="s">
        <v>222</v>
      </c>
      <c r="G32" s="24">
        <v>2.444</v>
      </c>
      <c r="H32" s="24">
        <v>2.25</v>
      </c>
    </row>
    <row r="33" spans="1:9" x14ac:dyDescent="0.2">
      <c r="A33" s="19">
        <f t="shared" si="0"/>
        <v>24</v>
      </c>
      <c r="B33" s="117">
        <v>36517</v>
      </c>
      <c r="C33" s="106" t="s">
        <v>217</v>
      </c>
      <c r="D33" s="24">
        <v>25.87</v>
      </c>
      <c r="E33" s="24">
        <v>25.19</v>
      </c>
      <c r="F33" s="108" t="s">
        <v>222</v>
      </c>
      <c r="G33" s="24">
        <v>2.399</v>
      </c>
      <c r="H33" s="24">
        <v>2.25</v>
      </c>
    </row>
    <row r="34" spans="1:9" x14ac:dyDescent="0.2">
      <c r="A34" s="19">
        <f t="shared" si="0"/>
        <v>25</v>
      </c>
      <c r="B34" s="117">
        <v>36521</v>
      </c>
      <c r="C34" s="106" t="s">
        <v>217</v>
      </c>
      <c r="D34" s="24">
        <v>26.33</v>
      </c>
      <c r="E34" s="24">
        <v>25.5</v>
      </c>
      <c r="F34" s="108" t="s">
        <v>222</v>
      </c>
      <c r="G34" s="24">
        <v>2.2709999999999999</v>
      </c>
      <c r="H34" s="24">
        <v>2.12</v>
      </c>
    </row>
    <row r="35" spans="1:9" x14ac:dyDescent="0.2">
      <c r="A35" s="19">
        <f t="shared" si="0"/>
        <v>26</v>
      </c>
      <c r="B35" s="117">
        <v>36522</v>
      </c>
      <c r="C35" s="106" t="s">
        <v>217</v>
      </c>
      <c r="D35" s="24">
        <v>26.82</v>
      </c>
      <c r="E35" s="24">
        <v>25.83</v>
      </c>
      <c r="F35" s="108" t="s">
        <v>222</v>
      </c>
      <c r="G35" s="24">
        <v>2.3439999999999999</v>
      </c>
      <c r="H35" s="24">
        <v>2.2200000000000002</v>
      </c>
      <c r="I35" s="106"/>
    </row>
    <row r="36" spans="1:9" x14ac:dyDescent="0.2">
      <c r="A36" s="19">
        <f t="shared" si="0"/>
        <v>27</v>
      </c>
      <c r="B36" s="117">
        <v>36523</v>
      </c>
      <c r="C36" s="106" t="s">
        <v>217</v>
      </c>
      <c r="D36" s="24">
        <v>26.47</v>
      </c>
      <c r="E36" s="24">
        <v>25.55</v>
      </c>
      <c r="F36" s="106" t="s">
        <v>217</v>
      </c>
      <c r="G36" s="24">
        <v>2.3940000000000001</v>
      </c>
      <c r="H36" s="24">
        <v>2.3045</v>
      </c>
      <c r="I36" s="106" t="s">
        <v>217</v>
      </c>
    </row>
    <row r="37" spans="1:9" x14ac:dyDescent="0.2">
      <c r="A37" s="19">
        <f t="shared" si="0"/>
        <v>28</v>
      </c>
      <c r="B37" s="117">
        <v>36524</v>
      </c>
      <c r="C37" s="106" t="s">
        <v>217</v>
      </c>
      <c r="D37" s="24">
        <v>25.6</v>
      </c>
      <c r="E37" s="24">
        <v>24.79</v>
      </c>
      <c r="F37" s="106" t="s">
        <v>217</v>
      </c>
      <c r="G37" s="24">
        <v>2.3290000000000002</v>
      </c>
      <c r="H37" s="24">
        <v>2.2395</v>
      </c>
      <c r="I37" s="106" t="s">
        <v>217</v>
      </c>
    </row>
    <row r="38" spans="1:9" x14ac:dyDescent="0.2">
      <c r="A38" s="28"/>
      <c r="C38" s="89"/>
      <c r="D38" s="30"/>
      <c r="E38" s="30"/>
      <c r="F38" s="89"/>
      <c r="G38" s="30"/>
      <c r="H38" s="30"/>
    </row>
    <row r="39" spans="1:9" x14ac:dyDescent="0.2">
      <c r="A39" s="28" t="s">
        <v>20</v>
      </c>
      <c r="B39" s="20"/>
      <c r="C39" s="21"/>
      <c r="D39" s="29">
        <v>36514</v>
      </c>
      <c r="E39" s="30"/>
      <c r="F39" s="21"/>
      <c r="G39" s="30"/>
      <c r="H39" s="30"/>
    </row>
    <row r="40" spans="1:9" x14ac:dyDescent="0.2">
      <c r="A40" s="28" t="s">
        <v>21</v>
      </c>
      <c r="B40" s="20"/>
      <c r="C40" s="21"/>
      <c r="D40" s="31">
        <v>36522</v>
      </c>
      <c r="E40" s="30"/>
      <c r="F40" s="21"/>
      <c r="G40" s="30"/>
      <c r="H40" s="30"/>
    </row>
    <row r="41" spans="1:9" x14ac:dyDescent="0.2">
      <c r="A41" s="28" t="s">
        <v>22</v>
      </c>
      <c r="B41" s="20"/>
      <c r="D41" s="31">
        <v>36522</v>
      </c>
    </row>
    <row r="42" spans="1:9" x14ac:dyDescent="0.2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</row>
    <row r="43" spans="1:9" x14ac:dyDescent="0.2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</row>
    <row r="44" spans="1:9" x14ac:dyDescent="0.2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</row>
    <row r="45" spans="1:9" x14ac:dyDescent="0.2">
      <c r="A45" s="37" t="s">
        <v>28</v>
      </c>
      <c r="B45" s="38"/>
      <c r="C45" s="39" t="s">
        <v>23</v>
      </c>
      <c r="D45" s="40">
        <f>ROUND((AVERAGE(D11:D30)),3)</f>
        <v>26.102</v>
      </c>
      <c r="E45" s="40">
        <f>ROUND((AVERAGE(E11:E30)),3)</f>
        <v>25.443999999999999</v>
      </c>
      <c r="F45" s="41" t="s">
        <v>29</v>
      </c>
      <c r="G45" s="42">
        <f>ROUND((AVERAGE(G14:G35)),5)</f>
        <v>2.4207100000000001</v>
      </c>
      <c r="H45" s="42">
        <f>ROUND((AVERAGE(H14:H35)),5)</f>
        <v>2.2038099999999998</v>
      </c>
      <c r="I45" s="114" t="s">
        <v>30</v>
      </c>
    </row>
    <row r="46" spans="1:9" x14ac:dyDescent="0.2">
      <c r="A46" s="44" t="s">
        <v>31</v>
      </c>
      <c r="B46" s="45"/>
      <c r="C46" s="99" t="s">
        <v>216</v>
      </c>
      <c r="D46" s="103">
        <f>ROUND((AVERAGE(D17:D37)),3)</f>
        <v>26.088999999999999</v>
      </c>
      <c r="E46" s="103">
        <f>ROUND((AVERAGE(E17:E37)),3)</f>
        <v>25.448</v>
      </c>
      <c r="F46" s="48" t="s">
        <v>33</v>
      </c>
      <c r="G46" s="49">
        <f>ROUND((AVERAGE(G17:G37)),5)</f>
        <v>2.4239000000000002</v>
      </c>
      <c r="H46" s="49">
        <f>ROUND((AVERAGE(H17:H37)),5)</f>
        <v>2.2180499999999999</v>
      </c>
      <c r="I46" s="114" t="s">
        <v>34</v>
      </c>
    </row>
    <row r="47" spans="1:9" x14ac:dyDescent="0.2">
      <c r="A47" s="50" t="s">
        <v>35</v>
      </c>
      <c r="B47" s="45"/>
      <c r="C47" s="51"/>
      <c r="D47" s="47">
        <f>ROUND((((SUM(D17:D37))-D30+E30)/21),3)</f>
        <v>26.079000000000001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">
      <c r="A48" s="50" t="s">
        <v>48</v>
      </c>
      <c r="B48" s="45"/>
      <c r="C48" s="23"/>
      <c r="D48" s="47">
        <f>D30</f>
        <v>26.54</v>
      </c>
      <c r="E48" s="47" t="s">
        <v>36</v>
      </c>
      <c r="F48" s="53" t="s">
        <v>49</v>
      </c>
      <c r="G48" s="49">
        <f>G35</f>
        <v>2.3439999999999999</v>
      </c>
      <c r="H48" s="49">
        <f>H35</f>
        <v>2.2200000000000002</v>
      </c>
      <c r="I48" s="43" t="s">
        <v>50</v>
      </c>
    </row>
    <row r="49" spans="1:9" x14ac:dyDescent="0.2">
      <c r="A49" s="50" t="s">
        <v>42</v>
      </c>
      <c r="B49" s="45"/>
      <c r="C49" s="23"/>
      <c r="D49" s="47">
        <f>ROUND((SUM(D29:D30)/2),3)</f>
        <v>26.64</v>
      </c>
      <c r="E49" s="54" t="s">
        <v>36</v>
      </c>
      <c r="F49" s="53" t="s">
        <v>43</v>
      </c>
      <c r="G49" s="49">
        <f>ROUND(SUM(G34:G35)/2,5)</f>
        <v>2.3075000000000001</v>
      </c>
      <c r="H49" s="49">
        <f>SUM(H34:H35)/2</f>
        <v>2.17</v>
      </c>
      <c r="I49" s="43" t="s">
        <v>44</v>
      </c>
    </row>
    <row r="50" spans="1:9" x14ac:dyDescent="0.2">
      <c r="A50" s="50" t="s">
        <v>39</v>
      </c>
      <c r="B50" s="45"/>
      <c r="C50" s="23"/>
      <c r="D50" s="47">
        <f>ROUND((SUM(D28:D30)/3),3)</f>
        <v>26.702999999999999</v>
      </c>
      <c r="E50" s="47" t="s">
        <v>36</v>
      </c>
      <c r="F50" s="53" t="s">
        <v>40</v>
      </c>
      <c r="G50" s="49">
        <f>ROUND(AVERAGE(G33:G35),5)</f>
        <v>2.3380000000000001</v>
      </c>
      <c r="H50" s="49">
        <f>ROUND(AVERAGE(H33:H35),5)</f>
        <v>2.1966700000000001</v>
      </c>
      <c r="I50" s="43" t="s">
        <v>41</v>
      </c>
    </row>
    <row r="51" spans="1:9" x14ac:dyDescent="0.2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2.3645</v>
      </c>
      <c r="H51" s="49">
        <f>ROUND(AVERAGE(H32:H35),5)</f>
        <v>2.21</v>
      </c>
      <c r="I51" s="43" t="s">
        <v>54</v>
      </c>
    </row>
    <row r="52" spans="1:9" x14ac:dyDescent="0.2">
      <c r="A52" s="56" t="s">
        <v>87</v>
      </c>
      <c r="B52" s="45"/>
      <c r="C52" s="23"/>
      <c r="D52" s="47">
        <f>ROUND((SUM(D26:D30)/5),3)</f>
        <v>26.44</v>
      </c>
      <c r="E52" s="55" t="s">
        <v>36</v>
      </c>
      <c r="F52" s="53" t="s">
        <v>38</v>
      </c>
      <c r="G52" s="49">
        <f>ROUND(AVERAGE(G31:G35),5)</f>
        <v>2.3959999999999999</v>
      </c>
      <c r="H52" s="49">
        <f>ROUND(AVERAGE(H31:H35),5)</f>
        <v>2.218</v>
      </c>
    </row>
    <row r="53" spans="1:9" x14ac:dyDescent="0.2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2.2709999999999999</v>
      </c>
      <c r="H53" s="49">
        <f>H34</f>
        <v>2.12</v>
      </c>
    </row>
    <row r="54" spans="1:9" x14ac:dyDescent="0.2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2.399</v>
      </c>
      <c r="H54" s="42">
        <f>H33</f>
        <v>2.25</v>
      </c>
    </row>
    <row r="55" spans="1:9" x14ac:dyDescent="0.2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49">
        <f>ROUND(AVERAGE(G33:G34),5)</f>
        <v>2.335</v>
      </c>
      <c r="H55" s="49">
        <f>ROUND(AVERAGE(H33:H34),5)</f>
        <v>2.1850000000000001</v>
      </c>
    </row>
    <row r="56" spans="1:9" x14ac:dyDescent="0.2">
      <c r="A56" s="25"/>
      <c r="B56" s="25"/>
      <c r="C56" s="25"/>
      <c r="D56" s="60"/>
      <c r="E56" s="60"/>
      <c r="F56" s="25"/>
      <c r="G56" s="25"/>
      <c r="H56" s="25"/>
    </row>
    <row r="57" spans="1:9" x14ac:dyDescent="0.2">
      <c r="A57" s="25"/>
      <c r="B57" s="25"/>
      <c r="C57" s="25"/>
      <c r="D57" s="25"/>
      <c r="E57" s="25"/>
      <c r="F57" s="25"/>
      <c r="G57" s="25"/>
      <c r="H57" s="25"/>
    </row>
    <row r="58" spans="1:9" ht="15" x14ac:dyDescent="0.25">
      <c r="A58" s="111" t="s">
        <v>55</v>
      </c>
      <c r="C58" s="25"/>
      <c r="E58" s="111" t="s">
        <v>56</v>
      </c>
      <c r="F58" s="61"/>
      <c r="G58" s="62"/>
      <c r="H58" s="62"/>
    </row>
    <row r="59" spans="1:9" x14ac:dyDescent="0.2">
      <c r="A59" s="98">
        <v>36516</v>
      </c>
      <c r="C59" s="62">
        <v>31</v>
      </c>
      <c r="E59" s="98">
        <v>36516</v>
      </c>
      <c r="F59" s="61"/>
      <c r="G59" s="100">
        <v>29.85</v>
      </c>
      <c r="H59" s="62"/>
    </row>
    <row r="60" spans="1:9" x14ac:dyDescent="0.2">
      <c r="A60" s="94">
        <v>36517</v>
      </c>
      <c r="B60" s="68" t="s">
        <v>59</v>
      </c>
      <c r="C60" s="62">
        <v>30.44</v>
      </c>
      <c r="E60" s="94">
        <v>36517</v>
      </c>
      <c r="F60" s="68" t="s">
        <v>60</v>
      </c>
      <c r="G60" s="101">
        <v>30.12</v>
      </c>
      <c r="H60" s="62"/>
    </row>
    <row r="61" spans="1:9" x14ac:dyDescent="0.2">
      <c r="A61" s="95">
        <v>36521</v>
      </c>
      <c r="C61" s="62">
        <v>31.48</v>
      </c>
      <c r="E61" s="98">
        <v>36521</v>
      </c>
      <c r="G61" s="101">
        <v>31</v>
      </c>
      <c r="H61" s="62"/>
    </row>
    <row r="62" spans="1:9" x14ac:dyDescent="0.2">
      <c r="A62" s="67"/>
      <c r="C62" s="69"/>
      <c r="E62" s="67"/>
      <c r="G62" s="70"/>
      <c r="H62" s="62"/>
    </row>
    <row r="63" spans="1:9" x14ac:dyDescent="0.2">
      <c r="A63" s="25"/>
      <c r="C63" s="65"/>
      <c r="E63" s="25"/>
      <c r="G63" s="66"/>
      <c r="H63" s="62"/>
    </row>
    <row r="64" spans="1:9" x14ac:dyDescent="0.2">
      <c r="A64" s="25" t="s">
        <v>62</v>
      </c>
      <c r="B64" s="68" t="s">
        <v>63</v>
      </c>
      <c r="C64" s="69">
        <f>C61</f>
        <v>31.48</v>
      </c>
      <c r="E64" s="25" t="s">
        <v>62</v>
      </c>
      <c r="F64" s="68" t="s">
        <v>64</v>
      </c>
      <c r="G64" s="69">
        <f>G61</f>
        <v>31</v>
      </c>
      <c r="H64" s="62"/>
    </row>
    <row r="65" spans="1:8" x14ac:dyDescent="0.2">
      <c r="A65" s="25" t="s">
        <v>65</v>
      </c>
      <c r="B65" s="68" t="s">
        <v>66</v>
      </c>
      <c r="C65" s="69">
        <f>AVERAGE(C60:C61)</f>
        <v>30.96</v>
      </c>
      <c r="E65" s="25" t="s">
        <v>65</v>
      </c>
      <c r="F65" s="68" t="s">
        <v>67</v>
      </c>
      <c r="G65" s="69">
        <f>AVERAGE(G60:G61)</f>
        <v>30.560000000000002</v>
      </c>
      <c r="H65" s="62"/>
    </row>
    <row r="66" spans="1:8" x14ac:dyDescent="0.2">
      <c r="A66" s="25" t="s">
        <v>68</v>
      </c>
      <c r="B66" s="68" t="s">
        <v>69</v>
      </c>
      <c r="C66" s="69">
        <f>AVERAGE(C59:C61)</f>
        <v>30.973333333333333</v>
      </c>
      <c r="E66" s="25" t="s">
        <v>68</v>
      </c>
      <c r="F66" s="68" t="s">
        <v>70</v>
      </c>
      <c r="G66" s="69">
        <f>AVERAGE(G59:G61)</f>
        <v>30.323333333333334</v>
      </c>
      <c r="H66" s="62"/>
    </row>
    <row r="69" spans="1:8" ht="15" x14ac:dyDescent="0.25">
      <c r="A69" s="111" t="s">
        <v>71</v>
      </c>
      <c r="C69" s="25"/>
    </row>
    <row r="70" spans="1:8" x14ac:dyDescent="0.2">
      <c r="A70" s="98">
        <v>36517</v>
      </c>
      <c r="B70" s="128"/>
      <c r="C70" s="65">
        <v>1.19</v>
      </c>
    </row>
    <row r="71" spans="1:8" x14ac:dyDescent="0.2">
      <c r="A71" s="122">
        <v>36521</v>
      </c>
      <c r="C71" s="65">
        <v>1.19</v>
      </c>
    </row>
    <row r="72" spans="1:8" x14ac:dyDescent="0.2">
      <c r="A72" s="95">
        <v>36522</v>
      </c>
      <c r="C72" s="65">
        <v>1.19</v>
      </c>
    </row>
    <row r="73" spans="1:8" x14ac:dyDescent="0.2">
      <c r="A73" s="25"/>
      <c r="C73" s="65"/>
    </row>
    <row r="74" spans="1:8" x14ac:dyDescent="0.2">
      <c r="A74" s="25" t="s">
        <v>62</v>
      </c>
      <c r="B74" s="87" t="s">
        <v>89</v>
      </c>
      <c r="C74" s="65">
        <f>C72</f>
        <v>1.19</v>
      </c>
    </row>
    <row r="75" spans="1:8" x14ac:dyDescent="0.2">
      <c r="A75" s="25" t="s">
        <v>65</v>
      </c>
      <c r="B75" s="87" t="s">
        <v>90</v>
      </c>
      <c r="C75" s="65">
        <f>AVERAGE(C71:C72)</f>
        <v>1.19</v>
      </c>
    </row>
    <row r="76" spans="1:8" x14ac:dyDescent="0.2">
      <c r="A76" s="25" t="s">
        <v>68</v>
      </c>
      <c r="B76" s="87" t="s">
        <v>91</v>
      </c>
      <c r="C76" s="65">
        <f>AVERAGE(C70:C72)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topLeftCell="A34" workbookViewId="0">
      <selection activeCell="I38" sqref="I38"/>
    </sheetView>
  </sheetViews>
  <sheetFormatPr defaultRowHeight="12.75" x14ac:dyDescent="0.2"/>
  <cols>
    <col min="1" max="1" width="11.5703125" customWidth="1"/>
    <col min="2" max="2" width="12.28515625" customWidth="1"/>
    <col min="3" max="3" width="13.5703125" customWidth="1"/>
    <col min="4" max="4" width="11.85546875" customWidth="1"/>
    <col min="5" max="5" width="12.42578125" customWidth="1"/>
    <col min="7" max="7" width="13.42578125" customWidth="1"/>
    <col min="8" max="8" width="14.855468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129"/>
      <c r="D2" s="134" t="s">
        <v>197</v>
      </c>
      <c r="E2" s="129"/>
      <c r="F2" s="129"/>
      <c r="G2" s="130"/>
      <c r="H2" s="8"/>
    </row>
    <row r="3" spans="1:9" ht="15.75" x14ac:dyDescent="0.25">
      <c r="A3" s="9"/>
      <c r="B3" s="135" t="s">
        <v>214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7" si="0">A10+1</f>
        <v>1</v>
      </c>
      <c r="B11" s="117">
        <v>36454</v>
      </c>
      <c r="C11" s="106" t="s">
        <v>212</v>
      </c>
      <c r="D11" s="24">
        <v>22.61</v>
      </c>
      <c r="E11" s="24">
        <v>22.55</v>
      </c>
      <c r="F11" s="21"/>
      <c r="G11" s="24"/>
      <c r="H11" s="24"/>
    </row>
    <row r="12" spans="1:9" x14ac:dyDescent="0.2">
      <c r="A12" s="19">
        <f t="shared" si="0"/>
        <v>2</v>
      </c>
      <c r="B12" s="117">
        <v>36455</v>
      </c>
      <c r="C12" s="106" t="s">
        <v>212</v>
      </c>
      <c r="D12" s="24">
        <v>23.45</v>
      </c>
      <c r="E12" s="24">
        <v>23.33</v>
      </c>
      <c r="F12" s="21"/>
      <c r="G12" s="24"/>
      <c r="H12" s="24"/>
    </row>
    <row r="13" spans="1:9" x14ac:dyDescent="0.2">
      <c r="A13" s="19">
        <f t="shared" si="0"/>
        <v>3</v>
      </c>
      <c r="B13" s="117">
        <v>36458</v>
      </c>
      <c r="C13" s="106" t="s">
        <v>212</v>
      </c>
      <c r="D13" s="24">
        <v>23.35</v>
      </c>
      <c r="E13" s="24">
        <v>23.29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36459</v>
      </c>
      <c r="C14" s="106" t="s">
        <v>212</v>
      </c>
      <c r="D14" s="24">
        <v>23.19</v>
      </c>
      <c r="E14" s="24">
        <v>23.16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36460</v>
      </c>
      <c r="C15" s="106" t="s">
        <v>212</v>
      </c>
      <c r="D15" s="24">
        <v>22.92</v>
      </c>
      <c r="E15" s="24">
        <v>22.92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36461</v>
      </c>
      <c r="C16" s="106" t="s">
        <v>212</v>
      </c>
      <c r="D16" s="24">
        <v>21.68</v>
      </c>
      <c r="E16" s="24">
        <v>21.73</v>
      </c>
      <c r="F16" s="106" t="s">
        <v>212</v>
      </c>
      <c r="G16" s="24">
        <v>2.9649999999999999</v>
      </c>
      <c r="H16" s="24">
        <v>2.8450000000000002</v>
      </c>
      <c r="I16" s="106" t="s">
        <v>212</v>
      </c>
    </row>
    <row r="17" spans="1:9" x14ac:dyDescent="0.2">
      <c r="A17" s="19">
        <f t="shared" si="0"/>
        <v>7</v>
      </c>
      <c r="B17" s="117">
        <v>36462</v>
      </c>
      <c r="C17" s="106" t="s">
        <v>212</v>
      </c>
      <c r="D17" s="24">
        <v>21.75</v>
      </c>
      <c r="E17" s="24">
        <v>21.76</v>
      </c>
      <c r="F17" s="106" t="s">
        <v>212</v>
      </c>
      <c r="G17" s="24">
        <v>2.9609999999999999</v>
      </c>
      <c r="H17" s="24">
        <v>2.835</v>
      </c>
      <c r="I17" s="106" t="s">
        <v>212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36465</v>
      </c>
      <c r="C19" s="89" t="s">
        <v>212</v>
      </c>
      <c r="D19" s="121">
        <v>22.51</v>
      </c>
      <c r="E19" s="121">
        <v>22.5</v>
      </c>
      <c r="F19" s="108" t="s">
        <v>212</v>
      </c>
      <c r="G19" s="121">
        <v>2.9140000000000001</v>
      </c>
      <c r="H19" s="121">
        <v>2.7850000000000001</v>
      </c>
    </row>
    <row r="20" spans="1:9" x14ac:dyDescent="0.2">
      <c r="A20" s="19">
        <f t="shared" ref="A20:A38" si="1">A19+1</f>
        <v>9</v>
      </c>
      <c r="B20" s="117">
        <v>36466</v>
      </c>
      <c r="C20" s="89" t="s">
        <v>212</v>
      </c>
      <c r="D20" s="24">
        <v>22.39</v>
      </c>
      <c r="E20" s="24">
        <v>22.39</v>
      </c>
      <c r="F20" s="108" t="s">
        <v>212</v>
      </c>
      <c r="G20" s="24">
        <v>2.8370000000000002</v>
      </c>
      <c r="H20" s="24">
        <v>2.71</v>
      </c>
    </row>
    <row r="21" spans="1:9" x14ac:dyDescent="0.2">
      <c r="A21" s="19">
        <f t="shared" si="1"/>
        <v>10</v>
      </c>
      <c r="B21" s="117">
        <v>36467</v>
      </c>
      <c r="C21" s="89" t="s">
        <v>212</v>
      </c>
      <c r="D21" s="24">
        <v>22.56</v>
      </c>
      <c r="E21" s="24">
        <v>22.55</v>
      </c>
      <c r="F21" s="108" t="s">
        <v>212</v>
      </c>
      <c r="G21" s="24">
        <v>2.8730000000000002</v>
      </c>
      <c r="H21" s="24">
        <v>2.7450000000000001</v>
      </c>
    </row>
    <row r="22" spans="1:9" x14ac:dyDescent="0.2">
      <c r="A22" s="19">
        <f t="shared" si="1"/>
        <v>11</v>
      </c>
      <c r="B22" s="117">
        <v>36468</v>
      </c>
      <c r="C22" s="89" t="s">
        <v>212</v>
      </c>
      <c r="D22" s="24">
        <v>23.14</v>
      </c>
      <c r="E22" s="24">
        <v>23.01</v>
      </c>
      <c r="F22" s="108" t="s">
        <v>212</v>
      </c>
      <c r="G22" s="24">
        <v>2.8260000000000001</v>
      </c>
      <c r="H22" s="24">
        <v>2.6920000000000002</v>
      </c>
    </row>
    <row r="23" spans="1:9" x14ac:dyDescent="0.2">
      <c r="A23" s="19">
        <f t="shared" si="1"/>
        <v>12</v>
      </c>
      <c r="B23" s="117">
        <v>36469</v>
      </c>
      <c r="C23" s="89" t="s">
        <v>212</v>
      </c>
      <c r="D23" s="24">
        <v>23</v>
      </c>
      <c r="E23" s="24">
        <v>22.88</v>
      </c>
      <c r="F23" s="108" t="s">
        <v>212</v>
      </c>
      <c r="G23" s="24">
        <v>2.8839999999999999</v>
      </c>
      <c r="H23" s="24">
        <v>2.75</v>
      </c>
    </row>
    <row r="24" spans="1:9" x14ac:dyDescent="0.2">
      <c r="A24" s="19">
        <f t="shared" si="1"/>
        <v>13</v>
      </c>
      <c r="B24" s="117">
        <v>36472</v>
      </c>
      <c r="C24" s="89" t="s">
        <v>212</v>
      </c>
      <c r="D24" s="24">
        <v>23.27</v>
      </c>
      <c r="E24" s="24">
        <v>23.15</v>
      </c>
      <c r="F24" s="108" t="s">
        <v>212</v>
      </c>
      <c r="G24" s="24">
        <v>2.665</v>
      </c>
      <c r="H24" s="24">
        <v>2.54</v>
      </c>
    </row>
    <row r="25" spans="1:9" x14ac:dyDescent="0.2">
      <c r="A25" s="19">
        <f t="shared" si="1"/>
        <v>14</v>
      </c>
      <c r="B25" s="117">
        <v>36473</v>
      </c>
      <c r="C25" s="89" t="s">
        <v>212</v>
      </c>
      <c r="D25" s="24">
        <v>24.03</v>
      </c>
      <c r="E25" s="24">
        <v>23.85</v>
      </c>
      <c r="F25" s="108" t="s">
        <v>212</v>
      </c>
      <c r="G25" s="24">
        <v>2.6429999999999998</v>
      </c>
      <c r="H25" s="24">
        <v>2.5099999999999998</v>
      </c>
    </row>
    <row r="26" spans="1:9" x14ac:dyDescent="0.2">
      <c r="A26" s="19">
        <f t="shared" si="1"/>
        <v>15</v>
      </c>
      <c r="B26" s="117">
        <v>36474</v>
      </c>
      <c r="C26" s="89" t="s">
        <v>212</v>
      </c>
      <c r="D26" s="24">
        <v>24.47</v>
      </c>
      <c r="E26" s="24">
        <v>24.26</v>
      </c>
      <c r="F26" s="108" t="s">
        <v>212</v>
      </c>
      <c r="G26" s="24">
        <v>2.657</v>
      </c>
      <c r="H26" s="24">
        <v>2.5150000000000001</v>
      </c>
    </row>
    <row r="27" spans="1:9" x14ac:dyDescent="0.2">
      <c r="A27" s="19">
        <f t="shared" si="1"/>
        <v>16</v>
      </c>
      <c r="B27" s="117">
        <v>36475</v>
      </c>
      <c r="C27" s="89" t="s">
        <v>212</v>
      </c>
      <c r="D27" s="24">
        <v>24.33</v>
      </c>
      <c r="E27" s="24">
        <v>24.21</v>
      </c>
      <c r="F27" s="108" t="s">
        <v>212</v>
      </c>
      <c r="G27" s="24">
        <v>2.5219999999999998</v>
      </c>
      <c r="H27" s="24">
        <v>2.375</v>
      </c>
    </row>
    <row r="28" spans="1:9" x14ac:dyDescent="0.2">
      <c r="A28" s="19">
        <f t="shared" si="1"/>
        <v>17</v>
      </c>
      <c r="B28" s="117">
        <v>36476</v>
      </c>
      <c r="C28" s="89" t="s">
        <v>212</v>
      </c>
      <c r="D28" s="24">
        <v>24.91</v>
      </c>
      <c r="E28" s="24">
        <v>24.77</v>
      </c>
      <c r="F28" s="108" t="s">
        <v>212</v>
      </c>
      <c r="G28" s="24">
        <v>2.649</v>
      </c>
      <c r="H28" s="24">
        <v>2.4950000000000001</v>
      </c>
    </row>
    <row r="29" spans="1:9" x14ac:dyDescent="0.2">
      <c r="A29" s="19">
        <f t="shared" si="1"/>
        <v>18</v>
      </c>
      <c r="B29" s="117">
        <v>36479</v>
      </c>
      <c r="C29" s="89" t="s">
        <v>212</v>
      </c>
      <c r="D29" s="24">
        <v>25.13</v>
      </c>
      <c r="E29" s="24">
        <v>25.05</v>
      </c>
      <c r="F29" s="108" t="s">
        <v>212</v>
      </c>
      <c r="G29" s="24">
        <v>2.524</v>
      </c>
      <c r="H29" s="24">
        <v>2.375</v>
      </c>
    </row>
    <row r="30" spans="1:9" x14ac:dyDescent="0.2">
      <c r="A30" s="19">
        <f t="shared" si="1"/>
        <v>19</v>
      </c>
      <c r="B30" s="117">
        <v>36480</v>
      </c>
      <c r="C30" s="89" t="s">
        <v>212</v>
      </c>
      <c r="D30" s="24">
        <v>25.7</v>
      </c>
      <c r="E30" s="24">
        <v>25.44</v>
      </c>
      <c r="F30" s="108" t="s">
        <v>212</v>
      </c>
      <c r="G30" s="24">
        <v>2.4510000000000001</v>
      </c>
      <c r="H30" s="24">
        <v>2.3050000000000002</v>
      </c>
    </row>
    <row r="31" spans="1:9" x14ac:dyDescent="0.2">
      <c r="A31" s="19">
        <f t="shared" si="1"/>
        <v>20</v>
      </c>
      <c r="B31" s="117">
        <v>36481</v>
      </c>
      <c r="C31" s="89" t="s">
        <v>212</v>
      </c>
      <c r="D31" s="24">
        <v>26.6</v>
      </c>
      <c r="E31" s="24">
        <v>26</v>
      </c>
      <c r="F31" s="108" t="s">
        <v>212</v>
      </c>
      <c r="G31" s="24">
        <v>2.456</v>
      </c>
      <c r="H31" s="24">
        <v>2.3050000000000002</v>
      </c>
    </row>
    <row r="32" spans="1:9" x14ac:dyDescent="0.2">
      <c r="A32" s="19">
        <f t="shared" si="1"/>
        <v>21</v>
      </c>
      <c r="B32" s="117">
        <v>36482</v>
      </c>
      <c r="C32" s="89" t="s">
        <v>212</v>
      </c>
      <c r="D32" s="24">
        <v>25.8</v>
      </c>
      <c r="E32" s="24">
        <v>25.33</v>
      </c>
      <c r="F32" s="108" t="s">
        <v>212</v>
      </c>
      <c r="G32" s="24">
        <v>2.496</v>
      </c>
      <c r="H32" s="24">
        <v>2.3450000000000002</v>
      </c>
    </row>
    <row r="33" spans="1:9" x14ac:dyDescent="0.2">
      <c r="A33" s="19">
        <f t="shared" si="1"/>
        <v>22</v>
      </c>
      <c r="B33" s="117">
        <v>36483</v>
      </c>
      <c r="C33" s="89" t="s">
        <v>212</v>
      </c>
      <c r="D33" s="24">
        <v>26.56</v>
      </c>
      <c r="E33" s="24">
        <v>26.14</v>
      </c>
      <c r="F33" s="108" t="s">
        <v>212</v>
      </c>
      <c r="G33" s="24">
        <v>2.4340000000000002</v>
      </c>
      <c r="H33" s="24">
        <v>2.2850000000000001</v>
      </c>
    </row>
    <row r="34" spans="1:9" x14ac:dyDescent="0.2">
      <c r="A34" s="19">
        <f t="shared" si="1"/>
        <v>23</v>
      </c>
      <c r="B34" s="117">
        <v>36486</v>
      </c>
      <c r="C34" s="106" t="s">
        <v>222</v>
      </c>
      <c r="D34" s="24">
        <v>27.07</v>
      </c>
      <c r="E34" s="24">
        <v>26.02</v>
      </c>
      <c r="F34" s="108" t="s">
        <v>212</v>
      </c>
      <c r="G34" s="24">
        <v>2.1970000000000001</v>
      </c>
      <c r="H34" s="24">
        <v>2.0649999999999999</v>
      </c>
    </row>
    <row r="35" spans="1:9" x14ac:dyDescent="0.2">
      <c r="A35" s="19">
        <f t="shared" si="1"/>
        <v>24</v>
      </c>
      <c r="B35" s="117">
        <v>36487</v>
      </c>
      <c r="C35" s="106" t="s">
        <v>222</v>
      </c>
      <c r="D35" s="24">
        <v>26.44</v>
      </c>
      <c r="E35" s="24">
        <v>25.57</v>
      </c>
      <c r="F35" s="108" t="s">
        <v>212</v>
      </c>
      <c r="G35" s="24">
        <v>2.1890000000000001</v>
      </c>
      <c r="H35" s="24">
        <v>2.0499999999999998</v>
      </c>
    </row>
    <row r="36" spans="1:9" x14ac:dyDescent="0.2">
      <c r="A36" s="19">
        <f t="shared" si="1"/>
        <v>25</v>
      </c>
      <c r="B36" s="117">
        <v>36488</v>
      </c>
      <c r="C36" s="106" t="s">
        <v>222</v>
      </c>
      <c r="D36" s="24">
        <v>26.87</v>
      </c>
      <c r="E36" s="24">
        <v>25.84</v>
      </c>
      <c r="F36" s="108" t="s">
        <v>212</v>
      </c>
      <c r="G36" s="24">
        <v>2.12</v>
      </c>
      <c r="H36" s="24">
        <v>2.0299999999999998</v>
      </c>
    </row>
    <row r="37" spans="1:9" x14ac:dyDescent="0.2">
      <c r="A37" s="19">
        <f t="shared" si="1"/>
        <v>26</v>
      </c>
      <c r="B37" s="117">
        <v>36493</v>
      </c>
      <c r="C37" s="106" t="s">
        <v>222</v>
      </c>
      <c r="D37" s="24">
        <v>25.96</v>
      </c>
      <c r="E37" s="24">
        <v>24.98</v>
      </c>
      <c r="F37" s="106" t="s">
        <v>222</v>
      </c>
      <c r="G37" s="24">
        <v>2.3519999999999999</v>
      </c>
      <c r="H37" s="24">
        <v>2.145</v>
      </c>
      <c r="I37" s="106" t="s">
        <v>222</v>
      </c>
    </row>
    <row r="38" spans="1:9" x14ac:dyDescent="0.2">
      <c r="A38" s="19">
        <f t="shared" si="1"/>
        <v>27</v>
      </c>
      <c r="B38" s="117">
        <v>36494</v>
      </c>
      <c r="C38" s="106" t="s">
        <v>222</v>
      </c>
      <c r="D38" s="24">
        <v>24.59</v>
      </c>
      <c r="E38" s="24">
        <v>23.95</v>
      </c>
      <c r="F38" s="106" t="s">
        <v>222</v>
      </c>
      <c r="G38" s="24">
        <v>2.3039999999999998</v>
      </c>
      <c r="H38" s="24">
        <v>2.1</v>
      </c>
      <c r="I38" s="106" t="s">
        <v>222</v>
      </c>
    </row>
    <row r="39" spans="1:9" x14ac:dyDescent="0.2">
      <c r="A39" s="28"/>
      <c r="C39" s="89"/>
      <c r="D39" s="30"/>
      <c r="E39" s="30"/>
      <c r="F39" s="89"/>
      <c r="G39" s="30"/>
      <c r="H39" s="30"/>
    </row>
    <row r="40" spans="1:9" x14ac:dyDescent="0.2">
      <c r="A40" s="28" t="s">
        <v>20</v>
      </c>
      <c r="B40" s="20"/>
      <c r="C40" s="21"/>
      <c r="D40" s="29">
        <v>36483</v>
      </c>
      <c r="E40" s="30"/>
      <c r="F40" s="21"/>
      <c r="G40" s="30"/>
      <c r="H40" s="30"/>
    </row>
    <row r="41" spans="1:9" x14ac:dyDescent="0.2">
      <c r="A41" s="28" t="s">
        <v>21</v>
      </c>
      <c r="B41" s="20"/>
      <c r="C41" s="21"/>
      <c r="D41" s="31">
        <v>36488</v>
      </c>
      <c r="E41" s="30"/>
      <c r="F41" s="21"/>
      <c r="G41" s="30"/>
      <c r="H41" s="30"/>
    </row>
    <row r="42" spans="1:9" x14ac:dyDescent="0.2">
      <c r="A42" s="28" t="s">
        <v>22</v>
      </c>
      <c r="B42" s="20"/>
      <c r="D42" s="31">
        <v>36488</v>
      </c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">
      <c r="A46" s="37" t="s">
        <v>28</v>
      </c>
      <c r="B46" s="38"/>
      <c r="C46" s="39" t="s">
        <v>23</v>
      </c>
      <c r="D46" s="40">
        <f>ROUND((AVERAGE(D11:D33)),3)</f>
        <v>23.789000000000001</v>
      </c>
      <c r="E46" s="40">
        <f>ROUND((AVERAGE(E11:E33)),3)</f>
        <v>23.649000000000001</v>
      </c>
      <c r="F46" s="41" t="s">
        <v>29</v>
      </c>
      <c r="G46" s="42">
        <f>ROUND((AVERAGE(G16:G36)),5)</f>
        <v>2.6131500000000001</v>
      </c>
      <c r="H46" s="42">
        <f>ROUND((AVERAGE(H16:H36)),5)</f>
        <v>2.4778500000000001</v>
      </c>
      <c r="I46" s="114" t="s">
        <v>30</v>
      </c>
    </row>
    <row r="47" spans="1:9" x14ac:dyDescent="0.2">
      <c r="A47" s="44" t="s">
        <v>31</v>
      </c>
      <c r="B47" s="45"/>
      <c r="C47" s="99" t="s">
        <v>213</v>
      </c>
      <c r="D47" s="103">
        <f>ROUND((AVERAGE(D19:D38)),3)</f>
        <v>24.766999999999999</v>
      </c>
      <c r="E47" s="103">
        <f>ROUND((AVERAGE(E19:E38)),3)</f>
        <v>24.395</v>
      </c>
      <c r="F47" s="48" t="s">
        <v>33</v>
      </c>
      <c r="G47" s="49">
        <f>ROUND((AVERAGE(G19:G38)),5)</f>
        <v>2.5496500000000002</v>
      </c>
      <c r="H47" s="49">
        <f>ROUND((AVERAGE(H19:H38)),5)</f>
        <v>2.4060999999999999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ROUND((((SUM(D19:D38))-D33+E33)/20),3)</f>
        <v>24.745999999999999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D33</f>
        <v>26.56</v>
      </c>
      <c r="E49" s="47" t="s">
        <v>36</v>
      </c>
      <c r="F49" s="53" t="s">
        <v>49</v>
      </c>
      <c r="G49" s="49">
        <f>G36</f>
        <v>2.12</v>
      </c>
      <c r="H49" s="49">
        <f>H36</f>
        <v>2.0299999999999998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ROUND((SUM(D32:D33)/2),3)</f>
        <v>26.18</v>
      </c>
      <c r="E50" s="54" t="s">
        <v>36</v>
      </c>
      <c r="F50" s="53" t="s">
        <v>43</v>
      </c>
      <c r="G50" s="49">
        <f>ROUND(SUM(G35:G36)/2,5)</f>
        <v>2.1545000000000001</v>
      </c>
      <c r="H50" s="49">
        <f>SUM(H35:H36)/2</f>
        <v>2.04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ROUND((SUM(D31:D33)/3),3)</f>
        <v>26.32</v>
      </c>
      <c r="E51" s="47" t="s">
        <v>36</v>
      </c>
      <c r="F51" s="53" t="s">
        <v>40</v>
      </c>
      <c r="G51" s="49">
        <f>ROUND(AVERAGE(G34:G36),5)</f>
        <v>2.1686700000000001</v>
      </c>
      <c r="H51" s="49">
        <f>ROUND(AVERAGE(H34:H36),5)</f>
        <v>2.04833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2.2349999999999999</v>
      </c>
      <c r="H52" s="49">
        <f>ROUND(AVERAGE(H33:H36),5)</f>
        <v>2.1074999999999999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ROUND((SUM(D29:D33)/5),3)</f>
        <v>25.957999999999998</v>
      </c>
      <c r="E53" s="55" t="s">
        <v>36</v>
      </c>
      <c r="F53" s="53" t="s">
        <v>38</v>
      </c>
      <c r="G53" s="49">
        <f>ROUND(AVERAGE(G32:G36),5)</f>
        <v>2.2871999999999999</v>
      </c>
      <c r="H53" s="49">
        <f>ROUND(AVERAGE(H32:H36),5)</f>
        <v>2.1549999999999998</v>
      </c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2.1890000000000001</v>
      </c>
      <c r="H54" s="49">
        <f>H35</f>
        <v>2.0499999999999998</v>
      </c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2.1970000000000001</v>
      </c>
      <c r="H55" s="42">
        <f>H34</f>
        <v>2.0649999999999999</v>
      </c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9">
        <f>ROUND(AVERAGE(G34:G35),5)</f>
        <v>2.1930000000000001</v>
      </c>
      <c r="H56" s="49">
        <f>ROUND(AVERAGE(H34:H35),5)</f>
        <v>2.0575000000000001</v>
      </c>
    </row>
    <row r="57" spans="1:9" x14ac:dyDescent="0.2">
      <c r="A57" s="25"/>
      <c r="B57" s="25"/>
      <c r="C57" s="25"/>
      <c r="D57" s="60"/>
      <c r="E57" s="60"/>
      <c r="F57" s="25"/>
      <c r="G57" s="25"/>
      <c r="H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</row>
    <row r="59" spans="1:9" ht="15" x14ac:dyDescent="0.25">
      <c r="A59" s="111" t="s">
        <v>55</v>
      </c>
      <c r="C59" s="25"/>
      <c r="E59" s="111" t="s">
        <v>56</v>
      </c>
      <c r="F59" s="61"/>
      <c r="G59" s="62"/>
      <c r="H59" s="62"/>
    </row>
    <row r="60" spans="1:9" x14ac:dyDescent="0.2">
      <c r="A60" s="98">
        <v>36483</v>
      </c>
      <c r="C60" s="62">
        <v>32.93</v>
      </c>
      <c r="E60" s="98">
        <v>36483</v>
      </c>
      <c r="F60" s="61"/>
      <c r="G60" s="100">
        <v>28.75</v>
      </c>
      <c r="H60" s="62"/>
    </row>
    <row r="61" spans="1:9" x14ac:dyDescent="0.2">
      <c r="A61" s="94">
        <v>36486</v>
      </c>
      <c r="B61" s="68" t="s">
        <v>59</v>
      </c>
      <c r="C61" s="62">
        <v>32.11</v>
      </c>
      <c r="E61" s="94">
        <v>36486</v>
      </c>
      <c r="F61" s="68" t="s">
        <v>60</v>
      </c>
      <c r="G61" s="101">
        <v>28</v>
      </c>
      <c r="H61" s="62"/>
    </row>
    <row r="62" spans="1:9" x14ac:dyDescent="0.2">
      <c r="A62" s="95">
        <v>36487</v>
      </c>
      <c r="C62" s="62">
        <v>31.15</v>
      </c>
      <c r="E62" s="98">
        <v>36487</v>
      </c>
      <c r="G62" s="101">
        <v>27.79</v>
      </c>
      <c r="H62" s="62"/>
    </row>
    <row r="63" spans="1:9" x14ac:dyDescent="0.2">
      <c r="A63" s="67"/>
      <c r="C63" s="69"/>
      <c r="E63" s="67"/>
      <c r="G63" s="70"/>
      <c r="H63" s="62"/>
    </row>
    <row r="64" spans="1:9" x14ac:dyDescent="0.2">
      <c r="A64" s="25"/>
      <c r="C64" s="65"/>
      <c r="E64" s="25"/>
      <c r="G64" s="66"/>
      <c r="H64" s="62"/>
    </row>
    <row r="65" spans="1:8" x14ac:dyDescent="0.2">
      <c r="A65" s="25" t="s">
        <v>62</v>
      </c>
      <c r="B65" s="68" t="s">
        <v>63</v>
      </c>
      <c r="C65" s="69">
        <f>C62</f>
        <v>31.15</v>
      </c>
      <c r="E65" s="25" t="s">
        <v>62</v>
      </c>
      <c r="F65" s="68" t="s">
        <v>64</v>
      </c>
      <c r="G65" s="69">
        <f>G62</f>
        <v>27.79</v>
      </c>
      <c r="H65" s="62"/>
    </row>
    <row r="66" spans="1:8" x14ac:dyDescent="0.2">
      <c r="A66" s="25" t="s">
        <v>65</v>
      </c>
      <c r="B66" s="68" t="s">
        <v>66</v>
      </c>
      <c r="C66" s="69">
        <f>AVERAGE(C61:C62)</f>
        <v>31.63</v>
      </c>
      <c r="E66" s="25" t="s">
        <v>65</v>
      </c>
      <c r="F66" s="68" t="s">
        <v>67</v>
      </c>
      <c r="G66" s="69">
        <f>AVERAGE(G61:G62)</f>
        <v>27.895</v>
      </c>
      <c r="H66" s="62"/>
    </row>
    <row r="67" spans="1:8" x14ac:dyDescent="0.2">
      <c r="A67" s="25" t="s">
        <v>68</v>
      </c>
      <c r="B67" s="68" t="s">
        <v>69</v>
      </c>
      <c r="C67" s="69">
        <f>AVERAGE(C60:C62)</f>
        <v>32.063333333333333</v>
      </c>
      <c r="E67" s="25" t="s">
        <v>68</v>
      </c>
      <c r="F67" s="68" t="s">
        <v>70</v>
      </c>
      <c r="G67" s="69">
        <f>AVERAGE(G60:G62)</f>
        <v>28.179999999999996</v>
      </c>
      <c r="H67" s="62"/>
    </row>
    <row r="70" spans="1:8" ht="15" x14ac:dyDescent="0.25">
      <c r="A70" s="111" t="s">
        <v>71</v>
      </c>
      <c r="C70" s="25"/>
    </row>
    <row r="71" spans="1:8" x14ac:dyDescent="0.2">
      <c r="A71" s="98">
        <v>36486</v>
      </c>
      <c r="B71" s="128"/>
      <c r="C71" s="65">
        <v>1.19</v>
      </c>
    </row>
    <row r="72" spans="1:8" x14ac:dyDescent="0.2">
      <c r="A72" s="122">
        <v>36487</v>
      </c>
      <c r="C72" s="65">
        <v>1.19</v>
      </c>
    </row>
    <row r="73" spans="1:8" x14ac:dyDescent="0.2">
      <c r="A73" s="95">
        <v>36488</v>
      </c>
      <c r="C73" s="65">
        <v>1.19</v>
      </c>
    </row>
    <row r="74" spans="1:8" x14ac:dyDescent="0.2">
      <c r="A74" s="25"/>
      <c r="C74" s="65"/>
    </row>
    <row r="75" spans="1:8" x14ac:dyDescent="0.2">
      <c r="A75" s="25" t="s">
        <v>62</v>
      </c>
      <c r="B75" s="87" t="s">
        <v>89</v>
      </c>
      <c r="C75" s="65">
        <f>C73</f>
        <v>1.19</v>
      </c>
    </row>
    <row r="76" spans="1:8" x14ac:dyDescent="0.2">
      <c r="A76" s="25" t="s">
        <v>65</v>
      </c>
      <c r="B76" s="87" t="s">
        <v>90</v>
      </c>
      <c r="C76" s="65">
        <f>AVERAGE(C72:C73)</f>
        <v>1.19</v>
      </c>
    </row>
    <row r="77" spans="1:8" x14ac:dyDescent="0.2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topLeftCell="A32" workbookViewId="0">
      <selection activeCell="D49" sqref="D49"/>
    </sheetView>
  </sheetViews>
  <sheetFormatPr defaultRowHeight="12.75" x14ac:dyDescent="0.2"/>
  <cols>
    <col min="1" max="1" width="11.85546875" customWidth="1"/>
    <col min="3" max="3" width="14.42578125" customWidth="1"/>
    <col min="4" max="4" width="12.85546875" customWidth="1"/>
    <col min="5" max="6" width="12.28515625" customWidth="1"/>
    <col min="7" max="7" width="11.5703125" customWidth="1"/>
    <col min="8" max="8" width="11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6"/>
      <c r="D2" s="127" t="s">
        <v>197</v>
      </c>
      <c r="E2" s="6"/>
      <c r="F2" s="6"/>
      <c r="G2" s="88"/>
      <c r="H2" s="8"/>
    </row>
    <row r="3" spans="1:9" ht="15.75" x14ac:dyDescent="0.25">
      <c r="A3" s="9"/>
      <c r="B3" s="126" t="s">
        <v>210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7" si="0">A10+1</f>
        <v>1</v>
      </c>
      <c r="B11" s="117">
        <v>36425</v>
      </c>
      <c r="C11" s="106" t="s">
        <v>209</v>
      </c>
      <c r="D11" s="24">
        <v>24.12</v>
      </c>
      <c r="E11" s="24">
        <v>23.61</v>
      </c>
      <c r="F11" s="21"/>
      <c r="G11" s="24"/>
      <c r="H11" s="24"/>
    </row>
    <row r="12" spans="1:9" x14ac:dyDescent="0.2">
      <c r="A12" s="19">
        <f t="shared" si="0"/>
        <v>2</v>
      </c>
      <c r="B12" s="117">
        <v>36426</v>
      </c>
      <c r="C12" s="106" t="s">
        <v>209</v>
      </c>
      <c r="D12" s="24">
        <v>24.87</v>
      </c>
      <c r="E12" s="24">
        <v>24.37</v>
      </c>
      <c r="F12" s="21"/>
      <c r="G12" s="24"/>
      <c r="H12" s="24"/>
    </row>
    <row r="13" spans="1:9" x14ac:dyDescent="0.2">
      <c r="A13" s="19">
        <f t="shared" si="0"/>
        <v>3</v>
      </c>
      <c r="B13" s="117">
        <v>36427</v>
      </c>
      <c r="C13" s="106" t="s">
        <v>209</v>
      </c>
      <c r="D13" s="24">
        <v>24.76</v>
      </c>
      <c r="E13" s="24">
        <v>24.4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36430</v>
      </c>
      <c r="C14" s="106" t="s">
        <v>209</v>
      </c>
      <c r="D14" s="24">
        <v>24.61</v>
      </c>
      <c r="E14" s="24">
        <v>24.29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36431</v>
      </c>
      <c r="C15" s="106" t="s">
        <v>209</v>
      </c>
      <c r="D15" s="24">
        <v>24.33</v>
      </c>
      <c r="E15" s="24">
        <v>24.07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36432</v>
      </c>
      <c r="C16" s="106" t="s">
        <v>209</v>
      </c>
      <c r="D16" s="24">
        <v>24.69</v>
      </c>
      <c r="E16" s="24">
        <v>24.29</v>
      </c>
      <c r="F16" s="106" t="s">
        <v>209</v>
      </c>
      <c r="G16" s="24">
        <v>2.8239999999999998</v>
      </c>
      <c r="H16" s="24">
        <v>2.65</v>
      </c>
      <c r="I16" s="106" t="s">
        <v>209</v>
      </c>
    </row>
    <row r="17" spans="1:9" x14ac:dyDescent="0.2">
      <c r="A17" s="19">
        <f t="shared" si="0"/>
        <v>7</v>
      </c>
      <c r="B17" s="117">
        <v>36433</v>
      </c>
      <c r="C17" s="106" t="s">
        <v>209</v>
      </c>
      <c r="D17" s="24">
        <v>24.51</v>
      </c>
      <c r="E17" s="24">
        <v>24.14</v>
      </c>
      <c r="F17" s="106" t="s">
        <v>209</v>
      </c>
      <c r="G17" s="24">
        <v>2.7440000000000002</v>
      </c>
      <c r="H17" s="24">
        <v>2.57</v>
      </c>
      <c r="I17" s="106" t="s">
        <v>209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36434</v>
      </c>
      <c r="C19" s="89" t="s">
        <v>209</v>
      </c>
      <c r="D19" s="121">
        <v>24.54</v>
      </c>
      <c r="E19" s="121">
        <v>24.21</v>
      </c>
      <c r="F19" s="108" t="s">
        <v>209</v>
      </c>
      <c r="G19" s="121">
        <v>2.7930000000000001</v>
      </c>
      <c r="H19" s="121">
        <v>2.6150000000000002</v>
      </c>
    </row>
    <row r="20" spans="1:9" x14ac:dyDescent="0.2">
      <c r="A20" s="19">
        <f t="shared" ref="A20:A39" si="1">A19+1</f>
        <v>9</v>
      </c>
      <c r="B20" s="117">
        <v>36437</v>
      </c>
      <c r="C20" s="89" t="s">
        <v>209</v>
      </c>
      <c r="D20" s="24">
        <v>23.76</v>
      </c>
      <c r="E20" s="24">
        <v>23.55</v>
      </c>
      <c r="F20" s="108" t="s">
        <v>209</v>
      </c>
      <c r="G20" s="24">
        <v>2.625</v>
      </c>
      <c r="H20" s="24">
        <v>2.4449999999999998</v>
      </c>
    </row>
    <row r="21" spans="1:9" x14ac:dyDescent="0.2">
      <c r="A21" s="19">
        <f t="shared" si="1"/>
        <v>10</v>
      </c>
      <c r="B21" s="117">
        <v>36438</v>
      </c>
      <c r="C21" s="89" t="s">
        <v>209</v>
      </c>
      <c r="D21" s="24">
        <v>23.45</v>
      </c>
      <c r="E21" s="24">
        <v>23.24</v>
      </c>
      <c r="F21" s="108" t="s">
        <v>209</v>
      </c>
      <c r="G21" s="24">
        <v>2.5859999999999999</v>
      </c>
      <c r="H21" s="24">
        <v>2.41</v>
      </c>
    </row>
    <row r="22" spans="1:9" x14ac:dyDescent="0.2">
      <c r="A22" s="19">
        <f t="shared" si="1"/>
        <v>11</v>
      </c>
      <c r="B22" s="117">
        <v>36439</v>
      </c>
      <c r="C22" s="89" t="s">
        <v>209</v>
      </c>
      <c r="D22" s="24">
        <v>23.27</v>
      </c>
      <c r="E22" s="24">
        <v>23.09</v>
      </c>
      <c r="F22" s="108" t="s">
        <v>209</v>
      </c>
      <c r="G22" s="24">
        <v>2.601</v>
      </c>
      <c r="H22" s="24">
        <v>2.42</v>
      </c>
    </row>
    <row r="23" spans="1:9" x14ac:dyDescent="0.2">
      <c r="A23" s="19">
        <f t="shared" si="1"/>
        <v>12</v>
      </c>
      <c r="B23" s="117">
        <v>36440</v>
      </c>
      <c r="C23" s="89" t="s">
        <v>209</v>
      </c>
      <c r="D23" s="24">
        <v>22.45</v>
      </c>
      <c r="E23" s="24">
        <v>22.38</v>
      </c>
      <c r="F23" s="108" t="s">
        <v>209</v>
      </c>
      <c r="G23" s="24">
        <v>2.6419999999999999</v>
      </c>
      <c r="H23" s="24">
        <v>2.4649999999999999</v>
      </c>
    </row>
    <row r="24" spans="1:9" x14ac:dyDescent="0.2">
      <c r="A24" s="19">
        <f t="shared" si="1"/>
        <v>13</v>
      </c>
      <c r="B24" s="117">
        <v>36441</v>
      </c>
      <c r="C24" s="89" t="s">
        <v>209</v>
      </c>
      <c r="D24" s="24">
        <v>20.9</v>
      </c>
      <c r="E24" s="24">
        <v>20.92</v>
      </c>
      <c r="F24" s="108" t="s">
        <v>209</v>
      </c>
      <c r="G24" s="24">
        <v>2.6920000000000002</v>
      </c>
      <c r="H24" s="24">
        <v>2.5150000000000001</v>
      </c>
    </row>
    <row r="25" spans="1:9" x14ac:dyDescent="0.2">
      <c r="A25" s="19">
        <f t="shared" si="1"/>
        <v>14</v>
      </c>
      <c r="B25" s="117">
        <v>36444</v>
      </c>
      <c r="C25" s="89" t="s">
        <v>209</v>
      </c>
      <c r="D25" s="24">
        <v>21.27</v>
      </c>
      <c r="E25" s="24">
        <v>21.28</v>
      </c>
      <c r="F25" s="108" t="s">
        <v>209</v>
      </c>
      <c r="G25" s="24">
        <v>2.8250000000000002</v>
      </c>
      <c r="H25" s="24">
        <v>2.645</v>
      </c>
    </row>
    <row r="26" spans="1:9" x14ac:dyDescent="0.2">
      <c r="A26" s="19">
        <f t="shared" si="1"/>
        <v>15</v>
      </c>
      <c r="B26" s="117">
        <v>36445</v>
      </c>
      <c r="C26" s="89" t="s">
        <v>209</v>
      </c>
      <c r="D26" s="24">
        <v>22.3</v>
      </c>
      <c r="E26" s="24">
        <v>22.3</v>
      </c>
      <c r="F26" s="108" t="s">
        <v>209</v>
      </c>
      <c r="G26" s="24">
        <v>2.927</v>
      </c>
      <c r="H26" s="24">
        <v>2.75</v>
      </c>
    </row>
    <row r="27" spans="1:9" x14ac:dyDescent="0.2">
      <c r="A27" s="19">
        <f t="shared" si="1"/>
        <v>16</v>
      </c>
      <c r="B27" s="117">
        <v>36446</v>
      </c>
      <c r="C27" s="89" t="s">
        <v>209</v>
      </c>
      <c r="D27" s="24">
        <v>23.06</v>
      </c>
      <c r="E27" s="24">
        <v>23</v>
      </c>
      <c r="F27" s="108" t="s">
        <v>209</v>
      </c>
      <c r="G27" s="24">
        <v>2.97</v>
      </c>
      <c r="H27" s="24">
        <v>2.7949999999999999</v>
      </c>
    </row>
    <row r="28" spans="1:9" x14ac:dyDescent="0.2">
      <c r="A28" s="19">
        <f t="shared" si="1"/>
        <v>17</v>
      </c>
      <c r="B28" s="117">
        <v>36447</v>
      </c>
      <c r="C28" s="89" t="s">
        <v>209</v>
      </c>
      <c r="D28" s="24">
        <v>22.45</v>
      </c>
      <c r="E28" s="24">
        <v>22.4</v>
      </c>
      <c r="F28" s="108" t="s">
        <v>209</v>
      </c>
      <c r="G28" s="24">
        <v>2.8340000000000001</v>
      </c>
      <c r="H28" s="24">
        <v>2.645</v>
      </c>
    </row>
    <row r="29" spans="1:9" x14ac:dyDescent="0.2">
      <c r="A29" s="19">
        <f t="shared" si="1"/>
        <v>18</v>
      </c>
      <c r="B29" s="117">
        <v>36448</v>
      </c>
      <c r="C29" s="89" t="s">
        <v>209</v>
      </c>
      <c r="D29" s="24">
        <v>22.82</v>
      </c>
      <c r="E29" s="24">
        <v>22.82</v>
      </c>
      <c r="F29" s="108" t="s">
        <v>209</v>
      </c>
      <c r="G29" s="24">
        <v>2.9750000000000001</v>
      </c>
      <c r="H29" s="24">
        <v>2.77</v>
      </c>
    </row>
    <row r="30" spans="1:9" x14ac:dyDescent="0.2">
      <c r="A30" s="19">
        <f t="shared" si="1"/>
        <v>19</v>
      </c>
      <c r="B30" s="117">
        <v>36451</v>
      </c>
      <c r="C30" s="89" t="s">
        <v>209</v>
      </c>
      <c r="D30" s="24">
        <v>22.53</v>
      </c>
      <c r="E30" s="24">
        <v>22.71</v>
      </c>
      <c r="F30" s="108" t="s">
        <v>209</v>
      </c>
      <c r="G30" s="24">
        <v>2.92</v>
      </c>
      <c r="H30" s="24">
        <v>2.72</v>
      </c>
    </row>
    <row r="31" spans="1:9" x14ac:dyDescent="0.2">
      <c r="A31" s="19">
        <f t="shared" si="1"/>
        <v>20</v>
      </c>
      <c r="B31" s="117">
        <v>36452</v>
      </c>
      <c r="C31" s="89" t="s">
        <v>209</v>
      </c>
      <c r="D31" s="24">
        <v>22.22</v>
      </c>
      <c r="E31" s="24">
        <v>22.34</v>
      </c>
      <c r="F31" s="108" t="s">
        <v>209</v>
      </c>
      <c r="G31" s="24">
        <v>3.0070000000000001</v>
      </c>
      <c r="H31" s="24">
        <v>2.81</v>
      </c>
    </row>
    <row r="32" spans="1:9" x14ac:dyDescent="0.2">
      <c r="A32" s="19">
        <f t="shared" si="1"/>
        <v>21</v>
      </c>
      <c r="B32" s="117">
        <v>36453</v>
      </c>
      <c r="C32" s="89" t="s">
        <v>209</v>
      </c>
      <c r="D32" s="24">
        <v>22.2</v>
      </c>
      <c r="E32" s="24">
        <v>22.48</v>
      </c>
      <c r="F32" s="108" t="s">
        <v>209</v>
      </c>
      <c r="G32" s="24">
        <v>2.9780000000000002</v>
      </c>
      <c r="H32" s="24">
        <v>2.78</v>
      </c>
    </row>
    <row r="33" spans="1:9" x14ac:dyDescent="0.2">
      <c r="A33" s="19">
        <f t="shared" si="1"/>
        <v>22</v>
      </c>
      <c r="B33" s="117">
        <v>36454</v>
      </c>
      <c r="C33" s="106" t="s">
        <v>212</v>
      </c>
      <c r="D33" s="24">
        <v>22.61</v>
      </c>
      <c r="E33" s="24">
        <v>22.55</v>
      </c>
      <c r="F33" s="108" t="s">
        <v>209</v>
      </c>
      <c r="G33" s="24">
        <v>3.0640000000000001</v>
      </c>
      <c r="H33" s="24">
        <v>2.87</v>
      </c>
    </row>
    <row r="34" spans="1:9" x14ac:dyDescent="0.2">
      <c r="A34" s="19">
        <f t="shared" si="1"/>
        <v>23</v>
      </c>
      <c r="B34" s="117">
        <v>36455</v>
      </c>
      <c r="C34" s="106" t="s">
        <v>212</v>
      </c>
      <c r="D34" s="24">
        <v>23.45</v>
      </c>
      <c r="E34" s="24">
        <v>23.33</v>
      </c>
      <c r="F34" s="108" t="s">
        <v>209</v>
      </c>
      <c r="G34" s="24">
        <v>3.0720000000000001</v>
      </c>
      <c r="H34" s="24">
        <v>2.88</v>
      </c>
    </row>
    <row r="35" spans="1:9" x14ac:dyDescent="0.2">
      <c r="A35" s="19">
        <f t="shared" si="1"/>
        <v>24</v>
      </c>
      <c r="B35" s="117">
        <v>36458</v>
      </c>
      <c r="C35" s="106" t="s">
        <v>212</v>
      </c>
      <c r="D35" s="24">
        <v>23.35</v>
      </c>
      <c r="E35" s="24">
        <v>23.29</v>
      </c>
      <c r="F35" s="108" t="s">
        <v>209</v>
      </c>
      <c r="G35" s="24">
        <v>3.016</v>
      </c>
      <c r="H35" s="24">
        <v>2.81</v>
      </c>
    </row>
    <row r="36" spans="1:9" x14ac:dyDescent="0.2">
      <c r="A36" s="19">
        <f t="shared" si="1"/>
        <v>25</v>
      </c>
      <c r="B36" s="117">
        <v>36459</v>
      </c>
      <c r="C36" s="106" t="s">
        <v>212</v>
      </c>
      <c r="D36" s="24">
        <v>23.19</v>
      </c>
      <c r="E36" s="24">
        <v>23.16</v>
      </c>
      <c r="F36" s="108" t="s">
        <v>209</v>
      </c>
      <c r="G36" s="24">
        <v>3.0110000000000001</v>
      </c>
      <c r="H36" s="24">
        <v>2.8</v>
      </c>
    </row>
    <row r="37" spans="1:9" x14ac:dyDescent="0.2">
      <c r="A37" s="19">
        <f t="shared" si="1"/>
        <v>26</v>
      </c>
      <c r="B37" s="117">
        <v>36460</v>
      </c>
      <c r="C37" s="106" t="s">
        <v>212</v>
      </c>
      <c r="D37" s="24">
        <v>22.92</v>
      </c>
      <c r="E37" s="24">
        <v>22.92</v>
      </c>
      <c r="F37" s="108" t="s">
        <v>209</v>
      </c>
      <c r="G37" s="24">
        <v>3.0920000000000001</v>
      </c>
      <c r="H37" s="24">
        <v>2.9649999999999999</v>
      </c>
      <c r="I37" s="106"/>
    </row>
    <row r="38" spans="1:9" x14ac:dyDescent="0.2">
      <c r="A38" s="19">
        <f t="shared" si="1"/>
        <v>27</v>
      </c>
      <c r="B38" s="117">
        <v>36461</v>
      </c>
      <c r="C38" s="106" t="s">
        <v>212</v>
      </c>
      <c r="D38" s="24">
        <v>21.68</v>
      </c>
      <c r="E38" s="24">
        <v>21.73</v>
      </c>
      <c r="F38" s="106" t="s">
        <v>212</v>
      </c>
      <c r="G38" s="24">
        <v>2.9649999999999999</v>
      </c>
      <c r="H38" s="24">
        <v>2.8450000000000002</v>
      </c>
      <c r="I38" s="106" t="s">
        <v>212</v>
      </c>
    </row>
    <row r="39" spans="1:9" x14ac:dyDescent="0.2">
      <c r="A39" s="19">
        <f t="shared" si="1"/>
        <v>28</v>
      </c>
      <c r="B39" s="117">
        <v>36462</v>
      </c>
      <c r="C39" s="106" t="s">
        <v>212</v>
      </c>
      <c r="D39" s="24">
        <v>21.75</v>
      </c>
      <c r="E39" s="24">
        <v>21.76</v>
      </c>
      <c r="F39" s="106" t="s">
        <v>212</v>
      </c>
      <c r="G39" s="24">
        <v>2.9609999999999999</v>
      </c>
      <c r="H39" s="24">
        <v>2.835</v>
      </c>
      <c r="I39" s="106" t="s">
        <v>212</v>
      </c>
    </row>
    <row r="40" spans="1:9" x14ac:dyDescent="0.2">
      <c r="A40" s="28"/>
      <c r="C40" s="89"/>
      <c r="D40" s="30"/>
      <c r="E40" s="30"/>
      <c r="F40" s="89"/>
      <c r="G40" s="30"/>
      <c r="H40" s="30"/>
    </row>
    <row r="41" spans="1:9" x14ac:dyDescent="0.2">
      <c r="A41" s="28" t="s">
        <v>20</v>
      </c>
      <c r="B41" s="20"/>
      <c r="C41" s="21"/>
      <c r="D41" s="29">
        <v>36453</v>
      </c>
      <c r="E41" s="30"/>
      <c r="F41" s="21"/>
      <c r="G41" s="30"/>
      <c r="H41" s="30"/>
    </row>
    <row r="42" spans="1:9" x14ac:dyDescent="0.2">
      <c r="A42" s="28" t="s">
        <v>21</v>
      </c>
      <c r="B42" s="20"/>
      <c r="C42" s="21"/>
      <c r="D42" s="31">
        <v>36460</v>
      </c>
      <c r="E42" s="30"/>
      <c r="F42" s="21"/>
      <c r="G42" s="30"/>
      <c r="H42" s="30"/>
    </row>
    <row r="43" spans="1:9" x14ac:dyDescent="0.2">
      <c r="A43" s="28" t="s">
        <v>22</v>
      </c>
      <c r="B43" s="20"/>
      <c r="D43" s="31">
        <v>36460</v>
      </c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40">
        <f>ROUND((AVERAGE(D11:D32)),3)</f>
        <v>23.291</v>
      </c>
      <c r="E47" s="40">
        <f>ROUND((AVERAGE(E11:E32)),3)</f>
        <v>23.138000000000002</v>
      </c>
      <c r="F47" s="41" t="s">
        <v>29</v>
      </c>
      <c r="G47" s="42">
        <f>ROUND((AVERAGE(G16:G37)),5)</f>
        <v>2.8665699999999998</v>
      </c>
      <c r="H47" s="42">
        <f>ROUND((AVERAGE(H16:H37)),5)</f>
        <v>2.6823800000000002</v>
      </c>
      <c r="I47" s="114" t="s">
        <v>30</v>
      </c>
    </row>
    <row r="48" spans="1:9" x14ac:dyDescent="0.2">
      <c r="A48" s="44" t="s">
        <v>31</v>
      </c>
      <c r="B48" s="45"/>
      <c r="C48" s="99" t="s">
        <v>211</v>
      </c>
      <c r="D48" s="103">
        <f>ROUND((AVERAGE(D19:D39)),3)</f>
        <v>22.675000000000001</v>
      </c>
      <c r="E48" s="103">
        <f>ROUND((AVERAGE(E19:E39)),3)</f>
        <v>22.640999999999998</v>
      </c>
      <c r="F48" s="48" t="s">
        <v>33</v>
      </c>
      <c r="G48" s="49">
        <f>ROUND((AVERAGE(G19:G39)),5)</f>
        <v>2.8836200000000001</v>
      </c>
      <c r="H48" s="49">
        <f>ROUND((AVERAGE(H19:H39)),5)</f>
        <v>2.7042899999999999</v>
      </c>
      <c r="I48" s="114" t="s">
        <v>34</v>
      </c>
    </row>
    <row r="49" spans="1:9" x14ac:dyDescent="0.2">
      <c r="A49" s="50" t="s">
        <v>35</v>
      </c>
      <c r="B49" s="45"/>
      <c r="C49" s="51"/>
      <c r="D49" s="47">
        <f>ROUND((((SUM(D19:D39))-D32+E32)/21),3)</f>
        <v>22.687999999999999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D32</f>
        <v>22.2</v>
      </c>
      <c r="E50" s="47" t="s">
        <v>36</v>
      </c>
      <c r="F50" s="53" t="s">
        <v>49</v>
      </c>
      <c r="G50" s="49">
        <f>G37</f>
        <v>3.0920000000000001</v>
      </c>
      <c r="H50" s="49">
        <f>H37</f>
        <v>2.9649999999999999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ROUND((SUM(D31:D32)/2),3)</f>
        <v>22.21</v>
      </c>
      <c r="E51" s="54" t="s">
        <v>36</v>
      </c>
      <c r="F51" s="53" t="s">
        <v>43</v>
      </c>
      <c r="G51" s="49">
        <f>ROUND(SUM(G36:G37)/2,5)</f>
        <v>3.0514999999999999</v>
      </c>
      <c r="H51" s="49">
        <f>SUM(H36:H37)/2</f>
        <v>2.8824999999999998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ROUND((SUM(D30:D32)/3),3)</f>
        <v>22.317</v>
      </c>
      <c r="E52" s="47" t="s">
        <v>36</v>
      </c>
      <c r="F52" s="53" t="s">
        <v>40</v>
      </c>
      <c r="G52" s="49">
        <f>ROUND(AVERAGE(G35:G37),5)</f>
        <v>3.0396700000000001</v>
      </c>
      <c r="H52" s="49">
        <f>ROUND(AVERAGE(H35:H37),5)</f>
        <v>2.85833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3.0477500000000002</v>
      </c>
      <c r="H53" s="49">
        <f>ROUND(AVERAGE(H34:H37),5)</f>
        <v>2.86375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ROUND((SUM(D28:D32)/5),3)</f>
        <v>22.443999999999999</v>
      </c>
      <c r="E54" s="55" t="s">
        <v>36</v>
      </c>
      <c r="F54" s="53" t="s">
        <v>38</v>
      </c>
      <c r="G54" s="49">
        <f>ROUND(AVERAGE(G33:G37),5)</f>
        <v>3.0510000000000002</v>
      </c>
      <c r="H54" s="49">
        <f>ROUND(AVERAGE(H33:H37),5)</f>
        <v>2.8650000000000002</v>
      </c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3.0110000000000001</v>
      </c>
      <c r="H55" s="49">
        <f>H36</f>
        <v>2.8</v>
      </c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3.016</v>
      </c>
      <c r="H56" s="42">
        <f>H35</f>
        <v>2.81</v>
      </c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9">
        <f>ROUND(AVERAGE(G35:G36),5)</f>
        <v>3.0135000000000001</v>
      </c>
      <c r="H57" s="49">
        <f>ROUND(AVERAGE(H35:H36),5)</f>
        <v>2.8050000000000002</v>
      </c>
    </row>
    <row r="58" spans="1:9" x14ac:dyDescent="0.2">
      <c r="A58" s="25"/>
      <c r="B58" s="25"/>
      <c r="C58" s="25"/>
      <c r="D58" s="60"/>
      <c r="E58" s="60"/>
      <c r="F58" s="25"/>
      <c r="G58" s="25"/>
      <c r="H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</row>
    <row r="60" spans="1:9" ht="15" x14ac:dyDescent="0.25">
      <c r="A60" s="111" t="s">
        <v>55</v>
      </c>
      <c r="C60" s="25"/>
      <c r="E60" s="111" t="s">
        <v>56</v>
      </c>
      <c r="F60" s="61"/>
      <c r="G60" s="62"/>
      <c r="H60" s="62"/>
    </row>
    <row r="61" spans="1:9" x14ac:dyDescent="0.2">
      <c r="A61" s="98">
        <v>36455</v>
      </c>
      <c r="C61" s="62">
        <v>36.75</v>
      </c>
      <c r="E61" s="98">
        <v>36455</v>
      </c>
      <c r="F61" s="61"/>
      <c r="G61" s="100">
        <v>32.4</v>
      </c>
      <c r="H61" s="62"/>
    </row>
    <row r="62" spans="1:9" x14ac:dyDescent="0.2">
      <c r="A62" s="94">
        <v>36458</v>
      </c>
      <c r="B62" s="68" t="s">
        <v>59</v>
      </c>
      <c r="C62" s="62">
        <v>37.82</v>
      </c>
      <c r="E62" s="94">
        <v>36458</v>
      </c>
      <c r="F62" s="68" t="s">
        <v>60</v>
      </c>
      <c r="G62" s="101">
        <v>34.26</v>
      </c>
      <c r="H62" s="62"/>
    </row>
    <row r="63" spans="1:9" x14ac:dyDescent="0.2">
      <c r="A63" s="95">
        <v>36459</v>
      </c>
      <c r="C63" s="62">
        <v>38.1</v>
      </c>
      <c r="E63" s="98">
        <v>36459</v>
      </c>
      <c r="G63" s="101">
        <v>34.880000000000003</v>
      </c>
      <c r="H63" s="62"/>
    </row>
    <row r="64" spans="1:9" x14ac:dyDescent="0.2">
      <c r="A64" s="67"/>
      <c r="C64" s="69"/>
      <c r="E64" s="67"/>
      <c r="G64" s="70"/>
      <c r="H64" s="62"/>
    </row>
    <row r="65" spans="1:8" x14ac:dyDescent="0.2">
      <c r="A65" s="25"/>
      <c r="C65" s="65"/>
      <c r="E65" s="25"/>
      <c r="G65" s="66"/>
      <c r="H65" s="62"/>
    </row>
    <row r="66" spans="1:8" x14ac:dyDescent="0.2">
      <c r="A66" s="25" t="s">
        <v>62</v>
      </c>
      <c r="B66" s="68" t="s">
        <v>63</v>
      </c>
      <c r="C66" s="69">
        <f>C63</f>
        <v>38.1</v>
      </c>
      <c r="E66" s="25" t="s">
        <v>62</v>
      </c>
      <c r="F66" s="68" t="s">
        <v>64</v>
      </c>
      <c r="G66" s="69">
        <f>G63</f>
        <v>34.880000000000003</v>
      </c>
      <c r="H66" s="62"/>
    </row>
    <row r="67" spans="1:8" x14ac:dyDescent="0.2">
      <c r="A67" s="25" t="s">
        <v>65</v>
      </c>
      <c r="B67" s="68" t="s">
        <v>66</v>
      </c>
      <c r="C67" s="69">
        <f>AVERAGE(C62:C63)</f>
        <v>37.96</v>
      </c>
      <c r="E67" s="25" t="s">
        <v>65</v>
      </c>
      <c r="F67" s="68" t="s">
        <v>67</v>
      </c>
      <c r="G67" s="69">
        <f>AVERAGE(G62:G63)</f>
        <v>34.57</v>
      </c>
      <c r="H67" s="62"/>
    </row>
    <row r="68" spans="1:8" x14ac:dyDescent="0.2">
      <c r="A68" s="25" t="s">
        <v>68</v>
      </c>
      <c r="B68" s="68" t="s">
        <v>69</v>
      </c>
      <c r="C68" s="69">
        <f>AVERAGE(C61:C63)</f>
        <v>37.556666666666665</v>
      </c>
      <c r="E68" s="25" t="s">
        <v>68</v>
      </c>
      <c r="F68" s="68" t="s">
        <v>70</v>
      </c>
      <c r="G68" s="69">
        <f>AVERAGE(G61:G63)</f>
        <v>33.846666666666664</v>
      </c>
      <c r="H68" s="62"/>
    </row>
    <row r="71" spans="1:8" ht="15" x14ac:dyDescent="0.25">
      <c r="A71" s="111" t="s">
        <v>71</v>
      </c>
      <c r="C71" s="25"/>
    </row>
    <row r="72" spans="1:8" x14ac:dyDescent="0.2">
      <c r="A72" s="98">
        <v>36458</v>
      </c>
      <c r="B72" s="128"/>
      <c r="C72" s="65">
        <v>1.19</v>
      </c>
    </row>
    <row r="73" spans="1:8" x14ac:dyDescent="0.2">
      <c r="A73" s="122">
        <v>36459</v>
      </c>
      <c r="C73" s="65">
        <v>1.19</v>
      </c>
    </row>
    <row r="74" spans="1:8" x14ac:dyDescent="0.2">
      <c r="A74" s="95">
        <v>36460</v>
      </c>
      <c r="C74" s="65">
        <v>1.19</v>
      </c>
    </row>
    <row r="75" spans="1:8" x14ac:dyDescent="0.2">
      <c r="A75" s="25"/>
      <c r="C75" s="65"/>
    </row>
    <row r="76" spans="1:8" x14ac:dyDescent="0.2">
      <c r="A76" s="25" t="s">
        <v>62</v>
      </c>
      <c r="B76" s="87" t="s">
        <v>89</v>
      </c>
      <c r="C76" s="65">
        <f>C74</f>
        <v>1.19</v>
      </c>
    </row>
    <row r="77" spans="1:8" x14ac:dyDescent="0.2">
      <c r="A77" s="25" t="s">
        <v>65</v>
      </c>
      <c r="B77" s="87" t="s">
        <v>90</v>
      </c>
      <c r="C77" s="65">
        <f>AVERAGE(C73:C74)</f>
        <v>1.19</v>
      </c>
    </row>
    <row r="78" spans="1:8" x14ac:dyDescent="0.2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workbookViewId="0">
      <selection activeCell="D49" sqref="D49"/>
    </sheetView>
  </sheetViews>
  <sheetFormatPr defaultRowHeight="12.75" x14ac:dyDescent="0.2"/>
  <cols>
    <col min="1" max="1" width="11.5703125" customWidth="1"/>
    <col min="2" max="2" width="12.140625" customWidth="1"/>
    <col min="3" max="3" width="13.85546875" customWidth="1"/>
    <col min="4" max="4" width="10.7109375" customWidth="1"/>
    <col min="5" max="5" width="12" customWidth="1"/>
    <col min="6" max="6" width="9.85546875" customWidth="1"/>
    <col min="7" max="7" width="12.28515625" customWidth="1"/>
    <col min="8" max="8" width="14.28515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6"/>
      <c r="D2" s="127" t="s">
        <v>197</v>
      </c>
      <c r="E2" s="6"/>
      <c r="F2" s="6"/>
      <c r="G2" s="88"/>
      <c r="H2" s="8"/>
    </row>
    <row r="3" spans="1:9" ht="15.75" x14ac:dyDescent="0.25">
      <c r="A3" s="9"/>
      <c r="B3" s="126" t="s">
        <v>207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7" si="0">A10+1</f>
        <v>1</v>
      </c>
      <c r="B11" s="117">
        <v>36395</v>
      </c>
      <c r="C11" s="106" t="s">
        <v>206</v>
      </c>
      <c r="D11" s="24">
        <v>21.84</v>
      </c>
      <c r="E11" s="24">
        <v>21.86</v>
      </c>
      <c r="F11" s="21"/>
      <c r="G11" s="24"/>
      <c r="H11" s="24"/>
    </row>
    <row r="12" spans="1:9" x14ac:dyDescent="0.2">
      <c r="A12" s="19">
        <f t="shared" si="0"/>
        <v>2</v>
      </c>
      <c r="B12" s="117">
        <v>36396</v>
      </c>
      <c r="C12" s="106" t="s">
        <v>206</v>
      </c>
      <c r="D12" s="24">
        <v>21.47</v>
      </c>
      <c r="E12" s="24">
        <v>21.53</v>
      </c>
      <c r="F12" s="21"/>
      <c r="G12" s="24"/>
      <c r="H12" s="24"/>
    </row>
    <row r="13" spans="1:9" x14ac:dyDescent="0.2">
      <c r="A13" s="19">
        <f t="shared" si="0"/>
        <v>3</v>
      </c>
      <c r="B13" s="117">
        <v>36397</v>
      </c>
      <c r="C13" s="106" t="s">
        <v>206</v>
      </c>
      <c r="D13" s="24">
        <v>20.58</v>
      </c>
      <c r="E13" s="24">
        <v>20.67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36398</v>
      </c>
      <c r="C14" s="106" t="s">
        <v>206</v>
      </c>
      <c r="D14" s="24">
        <v>20.95</v>
      </c>
      <c r="E14" s="24">
        <v>20.99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36399</v>
      </c>
      <c r="C15" s="106" t="s">
        <v>206</v>
      </c>
      <c r="D15" s="24">
        <v>21.27</v>
      </c>
      <c r="E15" s="24">
        <v>21.26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36402</v>
      </c>
      <c r="C16" s="106" t="s">
        <v>206</v>
      </c>
      <c r="D16" s="24">
        <v>22.01</v>
      </c>
      <c r="E16" s="24">
        <v>21.98</v>
      </c>
      <c r="F16" s="106" t="s">
        <v>206</v>
      </c>
      <c r="G16" s="24">
        <v>2.9689999999999999</v>
      </c>
      <c r="H16" s="24">
        <v>2.8849999999999998</v>
      </c>
      <c r="I16" s="106" t="s">
        <v>206</v>
      </c>
    </row>
    <row r="17" spans="1:9" x14ac:dyDescent="0.2">
      <c r="A17" s="19">
        <f t="shared" si="0"/>
        <v>7</v>
      </c>
      <c r="B17" s="117">
        <v>36403</v>
      </c>
      <c r="C17" s="106" t="s">
        <v>206</v>
      </c>
      <c r="D17" s="24">
        <v>22.11</v>
      </c>
      <c r="E17" s="24">
        <v>22.07</v>
      </c>
      <c r="F17" s="106" t="s">
        <v>206</v>
      </c>
      <c r="G17" s="24">
        <v>2.8250000000000002</v>
      </c>
      <c r="H17" s="24">
        <v>2.7450000000000001</v>
      </c>
      <c r="I17" s="106" t="s">
        <v>206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36404</v>
      </c>
      <c r="C19" s="89" t="s">
        <v>206</v>
      </c>
      <c r="D19" s="121">
        <v>21.99</v>
      </c>
      <c r="E19" s="121">
        <v>21.99</v>
      </c>
      <c r="F19" s="89" t="s">
        <v>206</v>
      </c>
      <c r="G19" s="121">
        <v>2.7370000000000001</v>
      </c>
      <c r="H19" s="121">
        <v>2.6549999999999998</v>
      </c>
    </row>
    <row r="20" spans="1:9" x14ac:dyDescent="0.2">
      <c r="A20" s="19">
        <f t="shared" ref="A20:A39" si="1">A19+1</f>
        <v>9</v>
      </c>
      <c r="B20" s="117">
        <v>36405</v>
      </c>
      <c r="C20" s="89" t="s">
        <v>206</v>
      </c>
      <c r="D20" s="24">
        <v>21.49</v>
      </c>
      <c r="E20" s="24">
        <v>21.55</v>
      </c>
      <c r="F20" s="89" t="s">
        <v>206</v>
      </c>
      <c r="G20" s="24">
        <v>2.4710000000000001</v>
      </c>
      <c r="H20" s="24">
        <v>2.3650000000000002</v>
      </c>
    </row>
    <row r="21" spans="1:9" x14ac:dyDescent="0.2">
      <c r="A21" s="19">
        <f t="shared" si="1"/>
        <v>10</v>
      </c>
      <c r="B21" s="117">
        <v>36406</v>
      </c>
      <c r="C21" s="89" t="s">
        <v>206</v>
      </c>
      <c r="D21" s="24">
        <v>22</v>
      </c>
      <c r="E21" s="24">
        <v>21.98</v>
      </c>
      <c r="F21" s="89" t="s">
        <v>206</v>
      </c>
      <c r="G21" s="24">
        <v>2.5609999999999999</v>
      </c>
      <c r="H21" s="24">
        <v>2.4649999999999999</v>
      </c>
    </row>
    <row r="22" spans="1:9" x14ac:dyDescent="0.2">
      <c r="A22" s="19">
        <f t="shared" si="1"/>
        <v>11</v>
      </c>
      <c r="B22" s="117">
        <v>36410</v>
      </c>
      <c r="C22" s="89" t="s">
        <v>206</v>
      </c>
      <c r="D22" s="24">
        <v>22.61</v>
      </c>
      <c r="E22" s="24">
        <v>22.6</v>
      </c>
      <c r="F22" s="89" t="s">
        <v>206</v>
      </c>
      <c r="G22" s="24">
        <v>2.677</v>
      </c>
      <c r="H22" s="24">
        <v>2.585</v>
      </c>
    </row>
    <row r="23" spans="1:9" x14ac:dyDescent="0.2">
      <c r="A23" s="19">
        <f t="shared" si="1"/>
        <v>12</v>
      </c>
      <c r="B23" s="117">
        <v>36411</v>
      </c>
      <c r="C23" s="89" t="s">
        <v>206</v>
      </c>
      <c r="D23" s="24">
        <v>22.66</v>
      </c>
      <c r="E23" s="24">
        <v>22.72</v>
      </c>
      <c r="F23" s="89" t="s">
        <v>206</v>
      </c>
      <c r="G23" s="24">
        <v>2.6120000000000001</v>
      </c>
      <c r="H23" s="24">
        <v>2.5150000000000001</v>
      </c>
    </row>
    <row r="24" spans="1:9" x14ac:dyDescent="0.2">
      <c r="A24" s="19">
        <f t="shared" si="1"/>
        <v>13</v>
      </c>
      <c r="B24" s="117">
        <v>36412</v>
      </c>
      <c r="C24" s="89" t="s">
        <v>206</v>
      </c>
      <c r="D24" s="24">
        <v>23.2</v>
      </c>
      <c r="E24" s="24">
        <v>23.22</v>
      </c>
      <c r="F24" s="89" t="s">
        <v>206</v>
      </c>
      <c r="G24" s="24">
        <v>2.851</v>
      </c>
      <c r="H24" s="24">
        <v>2.7450000000000001</v>
      </c>
    </row>
    <row r="25" spans="1:9" x14ac:dyDescent="0.2">
      <c r="A25" s="19">
        <f t="shared" si="1"/>
        <v>14</v>
      </c>
      <c r="B25" s="117">
        <v>36413</v>
      </c>
      <c r="C25" s="89" t="s">
        <v>206</v>
      </c>
      <c r="D25" s="24">
        <v>23.55</v>
      </c>
      <c r="E25" s="24">
        <v>23.53</v>
      </c>
      <c r="F25" s="89" t="s">
        <v>206</v>
      </c>
      <c r="G25" s="24">
        <v>2.8010000000000002</v>
      </c>
      <c r="H25" s="24">
        <v>2.7</v>
      </c>
    </row>
    <row r="26" spans="1:9" x14ac:dyDescent="0.2">
      <c r="A26" s="19">
        <f t="shared" si="1"/>
        <v>15</v>
      </c>
      <c r="B26" s="117">
        <v>36416</v>
      </c>
      <c r="C26" s="89" t="s">
        <v>206</v>
      </c>
      <c r="D26" s="24">
        <v>24.21</v>
      </c>
      <c r="E26" s="24">
        <v>24.02</v>
      </c>
      <c r="F26" s="89" t="s">
        <v>206</v>
      </c>
      <c r="G26" s="24">
        <v>2.7810000000000001</v>
      </c>
      <c r="H26" s="24">
        <v>2.6749999999999998</v>
      </c>
    </row>
    <row r="27" spans="1:9" x14ac:dyDescent="0.2">
      <c r="A27" s="19">
        <f t="shared" si="1"/>
        <v>16</v>
      </c>
      <c r="B27" s="117">
        <v>36417</v>
      </c>
      <c r="C27" s="89" t="s">
        <v>206</v>
      </c>
      <c r="D27" s="24">
        <v>23.86</v>
      </c>
      <c r="E27" s="24">
        <v>23.75</v>
      </c>
      <c r="F27" s="89" t="s">
        <v>206</v>
      </c>
      <c r="G27" s="24">
        <v>2.6360000000000001</v>
      </c>
      <c r="H27" s="24">
        <v>2.5299999999999998</v>
      </c>
    </row>
    <row r="28" spans="1:9" x14ac:dyDescent="0.2">
      <c r="A28" s="19">
        <f t="shared" si="1"/>
        <v>17</v>
      </c>
      <c r="B28" s="117">
        <v>36418</v>
      </c>
      <c r="C28" s="89" t="s">
        <v>206</v>
      </c>
      <c r="D28" s="24">
        <v>24.13</v>
      </c>
      <c r="E28" s="24">
        <v>23.88</v>
      </c>
      <c r="F28" s="89" t="s">
        <v>206</v>
      </c>
      <c r="G28" s="24">
        <v>2.6280000000000001</v>
      </c>
      <c r="H28" s="24">
        <v>2.52</v>
      </c>
    </row>
    <row r="29" spans="1:9" x14ac:dyDescent="0.2">
      <c r="A29" s="19">
        <f t="shared" si="1"/>
        <v>18</v>
      </c>
      <c r="B29" s="117">
        <v>36419</v>
      </c>
      <c r="C29" s="89" t="s">
        <v>206</v>
      </c>
      <c r="D29" s="24">
        <v>24.51</v>
      </c>
      <c r="E29" s="24">
        <v>24.09</v>
      </c>
      <c r="F29" s="89" t="s">
        <v>206</v>
      </c>
      <c r="G29" s="24">
        <v>2.5459999999999998</v>
      </c>
      <c r="H29" s="24">
        <v>2.44</v>
      </c>
    </row>
    <row r="30" spans="1:9" x14ac:dyDescent="0.2">
      <c r="A30" s="19">
        <f t="shared" si="1"/>
        <v>19</v>
      </c>
      <c r="B30" s="117">
        <v>36420</v>
      </c>
      <c r="C30" s="89" t="s">
        <v>206</v>
      </c>
      <c r="D30" s="24">
        <v>24.72</v>
      </c>
      <c r="E30" s="24">
        <v>24.18</v>
      </c>
      <c r="F30" s="89" t="s">
        <v>206</v>
      </c>
      <c r="G30" s="24">
        <v>2.6080000000000001</v>
      </c>
      <c r="H30" s="24">
        <v>2.5099999999999998</v>
      </c>
    </row>
    <row r="31" spans="1:9" x14ac:dyDescent="0.2">
      <c r="A31" s="19">
        <f t="shared" si="1"/>
        <v>20</v>
      </c>
      <c r="B31" s="117">
        <v>36423</v>
      </c>
      <c r="C31" s="89" t="s">
        <v>206</v>
      </c>
      <c r="D31" s="24">
        <v>24.29</v>
      </c>
      <c r="E31" s="24">
        <v>23.85</v>
      </c>
      <c r="F31" s="89" t="s">
        <v>206</v>
      </c>
      <c r="G31" s="24">
        <v>2.5190000000000001</v>
      </c>
      <c r="H31" s="24">
        <v>2.415</v>
      </c>
    </row>
    <row r="32" spans="1:9" x14ac:dyDescent="0.2">
      <c r="A32" s="19">
        <f t="shared" si="1"/>
        <v>21</v>
      </c>
      <c r="B32" s="117">
        <v>36424</v>
      </c>
      <c r="C32" s="89" t="s">
        <v>206</v>
      </c>
      <c r="D32" s="24">
        <v>24.46</v>
      </c>
      <c r="E32" s="24">
        <v>23.94</v>
      </c>
      <c r="F32" s="89" t="s">
        <v>206</v>
      </c>
      <c r="G32" s="24">
        <v>2.427</v>
      </c>
      <c r="H32" s="24">
        <v>2.3199999999999998</v>
      </c>
    </row>
    <row r="33" spans="1:9" x14ac:dyDescent="0.2">
      <c r="A33" s="19">
        <f t="shared" si="1"/>
        <v>22</v>
      </c>
      <c r="B33" s="117">
        <v>36425</v>
      </c>
      <c r="C33" s="106" t="s">
        <v>209</v>
      </c>
      <c r="D33" s="24">
        <v>24.12</v>
      </c>
      <c r="E33" s="24">
        <v>23.61</v>
      </c>
      <c r="F33" s="89" t="s">
        <v>206</v>
      </c>
      <c r="G33" s="24">
        <v>2.4260000000000002</v>
      </c>
      <c r="H33" s="24">
        <v>2.3250000000000002</v>
      </c>
    </row>
    <row r="34" spans="1:9" x14ac:dyDescent="0.2">
      <c r="A34" s="19">
        <f t="shared" si="1"/>
        <v>23</v>
      </c>
      <c r="B34" s="117">
        <v>36426</v>
      </c>
      <c r="C34" s="106" t="s">
        <v>209</v>
      </c>
      <c r="D34" s="24">
        <v>24.87</v>
      </c>
      <c r="E34" s="24">
        <v>24.37</v>
      </c>
      <c r="F34" s="89" t="s">
        <v>206</v>
      </c>
      <c r="G34" s="24">
        <v>2.6970000000000001</v>
      </c>
      <c r="H34" s="24">
        <v>2.5950000000000002</v>
      </c>
    </row>
    <row r="35" spans="1:9" x14ac:dyDescent="0.2">
      <c r="A35" s="19">
        <f t="shared" si="1"/>
        <v>24</v>
      </c>
      <c r="B35" s="117">
        <v>36427</v>
      </c>
      <c r="C35" s="106" t="s">
        <v>209</v>
      </c>
      <c r="D35" s="24">
        <v>24.76</v>
      </c>
      <c r="E35" s="24">
        <v>24.4</v>
      </c>
      <c r="F35" s="89" t="s">
        <v>206</v>
      </c>
      <c r="G35" s="24">
        <v>2.63</v>
      </c>
      <c r="H35" s="24">
        <v>2.5350000000000001</v>
      </c>
    </row>
    <row r="36" spans="1:9" x14ac:dyDescent="0.2">
      <c r="A36" s="19">
        <f t="shared" si="1"/>
        <v>25</v>
      </c>
      <c r="B36" s="117">
        <v>36430</v>
      </c>
      <c r="C36" s="106" t="s">
        <v>209</v>
      </c>
      <c r="D36" s="24">
        <v>24.61</v>
      </c>
      <c r="E36" s="24">
        <v>24.29</v>
      </c>
      <c r="F36" s="89" t="s">
        <v>206</v>
      </c>
      <c r="G36" s="24">
        <v>2.6320000000000001</v>
      </c>
      <c r="H36" s="24">
        <v>2.5350000000000001</v>
      </c>
    </row>
    <row r="37" spans="1:9" x14ac:dyDescent="0.2">
      <c r="A37" s="19">
        <f t="shared" si="1"/>
        <v>26</v>
      </c>
      <c r="B37" s="117">
        <v>36431</v>
      </c>
      <c r="C37" s="106" t="s">
        <v>209</v>
      </c>
      <c r="D37" s="24">
        <v>24.33</v>
      </c>
      <c r="E37" s="24">
        <v>24.07</v>
      </c>
      <c r="F37" s="89" t="s">
        <v>206</v>
      </c>
      <c r="G37" s="24">
        <v>2.56</v>
      </c>
      <c r="H37" s="24">
        <v>2.4689999999999999</v>
      </c>
      <c r="I37" s="106"/>
    </row>
    <row r="38" spans="1:9" x14ac:dyDescent="0.2">
      <c r="A38" s="19">
        <f t="shared" si="1"/>
        <v>27</v>
      </c>
      <c r="B38" s="117">
        <v>36432</v>
      </c>
      <c r="C38" s="106" t="s">
        <v>209</v>
      </c>
      <c r="D38" s="24">
        <v>24.69</v>
      </c>
      <c r="E38" s="24">
        <v>24.29</v>
      </c>
      <c r="F38" s="106" t="s">
        <v>209</v>
      </c>
      <c r="G38" s="24">
        <v>2.8239999999999998</v>
      </c>
      <c r="H38" s="24">
        <v>2.65</v>
      </c>
      <c r="I38" s="106" t="s">
        <v>209</v>
      </c>
    </row>
    <row r="39" spans="1:9" x14ac:dyDescent="0.2">
      <c r="A39" s="19">
        <f t="shared" si="1"/>
        <v>28</v>
      </c>
      <c r="B39" s="117">
        <v>36433</v>
      </c>
      <c r="C39" s="106" t="s">
        <v>209</v>
      </c>
      <c r="D39" s="24">
        <v>24.51</v>
      </c>
      <c r="E39" s="24">
        <v>24.14</v>
      </c>
      <c r="F39" s="106" t="s">
        <v>209</v>
      </c>
      <c r="G39" s="24">
        <v>2.7440000000000002</v>
      </c>
      <c r="H39" s="24">
        <v>2.57</v>
      </c>
      <c r="I39" s="106" t="s">
        <v>209</v>
      </c>
    </row>
    <row r="40" spans="1:9" x14ac:dyDescent="0.2">
      <c r="A40" s="28"/>
      <c r="C40" s="89"/>
      <c r="D40" s="30"/>
      <c r="E40" s="30"/>
      <c r="F40" s="89"/>
      <c r="G40" s="30"/>
      <c r="H40" s="30"/>
    </row>
    <row r="41" spans="1:9" x14ac:dyDescent="0.2">
      <c r="A41" s="28" t="s">
        <v>20</v>
      </c>
      <c r="B41" s="20"/>
      <c r="C41" s="21"/>
      <c r="D41" s="29">
        <v>36424</v>
      </c>
      <c r="E41" s="30"/>
      <c r="F41" s="21"/>
      <c r="G41" s="30"/>
      <c r="H41" s="30"/>
    </row>
    <row r="42" spans="1:9" x14ac:dyDescent="0.2">
      <c r="A42" s="28" t="s">
        <v>21</v>
      </c>
      <c r="B42" s="20"/>
      <c r="C42" s="21"/>
      <c r="D42" s="31">
        <v>36431</v>
      </c>
      <c r="E42" s="30"/>
      <c r="F42" s="21"/>
      <c r="G42" s="30"/>
      <c r="H42" s="30"/>
    </row>
    <row r="43" spans="1:9" x14ac:dyDescent="0.2">
      <c r="A43" s="28" t="s">
        <v>22</v>
      </c>
      <c r="B43" s="20"/>
      <c r="D43" s="31">
        <v>36431</v>
      </c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40">
        <f>ROUND((AVERAGE(D11:D32)),3)</f>
        <v>22.757999999999999</v>
      </c>
      <c r="E47" s="40">
        <f>ROUND((AVERAGE(E11:E32)),3)</f>
        <v>22.65</v>
      </c>
      <c r="F47" s="41" t="s">
        <v>29</v>
      </c>
      <c r="G47" s="42">
        <f>ROUND((AVERAGE(G16:G37)),5)</f>
        <v>2.6473300000000002</v>
      </c>
      <c r="H47" s="42">
        <f>ROUND((AVERAGE(H16:H37)),5)</f>
        <v>2.5489999999999999</v>
      </c>
      <c r="I47" s="114" t="s">
        <v>30</v>
      </c>
    </row>
    <row r="48" spans="1:9" x14ac:dyDescent="0.2">
      <c r="A48" s="44" t="s">
        <v>31</v>
      </c>
      <c r="B48" s="45"/>
      <c r="C48" s="99" t="s">
        <v>208</v>
      </c>
      <c r="D48" s="103">
        <f>ROUND((AVERAGE(D19:D39)),3)</f>
        <v>23.789000000000001</v>
      </c>
      <c r="E48" s="103">
        <f>ROUND((AVERAGE(E19:E39)),3)</f>
        <v>23.545999999999999</v>
      </c>
      <c r="F48" s="48" t="s">
        <v>33</v>
      </c>
      <c r="G48" s="49">
        <f>ROUND((AVERAGE(G19:G39)),5)</f>
        <v>2.6365699999999999</v>
      </c>
      <c r="H48" s="49">
        <f>ROUND((AVERAGE(H19:H39)),5)</f>
        <v>2.52948</v>
      </c>
      <c r="I48" s="114" t="s">
        <v>34</v>
      </c>
    </row>
    <row r="49" spans="1:9" x14ac:dyDescent="0.2">
      <c r="A49" s="50" t="s">
        <v>35</v>
      </c>
      <c r="B49" s="45"/>
      <c r="C49" s="51"/>
      <c r="D49" s="47">
        <f>ROUND((((SUM(D19:D39))-D32+E32)/21),3)</f>
        <v>23.763999999999999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D32</f>
        <v>24.46</v>
      </c>
      <c r="E50" s="47" t="s">
        <v>36</v>
      </c>
      <c r="F50" s="53" t="s">
        <v>49</v>
      </c>
      <c r="G50" s="49">
        <f>G37</f>
        <v>2.56</v>
      </c>
      <c r="H50" s="49">
        <f>H37</f>
        <v>2.4689999999999999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ROUND((SUM(D31:D32)/2),3)</f>
        <v>24.375</v>
      </c>
      <c r="E51" s="54" t="s">
        <v>36</v>
      </c>
      <c r="F51" s="53" t="s">
        <v>43</v>
      </c>
      <c r="G51" s="49">
        <f>ROUND(SUM(G36:G37)/2,5)</f>
        <v>2.5960000000000001</v>
      </c>
      <c r="H51" s="49">
        <f>SUM(H36:H37)/2</f>
        <v>2.5019999999999998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ROUND((SUM(D30:D32)/3),3)</f>
        <v>24.49</v>
      </c>
      <c r="E52" s="47" t="s">
        <v>36</v>
      </c>
      <c r="F52" s="53" t="s">
        <v>40</v>
      </c>
      <c r="G52" s="49">
        <f>ROUND(AVERAGE(G35:G37),5)</f>
        <v>2.6073300000000001</v>
      </c>
      <c r="H52" s="49">
        <f>ROUND(AVERAGE(H35:H37),5)</f>
        <v>2.5129999999999999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2.62975</v>
      </c>
      <c r="H53" s="49">
        <f>ROUND(AVERAGE(H34:H37),5)</f>
        <v>2.5335000000000001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ROUND((SUM(D28:D32)/5),3)</f>
        <v>24.422000000000001</v>
      </c>
      <c r="E54" s="55" t="s">
        <v>36</v>
      </c>
      <c r="F54" s="53" t="s">
        <v>38</v>
      </c>
      <c r="G54" s="49">
        <f>ROUND(AVERAGE(G33:G37),5)</f>
        <v>2.589</v>
      </c>
      <c r="H54" s="49">
        <f>ROUND(AVERAGE(H33:H37),5)</f>
        <v>2.4918</v>
      </c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2.6320000000000001</v>
      </c>
      <c r="H55" s="49">
        <f>H36</f>
        <v>2.5350000000000001</v>
      </c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2.63</v>
      </c>
      <c r="H56" s="42">
        <f>H35</f>
        <v>2.5350000000000001</v>
      </c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9">
        <f>ROUND(AVERAGE(G35:G36),5)</f>
        <v>2.6309999999999998</v>
      </c>
      <c r="H57" s="49">
        <f>ROUND(AVERAGE(H35:H36),5)</f>
        <v>2.5350000000000001</v>
      </c>
    </row>
    <row r="58" spans="1:9" x14ac:dyDescent="0.2">
      <c r="A58" s="25"/>
      <c r="B58" s="25"/>
      <c r="C58" s="25"/>
      <c r="D58" s="60"/>
      <c r="E58" s="60"/>
      <c r="F58" s="25"/>
      <c r="G58" s="25"/>
      <c r="H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</row>
    <row r="60" spans="1:9" ht="15" x14ac:dyDescent="0.25">
      <c r="A60" s="111" t="s">
        <v>55</v>
      </c>
      <c r="C60" s="25"/>
      <c r="E60" s="111" t="s">
        <v>56</v>
      </c>
      <c r="F60" s="61"/>
      <c r="G60" s="62"/>
      <c r="H60" s="62"/>
    </row>
    <row r="61" spans="1:9" x14ac:dyDescent="0.2">
      <c r="A61" s="98">
        <v>36426</v>
      </c>
      <c r="C61" s="62">
        <v>36</v>
      </c>
      <c r="E61" s="98">
        <v>36426</v>
      </c>
      <c r="F61" s="61"/>
      <c r="G61" s="100">
        <v>32.35</v>
      </c>
      <c r="H61" s="62"/>
    </row>
    <row r="62" spans="1:9" x14ac:dyDescent="0.2">
      <c r="A62" s="94">
        <v>36427</v>
      </c>
      <c r="B62" s="68" t="s">
        <v>59</v>
      </c>
      <c r="C62" s="62">
        <v>36.369999999999997</v>
      </c>
      <c r="E62" s="94">
        <v>36427</v>
      </c>
      <c r="F62" s="68" t="s">
        <v>60</v>
      </c>
      <c r="G62" s="101">
        <v>31.84</v>
      </c>
      <c r="H62" s="62"/>
    </row>
    <row r="63" spans="1:9" x14ac:dyDescent="0.2">
      <c r="A63" s="95">
        <v>36430</v>
      </c>
      <c r="C63" s="62">
        <v>39.32</v>
      </c>
      <c r="E63" s="98">
        <v>36430</v>
      </c>
      <c r="G63" s="101">
        <v>32.51</v>
      </c>
      <c r="H63" s="62"/>
    </row>
    <row r="64" spans="1:9" x14ac:dyDescent="0.2">
      <c r="A64" s="67"/>
      <c r="C64" s="69"/>
      <c r="E64" s="67"/>
      <c r="G64" s="70"/>
      <c r="H64" s="62"/>
    </row>
    <row r="65" spans="1:8" x14ac:dyDescent="0.2">
      <c r="A65" s="25"/>
      <c r="C65" s="65"/>
      <c r="E65" s="25"/>
      <c r="G65" s="66"/>
      <c r="H65" s="62"/>
    </row>
    <row r="66" spans="1:8" x14ac:dyDescent="0.2">
      <c r="A66" s="25" t="s">
        <v>62</v>
      </c>
      <c r="B66" s="68" t="s">
        <v>63</v>
      </c>
      <c r="C66" s="69">
        <f>C63</f>
        <v>39.32</v>
      </c>
      <c r="E66" s="25" t="s">
        <v>62</v>
      </c>
      <c r="F66" s="68" t="s">
        <v>64</v>
      </c>
      <c r="G66" s="69">
        <f>G63</f>
        <v>32.51</v>
      </c>
      <c r="H66" s="62"/>
    </row>
    <row r="67" spans="1:8" x14ac:dyDescent="0.2">
      <c r="A67" s="25" t="s">
        <v>65</v>
      </c>
      <c r="B67" s="68" t="s">
        <v>66</v>
      </c>
      <c r="C67" s="69">
        <f>AVERAGE(C62:C63)</f>
        <v>37.844999999999999</v>
      </c>
      <c r="E67" s="25" t="s">
        <v>65</v>
      </c>
      <c r="F67" s="68" t="s">
        <v>67</v>
      </c>
      <c r="G67" s="69">
        <f>AVERAGE(G62:G63)</f>
        <v>32.174999999999997</v>
      </c>
      <c r="H67" s="62"/>
    </row>
    <row r="68" spans="1:8" x14ac:dyDescent="0.2">
      <c r="A68" s="25" t="s">
        <v>68</v>
      </c>
      <c r="B68" s="68" t="s">
        <v>69</v>
      </c>
      <c r="C68" s="69">
        <f>AVERAGE(C61:C63)</f>
        <v>37.229999999999997</v>
      </c>
      <c r="E68" s="25" t="s">
        <v>68</v>
      </c>
      <c r="F68" s="68" t="s">
        <v>70</v>
      </c>
      <c r="G68" s="69">
        <f>AVERAGE(G61:G63)</f>
        <v>32.233333333333327</v>
      </c>
      <c r="H68" s="62"/>
    </row>
    <row r="71" spans="1:8" ht="15" x14ac:dyDescent="0.25">
      <c r="A71" s="111" t="s">
        <v>71</v>
      </c>
      <c r="C71" s="25"/>
    </row>
    <row r="72" spans="1:8" x14ac:dyDescent="0.2">
      <c r="A72" s="98">
        <v>36427</v>
      </c>
      <c r="B72" s="128"/>
      <c r="C72" s="65">
        <v>1.19</v>
      </c>
    </row>
    <row r="73" spans="1:8" x14ac:dyDescent="0.2">
      <c r="A73" s="122">
        <v>36430</v>
      </c>
      <c r="C73" s="65">
        <v>1.19</v>
      </c>
    </row>
    <row r="74" spans="1:8" x14ac:dyDescent="0.2">
      <c r="A74" s="95">
        <v>36431</v>
      </c>
      <c r="C74" s="65">
        <v>1.19</v>
      </c>
    </row>
    <row r="75" spans="1:8" x14ac:dyDescent="0.2">
      <c r="A75" s="25"/>
      <c r="C75" s="65"/>
    </row>
    <row r="76" spans="1:8" x14ac:dyDescent="0.2">
      <c r="A76" s="25" t="s">
        <v>62</v>
      </c>
      <c r="B76" s="87" t="s">
        <v>89</v>
      </c>
      <c r="C76" s="65">
        <f>C74</f>
        <v>1.19</v>
      </c>
    </row>
    <row r="77" spans="1:8" x14ac:dyDescent="0.2">
      <c r="A77" s="25" t="s">
        <v>65</v>
      </c>
      <c r="B77" s="87" t="s">
        <v>90</v>
      </c>
      <c r="C77" s="65">
        <f>AVERAGE(C73:C74)</f>
        <v>1.19</v>
      </c>
    </row>
    <row r="78" spans="1:8" x14ac:dyDescent="0.2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4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workbookViewId="0">
      <selection activeCell="D51" sqref="D51"/>
    </sheetView>
  </sheetViews>
  <sheetFormatPr defaultRowHeight="12.75" x14ac:dyDescent="0.2"/>
  <cols>
    <col min="1" max="1" width="11.28515625" customWidth="1"/>
    <col min="2" max="2" width="11.42578125" customWidth="1"/>
    <col min="3" max="3" width="13.42578125" customWidth="1"/>
    <col min="4" max="5" width="12" customWidth="1"/>
    <col min="7" max="7" width="11.85546875" customWidth="1"/>
    <col min="8" max="8" width="13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6"/>
      <c r="D2" s="127" t="s">
        <v>197</v>
      </c>
      <c r="E2" s="6"/>
      <c r="F2" s="6"/>
      <c r="G2" s="88"/>
      <c r="H2" s="8"/>
    </row>
    <row r="3" spans="1:9" ht="15.75" x14ac:dyDescent="0.25">
      <c r="A3" s="9"/>
      <c r="B3" s="126" t="s">
        <v>204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8" si="0">A10+1</f>
        <v>1</v>
      </c>
      <c r="B11" s="117">
        <v>36362</v>
      </c>
      <c r="C11" s="106" t="s">
        <v>202</v>
      </c>
      <c r="D11" s="24">
        <v>19.649999999999999</v>
      </c>
      <c r="E11" s="24">
        <v>19.739999999999998</v>
      </c>
      <c r="F11" s="21"/>
      <c r="G11" s="24"/>
      <c r="H11" s="24"/>
    </row>
    <row r="12" spans="1:9" x14ac:dyDescent="0.2">
      <c r="A12" s="19">
        <f t="shared" si="0"/>
        <v>2</v>
      </c>
      <c r="B12" s="117">
        <v>36363</v>
      </c>
      <c r="C12" s="106" t="s">
        <v>202</v>
      </c>
      <c r="D12" s="24">
        <v>19.940000000000001</v>
      </c>
      <c r="E12" s="24">
        <v>20.010000000000002</v>
      </c>
      <c r="F12" s="21"/>
      <c r="G12" s="24"/>
      <c r="H12" s="24"/>
    </row>
    <row r="13" spans="1:9" x14ac:dyDescent="0.2">
      <c r="A13" s="19">
        <f t="shared" si="0"/>
        <v>3</v>
      </c>
      <c r="B13" s="117">
        <v>36364</v>
      </c>
      <c r="C13" s="106" t="s">
        <v>202</v>
      </c>
      <c r="D13" s="24">
        <v>20.63</v>
      </c>
      <c r="E13" s="24">
        <v>20.66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36367</v>
      </c>
      <c r="C14" s="106" t="s">
        <v>202</v>
      </c>
      <c r="D14" s="24">
        <v>20.52</v>
      </c>
      <c r="E14" s="24">
        <v>20.59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36368</v>
      </c>
      <c r="C15" s="106" t="s">
        <v>202</v>
      </c>
      <c r="D15" s="24">
        <v>20.38</v>
      </c>
      <c r="E15" s="24">
        <v>20.45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36369</v>
      </c>
      <c r="C16" s="106" t="s">
        <v>202</v>
      </c>
      <c r="D16" s="24">
        <v>20.54</v>
      </c>
      <c r="E16" s="24">
        <v>20.61</v>
      </c>
      <c r="F16" s="106"/>
      <c r="G16" s="24"/>
      <c r="H16" s="24"/>
      <c r="I16" s="106"/>
    </row>
    <row r="17" spans="1:9" x14ac:dyDescent="0.2">
      <c r="A17" s="19">
        <f t="shared" si="0"/>
        <v>7</v>
      </c>
      <c r="B17" s="117">
        <v>36370</v>
      </c>
      <c r="C17" s="106" t="s">
        <v>202</v>
      </c>
      <c r="D17" s="24">
        <v>20.97</v>
      </c>
      <c r="E17" s="24">
        <v>20.98</v>
      </c>
      <c r="F17" s="106" t="s">
        <v>202</v>
      </c>
      <c r="G17" s="24">
        <v>2.569</v>
      </c>
      <c r="H17" s="24">
        <v>2.4750000000000001</v>
      </c>
      <c r="I17" s="106" t="s">
        <v>202</v>
      </c>
    </row>
    <row r="18" spans="1:9" x14ac:dyDescent="0.2">
      <c r="A18" s="19">
        <f t="shared" si="0"/>
        <v>8</v>
      </c>
      <c r="B18" s="117">
        <v>36371</v>
      </c>
      <c r="C18" s="106" t="s">
        <v>202</v>
      </c>
      <c r="D18" s="24">
        <v>20.53</v>
      </c>
      <c r="E18" s="24">
        <v>20.56</v>
      </c>
      <c r="F18" s="106" t="s">
        <v>202</v>
      </c>
      <c r="G18" s="24">
        <v>2.5430000000000001</v>
      </c>
      <c r="H18" s="24">
        <v>2.4449999999999998</v>
      </c>
      <c r="I18" s="106" t="s">
        <v>202</v>
      </c>
    </row>
    <row r="19" spans="1:9" x14ac:dyDescent="0.2">
      <c r="A19" s="19"/>
      <c r="B19" s="92"/>
      <c r="E19" s="92"/>
    </row>
    <row r="20" spans="1:9" x14ac:dyDescent="0.2">
      <c r="A20" s="19">
        <v>9</v>
      </c>
      <c r="B20" s="117">
        <v>36374</v>
      </c>
      <c r="C20" s="89" t="s">
        <v>202</v>
      </c>
      <c r="D20" s="121">
        <v>20.45</v>
      </c>
      <c r="E20" s="121">
        <v>20.53</v>
      </c>
      <c r="F20" s="89" t="s">
        <v>202</v>
      </c>
      <c r="G20" s="121">
        <v>2.5750000000000002</v>
      </c>
      <c r="H20" s="121">
        <v>2.4750000000000001</v>
      </c>
    </row>
    <row r="21" spans="1:9" x14ac:dyDescent="0.2">
      <c r="A21" s="19">
        <f t="shared" ref="A21:A41" si="1">A20+1</f>
        <v>10</v>
      </c>
      <c r="B21" s="117">
        <v>36375</v>
      </c>
      <c r="C21" s="89" t="s">
        <v>202</v>
      </c>
      <c r="D21" s="24">
        <v>20.3</v>
      </c>
      <c r="E21" s="24">
        <v>20.43</v>
      </c>
      <c r="F21" s="89" t="s">
        <v>202</v>
      </c>
      <c r="G21" s="24">
        <v>2.5979999999999999</v>
      </c>
      <c r="H21" s="24">
        <v>2.5</v>
      </c>
    </row>
    <row r="22" spans="1:9" x14ac:dyDescent="0.2">
      <c r="A22" s="19">
        <f t="shared" si="1"/>
        <v>11</v>
      </c>
      <c r="B22" s="117">
        <v>36376</v>
      </c>
      <c r="C22" s="89" t="s">
        <v>202</v>
      </c>
      <c r="D22" s="24">
        <v>20.440000000000001</v>
      </c>
      <c r="E22" s="24">
        <v>20.55</v>
      </c>
      <c r="F22" s="89" t="s">
        <v>202</v>
      </c>
      <c r="G22" s="24">
        <v>2.6419999999999999</v>
      </c>
      <c r="H22" s="24">
        <v>2.54</v>
      </c>
    </row>
    <row r="23" spans="1:9" x14ac:dyDescent="0.2">
      <c r="A23" s="19">
        <f t="shared" si="1"/>
        <v>12</v>
      </c>
      <c r="B23" s="117">
        <v>36377</v>
      </c>
      <c r="C23" s="89" t="s">
        <v>202</v>
      </c>
      <c r="D23" s="24">
        <v>20.56</v>
      </c>
      <c r="E23" s="24">
        <v>20.68</v>
      </c>
      <c r="F23" s="89" t="s">
        <v>202</v>
      </c>
      <c r="G23" s="24">
        <v>2.6469999999999998</v>
      </c>
      <c r="H23" s="24">
        <v>2.5350000000000001</v>
      </c>
    </row>
    <row r="24" spans="1:9" x14ac:dyDescent="0.2">
      <c r="A24" s="19">
        <f t="shared" si="1"/>
        <v>13</v>
      </c>
      <c r="B24" s="117">
        <v>36378</v>
      </c>
      <c r="C24" s="89" t="s">
        <v>202</v>
      </c>
      <c r="D24" s="24">
        <v>20.88</v>
      </c>
      <c r="E24" s="24">
        <v>20.97</v>
      </c>
      <c r="F24" s="89" t="s">
        <v>202</v>
      </c>
      <c r="G24" s="24">
        <v>2.698</v>
      </c>
      <c r="H24" s="24">
        <v>2.59</v>
      </c>
    </row>
    <row r="25" spans="1:9" x14ac:dyDescent="0.2">
      <c r="A25" s="19">
        <f t="shared" si="1"/>
        <v>14</v>
      </c>
      <c r="B25" s="117">
        <v>36381</v>
      </c>
      <c r="C25" s="89" t="s">
        <v>202</v>
      </c>
      <c r="D25" s="24">
        <v>21.27</v>
      </c>
      <c r="E25" s="24">
        <v>21.37</v>
      </c>
      <c r="F25" s="89" t="s">
        <v>202</v>
      </c>
      <c r="G25" s="24">
        <v>2.7210000000000001</v>
      </c>
      <c r="H25" s="24">
        <v>2.62</v>
      </c>
    </row>
    <row r="26" spans="1:9" x14ac:dyDescent="0.2">
      <c r="A26" s="19">
        <f t="shared" si="1"/>
        <v>15</v>
      </c>
      <c r="B26" s="117">
        <v>36382</v>
      </c>
      <c r="C26" s="89" t="s">
        <v>202</v>
      </c>
      <c r="D26" s="24">
        <v>21.3</v>
      </c>
      <c r="E26" s="24">
        <v>21.39</v>
      </c>
      <c r="F26" s="89" t="s">
        <v>202</v>
      </c>
      <c r="G26" s="24">
        <v>2.7480000000000002</v>
      </c>
      <c r="H26" s="24">
        <v>2.645</v>
      </c>
    </row>
    <row r="27" spans="1:9" x14ac:dyDescent="0.2">
      <c r="A27" s="19">
        <f t="shared" si="1"/>
        <v>16</v>
      </c>
      <c r="B27" s="117">
        <v>36383</v>
      </c>
      <c r="C27" s="89" t="s">
        <v>202</v>
      </c>
      <c r="D27" s="24">
        <v>21.52</v>
      </c>
      <c r="E27" s="24">
        <v>21.61</v>
      </c>
      <c r="F27" s="89" t="s">
        <v>202</v>
      </c>
      <c r="G27" s="24">
        <v>2.7040000000000002</v>
      </c>
      <c r="H27" s="24">
        <v>2.605</v>
      </c>
    </row>
    <row r="28" spans="1:9" x14ac:dyDescent="0.2">
      <c r="A28" s="19">
        <f t="shared" si="1"/>
        <v>17</v>
      </c>
      <c r="B28" s="117">
        <v>36384</v>
      </c>
      <c r="C28" s="89" t="s">
        <v>202</v>
      </c>
      <c r="D28" s="24">
        <v>21.48</v>
      </c>
      <c r="E28" s="24">
        <v>21.58</v>
      </c>
      <c r="F28" s="89" t="s">
        <v>202</v>
      </c>
      <c r="G28" s="24">
        <v>2.7229999999999999</v>
      </c>
      <c r="H28" s="24">
        <v>2.62</v>
      </c>
    </row>
    <row r="29" spans="1:9" x14ac:dyDescent="0.2">
      <c r="A29" s="19">
        <f t="shared" si="1"/>
        <v>18</v>
      </c>
      <c r="B29" s="117">
        <v>36385</v>
      </c>
      <c r="C29" s="89" t="s">
        <v>202</v>
      </c>
      <c r="D29" s="24">
        <v>21.67</v>
      </c>
      <c r="E29" s="24">
        <v>21.77</v>
      </c>
      <c r="F29" s="89" t="s">
        <v>202</v>
      </c>
      <c r="G29" s="24">
        <v>2.7450000000000001</v>
      </c>
      <c r="H29" s="24">
        <v>2.64</v>
      </c>
    </row>
    <row r="30" spans="1:9" x14ac:dyDescent="0.2">
      <c r="A30" s="19">
        <f t="shared" si="1"/>
        <v>19</v>
      </c>
      <c r="B30" s="117">
        <v>36388</v>
      </c>
      <c r="C30" s="89" t="s">
        <v>202</v>
      </c>
      <c r="D30" s="24">
        <v>21.36</v>
      </c>
      <c r="E30" s="24">
        <v>21.52</v>
      </c>
      <c r="F30" s="89" t="s">
        <v>202</v>
      </c>
      <c r="G30" s="24">
        <v>2.7</v>
      </c>
      <c r="H30" s="24">
        <v>2.6</v>
      </c>
    </row>
    <row r="31" spans="1:9" x14ac:dyDescent="0.2">
      <c r="A31" s="19">
        <f t="shared" si="1"/>
        <v>20</v>
      </c>
      <c r="B31" s="117">
        <v>36389</v>
      </c>
      <c r="C31" s="89" t="s">
        <v>202</v>
      </c>
      <c r="D31" s="24">
        <v>21.74</v>
      </c>
      <c r="E31" s="24">
        <v>21.91</v>
      </c>
      <c r="F31" s="89" t="s">
        <v>202</v>
      </c>
      <c r="G31" s="24">
        <v>2.7080000000000002</v>
      </c>
      <c r="H31" s="24">
        <v>2.61</v>
      </c>
    </row>
    <row r="32" spans="1:9" x14ac:dyDescent="0.2">
      <c r="A32" s="19">
        <f t="shared" si="1"/>
        <v>21</v>
      </c>
      <c r="B32" s="117">
        <v>36390</v>
      </c>
      <c r="C32" s="89" t="s">
        <v>202</v>
      </c>
      <c r="D32" s="24">
        <v>21.52</v>
      </c>
      <c r="E32" s="24">
        <v>21.73</v>
      </c>
      <c r="F32" s="89" t="s">
        <v>202</v>
      </c>
      <c r="G32" s="24">
        <v>2.7919999999999998</v>
      </c>
      <c r="H32" s="24">
        <v>2.69</v>
      </c>
    </row>
    <row r="33" spans="1:9" x14ac:dyDescent="0.2">
      <c r="A33" s="19">
        <f t="shared" si="1"/>
        <v>22</v>
      </c>
      <c r="B33" s="117">
        <v>36391</v>
      </c>
      <c r="C33" s="108" t="s">
        <v>202</v>
      </c>
      <c r="D33" s="24">
        <v>21.77</v>
      </c>
      <c r="E33" s="24">
        <v>21.97</v>
      </c>
      <c r="F33" s="89" t="s">
        <v>202</v>
      </c>
      <c r="G33" s="24">
        <v>2.8980000000000001</v>
      </c>
      <c r="H33" s="24">
        <v>2.79</v>
      </c>
    </row>
    <row r="34" spans="1:9" x14ac:dyDescent="0.2">
      <c r="A34" s="19">
        <f t="shared" si="1"/>
        <v>23</v>
      </c>
      <c r="B34" s="117">
        <v>36392</v>
      </c>
      <c r="C34" s="108" t="s">
        <v>202</v>
      </c>
      <c r="D34" s="24">
        <v>21.65</v>
      </c>
      <c r="E34" s="24">
        <v>21.88</v>
      </c>
      <c r="F34" s="89" t="s">
        <v>202</v>
      </c>
      <c r="G34" s="24">
        <v>2.9380000000000002</v>
      </c>
      <c r="H34" s="24">
        <v>2.8250000000000002</v>
      </c>
    </row>
    <row r="35" spans="1:9" x14ac:dyDescent="0.2">
      <c r="A35" s="19">
        <f t="shared" si="1"/>
        <v>24</v>
      </c>
      <c r="B35" s="117">
        <v>36395</v>
      </c>
      <c r="C35" s="106" t="s">
        <v>206</v>
      </c>
      <c r="D35" s="24">
        <v>21.84</v>
      </c>
      <c r="E35" s="24">
        <v>21.86</v>
      </c>
      <c r="F35" s="89" t="s">
        <v>202</v>
      </c>
      <c r="G35" s="24">
        <v>3.0640000000000001</v>
      </c>
      <c r="H35" s="24">
        <v>2.9350000000000001</v>
      </c>
    </row>
    <row r="36" spans="1:9" x14ac:dyDescent="0.2">
      <c r="A36" s="19">
        <f t="shared" si="1"/>
        <v>25</v>
      </c>
      <c r="B36" s="117">
        <v>36396</v>
      </c>
      <c r="C36" s="106" t="s">
        <v>206</v>
      </c>
      <c r="D36" s="24">
        <v>21.47</v>
      </c>
      <c r="E36" s="24">
        <v>21.53</v>
      </c>
      <c r="F36" s="89" t="s">
        <v>202</v>
      </c>
      <c r="G36" s="24">
        <v>3.0590000000000002</v>
      </c>
      <c r="H36" s="24">
        <v>2.95</v>
      </c>
    </row>
    <row r="37" spans="1:9" x14ac:dyDescent="0.2">
      <c r="A37" s="19">
        <f t="shared" si="1"/>
        <v>26</v>
      </c>
      <c r="B37" s="117">
        <v>36397</v>
      </c>
      <c r="C37" s="106" t="s">
        <v>206</v>
      </c>
      <c r="D37" s="24">
        <v>20.58</v>
      </c>
      <c r="E37" s="24">
        <v>20.67</v>
      </c>
      <c r="F37" s="89" t="s">
        <v>202</v>
      </c>
      <c r="G37" s="24">
        <v>3.03</v>
      </c>
      <c r="H37" s="24">
        <v>2.92</v>
      </c>
    </row>
    <row r="38" spans="1:9" x14ac:dyDescent="0.2">
      <c r="A38" s="19">
        <f t="shared" si="1"/>
        <v>27</v>
      </c>
      <c r="B38" s="117">
        <v>36398</v>
      </c>
      <c r="C38" s="106" t="s">
        <v>206</v>
      </c>
      <c r="D38" s="24">
        <v>20.95</v>
      </c>
      <c r="E38" s="24">
        <v>20.99</v>
      </c>
      <c r="F38" s="89" t="s">
        <v>202</v>
      </c>
      <c r="G38" s="24">
        <v>2.948</v>
      </c>
      <c r="H38" s="24">
        <v>2.85</v>
      </c>
      <c r="I38" s="106"/>
    </row>
    <row r="39" spans="1:9" x14ac:dyDescent="0.2">
      <c r="A39" s="19">
        <f t="shared" si="1"/>
        <v>28</v>
      </c>
      <c r="B39" s="117">
        <v>36399</v>
      </c>
      <c r="C39" s="106" t="s">
        <v>206</v>
      </c>
      <c r="D39" s="24">
        <v>21.27</v>
      </c>
      <c r="E39" s="24">
        <v>21.26</v>
      </c>
      <c r="F39" s="89" t="s">
        <v>202</v>
      </c>
      <c r="G39" s="24">
        <v>2.9119999999999999</v>
      </c>
      <c r="H39" s="24">
        <v>2.78</v>
      </c>
      <c r="I39" s="106"/>
    </row>
    <row r="40" spans="1:9" x14ac:dyDescent="0.2">
      <c r="A40" s="19">
        <f t="shared" si="1"/>
        <v>29</v>
      </c>
      <c r="B40" s="117">
        <v>36402</v>
      </c>
      <c r="C40" s="106" t="s">
        <v>206</v>
      </c>
      <c r="D40" s="24">
        <v>22.01</v>
      </c>
      <c r="E40" s="24">
        <v>21.98</v>
      </c>
      <c r="F40" s="106" t="s">
        <v>206</v>
      </c>
      <c r="G40" s="24">
        <v>2.9689999999999999</v>
      </c>
      <c r="H40" s="24">
        <v>2.8849999999999998</v>
      </c>
      <c r="I40" s="106" t="s">
        <v>206</v>
      </c>
    </row>
    <row r="41" spans="1:9" x14ac:dyDescent="0.2">
      <c r="A41" s="19">
        <f t="shared" si="1"/>
        <v>30</v>
      </c>
      <c r="B41" s="117">
        <v>36403</v>
      </c>
      <c r="C41" s="106" t="s">
        <v>206</v>
      </c>
      <c r="D41" s="24">
        <v>22.11</v>
      </c>
      <c r="E41" s="24">
        <v>22.07</v>
      </c>
      <c r="F41" s="106" t="s">
        <v>206</v>
      </c>
      <c r="G41" s="24">
        <v>2.8250000000000002</v>
      </c>
      <c r="H41" s="24">
        <v>2.7450000000000001</v>
      </c>
      <c r="I41" s="106" t="s">
        <v>206</v>
      </c>
    </row>
    <row r="42" spans="1:9" x14ac:dyDescent="0.2">
      <c r="A42" s="28"/>
      <c r="C42" s="89"/>
      <c r="D42" s="30"/>
      <c r="E42" s="30"/>
      <c r="F42" s="89"/>
      <c r="G42" s="30"/>
      <c r="H42" s="30"/>
    </row>
    <row r="43" spans="1:9" x14ac:dyDescent="0.2">
      <c r="A43" s="28" t="s">
        <v>20</v>
      </c>
      <c r="B43" s="20"/>
      <c r="C43" s="21"/>
      <c r="D43" s="29">
        <v>36392</v>
      </c>
      <c r="E43" s="30"/>
      <c r="F43" s="21"/>
      <c r="G43" s="30"/>
      <c r="H43" s="30"/>
    </row>
    <row r="44" spans="1:9" x14ac:dyDescent="0.2">
      <c r="A44" s="28" t="s">
        <v>21</v>
      </c>
      <c r="B44" s="20"/>
      <c r="C44" s="21"/>
      <c r="D44" s="31">
        <v>36399</v>
      </c>
      <c r="E44" s="30"/>
      <c r="F44" s="21"/>
      <c r="G44" s="30"/>
      <c r="H44" s="30"/>
    </row>
    <row r="45" spans="1:9" x14ac:dyDescent="0.2">
      <c r="A45" s="28" t="s">
        <v>22</v>
      </c>
      <c r="B45" s="20"/>
      <c r="D45" s="31">
        <v>36399</v>
      </c>
    </row>
    <row r="46" spans="1:9" x14ac:dyDescent="0.2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</row>
    <row r="47" spans="1:9" x14ac:dyDescent="0.2">
      <c r="A47" s="19"/>
      <c r="B47" s="14"/>
      <c r="C47" s="33"/>
      <c r="D47" s="112" t="s">
        <v>25</v>
      </c>
      <c r="E47" s="112" t="s">
        <v>25</v>
      </c>
      <c r="F47" s="33"/>
      <c r="G47" s="113" t="s">
        <v>4</v>
      </c>
      <c r="H47" s="113" t="s">
        <v>26</v>
      </c>
    </row>
    <row r="48" spans="1:9" x14ac:dyDescent="0.2">
      <c r="A48" s="19"/>
      <c r="B48" s="14"/>
      <c r="C48" s="33"/>
      <c r="D48" s="112" t="s">
        <v>5</v>
      </c>
      <c r="E48" s="112" t="s">
        <v>5</v>
      </c>
      <c r="F48" s="33"/>
      <c r="G48" s="113" t="s">
        <v>6</v>
      </c>
      <c r="H48" s="113" t="s">
        <v>27</v>
      </c>
    </row>
    <row r="49" spans="1:9" x14ac:dyDescent="0.2">
      <c r="A49" s="37" t="s">
        <v>28</v>
      </c>
      <c r="B49" s="38"/>
      <c r="C49" s="39" t="s">
        <v>23</v>
      </c>
      <c r="D49" s="40">
        <f>ROUND((AVERAGE(D11:D34)),3)</f>
        <v>20.916</v>
      </c>
      <c r="E49" s="40">
        <f>ROUND((AVERAGE(E11:E34)),3)</f>
        <v>21.021000000000001</v>
      </c>
      <c r="F49" s="41" t="s">
        <v>29</v>
      </c>
      <c r="G49" s="42">
        <f>ROUND((AVERAGE(G17:G39)),5)</f>
        <v>2.7709999999999999</v>
      </c>
      <c r="H49" s="42">
        <f>ROUND((AVERAGE(H17:H39)),5)</f>
        <v>2.6654499999999999</v>
      </c>
      <c r="I49" s="114" t="s">
        <v>30</v>
      </c>
    </row>
    <row r="50" spans="1:9" x14ac:dyDescent="0.2">
      <c r="A50" s="44" t="s">
        <v>31</v>
      </c>
      <c r="B50" s="45"/>
      <c r="C50" s="99" t="s">
        <v>205</v>
      </c>
      <c r="D50" s="103">
        <f>ROUND((AVERAGE(D20:D41)),3)</f>
        <v>21.279</v>
      </c>
      <c r="E50" s="103">
        <f>ROUND((AVERAGE(E20:E41)),3)</f>
        <v>21.375</v>
      </c>
      <c r="F50" s="48" t="s">
        <v>33</v>
      </c>
      <c r="G50" s="49">
        <f>ROUND((AVERAGE(G20:G41)),5)</f>
        <v>2.802</v>
      </c>
      <c r="H50" s="49">
        <f>ROUND((AVERAGE(H20:H41)),5)</f>
        <v>2.69773</v>
      </c>
      <c r="I50" s="114" t="s">
        <v>34</v>
      </c>
    </row>
    <row r="51" spans="1:9" x14ac:dyDescent="0.2">
      <c r="A51" s="50" t="s">
        <v>35</v>
      </c>
      <c r="B51" s="45"/>
      <c r="C51" s="51"/>
      <c r="D51" s="47">
        <f>ROUND((((SUM(D20:D41))-D34+E34)/22),3)</f>
        <v>21.29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">
      <c r="A52" s="50" t="s">
        <v>48</v>
      </c>
      <c r="B52" s="45"/>
      <c r="C52" s="23"/>
      <c r="D52" s="47">
        <f>D34</f>
        <v>21.65</v>
      </c>
      <c r="E52" s="47" t="s">
        <v>36</v>
      </c>
      <c r="F52" s="53" t="s">
        <v>49</v>
      </c>
      <c r="G52" s="49">
        <f>G39</f>
        <v>2.9119999999999999</v>
      </c>
      <c r="H52" s="49">
        <f>H39</f>
        <v>2.78</v>
      </c>
      <c r="I52" s="43" t="s">
        <v>50</v>
      </c>
    </row>
    <row r="53" spans="1:9" x14ac:dyDescent="0.2">
      <c r="A53" s="50" t="s">
        <v>42</v>
      </c>
      <c r="B53" s="45"/>
      <c r="C53" s="23"/>
      <c r="D53" s="47">
        <f>ROUND((SUM(D33:D34)/2),3)</f>
        <v>21.71</v>
      </c>
      <c r="E53" s="54" t="s">
        <v>36</v>
      </c>
      <c r="F53" s="53" t="s">
        <v>43</v>
      </c>
      <c r="G53" s="49">
        <f>ROUND(SUM(G38:G39)/2,5)</f>
        <v>2.93</v>
      </c>
      <c r="H53" s="49">
        <f>SUM(H38:H39)/2</f>
        <v>2.8149999999999999</v>
      </c>
      <c r="I53" s="43" t="s">
        <v>44</v>
      </c>
    </row>
    <row r="54" spans="1:9" x14ac:dyDescent="0.2">
      <c r="A54" s="50" t="s">
        <v>39</v>
      </c>
      <c r="B54" s="45"/>
      <c r="C54" s="23"/>
      <c r="D54" s="47">
        <f>ROUND((SUM(D32:D34)/3),3)</f>
        <v>21.646999999999998</v>
      </c>
      <c r="E54" s="47" t="s">
        <v>36</v>
      </c>
      <c r="F54" s="53" t="s">
        <v>40</v>
      </c>
      <c r="G54" s="49">
        <f>ROUND(AVERAGE(G37:G39),5)</f>
        <v>2.96333</v>
      </c>
      <c r="H54" s="49">
        <f>ROUND(AVERAGE(H37:H39),5)</f>
        <v>2.85</v>
      </c>
      <c r="I54" s="43" t="s">
        <v>41</v>
      </c>
    </row>
    <row r="55" spans="1:9" x14ac:dyDescent="0.2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2.98725</v>
      </c>
      <c r="H55" s="49">
        <f>ROUND(AVERAGE(H36:H39),5)</f>
        <v>2.875</v>
      </c>
      <c r="I55" s="43" t="s">
        <v>54</v>
      </c>
    </row>
    <row r="56" spans="1:9" x14ac:dyDescent="0.2">
      <c r="A56" s="56" t="s">
        <v>87</v>
      </c>
      <c r="B56" s="45"/>
      <c r="C56" s="23"/>
      <c r="D56" s="47">
        <f>ROUND((SUM(D30:D34)/5),3)</f>
        <v>21.608000000000001</v>
      </c>
      <c r="E56" s="55" t="s">
        <v>36</v>
      </c>
      <c r="F56" s="53" t="s">
        <v>38</v>
      </c>
      <c r="G56" s="49">
        <f>ROUND(AVERAGE(G35:G39),5)</f>
        <v>3.0026000000000002</v>
      </c>
      <c r="H56" s="49">
        <f>ROUND(AVERAGE(H35:H39),5)</f>
        <v>2.887</v>
      </c>
    </row>
    <row r="57" spans="1:9" x14ac:dyDescent="0.2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2.948</v>
      </c>
      <c r="H57" s="49">
        <f>H38</f>
        <v>2.85</v>
      </c>
    </row>
    <row r="58" spans="1:9" x14ac:dyDescent="0.2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3.03</v>
      </c>
      <c r="H58" s="42">
        <f>H37</f>
        <v>2.92</v>
      </c>
    </row>
    <row r="59" spans="1:9" x14ac:dyDescent="0.2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9">
        <f>ROUND(AVERAGE(G37:G38),5)</f>
        <v>2.9889999999999999</v>
      </c>
      <c r="H59" s="49">
        <f>ROUND(AVERAGE(H37:H38),5)</f>
        <v>2.8849999999999998</v>
      </c>
    </row>
    <row r="60" spans="1:9" x14ac:dyDescent="0.2">
      <c r="A60" s="25"/>
      <c r="B60" s="25"/>
      <c r="C60" s="25"/>
      <c r="D60" s="60"/>
      <c r="E60" s="60"/>
      <c r="F60" s="25"/>
      <c r="G60" s="25"/>
      <c r="H60" s="25"/>
    </row>
    <row r="61" spans="1:9" x14ac:dyDescent="0.2">
      <c r="A61" s="25"/>
      <c r="B61" s="25"/>
      <c r="C61" s="25"/>
      <c r="D61" s="25"/>
      <c r="E61" s="25"/>
      <c r="F61" s="25"/>
      <c r="G61" s="25"/>
      <c r="H61" s="25"/>
    </row>
    <row r="62" spans="1:9" ht="15" x14ac:dyDescent="0.25">
      <c r="A62" s="111" t="s">
        <v>55</v>
      </c>
      <c r="C62" s="25"/>
      <c r="E62" s="111" t="s">
        <v>56</v>
      </c>
      <c r="F62" s="61"/>
      <c r="G62" s="62"/>
      <c r="H62" s="62"/>
    </row>
    <row r="63" spans="1:9" x14ac:dyDescent="0.2">
      <c r="A63" s="98">
        <v>36396</v>
      </c>
      <c r="C63" s="62">
        <v>37.28</v>
      </c>
      <c r="E63" s="98">
        <v>36396</v>
      </c>
      <c r="F63" s="61"/>
      <c r="G63" s="100">
        <v>40.78</v>
      </c>
      <c r="H63" s="62"/>
    </row>
    <row r="64" spans="1:9" x14ac:dyDescent="0.2">
      <c r="A64" s="94">
        <v>36397</v>
      </c>
      <c r="B64" s="68" t="s">
        <v>59</v>
      </c>
      <c r="C64" s="62">
        <v>37.67</v>
      </c>
      <c r="E64" s="94">
        <v>36397</v>
      </c>
      <c r="F64" s="68" t="s">
        <v>60</v>
      </c>
      <c r="G64" s="101">
        <v>40.5</v>
      </c>
      <c r="H64" s="62"/>
    </row>
    <row r="65" spans="1:8" x14ac:dyDescent="0.2">
      <c r="A65" s="95">
        <v>36398</v>
      </c>
      <c r="C65" s="62">
        <v>37.25</v>
      </c>
      <c r="E65" s="98">
        <v>36398</v>
      </c>
      <c r="G65" s="101">
        <v>41.82</v>
      </c>
      <c r="H65" s="62"/>
    </row>
    <row r="66" spans="1:8" x14ac:dyDescent="0.2">
      <c r="A66" s="67"/>
      <c r="C66" s="69"/>
      <c r="E66" s="67"/>
      <c r="G66" s="70"/>
      <c r="H66" s="62"/>
    </row>
    <row r="67" spans="1:8" x14ac:dyDescent="0.2">
      <c r="A67" s="25"/>
      <c r="C67" s="65"/>
      <c r="E67" s="25"/>
      <c r="G67" s="66"/>
      <c r="H67" s="62"/>
    </row>
    <row r="68" spans="1:8" x14ac:dyDescent="0.2">
      <c r="A68" s="25" t="s">
        <v>62</v>
      </c>
      <c r="B68" s="68" t="s">
        <v>63</v>
      </c>
      <c r="C68" s="69">
        <f>C65</f>
        <v>37.25</v>
      </c>
      <c r="E68" s="25" t="s">
        <v>62</v>
      </c>
      <c r="F68" s="68" t="s">
        <v>64</v>
      </c>
      <c r="G68" s="69">
        <f>G65</f>
        <v>41.82</v>
      </c>
      <c r="H68" s="62"/>
    </row>
    <row r="69" spans="1:8" x14ac:dyDescent="0.2">
      <c r="A69" s="25" t="s">
        <v>65</v>
      </c>
      <c r="B69" s="68" t="s">
        <v>66</v>
      </c>
      <c r="C69" s="69">
        <f>AVERAGE(C64:C65)</f>
        <v>37.46</v>
      </c>
      <c r="E69" s="25" t="s">
        <v>65</v>
      </c>
      <c r="F69" s="68" t="s">
        <v>67</v>
      </c>
      <c r="G69" s="69">
        <f>AVERAGE(G64:G65)</f>
        <v>41.16</v>
      </c>
      <c r="H69" s="62"/>
    </row>
    <row r="70" spans="1:8" x14ac:dyDescent="0.2">
      <c r="A70" s="25" t="s">
        <v>68</v>
      </c>
      <c r="B70" s="68" t="s">
        <v>69</v>
      </c>
      <c r="C70" s="69">
        <f>AVERAGE(C63:C65)</f>
        <v>37.4</v>
      </c>
      <c r="E70" s="25" t="s">
        <v>68</v>
      </c>
      <c r="F70" s="68" t="s">
        <v>70</v>
      </c>
      <c r="G70" s="69">
        <f>AVERAGE(G63:G65)</f>
        <v>41.033333333333331</v>
      </c>
      <c r="H70" s="62"/>
    </row>
    <row r="73" spans="1:8" ht="15" x14ac:dyDescent="0.25">
      <c r="A73" s="111" t="s">
        <v>71</v>
      </c>
      <c r="C73" s="25"/>
    </row>
    <row r="74" spans="1:8" x14ac:dyDescent="0.2">
      <c r="A74" s="98">
        <v>36397</v>
      </c>
      <c r="C74" s="65">
        <v>1.19</v>
      </c>
    </row>
    <row r="75" spans="1:8" x14ac:dyDescent="0.2">
      <c r="A75" s="122">
        <v>36398</v>
      </c>
      <c r="C75" s="65">
        <v>1.19</v>
      </c>
    </row>
    <row r="76" spans="1:8" x14ac:dyDescent="0.2">
      <c r="A76" s="95">
        <v>36399</v>
      </c>
      <c r="C76" s="65">
        <v>1.19</v>
      </c>
    </row>
    <row r="77" spans="1:8" x14ac:dyDescent="0.2">
      <c r="A77" s="25"/>
      <c r="C77" s="65"/>
    </row>
    <row r="78" spans="1:8" x14ac:dyDescent="0.2">
      <c r="A78" s="25" t="s">
        <v>62</v>
      </c>
      <c r="B78" s="87" t="s">
        <v>89</v>
      </c>
      <c r="C78" s="65">
        <f>C76</f>
        <v>1.19</v>
      </c>
    </row>
    <row r="79" spans="1:8" x14ac:dyDescent="0.2">
      <c r="A79" s="25" t="s">
        <v>65</v>
      </c>
      <c r="B79" s="87" t="s">
        <v>90</v>
      </c>
      <c r="C79" s="65">
        <f>AVERAGE(C75:C76)</f>
        <v>1.19</v>
      </c>
    </row>
    <row r="80" spans="1:8" x14ac:dyDescent="0.2">
      <c r="A80" s="25" t="s">
        <v>68</v>
      </c>
      <c r="B80" s="87" t="s">
        <v>91</v>
      </c>
      <c r="C80" s="65">
        <f>AVERAGE(C74:C76)</f>
        <v>1.19</v>
      </c>
    </row>
  </sheetData>
  <phoneticPr fontId="0" type="noConversion"/>
  <pageMargins left="0.75" right="0.75" top="1" bottom="1" header="0.5" footer="0.5"/>
  <pageSetup scale="62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workbookViewId="0">
      <selection activeCell="H56" sqref="H56"/>
    </sheetView>
  </sheetViews>
  <sheetFormatPr defaultRowHeight="12.75" x14ac:dyDescent="0.2"/>
  <cols>
    <col min="1" max="1" width="11.42578125" customWidth="1"/>
    <col min="2" max="2" width="11.85546875" customWidth="1"/>
    <col min="3" max="3" width="13.7109375" customWidth="1"/>
    <col min="4" max="4" width="11.7109375" customWidth="1"/>
    <col min="5" max="5" width="11.28515625" customWidth="1"/>
    <col min="6" max="6" width="12.7109375" customWidth="1"/>
    <col min="7" max="7" width="12" customWidth="1"/>
    <col min="8" max="8" width="14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6"/>
      <c r="D2" s="127" t="s">
        <v>197</v>
      </c>
      <c r="E2" s="6"/>
      <c r="F2" s="6"/>
      <c r="G2" s="88"/>
      <c r="H2" s="8"/>
    </row>
    <row r="3" spans="1:9" ht="15.75" x14ac:dyDescent="0.25">
      <c r="A3" s="9"/>
      <c r="B3" s="126" t="s">
        <v>201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6" si="0">A10+1</f>
        <v>1</v>
      </c>
      <c r="B11" s="117">
        <v>36334</v>
      </c>
      <c r="C11" s="106" t="s">
        <v>199</v>
      </c>
      <c r="D11" s="24">
        <v>18.45</v>
      </c>
      <c r="E11" s="24">
        <v>18.47</v>
      </c>
      <c r="F11" s="21"/>
      <c r="G11" s="24"/>
      <c r="H11" s="24"/>
    </row>
    <row r="12" spans="1:9" x14ac:dyDescent="0.2">
      <c r="A12" s="19">
        <f t="shared" si="0"/>
        <v>2</v>
      </c>
      <c r="B12" s="117">
        <v>36335</v>
      </c>
      <c r="C12" s="106" t="s">
        <v>199</v>
      </c>
      <c r="D12" s="24">
        <v>18.29</v>
      </c>
      <c r="E12" s="24">
        <v>18.38</v>
      </c>
      <c r="F12" s="21"/>
      <c r="G12" s="24"/>
      <c r="H12" s="24"/>
    </row>
    <row r="13" spans="1:9" x14ac:dyDescent="0.2">
      <c r="A13" s="19">
        <f t="shared" si="0"/>
        <v>3</v>
      </c>
      <c r="B13" s="117">
        <v>36336</v>
      </c>
      <c r="C13" s="106" t="s">
        <v>199</v>
      </c>
      <c r="D13" s="24">
        <v>18.39</v>
      </c>
      <c r="E13" s="24">
        <v>18.46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36339</v>
      </c>
      <c r="C14" s="106" t="s">
        <v>199</v>
      </c>
      <c r="D14" s="24">
        <v>18.23</v>
      </c>
      <c r="E14" s="24">
        <v>18.34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36340</v>
      </c>
      <c r="C15" s="106" t="s">
        <v>199</v>
      </c>
      <c r="D15" s="24">
        <v>18.440000000000001</v>
      </c>
      <c r="E15" s="24">
        <v>18.54</v>
      </c>
      <c r="F15" s="106" t="s">
        <v>199</v>
      </c>
      <c r="G15" s="24">
        <v>2.4</v>
      </c>
      <c r="H15" s="24">
        <v>2.3250000000000002</v>
      </c>
      <c r="I15" s="106" t="s">
        <v>199</v>
      </c>
    </row>
    <row r="16" spans="1:9" x14ac:dyDescent="0.2">
      <c r="A16" s="19">
        <f t="shared" si="0"/>
        <v>6</v>
      </c>
      <c r="B16" s="117">
        <v>36341</v>
      </c>
      <c r="C16" s="106" t="s">
        <v>199</v>
      </c>
      <c r="D16" s="24">
        <v>19.29</v>
      </c>
      <c r="E16" s="24">
        <v>19.3</v>
      </c>
      <c r="F16" s="106" t="s">
        <v>199</v>
      </c>
      <c r="G16" s="24">
        <v>2.3940000000000001</v>
      </c>
      <c r="H16" s="24">
        <v>2.3199999999999998</v>
      </c>
      <c r="I16" s="106" t="s">
        <v>199</v>
      </c>
    </row>
    <row r="17" spans="1:8" x14ac:dyDescent="0.2">
      <c r="A17" s="19"/>
      <c r="B17" s="92"/>
      <c r="E17" s="92"/>
    </row>
    <row r="18" spans="1:8" x14ac:dyDescent="0.2">
      <c r="A18" s="19">
        <v>7</v>
      </c>
      <c r="B18" s="117">
        <v>36342</v>
      </c>
      <c r="C18" s="89" t="s">
        <v>199</v>
      </c>
      <c r="D18" s="121">
        <v>19.39</v>
      </c>
      <c r="E18" s="121">
        <v>19.38</v>
      </c>
      <c r="F18" s="89" t="s">
        <v>199</v>
      </c>
      <c r="G18" s="121">
        <v>2.3090000000000002</v>
      </c>
      <c r="H18" s="121">
        <v>2.2400000000000002</v>
      </c>
    </row>
    <row r="19" spans="1:8" x14ac:dyDescent="0.2">
      <c r="A19" s="19">
        <f t="shared" ref="A19:A38" si="1">A18+1</f>
        <v>8</v>
      </c>
      <c r="B19" s="117">
        <v>36343</v>
      </c>
      <c r="C19" s="89" t="s">
        <v>199</v>
      </c>
      <c r="D19" s="24">
        <v>19.690000000000001</v>
      </c>
      <c r="E19" s="24">
        <v>19.66</v>
      </c>
      <c r="F19" s="89" t="s">
        <v>199</v>
      </c>
      <c r="G19" s="24">
        <v>2.2869999999999999</v>
      </c>
      <c r="H19" s="24">
        <v>2.2200000000000002</v>
      </c>
    </row>
    <row r="20" spans="1:8" x14ac:dyDescent="0.2">
      <c r="A20" s="19">
        <f t="shared" si="1"/>
        <v>9</v>
      </c>
      <c r="B20" s="117">
        <v>36347</v>
      </c>
      <c r="C20" s="89" t="s">
        <v>199</v>
      </c>
      <c r="D20" s="24">
        <v>19.78</v>
      </c>
      <c r="E20" s="24">
        <v>19.78</v>
      </c>
      <c r="F20" s="89" t="s">
        <v>199</v>
      </c>
      <c r="G20" s="24">
        <v>2.1909999999999998</v>
      </c>
      <c r="H20" s="24">
        <v>2.13</v>
      </c>
    </row>
    <row r="21" spans="1:8" x14ac:dyDescent="0.2">
      <c r="A21" s="19">
        <f t="shared" si="1"/>
        <v>10</v>
      </c>
      <c r="B21" s="117">
        <v>36348</v>
      </c>
      <c r="C21" s="89" t="s">
        <v>199</v>
      </c>
      <c r="D21" s="24">
        <v>19.77</v>
      </c>
      <c r="E21" s="24">
        <v>19.82</v>
      </c>
      <c r="F21" s="89" t="s">
        <v>199</v>
      </c>
      <c r="G21" s="24">
        <v>2.141</v>
      </c>
      <c r="H21" s="24">
        <v>2.08</v>
      </c>
    </row>
    <row r="22" spans="1:8" x14ac:dyDescent="0.2">
      <c r="A22" s="19">
        <f t="shared" si="1"/>
        <v>11</v>
      </c>
      <c r="B22" s="117">
        <v>36349</v>
      </c>
      <c r="C22" s="89" t="s">
        <v>199</v>
      </c>
      <c r="D22" s="24">
        <v>19.71</v>
      </c>
      <c r="E22" s="24">
        <v>19.829999999999998</v>
      </c>
      <c r="F22" s="89" t="s">
        <v>199</v>
      </c>
      <c r="G22" s="24">
        <v>2.1619999999999999</v>
      </c>
      <c r="H22" s="24">
        <v>2.11</v>
      </c>
    </row>
    <row r="23" spans="1:8" x14ac:dyDescent="0.2">
      <c r="A23" s="19">
        <f t="shared" si="1"/>
        <v>12</v>
      </c>
      <c r="B23" s="117">
        <v>36350</v>
      </c>
      <c r="C23" s="89" t="s">
        <v>199</v>
      </c>
      <c r="D23" s="24">
        <v>19.940000000000001</v>
      </c>
      <c r="E23" s="24">
        <v>20.059999999999999</v>
      </c>
      <c r="F23" s="89" t="s">
        <v>199</v>
      </c>
      <c r="G23" s="24">
        <v>2.1629999999999998</v>
      </c>
      <c r="H23" s="24">
        <v>2.0950000000000002</v>
      </c>
    </row>
    <row r="24" spans="1:8" x14ac:dyDescent="0.2">
      <c r="A24" s="19">
        <f t="shared" si="1"/>
        <v>13</v>
      </c>
      <c r="B24" s="117">
        <v>36353</v>
      </c>
      <c r="C24" s="89" t="s">
        <v>199</v>
      </c>
      <c r="D24" s="24">
        <v>19.91</v>
      </c>
      <c r="E24" s="24">
        <v>20.079999999999998</v>
      </c>
      <c r="F24" s="89" t="s">
        <v>199</v>
      </c>
      <c r="G24" s="24">
        <v>2.1440000000000001</v>
      </c>
      <c r="H24" s="24">
        <v>2.0750000000000002</v>
      </c>
    </row>
    <row r="25" spans="1:8" x14ac:dyDescent="0.2">
      <c r="A25" s="19">
        <f t="shared" si="1"/>
        <v>14</v>
      </c>
      <c r="B25" s="117">
        <v>36354</v>
      </c>
      <c r="C25" s="89" t="s">
        <v>199</v>
      </c>
      <c r="D25" s="24">
        <v>20.149999999999999</v>
      </c>
      <c r="E25" s="24">
        <v>20.350000000000001</v>
      </c>
      <c r="F25" s="89" t="s">
        <v>199</v>
      </c>
      <c r="G25" s="24">
        <v>2.1760000000000002</v>
      </c>
      <c r="H25" s="24">
        <v>2.105</v>
      </c>
    </row>
    <row r="26" spans="1:8" x14ac:dyDescent="0.2">
      <c r="A26" s="19">
        <f t="shared" si="1"/>
        <v>15</v>
      </c>
      <c r="B26" s="117">
        <v>36355</v>
      </c>
      <c r="C26" s="89" t="s">
        <v>199</v>
      </c>
      <c r="D26" s="24">
        <v>19.920000000000002</v>
      </c>
      <c r="E26" s="24">
        <v>20.14</v>
      </c>
      <c r="F26" s="89" t="s">
        <v>199</v>
      </c>
      <c r="G26" s="24">
        <v>2.1459999999999999</v>
      </c>
      <c r="H26" s="24">
        <v>2.085</v>
      </c>
    </row>
    <row r="27" spans="1:8" x14ac:dyDescent="0.2">
      <c r="A27" s="19">
        <f t="shared" si="1"/>
        <v>16</v>
      </c>
      <c r="B27" s="117">
        <v>36356</v>
      </c>
      <c r="C27" s="89" t="s">
        <v>199</v>
      </c>
      <c r="D27" s="24">
        <v>20.16</v>
      </c>
      <c r="E27" s="24">
        <v>20.399999999999999</v>
      </c>
      <c r="F27" s="89" t="s">
        <v>199</v>
      </c>
      <c r="G27" s="24">
        <v>2.1789999999999998</v>
      </c>
      <c r="H27" s="24">
        <v>2.1150000000000002</v>
      </c>
    </row>
    <row r="28" spans="1:8" x14ac:dyDescent="0.2">
      <c r="A28" s="19">
        <f t="shared" si="1"/>
        <v>17</v>
      </c>
      <c r="B28" s="117">
        <v>36357</v>
      </c>
      <c r="C28" s="89" t="s">
        <v>199</v>
      </c>
      <c r="D28" s="24">
        <v>20.62</v>
      </c>
      <c r="E28" s="24">
        <v>20.72</v>
      </c>
      <c r="F28" s="89" t="s">
        <v>199</v>
      </c>
      <c r="G28" s="24">
        <v>2.1869999999999998</v>
      </c>
      <c r="H28" s="24">
        <v>2.13</v>
      </c>
    </row>
    <row r="29" spans="1:8" x14ac:dyDescent="0.2">
      <c r="A29" s="19">
        <f t="shared" si="1"/>
        <v>18</v>
      </c>
      <c r="B29" s="117">
        <v>36360</v>
      </c>
      <c r="C29" s="89" t="s">
        <v>199</v>
      </c>
      <c r="D29" s="24">
        <v>20.440000000000001</v>
      </c>
      <c r="E29" s="24">
        <v>20.65</v>
      </c>
      <c r="F29" s="89" t="s">
        <v>199</v>
      </c>
      <c r="G29" s="24">
        <v>2.2069999999999999</v>
      </c>
      <c r="H29" s="24">
        <v>2.14</v>
      </c>
    </row>
    <row r="30" spans="1:8" x14ac:dyDescent="0.2">
      <c r="A30" s="19">
        <f t="shared" si="1"/>
        <v>19</v>
      </c>
      <c r="B30" s="117">
        <v>36361</v>
      </c>
      <c r="C30" s="89" t="s">
        <v>199</v>
      </c>
      <c r="D30" s="24">
        <v>19.37</v>
      </c>
      <c r="E30" s="24">
        <v>19.75</v>
      </c>
      <c r="F30" s="89" t="s">
        <v>199</v>
      </c>
      <c r="G30" s="24">
        <v>2.198</v>
      </c>
      <c r="H30" s="24">
        <v>2.13</v>
      </c>
    </row>
    <row r="31" spans="1:8" x14ac:dyDescent="0.2">
      <c r="A31" s="19">
        <f t="shared" si="1"/>
        <v>20</v>
      </c>
      <c r="B31" s="117">
        <v>36362</v>
      </c>
      <c r="C31" s="106" t="s">
        <v>202</v>
      </c>
      <c r="D31" s="24">
        <v>19.649999999999999</v>
      </c>
      <c r="E31" s="24">
        <v>19.739999999999998</v>
      </c>
      <c r="F31" s="89" t="s">
        <v>199</v>
      </c>
      <c r="G31" s="24">
        <v>2.2530000000000001</v>
      </c>
      <c r="H31" s="24">
        <v>2.1800000000000002</v>
      </c>
    </row>
    <row r="32" spans="1:8" x14ac:dyDescent="0.2">
      <c r="A32" s="19">
        <f t="shared" si="1"/>
        <v>21</v>
      </c>
      <c r="B32" s="117">
        <v>36363</v>
      </c>
      <c r="C32" s="106" t="s">
        <v>202</v>
      </c>
      <c r="D32" s="24">
        <v>19.940000000000001</v>
      </c>
      <c r="E32" s="24">
        <v>20.010000000000002</v>
      </c>
      <c r="F32" s="89" t="s">
        <v>199</v>
      </c>
      <c r="G32" s="24">
        <v>2.395</v>
      </c>
      <c r="H32" s="24">
        <v>2.34</v>
      </c>
    </row>
    <row r="33" spans="1:9" x14ac:dyDescent="0.2">
      <c r="A33" s="19">
        <f t="shared" si="1"/>
        <v>22</v>
      </c>
      <c r="B33" s="117">
        <v>36364</v>
      </c>
      <c r="C33" s="106" t="s">
        <v>202</v>
      </c>
      <c r="D33" s="24">
        <v>20.63</v>
      </c>
      <c r="E33" s="24">
        <v>20.66</v>
      </c>
      <c r="F33" s="89" t="s">
        <v>199</v>
      </c>
      <c r="G33" s="24">
        <v>2.528</v>
      </c>
      <c r="H33" s="24">
        <v>2.4700000000000002</v>
      </c>
    </row>
    <row r="34" spans="1:9" x14ac:dyDescent="0.2">
      <c r="A34" s="19">
        <f t="shared" si="1"/>
        <v>23</v>
      </c>
      <c r="B34" s="117">
        <v>36367</v>
      </c>
      <c r="C34" s="106" t="s">
        <v>202</v>
      </c>
      <c r="D34" s="24">
        <v>20.52</v>
      </c>
      <c r="E34" s="24">
        <v>20.59</v>
      </c>
      <c r="F34" s="89" t="s">
        <v>199</v>
      </c>
      <c r="G34" s="24">
        <v>2.5419999999999998</v>
      </c>
      <c r="H34" s="24">
        <v>2.4849999999999999</v>
      </c>
    </row>
    <row r="35" spans="1:9" x14ac:dyDescent="0.2">
      <c r="A35" s="19">
        <f t="shared" si="1"/>
        <v>24</v>
      </c>
      <c r="B35" s="117">
        <v>36368</v>
      </c>
      <c r="C35" s="106" t="s">
        <v>202</v>
      </c>
      <c r="D35" s="24">
        <v>20.38</v>
      </c>
      <c r="E35" s="24">
        <v>20.45</v>
      </c>
      <c r="F35" s="89" t="s">
        <v>199</v>
      </c>
      <c r="G35" s="24">
        <v>2.5739999999999998</v>
      </c>
      <c r="H35" s="24">
        <v>2.4950000000000001</v>
      </c>
    </row>
    <row r="36" spans="1:9" x14ac:dyDescent="0.2">
      <c r="A36" s="19">
        <f t="shared" si="1"/>
        <v>25</v>
      </c>
      <c r="B36" s="117">
        <v>36369</v>
      </c>
      <c r="C36" s="106" t="s">
        <v>202</v>
      </c>
      <c r="D36" s="24">
        <v>20.54</v>
      </c>
      <c r="E36" s="24">
        <v>20.61</v>
      </c>
      <c r="F36" s="89" t="s">
        <v>199</v>
      </c>
      <c r="G36" s="24">
        <v>2.601</v>
      </c>
      <c r="H36" s="24">
        <v>2.5169999999999999</v>
      </c>
      <c r="I36" s="106"/>
    </row>
    <row r="37" spans="1:9" x14ac:dyDescent="0.2">
      <c r="A37" s="19">
        <f t="shared" si="1"/>
        <v>26</v>
      </c>
      <c r="B37" s="117">
        <v>36370</v>
      </c>
      <c r="C37" s="106" t="s">
        <v>202</v>
      </c>
      <c r="D37" s="24">
        <v>20.97</v>
      </c>
      <c r="E37" s="24">
        <v>20.98</v>
      </c>
      <c r="F37" s="106" t="s">
        <v>202</v>
      </c>
      <c r="G37" s="24">
        <v>2.569</v>
      </c>
      <c r="H37" s="24">
        <v>2.4750000000000001</v>
      </c>
      <c r="I37" s="106" t="s">
        <v>202</v>
      </c>
    </row>
    <row r="38" spans="1:9" x14ac:dyDescent="0.2">
      <c r="A38" s="19">
        <f t="shared" si="1"/>
        <v>27</v>
      </c>
      <c r="B38" s="117">
        <v>36371</v>
      </c>
      <c r="C38" s="106" t="s">
        <v>202</v>
      </c>
      <c r="D38" s="24">
        <v>20.53</v>
      </c>
      <c r="E38" s="24">
        <v>20.56</v>
      </c>
      <c r="F38" s="106" t="s">
        <v>202</v>
      </c>
      <c r="G38" s="24">
        <v>2.5430000000000001</v>
      </c>
      <c r="H38" s="24">
        <v>2.4449999999999998</v>
      </c>
      <c r="I38" s="106" t="s">
        <v>202</v>
      </c>
    </row>
    <row r="39" spans="1:9" x14ac:dyDescent="0.2">
      <c r="A39" s="28"/>
      <c r="C39" s="89"/>
      <c r="D39" s="30"/>
      <c r="E39" s="30"/>
      <c r="F39" s="89"/>
      <c r="G39" s="30"/>
      <c r="H39" s="30"/>
    </row>
    <row r="40" spans="1:9" x14ac:dyDescent="0.2">
      <c r="A40" s="28" t="s">
        <v>20</v>
      </c>
      <c r="B40" s="20"/>
      <c r="C40" s="21"/>
      <c r="D40" s="29">
        <v>36361</v>
      </c>
      <c r="E40" s="30"/>
      <c r="F40" s="21"/>
      <c r="G40" s="30"/>
      <c r="H40" s="30"/>
    </row>
    <row r="41" spans="1:9" x14ac:dyDescent="0.2">
      <c r="A41" s="28" t="s">
        <v>21</v>
      </c>
      <c r="B41" s="20"/>
      <c r="C41" s="21"/>
      <c r="D41" s="31">
        <v>36369</v>
      </c>
      <c r="E41" s="30"/>
      <c r="F41" s="21"/>
      <c r="G41" s="30"/>
      <c r="H41" s="30"/>
    </row>
    <row r="42" spans="1:9" x14ac:dyDescent="0.2">
      <c r="A42" s="28" t="s">
        <v>22</v>
      </c>
      <c r="B42" s="20"/>
      <c r="D42" s="31">
        <v>36369</v>
      </c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">
      <c r="A46" s="37" t="s">
        <v>28</v>
      </c>
      <c r="B46" s="38"/>
      <c r="C46" s="39" t="s">
        <v>23</v>
      </c>
      <c r="D46" s="40">
        <f>ROUND((AVERAGE(D11:D30)),3)</f>
        <v>19.471</v>
      </c>
      <c r="E46" s="40">
        <f>ROUND((AVERAGE(E11:E30)),3)</f>
        <v>19.585000000000001</v>
      </c>
      <c r="F46" s="41" t="s">
        <v>29</v>
      </c>
      <c r="G46" s="42">
        <f>ROUND((AVERAGE(G15:G36)),5)</f>
        <v>2.2941400000000001</v>
      </c>
      <c r="H46" s="42">
        <f>ROUND((AVERAGE(H15:H36)),5)</f>
        <v>2.2279499999999999</v>
      </c>
      <c r="I46" s="114" t="s">
        <v>30</v>
      </c>
    </row>
    <row r="47" spans="1:9" x14ac:dyDescent="0.2">
      <c r="A47" s="44" t="s">
        <v>31</v>
      </c>
      <c r="B47" s="45"/>
      <c r="C47" s="99" t="s">
        <v>203</v>
      </c>
      <c r="D47" s="103">
        <f>ROUND((AVERAGE(D18:D38)),3)</f>
        <v>20.096</v>
      </c>
      <c r="E47" s="103">
        <f>ROUND((AVERAGE(E18:E38)),3)</f>
        <v>20.201000000000001</v>
      </c>
      <c r="F47" s="48" t="s">
        <v>33</v>
      </c>
      <c r="G47" s="49">
        <f>ROUND((AVERAGE(G18:G38)),5)</f>
        <v>2.3092899999999998</v>
      </c>
      <c r="H47" s="49">
        <f>ROUND((AVERAGE(H18:H38)),5)</f>
        <v>2.24105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ROUND((((SUM(D18:D38))-D30+E30)/21),3)</f>
        <v>20.114000000000001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D30</f>
        <v>19.37</v>
      </c>
      <c r="E49" s="47" t="s">
        <v>36</v>
      </c>
      <c r="F49" s="53" t="s">
        <v>49</v>
      </c>
      <c r="G49" s="49">
        <f>G36</f>
        <v>2.601</v>
      </c>
      <c r="H49" s="49">
        <f>H36</f>
        <v>2.5169999999999999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ROUND((SUM(D29:D30)/2),3)</f>
        <v>19.905000000000001</v>
      </c>
      <c r="E50" s="54" t="s">
        <v>36</v>
      </c>
      <c r="F50" s="53" t="s">
        <v>43</v>
      </c>
      <c r="G50" s="49">
        <f>ROUND(SUM(G35:G36)/2,5)</f>
        <v>2.5874999999999999</v>
      </c>
      <c r="H50" s="49">
        <f>SUM(H35:H36)/2</f>
        <v>2.5060000000000002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ROUND((SUM(D28:D30)/3),3)</f>
        <v>20.143000000000001</v>
      </c>
      <c r="E51" s="47" t="s">
        <v>36</v>
      </c>
      <c r="F51" s="53" t="s">
        <v>40</v>
      </c>
      <c r="G51" s="49">
        <f>ROUND(AVERAGE(G34:G36),5)</f>
        <v>2.57233</v>
      </c>
      <c r="H51" s="49">
        <f>ROUND(AVERAGE(H34:H36),5)</f>
        <v>2.4990000000000001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2.5612499999999998</v>
      </c>
      <c r="H52" s="49">
        <f>ROUND(AVERAGE(H33:H36),5)</f>
        <v>2.4917500000000001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ROUND((SUM(D26:D30)/5),3)</f>
        <v>20.102</v>
      </c>
      <c r="E53" s="55" t="s">
        <v>36</v>
      </c>
      <c r="F53" s="53" t="s">
        <v>38</v>
      </c>
      <c r="G53" s="49">
        <f>ROUND(AVERAGE(G32:G36),5)</f>
        <v>2.528</v>
      </c>
      <c r="H53" s="49">
        <f>ROUND(AVERAGE(H32:H36),5)</f>
        <v>2.4613999999999998</v>
      </c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2.5739999999999998</v>
      </c>
      <c r="H54" s="49">
        <f>H35</f>
        <v>2.4950000000000001</v>
      </c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2.5419999999999998</v>
      </c>
      <c r="H55" s="42">
        <f>H34</f>
        <v>2.4849999999999999</v>
      </c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125">
        <f>SUM(G34:G35)/2</f>
        <v>2.5579999999999998</v>
      </c>
      <c r="H56" s="49">
        <f>ROUND(AVERAGE(H34:H35),5)</f>
        <v>2.4900000000000002</v>
      </c>
    </row>
    <row r="57" spans="1:9" x14ac:dyDescent="0.2">
      <c r="A57" s="25"/>
      <c r="B57" s="25"/>
      <c r="C57" s="25"/>
      <c r="D57" s="60"/>
      <c r="E57" s="60"/>
      <c r="F57" s="25"/>
      <c r="G57" s="25"/>
      <c r="H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</row>
    <row r="59" spans="1:9" ht="15" x14ac:dyDescent="0.25">
      <c r="A59" s="111" t="s">
        <v>55</v>
      </c>
      <c r="C59" s="25"/>
      <c r="E59" s="111" t="s">
        <v>56</v>
      </c>
      <c r="F59" s="61"/>
      <c r="G59" s="62"/>
      <c r="H59" s="62"/>
    </row>
    <row r="60" spans="1:9" x14ac:dyDescent="0.2">
      <c r="A60" s="98">
        <v>36364</v>
      </c>
      <c r="C60" s="62">
        <v>46.38</v>
      </c>
      <c r="E60" s="98">
        <v>36364</v>
      </c>
      <c r="F60" s="61"/>
      <c r="G60" s="100">
        <v>53.25</v>
      </c>
      <c r="H60" s="62"/>
    </row>
    <row r="61" spans="1:9" x14ac:dyDescent="0.2">
      <c r="A61" s="94">
        <v>36367</v>
      </c>
      <c r="B61" s="68" t="s">
        <v>59</v>
      </c>
      <c r="C61" s="62">
        <v>45</v>
      </c>
      <c r="E61" s="94">
        <v>36367</v>
      </c>
      <c r="F61" s="68" t="s">
        <v>60</v>
      </c>
      <c r="G61" s="101">
        <v>51.16</v>
      </c>
      <c r="H61" s="62"/>
    </row>
    <row r="62" spans="1:9" x14ac:dyDescent="0.2">
      <c r="A62" s="95">
        <v>36368</v>
      </c>
      <c r="C62" s="62">
        <v>43.79</v>
      </c>
      <c r="E62" s="98">
        <v>36368</v>
      </c>
      <c r="G62" s="101">
        <v>49.43</v>
      </c>
      <c r="H62" s="62"/>
    </row>
    <row r="63" spans="1:9" x14ac:dyDescent="0.2">
      <c r="A63" s="67"/>
      <c r="C63" s="69"/>
      <c r="E63" s="67"/>
      <c r="G63" s="70"/>
      <c r="H63" s="62"/>
    </row>
    <row r="64" spans="1:9" x14ac:dyDescent="0.2">
      <c r="A64" s="25"/>
      <c r="C64" s="65"/>
      <c r="E64" s="25"/>
      <c r="G64" s="66"/>
      <c r="H64" s="62"/>
    </row>
    <row r="65" spans="1:8" x14ac:dyDescent="0.2">
      <c r="A65" s="25" t="s">
        <v>62</v>
      </c>
      <c r="B65" s="68" t="s">
        <v>63</v>
      </c>
      <c r="C65" s="69">
        <f>C62</f>
        <v>43.79</v>
      </c>
      <c r="E65" s="25" t="s">
        <v>62</v>
      </c>
      <c r="F65" s="68" t="s">
        <v>64</v>
      </c>
      <c r="G65" s="69">
        <f>G62</f>
        <v>49.43</v>
      </c>
      <c r="H65" s="62"/>
    </row>
    <row r="66" spans="1:8" x14ac:dyDescent="0.2">
      <c r="A66" s="25" t="s">
        <v>65</v>
      </c>
      <c r="B66" s="68" t="s">
        <v>66</v>
      </c>
      <c r="C66" s="69">
        <f>AVERAGE(C61:C62)</f>
        <v>44.394999999999996</v>
      </c>
      <c r="E66" s="25" t="s">
        <v>65</v>
      </c>
      <c r="F66" s="68" t="s">
        <v>67</v>
      </c>
      <c r="G66" s="69">
        <f>AVERAGE(G61:G62)</f>
        <v>50.295000000000002</v>
      </c>
      <c r="H66" s="62"/>
    </row>
    <row r="67" spans="1:8" x14ac:dyDescent="0.2">
      <c r="A67" s="25" t="s">
        <v>68</v>
      </c>
      <c r="B67" s="68" t="s">
        <v>69</v>
      </c>
      <c r="C67" s="69">
        <f>AVERAGE(C60:C62)</f>
        <v>45.056666666666665</v>
      </c>
      <c r="E67" s="25" t="s">
        <v>68</v>
      </c>
      <c r="F67" s="68" t="s">
        <v>70</v>
      </c>
      <c r="G67" s="69">
        <f>AVERAGE(G60:G62)</f>
        <v>51.28</v>
      </c>
      <c r="H67" s="62"/>
    </row>
    <row r="70" spans="1:8" ht="15" x14ac:dyDescent="0.25">
      <c r="A70" s="111" t="s">
        <v>71</v>
      </c>
      <c r="C70" s="25"/>
    </row>
    <row r="71" spans="1:8" x14ac:dyDescent="0.2">
      <c r="A71" s="98">
        <v>36367</v>
      </c>
      <c r="C71" s="65">
        <v>1.19</v>
      </c>
    </row>
    <row r="72" spans="1:8" x14ac:dyDescent="0.2">
      <c r="A72" s="122">
        <v>36368</v>
      </c>
      <c r="C72" s="65">
        <v>1.19</v>
      </c>
    </row>
    <row r="73" spans="1:8" x14ac:dyDescent="0.2">
      <c r="A73" s="95">
        <v>36369</v>
      </c>
      <c r="C73" s="65">
        <v>1.19</v>
      </c>
    </row>
    <row r="74" spans="1:8" x14ac:dyDescent="0.2">
      <c r="A74" s="25"/>
      <c r="C74" s="65"/>
    </row>
    <row r="75" spans="1:8" x14ac:dyDescent="0.2">
      <c r="A75" s="25" t="s">
        <v>62</v>
      </c>
      <c r="B75" s="87" t="s">
        <v>89</v>
      </c>
      <c r="C75" s="65">
        <f>C73</f>
        <v>1.19</v>
      </c>
    </row>
    <row r="76" spans="1:8" x14ac:dyDescent="0.2">
      <c r="A76" s="25" t="s">
        <v>65</v>
      </c>
      <c r="B76" s="87" t="s">
        <v>90</v>
      </c>
      <c r="C76" s="65">
        <f>AVERAGE(C72:C73)</f>
        <v>1.19</v>
      </c>
    </row>
    <row r="77" spans="1:8" x14ac:dyDescent="0.2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workbookViewId="0">
      <selection activeCell="G48" sqref="G48"/>
    </sheetView>
  </sheetViews>
  <sheetFormatPr defaultRowHeight="12.75" x14ac:dyDescent="0.2"/>
  <cols>
    <col min="1" max="1" width="11.85546875" customWidth="1"/>
    <col min="2" max="2" width="12.42578125" customWidth="1"/>
    <col min="3" max="3" width="14" customWidth="1"/>
    <col min="4" max="4" width="10.5703125" customWidth="1"/>
    <col min="5" max="5" width="11.42578125" customWidth="1"/>
    <col min="6" max="7" width="12.5703125" customWidth="1"/>
    <col min="8" max="8" width="14.28515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6"/>
      <c r="D2" s="127" t="s">
        <v>197</v>
      </c>
      <c r="E2" s="6"/>
      <c r="F2" s="6"/>
      <c r="G2" s="88"/>
      <c r="H2" s="8"/>
    </row>
    <row r="3" spans="1:9" ht="15.75" x14ac:dyDescent="0.25">
      <c r="A3" s="9"/>
      <c r="B3" s="126" t="s">
        <v>198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6" si="0">A10+1</f>
        <v>1</v>
      </c>
      <c r="B11" s="117">
        <v>36301</v>
      </c>
      <c r="C11" s="106" t="s">
        <v>195</v>
      </c>
      <c r="D11" s="24">
        <v>17.41</v>
      </c>
      <c r="E11" s="24">
        <v>17.350000000000001</v>
      </c>
      <c r="F11" s="21"/>
      <c r="G11" s="24"/>
      <c r="H11" s="24"/>
    </row>
    <row r="12" spans="1:9" x14ac:dyDescent="0.2">
      <c r="A12" s="19">
        <f t="shared" si="0"/>
        <v>2</v>
      </c>
      <c r="B12" s="117">
        <v>36304</v>
      </c>
      <c r="C12" s="106" t="s">
        <v>195</v>
      </c>
      <c r="D12" s="24">
        <v>17.059999999999999</v>
      </c>
      <c r="E12" s="24">
        <v>17.059999999999999</v>
      </c>
      <c r="F12" s="21"/>
      <c r="G12" s="24"/>
      <c r="H12" s="24"/>
    </row>
    <row r="13" spans="1:9" x14ac:dyDescent="0.2">
      <c r="A13" s="19">
        <f t="shared" si="0"/>
        <v>3</v>
      </c>
      <c r="B13" s="117">
        <v>36305</v>
      </c>
      <c r="C13" s="106" t="s">
        <v>195</v>
      </c>
      <c r="D13" s="24">
        <v>17.14</v>
      </c>
      <c r="E13" s="24">
        <v>17.14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36306</v>
      </c>
      <c r="C14" s="106" t="s">
        <v>195</v>
      </c>
      <c r="D14" s="24">
        <v>17.350000000000001</v>
      </c>
      <c r="E14" s="24">
        <v>17.309999999999999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36307</v>
      </c>
      <c r="C15" s="106" t="s">
        <v>195</v>
      </c>
      <c r="D15" s="24">
        <v>17.170000000000002</v>
      </c>
      <c r="E15" s="24">
        <v>17.170000000000002</v>
      </c>
      <c r="F15" s="106" t="s">
        <v>195</v>
      </c>
      <c r="G15" s="24">
        <v>2.282</v>
      </c>
      <c r="H15" s="24">
        <v>2.1949999999999998</v>
      </c>
      <c r="I15" s="106" t="s">
        <v>195</v>
      </c>
    </row>
    <row r="16" spans="1:9" x14ac:dyDescent="0.2">
      <c r="A16" s="19">
        <f t="shared" si="0"/>
        <v>6</v>
      </c>
      <c r="B16" s="117">
        <v>36308</v>
      </c>
      <c r="C16" s="106" t="s">
        <v>195</v>
      </c>
      <c r="D16" s="24">
        <v>16.84</v>
      </c>
      <c r="E16" s="24">
        <v>16.82</v>
      </c>
      <c r="F16" s="106" t="s">
        <v>195</v>
      </c>
      <c r="G16" s="24">
        <v>2.3580000000000001</v>
      </c>
      <c r="H16" s="24">
        <v>2.27</v>
      </c>
      <c r="I16" s="106" t="s">
        <v>195</v>
      </c>
    </row>
    <row r="17" spans="1:8" x14ac:dyDescent="0.2">
      <c r="A17" s="19"/>
      <c r="B17" s="92"/>
      <c r="E17" s="92"/>
    </row>
    <row r="18" spans="1:8" x14ac:dyDescent="0.2">
      <c r="A18" s="19">
        <v>7</v>
      </c>
      <c r="B18" s="117">
        <v>36312</v>
      </c>
      <c r="C18" s="89" t="s">
        <v>195</v>
      </c>
      <c r="D18" s="121">
        <v>16.34</v>
      </c>
      <c r="E18" s="121">
        <v>16.39</v>
      </c>
      <c r="F18" s="89" t="s">
        <v>195</v>
      </c>
      <c r="G18" s="121">
        <v>2.343</v>
      </c>
      <c r="H18" s="121">
        <v>2.2400000000000002</v>
      </c>
    </row>
    <row r="19" spans="1:8" x14ac:dyDescent="0.2">
      <c r="A19" s="19">
        <f t="shared" ref="A19:A39" si="1">A18+1</f>
        <v>8</v>
      </c>
      <c r="B19" s="117">
        <v>36313</v>
      </c>
      <c r="C19" s="89" t="s">
        <v>195</v>
      </c>
      <c r="D19" s="24">
        <v>16.649999999999999</v>
      </c>
      <c r="E19" s="24">
        <v>16.670000000000002</v>
      </c>
      <c r="F19" s="89" t="s">
        <v>195</v>
      </c>
      <c r="G19" s="24">
        <v>2.407</v>
      </c>
      <c r="H19" s="24">
        <v>2.31</v>
      </c>
    </row>
    <row r="20" spans="1:8" x14ac:dyDescent="0.2">
      <c r="A20" s="19">
        <f t="shared" si="1"/>
        <v>9</v>
      </c>
      <c r="B20" s="117">
        <v>36314</v>
      </c>
      <c r="C20" s="89" t="s">
        <v>195</v>
      </c>
      <c r="D20" s="24">
        <v>16.739999999999998</v>
      </c>
      <c r="E20" s="24">
        <v>16.78</v>
      </c>
      <c r="F20" s="89" t="s">
        <v>195</v>
      </c>
      <c r="G20" s="24">
        <v>2.3969999999999998</v>
      </c>
      <c r="H20" s="24">
        <v>2.2850000000000001</v>
      </c>
    </row>
    <row r="21" spans="1:8" x14ac:dyDescent="0.2">
      <c r="A21" s="19">
        <f t="shared" si="1"/>
        <v>10</v>
      </c>
      <c r="B21" s="117">
        <v>36315</v>
      </c>
      <c r="C21" s="89" t="s">
        <v>195</v>
      </c>
      <c r="D21" s="24">
        <v>17.32</v>
      </c>
      <c r="E21" s="24">
        <v>17.36</v>
      </c>
      <c r="F21" s="89" t="s">
        <v>195</v>
      </c>
      <c r="G21" s="24">
        <v>2.4369999999999998</v>
      </c>
      <c r="H21" s="24">
        <v>2.3199999999999998</v>
      </c>
    </row>
    <row r="22" spans="1:8" x14ac:dyDescent="0.2">
      <c r="A22" s="19">
        <f t="shared" si="1"/>
        <v>11</v>
      </c>
      <c r="B22" s="117">
        <v>36318</v>
      </c>
      <c r="C22" s="89" t="s">
        <v>195</v>
      </c>
      <c r="D22" s="24">
        <v>17.86</v>
      </c>
      <c r="E22" s="24">
        <v>17.920000000000002</v>
      </c>
      <c r="F22" s="89" t="s">
        <v>195</v>
      </c>
      <c r="G22" s="24">
        <v>2.4420000000000002</v>
      </c>
      <c r="H22" s="24">
        <v>2.335</v>
      </c>
    </row>
    <row r="23" spans="1:8" x14ac:dyDescent="0.2">
      <c r="A23" s="19">
        <f t="shared" si="1"/>
        <v>12</v>
      </c>
      <c r="B23" s="117">
        <v>36319</v>
      </c>
      <c r="C23" s="89" t="s">
        <v>195</v>
      </c>
      <c r="D23" s="24">
        <v>17.66</v>
      </c>
      <c r="E23" s="24">
        <v>17.75</v>
      </c>
      <c r="F23" s="89" t="s">
        <v>195</v>
      </c>
      <c r="G23" s="24">
        <v>2.3929999999999998</v>
      </c>
      <c r="H23" s="24">
        <v>2.2999999999999998</v>
      </c>
    </row>
    <row r="24" spans="1:8" x14ac:dyDescent="0.2">
      <c r="A24" s="19">
        <f t="shared" si="1"/>
        <v>13</v>
      </c>
      <c r="B24" s="117">
        <v>36320</v>
      </c>
      <c r="C24" s="89" t="s">
        <v>195</v>
      </c>
      <c r="D24" s="24">
        <v>17.989999999999998</v>
      </c>
      <c r="E24" s="24">
        <v>18.07</v>
      </c>
      <c r="F24" s="89" t="s">
        <v>195</v>
      </c>
      <c r="G24" s="24">
        <v>2.46</v>
      </c>
      <c r="H24" s="24">
        <v>2.3650000000000002</v>
      </c>
    </row>
    <row r="25" spans="1:8" x14ac:dyDescent="0.2">
      <c r="A25" s="19">
        <f t="shared" si="1"/>
        <v>14</v>
      </c>
      <c r="B25" s="117">
        <v>36321</v>
      </c>
      <c r="C25" s="89" t="s">
        <v>195</v>
      </c>
      <c r="D25" s="24">
        <v>17.850000000000001</v>
      </c>
      <c r="E25" s="24">
        <v>17.95</v>
      </c>
      <c r="F25" s="89" t="s">
        <v>195</v>
      </c>
      <c r="G25" s="24">
        <v>2.355</v>
      </c>
      <c r="H25" s="24">
        <v>2.2599999999999998</v>
      </c>
    </row>
    <row r="26" spans="1:8" x14ac:dyDescent="0.2">
      <c r="A26" s="19">
        <f t="shared" si="1"/>
        <v>15</v>
      </c>
      <c r="B26" s="117">
        <v>36322</v>
      </c>
      <c r="C26" s="89" t="s">
        <v>195</v>
      </c>
      <c r="D26" s="24">
        <v>18.43</v>
      </c>
      <c r="E26" s="24">
        <v>18.53</v>
      </c>
      <c r="F26" s="89" t="s">
        <v>195</v>
      </c>
      <c r="G26" s="24">
        <v>2.3780000000000001</v>
      </c>
      <c r="H26" s="24">
        <v>2.27</v>
      </c>
    </row>
    <row r="27" spans="1:8" x14ac:dyDescent="0.2">
      <c r="A27" s="19">
        <f t="shared" si="1"/>
        <v>16</v>
      </c>
      <c r="B27" s="117">
        <v>36325</v>
      </c>
      <c r="C27" s="89" t="s">
        <v>195</v>
      </c>
      <c r="D27" s="24">
        <v>18.329999999999998</v>
      </c>
      <c r="E27" s="24">
        <v>18.440000000000001</v>
      </c>
      <c r="F27" s="89" t="s">
        <v>195</v>
      </c>
      <c r="G27" s="24">
        <v>2.3719999999999999</v>
      </c>
      <c r="H27" s="24">
        <v>2.2749999999999999</v>
      </c>
    </row>
    <row r="28" spans="1:8" x14ac:dyDescent="0.2">
      <c r="A28" s="19">
        <f t="shared" si="1"/>
        <v>17</v>
      </c>
      <c r="B28" s="117">
        <v>36326</v>
      </c>
      <c r="C28" s="89" t="s">
        <v>195</v>
      </c>
      <c r="D28" s="24">
        <v>18.55</v>
      </c>
      <c r="E28" s="24">
        <v>18.670000000000002</v>
      </c>
      <c r="F28" s="89" t="s">
        <v>195</v>
      </c>
      <c r="G28" s="24">
        <v>2.367</v>
      </c>
      <c r="H28" s="24">
        <v>2.2749999999999999</v>
      </c>
    </row>
    <row r="29" spans="1:8" x14ac:dyDescent="0.2">
      <c r="A29" s="19">
        <f t="shared" si="1"/>
        <v>18</v>
      </c>
      <c r="B29" s="117">
        <v>36327</v>
      </c>
      <c r="C29" s="89" t="s">
        <v>195</v>
      </c>
      <c r="D29" s="24">
        <v>17.940000000000001</v>
      </c>
      <c r="E29" s="24">
        <v>18.13</v>
      </c>
      <c r="F29" s="89" t="s">
        <v>195</v>
      </c>
      <c r="G29" s="24">
        <v>2.327</v>
      </c>
      <c r="H29" s="24">
        <v>2.2349999999999999</v>
      </c>
    </row>
    <row r="30" spans="1:8" x14ac:dyDescent="0.2">
      <c r="A30" s="19">
        <f t="shared" si="1"/>
        <v>19</v>
      </c>
      <c r="B30" s="117">
        <v>36328</v>
      </c>
      <c r="C30" s="89" t="s">
        <v>195</v>
      </c>
      <c r="D30" s="24">
        <v>18.190000000000001</v>
      </c>
      <c r="E30" s="24">
        <v>18.41</v>
      </c>
      <c r="F30" s="89" t="s">
        <v>195</v>
      </c>
      <c r="G30" s="24">
        <v>2.2850000000000001</v>
      </c>
      <c r="H30" s="24">
        <v>2.2000000000000002</v>
      </c>
    </row>
    <row r="31" spans="1:8" x14ac:dyDescent="0.2">
      <c r="A31" s="19">
        <f t="shared" si="1"/>
        <v>20</v>
      </c>
      <c r="B31" s="117">
        <v>36329</v>
      </c>
      <c r="C31" s="89" t="s">
        <v>195</v>
      </c>
      <c r="D31" s="24">
        <v>17.989999999999998</v>
      </c>
      <c r="E31" s="24">
        <v>18.18</v>
      </c>
      <c r="F31" s="89" t="s">
        <v>195</v>
      </c>
      <c r="G31" s="24">
        <v>2.3079999999999998</v>
      </c>
      <c r="H31" s="24">
        <v>2.2200000000000002</v>
      </c>
    </row>
    <row r="32" spans="1:8" x14ac:dyDescent="0.2">
      <c r="A32" s="19">
        <f t="shared" si="1"/>
        <v>21</v>
      </c>
      <c r="B32" s="117">
        <v>36332</v>
      </c>
      <c r="C32" s="108" t="s">
        <v>195</v>
      </c>
      <c r="D32" s="24">
        <v>17.7</v>
      </c>
      <c r="E32" s="24">
        <v>17.91</v>
      </c>
      <c r="F32" s="89" t="s">
        <v>195</v>
      </c>
      <c r="G32" s="24">
        <v>2.2370000000000001</v>
      </c>
      <c r="H32" s="24">
        <v>2.1549999999999998</v>
      </c>
    </row>
    <row r="33" spans="1:9" x14ac:dyDescent="0.2">
      <c r="A33" s="19">
        <f t="shared" si="1"/>
        <v>22</v>
      </c>
      <c r="B33" s="117">
        <v>36333</v>
      </c>
      <c r="C33" s="108" t="s">
        <v>195</v>
      </c>
      <c r="D33" s="24">
        <v>17.61</v>
      </c>
      <c r="E33" s="24">
        <v>17.75</v>
      </c>
      <c r="F33" s="89" t="s">
        <v>195</v>
      </c>
      <c r="G33" s="24">
        <v>2.238</v>
      </c>
      <c r="H33" s="24">
        <v>2.1549999999999998</v>
      </c>
    </row>
    <row r="34" spans="1:9" x14ac:dyDescent="0.2">
      <c r="A34" s="19">
        <f t="shared" si="1"/>
        <v>23</v>
      </c>
      <c r="B34" s="117">
        <v>36334</v>
      </c>
      <c r="C34" s="106" t="s">
        <v>199</v>
      </c>
      <c r="D34" s="24">
        <v>18.45</v>
      </c>
      <c r="E34" s="24">
        <v>18.47</v>
      </c>
      <c r="F34" s="89" t="s">
        <v>195</v>
      </c>
      <c r="G34" s="24">
        <v>2.2639999999999998</v>
      </c>
      <c r="H34" s="24">
        <v>2.1800000000000002</v>
      </c>
    </row>
    <row r="35" spans="1:9" x14ac:dyDescent="0.2">
      <c r="A35" s="19">
        <f t="shared" si="1"/>
        <v>24</v>
      </c>
      <c r="B35" s="117">
        <v>36335</v>
      </c>
      <c r="C35" s="106" t="s">
        <v>199</v>
      </c>
      <c r="D35" s="24">
        <v>18.29</v>
      </c>
      <c r="E35" s="24">
        <v>18.38</v>
      </c>
      <c r="F35" s="89" t="s">
        <v>195</v>
      </c>
      <c r="G35" s="24">
        <v>2.2949999999999999</v>
      </c>
      <c r="H35" s="24">
        <v>2.2149999999999999</v>
      </c>
    </row>
    <row r="36" spans="1:9" x14ac:dyDescent="0.2">
      <c r="A36" s="19">
        <f t="shared" si="1"/>
        <v>25</v>
      </c>
      <c r="B36" s="117">
        <v>36336</v>
      </c>
      <c r="C36" s="106" t="s">
        <v>199</v>
      </c>
      <c r="D36" s="24">
        <v>18.39</v>
      </c>
      <c r="E36" s="24">
        <v>18.46</v>
      </c>
      <c r="F36" s="89" t="s">
        <v>195</v>
      </c>
      <c r="G36" s="24">
        <v>2.258</v>
      </c>
      <c r="H36" s="24">
        <v>2.1749999999999998</v>
      </c>
      <c r="I36" s="106"/>
    </row>
    <row r="37" spans="1:9" x14ac:dyDescent="0.2">
      <c r="A37" s="19">
        <f t="shared" si="1"/>
        <v>26</v>
      </c>
      <c r="B37" s="117">
        <v>36339</v>
      </c>
      <c r="C37" s="106" t="s">
        <v>199</v>
      </c>
      <c r="D37" s="24">
        <v>18.23</v>
      </c>
      <c r="E37" s="24">
        <v>18.34</v>
      </c>
      <c r="F37" s="89" t="s">
        <v>195</v>
      </c>
      <c r="G37" s="24">
        <v>2.262</v>
      </c>
      <c r="H37" s="24">
        <v>2.2360000000000002</v>
      </c>
      <c r="I37" s="106"/>
    </row>
    <row r="38" spans="1:9" x14ac:dyDescent="0.2">
      <c r="A38" s="19">
        <f t="shared" si="1"/>
        <v>27</v>
      </c>
      <c r="B38" s="117">
        <v>36340</v>
      </c>
      <c r="C38" s="106" t="s">
        <v>199</v>
      </c>
      <c r="D38" s="24">
        <v>18.440000000000001</v>
      </c>
      <c r="E38" s="24">
        <v>18.54</v>
      </c>
      <c r="F38" s="106" t="s">
        <v>199</v>
      </c>
      <c r="G38" s="24">
        <v>2.4</v>
      </c>
      <c r="H38" s="24">
        <v>2.3250000000000002</v>
      </c>
      <c r="I38" s="106" t="s">
        <v>199</v>
      </c>
    </row>
    <row r="39" spans="1:9" x14ac:dyDescent="0.2">
      <c r="A39" s="19">
        <f t="shared" si="1"/>
        <v>28</v>
      </c>
      <c r="B39" s="117">
        <v>36341</v>
      </c>
      <c r="C39" s="106" t="s">
        <v>199</v>
      </c>
      <c r="D39" s="24">
        <v>19.29</v>
      </c>
      <c r="E39" s="24">
        <v>19.3</v>
      </c>
      <c r="F39" s="106" t="s">
        <v>199</v>
      </c>
      <c r="G39" s="24">
        <v>2.3940000000000001</v>
      </c>
      <c r="H39" s="24">
        <v>2.3199999999999998</v>
      </c>
      <c r="I39" s="106" t="s">
        <v>199</v>
      </c>
    </row>
    <row r="40" spans="1:9" x14ac:dyDescent="0.2">
      <c r="A40" s="28"/>
      <c r="C40" s="89"/>
      <c r="D40" s="30"/>
      <c r="E40" s="30"/>
      <c r="F40" s="89"/>
      <c r="G40" s="30"/>
      <c r="H40" s="30"/>
    </row>
    <row r="41" spans="1:9" x14ac:dyDescent="0.2">
      <c r="A41" s="28" t="s">
        <v>20</v>
      </c>
      <c r="B41" s="20"/>
      <c r="C41" s="21"/>
      <c r="D41" s="29">
        <v>36333</v>
      </c>
      <c r="E41" s="30"/>
      <c r="F41" s="21"/>
      <c r="G41" s="30"/>
      <c r="H41" s="30"/>
    </row>
    <row r="42" spans="1:9" x14ac:dyDescent="0.2">
      <c r="A42" s="28" t="s">
        <v>21</v>
      </c>
      <c r="B42" s="20"/>
      <c r="C42" s="21"/>
      <c r="D42" s="31">
        <v>36339</v>
      </c>
      <c r="E42" s="30"/>
      <c r="F42" s="21"/>
      <c r="G42" s="30"/>
      <c r="H42" s="30"/>
    </row>
    <row r="43" spans="1:9" x14ac:dyDescent="0.2">
      <c r="A43" s="28" t="s">
        <v>22</v>
      </c>
      <c r="B43" s="20"/>
      <c r="D43" s="31">
        <v>36339</v>
      </c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40">
        <f>ROUND((AVERAGE(D11:D33)),3)</f>
        <v>17.550999999999998</v>
      </c>
      <c r="E47" s="40">
        <f>ROUND((AVERAGE(E11:E33)),3)</f>
        <v>17.625</v>
      </c>
      <c r="F47" s="41" t="s">
        <v>29</v>
      </c>
      <c r="G47" s="42">
        <f>ROUND((AVERAGE(G15:G37)),5)</f>
        <v>2.3393199999999998</v>
      </c>
      <c r="H47" s="42">
        <f>ROUND((AVERAGE(H15:H37)),5)</f>
        <v>2.2486799999999998</v>
      </c>
      <c r="I47" s="114" t="s">
        <v>30</v>
      </c>
    </row>
    <row r="48" spans="1:9" x14ac:dyDescent="0.2">
      <c r="A48" s="44" t="s">
        <v>31</v>
      </c>
      <c r="B48" s="45"/>
      <c r="C48" s="99" t="s">
        <v>200</v>
      </c>
      <c r="D48" s="103">
        <f>ROUND((AVERAGE(D18:D39)),3)</f>
        <v>17.920000000000002</v>
      </c>
      <c r="E48" s="103">
        <f>ROUND((AVERAGE(E18:E39)),3)</f>
        <v>18.018000000000001</v>
      </c>
      <c r="F48" s="48" t="s">
        <v>33</v>
      </c>
      <c r="G48" s="49">
        <f>ROUND((AVERAGE(G18:G39)),5)</f>
        <v>2.34632</v>
      </c>
      <c r="H48" s="49">
        <f>ROUND((AVERAGE(H18:H39)),5)</f>
        <v>2.2568600000000001</v>
      </c>
      <c r="I48" s="114" t="s">
        <v>34</v>
      </c>
    </row>
    <row r="49" spans="1:9" x14ac:dyDescent="0.2">
      <c r="A49" s="50" t="s">
        <v>35</v>
      </c>
      <c r="B49" s="45"/>
      <c r="C49" s="51"/>
      <c r="D49" s="47">
        <f>ROUND((((SUM(D18:D39))-D33+E33)/22),3)</f>
        <v>17.925999999999998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D33</f>
        <v>17.61</v>
      </c>
      <c r="E50" s="47" t="s">
        <v>36</v>
      </c>
      <c r="F50" s="53" t="s">
        <v>49</v>
      </c>
      <c r="G50" s="49">
        <f>G37</f>
        <v>2.262</v>
      </c>
      <c r="H50" s="49">
        <f>H37</f>
        <v>2.2360000000000002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ROUND((SUM(D32:D33)/2),3)</f>
        <v>17.655000000000001</v>
      </c>
      <c r="E51" s="54" t="s">
        <v>36</v>
      </c>
      <c r="F51" s="53" t="s">
        <v>43</v>
      </c>
      <c r="G51" s="49">
        <f>ROUND(SUM(G36:G37)/2,5)</f>
        <v>2.2599999999999998</v>
      </c>
      <c r="H51" s="49">
        <f>SUM(H36:H37)/2</f>
        <v>2.2054999999999998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ROUND((SUM(D31:D33)/3),3)</f>
        <v>17.766999999999999</v>
      </c>
      <c r="E52" s="47" t="s">
        <v>36</v>
      </c>
      <c r="F52" s="53" t="s">
        <v>40</v>
      </c>
      <c r="G52" s="49">
        <f>ROUND(AVERAGE(G35:G37),5)</f>
        <v>2.2716699999999999</v>
      </c>
      <c r="H52" s="49">
        <f>ROUND(AVERAGE(H35:H37),5)</f>
        <v>2.2086700000000001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2.2697500000000002</v>
      </c>
      <c r="H53" s="49">
        <f>ROUND(AVERAGE(H34:H37),5)</f>
        <v>2.2014999999999998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ROUND((SUM(D29:D33)/5),3)</f>
        <v>17.885999999999999</v>
      </c>
      <c r="E54" s="55" t="s">
        <v>36</v>
      </c>
      <c r="F54" s="53" t="s">
        <v>38</v>
      </c>
      <c r="G54" s="49">
        <f>ROUND(AVERAGE(G33:G37),5)</f>
        <v>2.2633999999999999</v>
      </c>
      <c r="H54" s="49">
        <f>ROUND(AVERAGE(H33:H37),5)</f>
        <v>2.1922000000000001</v>
      </c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2.258</v>
      </c>
      <c r="H55" s="49">
        <f>H36</f>
        <v>2.1749999999999998</v>
      </c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2.2949999999999999</v>
      </c>
      <c r="H56" s="42">
        <f>H35</f>
        <v>2.2149999999999999</v>
      </c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125">
        <f>SUM(G35:G36)/2</f>
        <v>2.2765</v>
      </c>
      <c r="H57" s="49">
        <f>ROUND(AVERAGE(H35:H36),5)</f>
        <v>2.1949999999999998</v>
      </c>
    </row>
    <row r="58" spans="1:9" x14ac:dyDescent="0.2">
      <c r="A58" s="25"/>
      <c r="B58" s="25"/>
      <c r="C58" s="25"/>
      <c r="D58" s="60"/>
      <c r="E58" s="60"/>
      <c r="F58" s="25"/>
      <c r="G58" s="25"/>
      <c r="H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</row>
    <row r="60" spans="1:9" ht="15" x14ac:dyDescent="0.25">
      <c r="A60" s="111" t="s">
        <v>55</v>
      </c>
      <c r="C60" s="25"/>
      <c r="E60" s="111" t="s">
        <v>56</v>
      </c>
      <c r="F60" s="61"/>
      <c r="G60" s="62"/>
      <c r="H60" s="62"/>
    </row>
    <row r="61" spans="1:9" x14ac:dyDescent="0.2">
      <c r="A61" s="98">
        <v>36334</v>
      </c>
      <c r="C61" s="62">
        <v>30.9</v>
      </c>
      <c r="E61" s="98">
        <v>36334</v>
      </c>
      <c r="F61" s="61"/>
      <c r="G61" s="100">
        <v>41.32</v>
      </c>
      <c r="H61" s="62"/>
    </row>
    <row r="62" spans="1:9" x14ac:dyDescent="0.2">
      <c r="A62" s="94">
        <v>36335</v>
      </c>
      <c r="B62" s="68" t="s">
        <v>59</v>
      </c>
      <c r="C62" s="62">
        <v>32.74</v>
      </c>
      <c r="E62" s="94">
        <v>36335</v>
      </c>
      <c r="F62" s="68" t="s">
        <v>60</v>
      </c>
      <c r="G62" s="101">
        <v>41.68</v>
      </c>
      <c r="H62" s="62"/>
    </row>
    <row r="63" spans="1:9" x14ac:dyDescent="0.2">
      <c r="A63" s="95">
        <v>36336</v>
      </c>
      <c r="C63" s="62">
        <v>33.75</v>
      </c>
      <c r="E63" s="98">
        <v>36336</v>
      </c>
      <c r="G63" s="101">
        <v>44</v>
      </c>
      <c r="H63" s="62"/>
    </row>
    <row r="64" spans="1:9" x14ac:dyDescent="0.2">
      <c r="A64" s="67"/>
      <c r="C64" s="69"/>
      <c r="E64" s="67"/>
      <c r="G64" s="70"/>
      <c r="H64" s="62"/>
    </row>
    <row r="65" spans="1:8" x14ac:dyDescent="0.2">
      <c r="A65" s="25"/>
      <c r="C65" s="65"/>
      <c r="E65" s="25"/>
      <c r="G65" s="66"/>
      <c r="H65" s="62"/>
    </row>
    <row r="66" spans="1:8" x14ac:dyDescent="0.2">
      <c r="A66" s="25" t="s">
        <v>62</v>
      </c>
      <c r="B66" s="68" t="s">
        <v>63</v>
      </c>
      <c r="C66" s="69">
        <f>C63</f>
        <v>33.75</v>
      </c>
      <c r="E66" s="25" t="s">
        <v>62</v>
      </c>
      <c r="F66" s="68" t="s">
        <v>64</v>
      </c>
      <c r="G66" s="69">
        <f>G63</f>
        <v>44</v>
      </c>
      <c r="H66" s="62"/>
    </row>
    <row r="67" spans="1:8" x14ac:dyDescent="0.2">
      <c r="A67" s="25" t="s">
        <v>65</v>
      </c>
      <c r="B67" s="68" t="s">
        <v>66</v>
      </c>
      <c r="C67" s="69">
        <f>AVERAGE(C62:C63)</f>
        <v>33.245000000000005</v>
      </c>
      <c r="E67" s="25" t="s">
        <v>65</v>
      </c>
      <c r="F67" s="68" t="s">
        <v>67</v>
      </c>
      <c r="G67" s="69">
        <f>AVERAGE(G62:G63)</f>
        <v>42.84</v>
      </c>
      <c r="H67" s="62"/>
    </row>
    <row r="68" spans="1:8" x14ac:dyDescent="0.2">
      <c r="A68" s="25" t="s">
        <v>68</v>
      </c>
      <c r="B68" s="68" t="s">
        <v>69</v>
      </c>
      <c r="C68" s="69">
        <f>AVERAGE(C61:C63)</f>
        <v>32.463333333333331</v>
      </c>
      <c r="E68" s="25" t="s">
        <v>68</v>
      </c>
      <c r="F68" s="68" t="s">
        <v>70</v>
      </c>
      <c r="G68" s="69">
        <f>AVERAGE(G61:G63)</f>
        <v>42.333333333333336</v>
      </c>
      <c r="H68" s="62"/>
    </row>
    <row r="71" spans="1:8" ht="15" x14ac:dyDescent="0.25">
      <c r="A71" s="111" t="s">
        <v>71</v>
      </c>
      <c r="C71" s="25"/>
    </row>
    <row r="72" spans="1:8" x14ac:dyDescent="0.2">
      <c r="A72" s="98">
        <v>36335</v>
      </c>
      <c r="C72" s="65">
        <v>1.19</v>
      </c>
    </row>
    <row r="73" spans="1:8" x14ac:dyDescent="0.2">
      <c r="A73" s="122">
        <v>36336</v>
      </c>
      <c r="C73" s="65">
        <v>1.19</v>
      </c>
    </row>
    <row r="74" spans="1:8" x14ac:dyDescent="0.2">
      <c r="A74" s="95">
        <v>36339</v>
      </c>
      <c r="C74" s="65">
        <v>1.19</v>
      </c>
    </row>
    <row r="75" spans="1:8" x14ac:dyDescent="0.2">
      <c r="A75" s="25"/>
      <c r="C75" s="65"/>
    </row>
    <row r="76" spans="1:8" x14ac:dyDescent="0.2">
      <c r="A76" s="25" t="s">
        <v>62</v>
      </c>
      <c r="B76" s="87" t="s">
        <v>89</v>
      </c>
      <c r="C76" s="65">
        <f>C74</f>
        <v>1.19</v>
      </c>
    </row>
    <row r="77" spans="1:8" x14ac:dyDescent="0.2">
      <c r="A77" s="25" t="s">
        <v>65</v>
      </c>
      <c r="B77" s="87" t="s">
        <v>90</v>
      </c>
      <c r="C77" s="65">
        <f>AVERAGE(C73:C74)</f>
        <v>1.19</v>
      </c>
    </row>
    <row r="78" spans="1:8" x14ac:dyDescent="0.2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5"/>
  <sheetViews>
    <sheetView workbookViewId="0">
      <selection activeCell="J1" sqref="J1"/>
    </sheetView>
  </sheetViews>
  <sheetFormatPr defaultRowHeight="12.75" x14ac:dyDescent="0.2"/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304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37095</v>
      </c>
      <c r="C11" s="144" t="s">
        <v>303</v>
      </c>
      <c r="D11" s="158">
        <v>26.12</v>
      </c>
      <c r="E11" s="145">
        <v>25.83</v>
      </c>
    </row>
    <row r="12" spans="1:8" x14ac:dyDescent="0.2">
      <c r="A12" s="104" t="s">
        <v>242</v>
      </c>
      <c r="B12" s="117">
        <v>37096</v>
      </c>
      <c r="C12" s="144" t="s">
        <v>303</v>
      </c>
      <c r="D12" s="158">
        <v>26.31</v>
      </c>
      <c r="E12" s="145">
        <v>25.9</v>
      </c>
    </row>
    <row r="13" spans="1:8" x14ac:dyDescent="0.2">
      <c r="A13" s="104" t="s">
        <v>243</v>
      </c>
      <c r="B13" s="117">
        <v>37097</v>
      </c>
      <c r="C13" s="144" t="s">
        <v>303</v>
      </c>
      <c r="D13" s="158">
        <v>26.84</v>
      </c>
      <c r="E13" s="145">
        <v>26.42</v>
      </c>
    </row>
    <row r="14" spans="1:8" x14ac:dyDescent="0.2">
      <c r="A14" s="104" t="s">
        <v>244</v>
      </c>
      <c r="B14" s="117">
        <v>37098</v>
      </c>
      <c r="C14" s="144" t="s">
        <v>303</v>
      </c>
      <c r="D14" s="158">
        <v>26.73</v>
      </c>
      <c r="E14" s="145">
        <v>26.33</v>
      </c>
    </row>
    <row r="15" spans="1:8" x14ac:dyDescent="0.2">
      <c r="A15" s="104" t="s">
        <v>245</v>
      </c>
      <c r="B15" s="117">
        <v>37099</v>
      </c>
      <c r="C15" s="144" t="s">
        <v>303</v>
      </c>
      <c r="D15" s="158">
        <v>27.02</v>
      </c>
      <c r="E15" s="145">
        <v>26.41</v>
      </c>
    </row>
    <row r="16" spans="1:8" x14ac:dyDescent="0.2">
      <c r="A16" s="104" t="s">
        <v>246</v>
      </c>
      <c r="B16" s="117">
        <v>37102</v>
      </c>
      <c r="C16" s="144" t="s">
        <v>303</v>
      </c>
      <c r="D16" s="158">
        <v>26.63</v>
      </c>
      <c r="E16" s="145">
        <v>26.06</v>
      </c>
      <c r="F16" s="144" t="s">
        <v>303</v>
      </c>
      <c r="G16" s="178">
        <v>3.3530000000000002</v>
      </c>
    </row>
    <row r="17" spans="1:7" x14ac:dyDescent="0.2">
      <c r="A17" s="104" t="s">
        <v>239</v>
      </c>
      <c r="B17" s="117">
        <v>37103</v>
      </c>
      <c r="C17" s="144" t="s">
        <v>303</v>
      </c>
      <c r="D17" s="158">
        <v>26.35</v>
      </c>
      <c r="E17" s="145">
        <v>25.77</v>
      </c>
      <c r="F17" s="144" t="s">
        <v>303</v>
      </c>
      <c r="G17" s="178">
        <v>3.2959999999999998</v>
      </c>
    </row>
    <row r="18" spans="1:7" x14ac:dyDescent="0.2">
      <c r="B18" s="117"/>
    </row>
    <row r="19" spans="1:7" x14ac:dyDescent="0.2">
      <c r="A19" s="104" t="s">
        <v>240</v>
      </c>
      <c r="B19" s="195">
        <v>37104</v>
      </c>
      <c r="C19" s="144" t="s">
        <v>303</v>
      </c>
      <c r="D19" s="158">
        <v>26.77</v>
      </c>
      <c r="E19" s="145">
        <v>26.13</v>
      </c>
      <c r="F19" s="144" t="s">
        <v>303</v>
      </c>
      <c r="G19" s="178">
        <v>3.081</v>
      </c>
    </row>
    <row r="20" spans="1:7" x14ac:dyDescent="0.2">
      <c r="A20" s="104" t="s">
        <v>247</v>
      </c>
      <c r="B20" s="117">
        <v>37105</v>
      </c>
      <c r="C20" s="144" t="s">
        <v>303</v>
      </c>
      <c r="D20" s="158">
        <v>27.71</v>
      </c>
      <c r="E20" s="145">
        <v>27.04</v>
      </c>
      <c r="F20" s="144" t="s">
        <v>303</v>
      </c>
      <c r="G20" s="178">
        <v>3.1920000000000002</v>
      </c>
    </row>
    <row r="21" spans="1:7" x14ac:dyDescent="0.2">
      <c r="A21" s="104" t="s">
        <v>248</v>
      </c>
      <c r="B21" s="117">
        <v>37106</v>
      </c>
      <c r="C21" s="144" t="s">
        <v>303</v>
      </c>
      <c r="D21" s="158">
        <v>27.62</v>
      </c>
      <c r="E21" s="145">
        <v>27</v>
      </c>
      <c r="F21" s="144" t="s">
        <v>303</v>
      </c>
      <c r="G21" s="178">
        <v>2.9710000000000001</v>
      </c>
    </row>
    <row r="22" spans="1:7" x14ac:dyDescent="0.2">
      <c r="A22" s="104" t="s">
        <v>249</v>
      </c>
      <c r="B22" s="117">
        <v>37109</v>
      </c>
      <c r="C22" s="144" t="s">
        <v>303</v>
      </c>
      <c r="D22" s="158">
        <v>27.74</v>
      </c>
      <c r="E22" s="145">
        <v>27.13</v>
      </c>
      <c r="F22" s="144" t="s">
        <v>303</v>
      </c>
      <c r="G22" s="178">
        <v>3.0270000000000001</v>
      </c>
    </row>
    <row r="23" spans="1:7" x14ac:dyDescent="0.2">
      <c r="A23" s="104" t="s">
        <v>250</v>
      </c>
      <c r="B23" s="117">
        <v>37110</v>
      </c>
      <c r="C23" s="144" t="s">
        <v>303</v>
      </c>
      <c r="D23" s="158">
        <v>27.94</v>
      </c>
      <c r="E23" s="145">
        <v>27.35</v>
      </c>
      <c r="F23" s="144" t="s">
        <v>303</v>
      </c>
      <c r="G23" s="178">
        <v>2.9710000000000001</v>
      </c>
    </row>
    <row r="24" spans="1:7" x14ac:dyDescent="0.2">
      <c r="A24" s="104" t="s">
        <v>251</v>
      </c>
      <c r="B24" s="117">
        <v>37111</v>
      </c>
      <c r="C24" s="144" t="s">
        <v>303</v>
      </c>
      <c r="D24" s="158">
        <v>27.54</v>
      </c>
      <c r="E24" s="145">
        <v>26.96</v>
      </c>
      <c r="F24" s="144" t="s">
        <v>303</v>
      </c>
      <c r="G24" s="178">
        <v>3.036</v>
      </c>
    </row>
    <row r="25" spans="1:7" x14ac:dyDescent="0.2">
      <c r="A25" s="104" t="s">
        <v>252</v>
      </c>
      <c r="B25" s="117">
        <v>37112</v>
      </c>
      <c r="C25" s="144" t="s">
        <v>303</v>
      </c>
      <c r="D25" s="158">
        <v>27.64</v>
      </c>
      <c r="E25" s="145">
        <v>27.04</v>
      </c>
      <c r="F25" s="144" t="s">
        <v>303</v>
      </c>
      <c r="G25" s="178">
        <v>2.956</v>
      </c>
    </row>
    <row r="26" spans="1:7" x14ac:dyDescent="0.2">
      <c r="A26" s="104" t="s">
        <v>253</v>
      </c>
      <c r="B26" s="117">
        <v>37113</v>
      </c>
      <c r="C26" s="144" t="s">
        <v>303</v>
      </c>
      <c r="D26" s="211">
        <v>28.05</v>
      </c>
      <c r="E26" s="145">
        <v>27.32</v>
      </c>
      <c r="F26" s="144" t="s">
        <v>303</v>
      </c>
      <c r="G26" s="178">
        <v>3.04</v>
      </c>
    </row>
    <row r="27" spans="1:7" x14ac:dyDescent="0.2">
      <c r="A27" s="104" t="s">
        <v>254</v>
      </c>
      <c r="B27" s="117">
        <v>37116</v>
      </c>
      <c r="C27" s="144" t="s">
        <v>303</v>
      </c>
      <c r="D27" s="158">
        <v>27.82</v>
      </c>
      <c r="E27" s="210">
        <v>27.21</v>
      </c>
      <c r="F27" s="144" t="s">
        <v>303</v>
      </c>
      <c r="G27" s="178">
        <v>2.9990000000000001</v>
      </c>
    </row>
    <row r="28" spans="1:7" x14ac:dyDescent="0.2">
      <c r="A28" s="104" t="s">
        <v>255</v>
      </c>
      <c r="B28" s="117">
        <v>37117</v>
      </c>
      <c r="C28" s="144" t="s">
        <v>303</v>
      </c>
      <c r="D28" s="213">
        <v>28.01</v>
      </c>
      <c r="E28" s="209">
        <v>27.27</v>
      </c>
      <c r="F28" s="144" t="s">
        <v>303</v>
      </c>
      <c r="G28" s="178">
        <v>3.0939999999999999</v>
      </c>
    </row>
    <row r="29" spans="1:7" x14ac:dyDescent="0.2">
      <c r="A29" s="104" t="s">
        <v>256</v>
      </c>
      <c r="B29" s="117">
        <v>37118</v>
      </c>
      <c r="C29" s="144" t="s">
        <v>303</v>
      </c>
      <c r="D29" s="212">
        <v>27.56</v>
      </c>
      <c r="E29" s="145">
        <v>26.74</v>
      </c>
      <c r="F29" s="144" t="s">
        <v>303</v>
      </c>
      <c r="G29" s="178">
        <v>3.468</v>
      </c>
    </row>
    <row r="30" spans="1:7" x14ac:dyDescent="0.2">
      <c r="A30" s="104" t="s">
        <v>257</v>
      </c>
      <c r="B30" s="117">
        <v>37119</v>
      </c>
      <c r="C30" s="144" t="s">
        <v>303</v>
      </c>
      <c r="D30" s="158">
        <v>27.4</v>
      </c>
      <c r="E30" s="145">
        <v>26.49</v>
      </c>
      <c r="F30" s="144" t="s">
        <v>303</v>
      </c>
      <c r="G30" s="178">
        <v>3.367</v>
      </c>
    </row>
    <row r="31" spans="1:7" x14ac:dyDescent="0.2">
      <c r="A31" s="104" t="s">
        <v>258</v>
      </c>
      <c r="B31" s="117">
        <v>37120</v>
      </c>
      <c r="C31" s="144" t="s">
        <v>303</v>
      </c>
      <c r="D31" s="158">
        <v>26.68</v>
      </c>
      <c r="E31" s="145">
        <v>25.61</v>
      </c>
      <c r="F31" s="144" t="s">
        <v>303</v>
      </c>
      <c r="G31" s="178">
        <v>3.3029999999999999</v>
      </c>
    </row>
    <row r="32" spans="1:7" x14ac:dyDescent="0.2">
      <c r="A32" s="104" t="s">
        <v>259</v>
      </c>
      <c r="B32" s="117">
        <v>37123</v>
      </c>
      <c r="C32" s="144" t="s">
        <v>303</v>
      </c>
      <c r="D32" s="158">
        <v>27.18</v>
      </c>
      <c r="E32" s="145">
        <v>26.19</v>
      </c>
      <c r="F32" s="144" t="s">
        <v>303</v>
      </c>
      <c r="G32" s="178">
        <v>3.1869999999999998</v>
      </c>
    </row>
    <row r="33" spans="1:8" x14ac:dyDescent="0.2">
      <c r="A33" s="104" t="s">
        <v>260</v>
      </c>
      <c r="B33" s="117">
        <v>37124</v>
      </c>
      <c r="C33" s="144" t="s">
        <v>303</v>
      </c>
      <c r="D33" s="158">
        <v>27.91</v>
      </c>
      <c r="E33" s="145">
        <v>26.72</v>
      </c>
      <c r="F33" s="144" t="s">
        <v>303</v>
      </c>
      <c r="G33" s="178">
        <v>3.1659999999999999</v>
      </c>
    </row>
    <row r="34" spans="1:8" x14ac:dyDescent="0.2">
      <c r="A34" s="104" t="s">
        <v>261</v>
      </c>
      <c r="B34" s="117">
        <v>37125</v>
      </c>
      <c r="C34" s="138" t="s">
        <v>306</v>
      </c>
      <c r="D34" s="158">
        <v>26.37</v>
      </c>
      <c r="E34" s="145">
        <v>26.35</v>
      </c>
      <c r="F34" s="144" t="s">
        <v>303</v>
      </c>
      <c r="G34" s="178">
        <v>2.8479999999999999</v>
      </c>
    </row>
    <row r="35" spans="1:8" x14ac:dyDescent="0.2">
      <c r="A35" s="104" t="s">
        <v>262</v>
      </c>
      <c r="B35" s="117">
        <v>37126</v>
      </c>
      <c r="C35" s="138" t="s">
        <v>306</v>
      </c>
      <c r="D35" s="158">
        <v>26.63</v>
      </c>
      <c r="E35" s="145">
        <v>26.6</v>
      </c>
      <c r="F35" s="144" t="s">
        <v>303</v>
      </c>
      <c r="G35" s="178">
        <v>2.8109999999999999</v>
      </c>
    </row>
    <row r="36" spans="1:8" x14ac:dyDescent="0.2">
      <c r="A36" s="104" t="s">
        <v>263</v>
      </c>
      <c r="B36" s="117">
        <v>37127</v>
      </c>
      <c r="C36" s="138" t="s">
        <v>306</v>
      </c>
      <c r="D36" s="158">
        <v>26.9</v>
      </c>
      <c r="E36" s="145">
        <v>26.91</v>
      </c>
      <c r="F36" s="144" t="s">
        <v>303</v>
      </c>
      <c r="G36" s="178">
        <v>2.706</v>
      </c>
    </row>
    <row r="37" spans="1:8" x14ac:dyDescent="0.2">
      <c r="A37" s="104" t="s">
        <v>264</v>
      </c>
      <c r="B37" s="117">
        <v>37130</v>
      </c>
      <c r="C37" s="138" t="s">
        <v>306</v>
      </c>
      <c r="D37" s="158">
        <v>26.67</v>
      </c>
      <c r="E37" s="145">
        <v>26.78</v>
      </c>
      <c r="F37" s="144" t="s">
        <v>303</v>
      </c>
      <c r="G37" s="178">
        <v>2.544</v>
      </c>
    </row>
    <row r="38" spans="1:8" x14ac:dyDescent="0.2">
      <c r="A38" s="104" t="s">
        <v>265</v>
      </c>
      <c r="B38" s="117">
        <v>37131</v>
      </c>
      <c r="C38" s="138" t="s">
        <v>306</v>
      </c>
      <c r="D38" s="158">
        <v>27.17</v>
      </c>
      <c r="E38" s="145">
        <v>27.21</v>
      </c>
      <c r="F38" s="144" t="s">
        <v>303</v>
      </c>
      <c r="G38" s="178">
        <v>2.415</v>
      </c>
    </row>
    <row r="39" spans="1:8" x14ac:dyDescent="0.2">
      <c r="A39" s="104" t="s">
        <v>268</v>
      </c>
      <c r="B39" s="117">
        <v>37132</v>
      </c>
      <c r="C39" s="138" t="s">
        <v>306</v>
      </c>
      <c r="D39" s="158">
        <v>27.05</v>
      </c>
      <c r="E39" s="145">
        <v>27.14</v>
      </c>
      <c r="F39" s="144" t="s">
        <v>303</v>
      </c>
      <c r="G39" s="178">
        <v>2.2949999999999999</v>
      </c>
    </row>
    <row r="40" spans="1:8" x14ac:dyDescent="0.2">
      <c r="A40" s="104" t="s">
        <v>269</v>
      </c>
      <c r="B40" s="117">
        <v>37133</v>
      </c>
      <c r="C40" s="138" t="s">
        <v>306</v>
      </c>
      <c r="D40" s="158">
        <v>26.55</v>
      </c>
      <c r="E40" s="145">
        <v>26.73</v>
      </c>
      <c r="F40" s="138" t="s">
        <v>306</v>
      </c>
      <c r="G40" s="178">
        <v>2.395</v>
      </c>
    </row>
    <row r="41" spans="1:8" x14ac:dyDescent="0.2">
      <c r="A41" s="104" t="s">
        <v>270</v>
      </c>
      <c r="B41" s="117">
        <v>37134</v>
      </c>
      <c r="C41" s="138" t="s">
        <v>306</v>
      </c>
      <c r="D41" s="158">
        <v>27.2</v>
      </c>
      <c r="E41" s="145">
        <v>27.35</v>
      </c>
      <c r="F41" s="138" t="s">
        <v>306</v>
      </c>
      <c r="G41" s="178">
        <v>2.38</v>
      </c>
    </row>
    <row r="43" spans="1:8" x14ac:dyDescent="0.2">
      <c r="A43" s="19" t="s">
        <v>20</v>
      </c>
      <c r="B43" s="20"/>
      <c r="C43" s="21"/>
      <c r="D43" s="29">
        <v>37124</v>
      </c>
    </row>
    <row r="44" spans="1:8" x14ac:dyDescent="0.2">
      <c r="A44" s="19" t="s">
        <v>21</v>
      </c>
      <c r="B44" s="20"/>
      <c r="C44" s="21"/>
      <c r="D44" s="29">
        <v>37132</v>
      </c>
    </row>
    <row r="45" spans="1:8" x14ac:dyDescent="0.2">
      <c r="A45" s="19" t="s">
        <v>22</v>
      </c>
      <c r="B45" s="20"/>
      <c r="D45" s="29">
        <v>37132</v>
      </c>
    </row>
    <row r="47" spans="1:8" x14ac:dyDescent="0.2">
      <c r="A47" s="32" t="s">
        <v>23</v>
      </c>
      <c r="B47" s="20"/>
      <c r="C47" s="33"/>
      <c r="D47" s="161"/>
      <c r="E47" s="34" t="s">
        <v>24</v>
      </c>
      <c r="F47" s="33"/>
      <c r="G47" s="35"/>
      <c r="H47" s="35"/>
    </row>
    <row r="48" spans="1:8" x14ac:dyDescent="0.2">
      <c r="A48" s="19"/>
      <c r="B48" s="14"/>
      <c r="C48" s="33"/>
      <c r="D48" s="162" t="s">
        <v>25</v>
      </c>
      <c r="E48" s="112" t="s">
        <v>25</v>
      </c>
      <c r="F48" s="33"/>
      <c r="G48" s="113" t="s">
        <v>4</v>
      </c>
      <c r="H48" s="113" t="s">
        <v>26</v>
      </c>
    </row>
    <row r="49" spans="1:9" x14ac:dyDescent="0.2">
      <c r="A49" s="140"/>
      <c r="B49" s="14"/>
      <c r="C49" s="33"/>
      <c r="D49" s="162" t="s">
        <v>5</v>
      </c>
      <c r="E49" s="112" t="s">
        <v>5</v>
      </c>
      <c r="F49" s="33"/>
      <c r="G49" s="113" t="s">
        <v>6</v>
      </c>
      <c r="H49" s="113" t="s">
        <v>27</v>
      </c>
    </row>
    <row r="50" spans="1:9" x14ac:dyDescent="0.2">
      <c r="A50" s="37" t="s">
        <v>28</v>
      </c>
      <c r="B50" s="38"/>
      <c r="C50" s="39" t="s">
        <v>23</v>
      </c>
      <c r="D50" s="163">
        <f>ROUND((AVERAGE(D11:D33)),3)</f>
        <v>27.253</v>
      </c>
      <c r="E50" s="148">
        <f>ROUND((AVERAGE(E11:E33)),3)</f>
        <v>26.587</v>
      </c>
      <c r="F50" s="41" t="s">
        <v>29</v>
      </c>
      <c r="G50" s="147">
        <f>ROUND((AVERAGE(G16:G39)),5)</f>
        <v>3.0054799999999999</v>
      </c>
      <c r="H50" s="147" t="e">
        <f>ROUND((AVERAGE(H16:H39)),5)</f>
        <v>#DIV/0!</v>
      </c>
      <c r="I50" s="114" t="s">
        <v>30</v>
      </c>
    </row>
    <row r="51" spans="1:9" x14ac:dyDescent="0.2">
      <c r="A51" s="44" t="s">
        <v>31</v>
      </c>
      <c r="B51" s="45"/>
      <c r="C51" s="155" t="s">
        <v>307</v>
      </c>
      <c r="D51" s="164">
        <f>ROUND((AVERAGE(D19:D41)),3)</f>
        <v>27.309000000000001</v>
      </c>
      <c r="E51" s="149">
        <f>ROUND((AVERAGE(E19:E41)),3)</f>
        <v>26.838000000000001</v>
      </c>
      <c r="F51" s="48" t="s">
        <v>33</v>
      </c>
      <c r="G51" s="150">
        <f>ROUND((AVERAGE(G19:G41)),5)</f>
        <v>2.9239999999999999</v>
      </c>
      <c r="H51" s="150" t="e">
        <f>ROUND((AVERAGE(H19:H41)),5)</f>
        <v>#DIV/0!</v>
      </c>
      <c r="I51" s="114" t="s">
        <v>34</v>
      </c>
    </row>
    <row r="52" spans="1:9" x14ac:dyDescent="0.2">
      <c r="A52" s="50" t="s">
        <v>35</v>
      </c>
      <c r="B52" s="45"/>
      <c r="C52" s="51"/>
      <c r="D52" s="164">
        <f>ROUND((((SUM(D19:D41))-D33+E33)/19),3)</f>
        <v>32.996000000000002</v>
      </c>
      <c r="E52" s="47" t="s">
        <v>36</v>
      </c>
      <c r="F52" s="52"/>
      <c r="G52" s="47" t="s">
        <v>36</v>
      </c>
      <c r="H52" s="143" t="s">
        <v>36</v>
      </c>
      <c r="I52" s="43"/>
    </row>
    <row r="53" spans="1:9" x14ac:dyDescent="0.2">
      <c r="A53" s="50" t="s">
        <v>48</v>
      </c>
      <c r="B53" s="45"/>
      <c r="C53" s="23"/>
      <c r="D53" s="164">
        <f>D33</f>
        <v>27.91</v>
      </c>
      <c r="E53" s="47" t="s">
        <v>36</v>
      </c>
      <c r="F53" s="142" t="s">
        <v>49</v>
      </c>
      <c r="G53" s="150">
        <f>G39</f>
        <v>2.2949999999999999</v>
      </c>
      <c r="H53" s="150" t="e">
        <f>#REF!</f>
        <v>#REF!</v>
      </c>
      <c r="I53" s="43" t="s">
        <v>50</v>
      </c>
    </row>
    <row r="54" spans="1:9" x14ac:dyDescent="0.2">
      <c r="A54" s="50" t="s">
        <v>42</v>
      </c>
      <c r="B54" s="45"/>
      <c r="C54" s="23"/>
      <c r="D54" s="164">
        <f>ROUND((SUM(D32:D33)/2),3)</f>
        <v>27.545000000000002</v>
      </c>
      <c r="E54" s="141" t="s">
        <v>36</v>
      </c>
      <c r="F54" s="59" t="s">
        <v>43</v>
      </c>
      <c r="G54" s="150">
        <f>ROUND(SUM(G38:G39)/2,5)</f>
        <v>2.355</v>
      </c>
      <c r="H54" s="150">
        <f>SUM(H39:H40)/2</f>
        <v>0</v>
      </c>
      <c r="I54" s="43" t="s">
        <v>44</v>
      </c>
    </row>
    <row r="55" spans="1:9" x14ac:dyDescent="0.2">
      <c r="A55" s="50" t="s">
        <v>39</v>
      </c>
      <c r="B55" s="45"/>
      <c r="C55" s="23"/>
      <c r="D55" s="164">
        <f>ROUND((SUM(D31:D33)/3),3)</f>
        <v>27.257000000000001</v>
      </c>
      <c r="E55" s="47" t="s">
        <v>36</v>
      </c>
      <c r="F55" s="53" t="s">
        <v>40</v>
      </c>
      <c r="G55" s="150">
        <f>ROUND(AVERAGE(G37:G39),5)</f>
        <v>2.4180000000000001</v>
      </c>
      <c r="H55" s="150" t="e">
        <f>ROUND(AVERAGE(H38:H40),5)</f>
        <v>#DIV/0!</v>
      </c>
      <c r="I55" s="43" t="s">
        <v>41</v>
      </c>
    </row>
    <row r="56" spans="1:9" x14ac:dyDescent="0.2">
      <c r="A56" s="56" t="s">
        <v>52</v>
      </c>
      <c r="B56" s="45"/>
      <c r="C56" s="23"/>
      <c r="D56" s="165" t="s">
        <v>36</v>
      </c>
      <c r="E56" s="55" t="s">
        <v>36</v>
      </c>
      <c r="F56" s="59" t="s">
        <v>53</v>
      </c>
      <c r="G56" s="150">
        <f>ROUND(AVERAGE(G36:G39),5)</f>
        <v>2.4900000000000002</v>
      </c>
      <c r="H56" s="150" t="e">
        <f>ROUND(AVERAGE(H37:H40),5)</f>
        <v>#DIV/0!</v>
      </c>
      <c r="I56" s="43" t="s">
        <v>54</v>
      </c>
    </row>
    <row r="57" spans="1:9" x14ac:dyDescent="0.2">
      <c r="A57" s="56" t="s">
        <v>87</v>
      </c>
      <c r="B57" s="45"/>
      <c r="C57" s="23"/>
      <c r="D57" s="164">
        <f>ROUND((SUM(D29:D33)/5),3)</f>
        <v>27.346</v>
      </c>
      <c r="E57" s="55" t="s">
        <v>36</v>
      </c>
      <c r="F57" s="53" t="s">
        <v>38</v>
      </c>
      <c r="G57" s="150">
        <f>ROUND(AVERAGE(G35:G39),5)</f>
        <v>2.5541999999999998</v>
      </c>
      <c r="H57" s="150" t="e">
        <f>ROUND(AVERAGE(H36:H40),5)</f>
        <v>#DIV/0!</v>
      </c>
    </row>
    <row r="58" spans="1:9" x14ac:dyDescent="0.2">
      <c r="A58" s="50" t="s">
        <v>46</v>
      </c>
      <c r="B58" s="45"/>
      <c r="C58" s="23"/>
      <c r="D58" s="165" t="s">
        <v>36</v>
      </c>
      <c r="E58" s="47" t="s">
        <v>36</v>
      </c>
      <c r="F58" s="53" t="s">
        <v>47</v>
      </c>
      <c r="G58" s="150">
        <f>G38</f>
        <v>2.415</v>
      </c>
      <c r="H58" s="150">
        <f>H39</f>
        <v>0</v>
      </c>
    </row>
    <row r="59" spans="1:9" x14ac:dyDescent="0.2">
      <c r="A59" s="50" t="s">
        <v>45</v>
      </c>
      <c r="B59" s="38"/>
      <c r="C59" s="57"/>
      <c r="D59" s="166" t="s">
        <v>36</v>
      </c>
      <c r="E59" s="58" t="s">
        <v>36</v>
      </c>
      <c r="F59" s="59" t="s">
        <v>88</v>
      </c>
      <c r="G59" s="147">
        <f>G37</f>
        <v>2.544</v>
      </c>
      <c r="H59" s="147">
        <f>H38</f>
        <v>0</v>
      </c>
    </row>
    <row r="60" spans="1:9" x14ac:dyDescent="0.2">
      <c r="A60" s="56" t="s">
        <v>51</v>
      </c>
      <c r="B60" s="38"/>
      <c r="C60" s="57"/>
      <c r="D60" s="165" t="s">
        <v>36</v>
      </c>
      <c r="E60" s="55" t="s">
        <v>36</v>
      </c>
      <c r="F60" s="59"/>
      <c r="G60" s="150">
        <f>ROUND(AVERAGE(G37:G38),5)</f>
        <v>2.4794999999999998</v>
      </c>
      <c r="H60" s="150" t="e">
        <f>ROUND(AVERAGE(H39:H40),5)</f>
        <v>#DIV/0!</v>
      </c>
    </row>
    <row r="62" spans="1:9" ht="18" x14ac:dyDescent="0.25">
      <c r="A62" s="137" t="s">
        <v>55</v>
      </c>
      <c r="C62" s="25"/>
      <c r="D62" s="160"/>
      <c r="E62" s="137" t="s">
        <v>56</v>
      </c>
      <c r="F62" s="61"/>
      <c r="G62" s="62"/>
    </row>
    <row r="63" spans="1:9" x14ac:dyDescent="0.2">
      <c r="A63" s="98">
        <v>37125</v>
      </c>
      <c r="C63" s="62">
        <v>45</v>
      </c>
      <c r="D63" s="160"/>
      <c r="E63" s="98">
        <v>37125</v>
      </c>
      <c r="F63" s="61"/>
      <c r="G63" s="100">
        <v>46</v>
      </c>
    </row>
    <row r="64" spans="1:9" x14ac:dyDescent="0.2">
      <c r="A64" s="98">
        <v>37126</v>
      </c>
      <c r="C64" s="62">
        <v>45</v>
      </c>
      <c r="D64" s="160"/>
      <c r="E64" s="98">
        <v>37126</v>
      </c>
      <c r="F64" s="61"/>
      <c r="G64" s="100">
        <v>46</v>
      </c>
    </row>
    <row r="65" spans="1:7" x14ac:dyDescent="0.2">
      <c r="A65" s="98">
        <v>37127</v>
      </c>
      <c r="C65" s="62">
        <v>45</v>
      </c>
      <c r="D65" s="160"/>
      <c r="E65" s="98">
        <v>37127</v>
      </c>
      <c r="F65" s="61"/>
      <c r="G65" s="100">
        <v>46</v>
      </c>
    </row>
    <row r="66" spans="1:7" x14ac:dyDescent="0.2">
      <c r="A66" s="98">
        <v>37130</v>
      </c>
      <c r="B66" s="68" t="s">
        <v>59</v>
      </c>
      <c r="C66" s="62">
        <v>45</v>
      </c>
      <c r="D66" s="160"/>
      <c r="E66" s="98">
        <v>37130</v>
      </c>
      <c r="F66" s="68" t="s">
        <v>60</v>
      </c>
      <c r="G66" s="101">
        <v>40.25</v>
      </c>
    </row>
    <row r="67" spans="1:7" x14ac:dyDescent="0.2">
      <c r="A67" s="98">
        <v>37131</v>
      </c>
      <c r="C67" s="62">
        <v>45</v>
      </c>
      <c r="E67" s="98">
        <v>37131</v>
      </c>
      <c r="G67" s="101">
        <v>40.25</v>
      </c>
    </row>
    <row r="68" spans="1:7" x14ac:dyDescent="0.2">
      <c r="A68" s="67"/>
      <c r="C68" s="69"/>
      <c r="E68" s="67"/>
      <c r="G68" s="70"/>
    </row>
    <row r="69" spans="1:7" x14ac:dyDescent="0.2">
      <c r="A69" s="25"/>
      <c r="C69" s="65"/>
      <c r="E69" s="25"/>
      <c r="G69" s="66"/>
    </row>
    <row r="70" spans="1:7" x14ac:dyDescent="0.2">
      <c r="A70" s="25"/>
      <c r="B70" s="68" t="s">
        <v>63</v>
      </c>
      <c r="C70" s="69">
        <v>45</v>
      </c>
      <c r="E70" s="25" t="s">
        <v>62</v>
      </c>
      <c r="F70" s="68" t="s">
        <v>64</v>
      </c>
      <c r="G70" s="69">
        <v>40.25</v>
      </c>
    </row>
    <row r="71" spans="1:7" x14ac:dyDescent="0.2">
      <c r="A71" s="25" t="s">
        <v>65</v>
      </c>
      <c r="B71" s="68" t="s">
        <v>66</v>
      </c>
      <c r="C71" s="69">
        <v>45</v>
      </c>
      <c r="E71" s="25" t="s">
        <v>65</v>
      </c>
      <c r="F71" s="68" t="s">
        <v>67</v>
      </c>
      <c r="G71" s="69">
        <v>40.25</v>
      </c>
    </row>
    <row r="72" spans="1:7" x14ac:dyDescent="0.2">
      <c r="A72" s="25" t="s">
        <v>68</v>
      </c>
      <c r="B72" s="68" t="s">
        <v>69</v>
      </c>
      <c r="C72" s="69">
        <v>45</v>
      </c>
      <c r="E72" s="25" t="s">
        <v>68</v>
      </c>
      <c r="F72" s="68" t="s">
        <v>70</v>
      </c>
      <c r="G72" s="69">
        <v>42.167000000000002</v>
      </c>
    </row>
    <row r="73" spans="1:7" x14ac:dyDescent="0.2">
      <c r="A73" s="25" t="s">
        <v>52</v>
      </c>
      <c r="B73" s="68" t="s">
        <v>289</v>
      </c>
      <c r="C73" s="69">
        <v>45</v>
      </c>
      <c r="E73" s="25" t="s">
        <v>52</v>
      </c>
      <c r="F73" s="68" t="s">
        <v>292</v>
      </c>
      <c r="G73" s="69">
        <v>43.125</v>
      </c>
    </row>
    <row r="74" spans="1:7" x14ac:dyDescent="0.2">
      <c r="A74" s="25" t="s">
        <v>87</v>
      </c>
      <c r="B74" s="68" t="s">
        <v>291</v>
      </c>
      <c r="C74" s="69">
        <v>45</v>
      </c>
      <c r="E74" s="25" t="s">
        <v>87</v>
      </c>
      <c r="F74" s="68" t="s">
        <v>290</v>
      </c>
      <c r="G74" s="69">
        <v>43.7</v>
      </c>
    </row>
    <row r="77" spans="1:7" ht="15" x14ac:dyDescent="0.25">
      <c r="A77" s="111" t="s">
        <v>71</v>
      </c>
      <c r="C77" s="25"/>
    </row>
    <row r="78" spans="1:7" x14ac:dyDescent="0.2">
      <c r="A78" s="98">
        <v>37125</v>
      </c>
      <c r="B78" s="128"/>
      <c r="C78" s="65">
        <v>1.19</v>
      </c>
    </row>
    <row r="79" spans="1:7" x14ac:dyDescent="0.2">
      <c r="A79" s="98">
        <v>37126</v>
      </c>
      <c r="B79" s="128"/>
      <c r="C79" s="65">
        <v>1.19</v>
      </c>
    </row>
    <row r="80" spans="1:7" x14ac:dyDescent="0.2">
      <c r="A80" s="98">
        <v>37127</v>
      </c>
      <c r="B80" s="128"/>
      <c r="C80" s="65">
        <v>1.19</v>
      </c>
    </row>
    <row r="81" spans="1:3" x14ac:dyDescent="0.2">
      <c r="A81" s="98">
        <v>37130</v>
      </c>
      <c r="C81" s="65">
        <v>1.19</v>
      </c>
    </row>
    <row r="82" spans="1:3" x14ac:dyDescent="0.2">
      <c r="A82" s="98">
        <v>37131</v>
      </c>
      <c r="C82" s="65">
        <v>1.19</v>
      </c>
    </row>
    <row r="83" spans="1:3" x14ac:dyDescent="0.2">
      <c r="A83" s="25"/>
      <c r="C83" s="65"/>
    </row>
    <row r="84" spans="1:3" x14ac:dyDescent="0.2">
      <c r="A84" s="25" t="s">
        <v>62</v>
      </c>
      <c r="B84" s="87" t="s">
        <v>89</v>
      </c>
      <c r="C84" s="65">
        <f>C82</f>
        <v>1.19</v>
      </c>
    </row>
    <row r="85" spans="1:3" x14ac:dyDescent="0.2">
      <c r="A85" s="25" t="s">
        <v>65</v>
      </c>
      <c r="B85" s="87" t="s">
        <v>90</v>
      </c>
      <c r="C85" s="65">
        <f>AVERAGE(C81:C82)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zoomScaleNormal="100" workbookViewId="0">
      <selection activeCell="G49" sqref="G49"/>
    </sheetView>
  </sheetViews>
  <sheetFormatPr defaultRowHeight="12.75" x14ac:dyDescent="0.2"/>
  <cols>
    <col min="1" max="1" width="12.140625" customWidth="1"/>
    <col min="3" max="3" width="13.5703125" customWidth="1"/>
    <col min="4" max="4" width="13" customWidth="1"/>
    <col min="5" max="5" width="12.140625" customWidth="1"/>
    <col min="6" max="6" width="11" customWidth="1"/>
    <col min="7" max="7" width="14" customWidth="1"/>
    <col min="8" max="8" width="13.7109375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x14ac:dyDescent="0.2">
      <c r="B2" s="96"/>
      <c r="C2" s="6"/>
      <c r="D2" s="119" t="s">
        <v>82</v>
      </c>
      <c r="E2" s="6"/>
      <c r="F2" s="6"/>
      <c r="G2" s="88"/>
      <c r="H2" s="8"/>
    </row>
    <row r="3" spans="1:8" x14ac:dyDescent="0.2">
      <c r="A3" s="9"/>
      <c r="B3" s="118" t="s">
        <v>194</v>
      </c>
      <c r="C3" s="10"/>
      <c r="D3" s="10"/>
      <c r="E3" s="10"/>
      <c r="F3" s="11"/>
      <c r="G3" s="12"/>
      <c r="H3" s="12"/>
    </row>
    <row r="4" spans="1:8" x14ac:dyDescent="0.2">
      <c r="A4" s="13"/>
      <c r="B4" s="14"/>
      <c r="C4" s="6"/>
      <c r="D4" s="6"/>
      <c r="E4" s="6"/>
      <c r="F4" s="11"/>
      <c r="G4" s="15"/>
      <c r="H4" s="15"/>
    </row>
    <row r="5" spans="1:8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8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8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8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8" x14ac:dyDescent="0.2">
      <c r="A10" s="19"/>
      <c r="B10" s="20"/>
      <c r="C10" s="21"/>
      <c r="D10" s="22"/>
      <c r="E10" s="22"/>
      <c r="G10" s="23"/>
      <c r="H10" s="23"/>
    </row>
    <row r="11" spans="1:8" x14ac:dyDescent="0.2">
      <c r="A11" s="19">
        <f t="shared" ref="A11:A18" si="0">A10+1</f>
        <v>1</v>
      </c>
      <c r="B11" s="117">
        <v>36271</v>
      </c>
      <c r="C11" s="106" t="s">
        <v>192</v>
      </c>
      <c r="D11" s="24">
        <v>17.920000000000002</v>
      </c>
      <c r="E11" s="24">
        <v>17.670000000000002</v>
      </c>
      <c r="F11" s="21"/>
      <c r="G11" s="24"/>
      <c r="H11" s="24"/>
    </row>
    <row r="12" spans="1:8" x14ac:dyDescent="0.2">
      <c r="A12" s="19">
        <f t="shared" si="0"/>
        <v>2</v>
      </c>
      <c r="B12" s="117">
        <v>36272</v>
      </c>
      <c r="C12" s="106" t="s">
        <v>192</v>
      </c>
      <c r="D12" s="24">
        <v>18.18</v>
      </c>
      <c r="E12" s="24">
        <v>17.87</v>
      </c>
      <c r="F12" s="21"/>
      <c r="G12" s="24"/>
      <c r="H12" s="24"/>
    </row>
    <row r="13" spans="1:8" x14ac:dyDescent="0.2">
      <c r="A13" s="19">
        <f t="shared" si="0"/>
        <v>3</v>
      </c>
      <c r="B13" s="117">
        <v>36273</v>
      </c>
      <c r="C13" s="106" t="s">
        <v>192</v>
      </c>
      <c r="D13" s="24">
        <v>17.940000000000001</v>
      </c>
      <c r="E13" s="24">
        <v>17.66</v>
      </c>
      <c r="F13" s="106"/>
      <c r="G13" s="24"/>
      <c r="H13" s="24"/>
    </row>
    <row r="14" spans="1:8" x14ac:dyDescent="0.2">
      <c r="A14" s="19">
        <f t="shared" si="0"/>
        <v>4</v>
      </c>
      <c r="B14" s="117">
        <v>36276</v>
      </c>
      <c r="C14" s="106" t="s">
        <v>192</v>
      </c>
      <c r="D14" s="24">
        <v>17.66</v>
      </c>
      <c r="E14" s="24">
        <v>17.420000000000002</v>
      </c>
      <c r="F14" s="106"/>
      <c r="G14" s="24"/>
      <c r="H14" s="24"/>
    </row>
    <row r="15" spans="1:8" x14ac:dyDescent="0.2">
      <c r="A15" s="19">
        <f t="shared" si="0"/>
        <v>5</v>
      </c>
      <c r="B15" s="117">
        <v>36277</v>
      </c>
      <c r="C15" s="106" t="s">
        <v>192</v>
      </c>
      <c r="D15" s="24">
        <v>17.809999999999999</v>
      </c>
      <c r="E15" s="24">
        <v>17.55</v>
      </c>
      <c r="F15" s="106"/>
      <c r="G15" s="24"/>
      <c r="H15" s="24"/>
    </row>
    <row r="16" spans="1:8" x14ac:dyDescent="0.2">
      <c r="A16" s="19">
        <f t="shared" si="0"/>
        <v>6</v>
      </c>
      <c r="B16" s="117">
        <v>36278</v>
      </c>
      <c r="C16" s="106" t="s">
        <v>192</v>
      </c>
      <c r="D16" s="24">
        <v>18.45</v>
      </c>
      <c r="E16" s="24">
        <v>18.09</v>
      </c>
      <c r="F16" s="106"/>
      <c r="G16" s="24"/>
      <c r="H16" s="24"/>
    </row>
    <row r="17" spans="1:9" x14ac:dyDescent="0.2">
      <c r="A17" s="19">
        <f t="shared" si="0"/>
        <v>7</v>
      </c>
      <c r="B17" s="117">
        <v>36279</v>
      </c>
      <c r="C17" s="106" t="s">
        <v>192</v>
      </c>
      <c r="D17" s="24">
        <v>18.53</v>
      </c>
      <c r="E17" s="24">
        <v>18.13</v>
      </c>
      <c r="F17" s="106" t="s">
        <v>192</v>
      </c>
      <c r="G17" s="24">
        <v>2.339</v>
      </c>
      <c r="H17" s="24">
        <v>2.2349999999999999</v>
      </c>
      <c r="I17" s="106" t="s">
        <v>192</v>
      </c>
    </row>
    <row r="18" spans="1:9" x14ac:dyDescent="0.2">
      <c r="A18" s="19">
        <f t="shared" si="0"/>
        <v>8</v>
      </c>
      <c r="B18" s="117">
        <v>36280</v>
      </c>
      <c r="C18" s="106" t="s">
        <v>192</v>
      </c>
      <c r="D18" s="24">
        <v>18.66</v>
      </c>
      <c r="E18" s="24">
        <v>18.34</v>
      </c>
      <c r="F18" s="106" t="s">
        <v>192</v>
      </c>
      <c r="G18" s="24">
        <v>2.2530000000000001</v>
      </c>
      <c r="H18" s="24">
        <v>2.16</v>
      </c>
      <c r="I18" s="106" t="s">
        <v>192</v>
      </c>
    </row>
    <row r="19" spans="1:9" x14ac:dyDescent="0.2">
      <c r="A19" s="19"/>
      <c r="B19" s="92"/>
      <c r="E19" s="92"/>
    </row>
    <row r="20" spans="1:9" x14ac:dyDescent="0.2">
      <c r="A20" s="19">
        <v>9</v>
      </c>
      <c r="B20" s="117">
        <v>36283</v>
      </c>
      <c r="C20" s="89" t="s">
        <v>192</v>
      </c>
      <c r="D20" s="121">
        <v>18.850000000000001</v>
      </c>
      <c r="E20" s="121">
        <v>18.48</v>
      </c>
      <c r="F20" s="89" t="s">
        <v>192</v>
      </c>
      <c r="G20" s="121">
        <v>2.3109999999999999</v>
      </c>
      <c r="H20" s="121">
        <v>2.2149999999999999</v>
      </c>
    </row>
    <row r="21" spans="1:9" x14ac:dyDescent="0.2">
      <c r="A21" s="19">
        <f t="shared" ref="A21:A39" si="1">A20+1</f>
        <v>10</v>
      </c>
      <c r="B21" s="117">
        <v>36284</v>
      </c>
      <c r="C21" s="89" t="s">
        <v>192</v>
      </c>
      <c r="D21" s="24">
        <v>18.920000000000002</v>
      </c>
      <c r="E21" s="24">
        <v>18.57</v>
      </c>
      <c r="F21" s="89" t="s">
        <v>192</v>
      </c>
      <c r="G21" s="24">
        <v>2.359</v>
      </c>
      <c r="H21" s="24">
        <v>2.27</v>
      </c>
    </row>
    <row r="22" spans="1:9" x14ac:dyDescent="0.2">
      <c r="A22" s="19">
        <f t="shared" si="1"/>
        <v>11</v>
      </c>
      <c r="B22" s="117">
        <v>36285</v>
      </c>
      <c r="C22" s="89" t="s">
        <v>192</v>
      </c>
      <c r="D22" s="24">
        <v>18.98</v>
      </c>
      <c r="E22" s="24">
        <v>18.690000000000001</v>
      </c>
      <c r="F22" s="89" t="s">
        <v>192</v>
      </c>
      <c r="G22" s="24">
        <v>2.359</v>
      </c>
      <c r="H22" s="24">
        <v>2.2650000000000001</v>
      </c>
    </row>
    <row r="23" spans="1:9" x14ac:dyDescent="0.2">
      <c r="A23" s="19">
        <f t="shared" si="1"/>
        <v>12</v>
      </c>
      <c r="B23" s="117">
        <v>36286</v>
      </c>
      <c r="C23" s="89" t="s">
        <v>192</v>
      </c>
      <c r="D23" s="24">
        <v>18.32</v>
      </c>
      <c r="E23" s="24">
        <v>18.149999999999999</v>
      </c>
      <c r="F23" s="89" t="s">
        <v>192</v>
      </c>
      <c r="G23" s="24">
        <v>2.2949999999999999</v>
      </c>
      <c r="H23" s="24">
        <v>2.2050000000000001</v>
      </c>
    </row>
    <row r="24" spans="1:9" x14ac:dyDescent="0.2">
      <c r="A24" s="19">
        <f t="shared" si="1"/>
        <v>13</v>
      </c>
      <c r="B24" s="117">
        <v>36287</v>
      </c>
      <c r="C24" s="89" t="s">
        <v>192</v>
      </c>
      <c r="D24" s="24">
        <v>18.22</v>
      </c>
      <c r="E24" s="24">
        <v>18.079999999999998</v>
      </c>
      <c r="F24" s="89" t="s">
        <v>192</v>
      </c>
      <c r="G24" s="24">
        <v>2.2730000000000001</v>
      </c>
      <c r="H24" s="24">
        <v>2.1800000000000002</v>
      </c>
    </row>
    <row r="25" spans="1:9" x14ac:dyDescent="0.2">
      <c r="A25" s="19">
        <f t="shared" si="1"/>
        <v>14</v>
      </c>
      <c r="B25" s="117">
        <v>36290</v>
      </c>
      <c r="C25" s="89" t="s">
        <v>192</v>
      </c>
      <c r="D25" s="24">
        <v>18.5</v>
      </c>
      <c r="E25" s="24">
        <v>18.37</v>
      </c>
      <c r="F25" s="89" t="s">
        <v>192</v>
      </c>
      <c r="G25" s="24">
        <v>2.302</v>
      </c>
      <c r="H25" s="24">
        <v>2.21</v>
      </c>
    </row>
    <row r="26" spans="1:9" x14ac:dyDescent="0.2">
      <c r="A26" s="19">
        <f t="shared" si="1"/>
        <v>15</v>
      </c>
      <c r="B26" s="117">
        <v>36291</v>
      </c>
      <c r="C26" s="89" t="s">
        <v>192</v>
      </c>
      <c r="D26" s="24">
        <v>18.059999999999999</v>
      </c>
      <c r="E26" s="24">
        <v>17.989999999999998</v>
      </c>
      <c r="F26" s="89" t="s">
        <v>192</v>
      </c>
      <c r="G26" s="24">
        <v>2.2360000000000002</v>
      </c>
      <c r="H26" s="24">
        <v>2.15</v>
      </c>
    </row>
    <row r="27" spans="1:9" x14ac:dyDescent="0.2">
      <c r="A27" s="19">
        <f t="shared" si="1"/>
        <v>16</v>
      </c>
      <c r="B27" s="117">
        <v>36292</v>
      </c>
      <c r="C27" s="89" t="s">
        <v>192</v>
      </c>
      <c r="D27" s="24">
        <v>17.57</v>
      </c>
      <c r="E27" s="24">
        <v>17.57</v>
      </c>
      <c r="F27" s="89" t="s">
        <v>192</v>
      </c>
      <c r="G27" s="24">
        <v>2.1909999999999998</v>
      </c>
      <c r="H27" s="24">
        <v>2.105</v>
      </c>
    </row>
    <row r="28" spans="1:9" x14ac:dyDescent="0.2">
      <c r="A28" s="19">
        <f t="shared" si="1"/>
        <v>17</v>
      </c>
      <c r="B28" s="117">
        <v>36293</v>
      </c>
      <c r="C28" s="89" t="s">
        <v>192</v>
      </c>
      <c r="D28" s="24">
        <v>18.03</v>
      </c>
      <c r="E28" s="24">
        <v>17.920000000000002</v>
      </c>
      <c r="F28" s="89" t="s">
        <v>192</v>
      </c>
      <c r="G28" s="24">
        <v>2.282</v>
      </c>
      <c r="H28" s="24">
        <v>2.1970000000000001</v>
      </c>
    </row>
    <row r="29" spans="1:9" x14ac:dyDescent="0.2">
      <c r="A29" s="19">
        <f t="shared" si="1"/>
        <v>18</v>
      </c>
      <c r="B29" s="117">
        <v>36294</v>
      </c>
      <c r="C29" s="89" t="s">
        <v>192</v>
      </c>
      <c r="D29" s="24">
        <v>18.04</v>
      </c>
      <c r="E29" s="24">
        <v>17.98</v>
      </c>
      <c r="F29" s="89" t="s">
        <v>192</v>
      </c>
      <c r="G29" s="24">
        <v>2.2879999999999998</v>
      </c>
      <c r="H29" s="24">
        <v>2.21</v>
      </c>
    </row>
    <row r="30" spans="1:9" x14ac:dyDescent="0.2">
      <c r="A30" s="19">
        <f t="shared" si="1"/>
        <v>19</v>
      </c>
      <c r="B30" s="117">
        <v>36297</v>
      </c>
      <c r="C30" s="89" t="s">
        <v>192</v>
      </c>
      <c r="D30" s="24">
        <v>17.940000000000001</v>
      </c>
      <c r="E30" s="24">
        <v>17.829999999999998</v>
      </c>
      <c r="F30" s="89" t="s">
        <v>192</v>
      </c>
      <c r="G30" s="24">
        <v>2.343</v>
      </c>
      <c r="H30" s="24">
        <v>2.25</v>
      </c>
    </row>
    <row r="31" spans="1:9" x14ac:dyDescent="0.2">
      <c r="A31" s="19">
        <f t="shared" si="1"/>
        <v>20</v>
      </c>
      <c r="B31" s="117">
        <v>36298</v>
      </c>
      <c r="C31" s="89" t="s">
        <v>192</v>
      </c>
      <c r="D31" s="24">
        <v>17.11</v>
      </c>
      <c r="E31" s="24">
        <v>17.05</v>
      </c>
      <c r="F31" s="89" t="s">
        <v>192</v>
      </c>
      <c r="G31" s="24">
        <v>2.262</v>
      </c>
      <c r="H31" s="24">
        <v>2.1749999999999998</v>
      </c>
    </row>
    <row r="32" spans="1:9" x14ac:dyDescent="0.2">
      <c r="A32" s="19">
        <f t="shared" si="1"/>
        <v>21</v>
      </c>
      <c r="B32" s="117">
        <v>36299</v>
      </c>
      <c r="C32" s="89" t="s">
        <v>192</v>
      </c>
      <c r="D32" s="24">
        <v>16.88</v>
      </c>
      <c r="E32" s="24">
        <v>16.89</v>
      </c>
      <c r="F32" s="89" t="s">
        <v>192</v>
      </c>
      <c r="G32" s="24">
        <v>2.254</v>
      </c>
      <c r="H32" s="24">
        <v>2.17</v>
      </c>
    </row>
    <row r="33" spans="1:9" x14ac:dyDescent="0.2">
      <c r="A33" s="19">
        <f t="shared" si="1"/>
        <v>22</v>
      </c>
      <c r="B33" s="117">
        <v>36300</v>
      </c>
      <c r="C33" s="108" t="s">
        <v>192</v>
      </c>
      <c r="D33" s="24">
        <v>17.03</v>
      </c>
      <c r="E33" s="24">
        <v>17.07</v>
      </c>
      <c r="F33" s="89" t="s">
        <v>192</v>
      </c>
      <c r="G33" s="24">
        <v>2.218</v>
      </c>
      <c r="H33" s="24">
        <v>2.1349999999999998</v>
      </c>
    </row>
    <row r="34" spans="1:9" x14ac:dyDescent="0.2">
      <c r="A34" s="19">
        <f t="shared" si="1"/>
        <v>23</v>
      </c>
      <c r="B34" s="117">
        <v>36301</v>
      </c>
      <c r="C34" s="106" t="s">
        <v>195</v>
      </c>
      <c r="D34" s="24">
        <v>17.41</v>
      </c>
      <c r="E34" s="24">
        <v>17.350000000000001</v>
      </c>
      <c r="F34" s="89" t="s">
        <v>192</v>
      </c>
      <c r="G34" s="24">
        <v>2.2250000000000001</v>
      </c>
      <c r="H34" s="24">
        <v>2.13</v>
      </c>
    </row>
    <row r="35" spans="1:9" x14ac:dyDescent="0.2">
      <c r="A35" s="19">
        <f t="shared" si="1"/>
        <v>24</v>
      </c>
      <c r="B35" s="117">
        <v>36304</v>
      </c>
      <c r="C35" s="106" t="s">
        <v>195</v>
      </c>
      <c r="D35" s="24">
        <v>17.059999999999999</v>
      </c>
      <c r="E35" s="24">
        <v>17.059999999999999</v>
      </c>
      <c r="F35" s="89" t="s">
        <v>192</v>
      </c>
      <c r="G35" s="24">
        <v>2.1760000000000002</v>
      </c>
      <c r="H35" s="24">
        <v>2.0979999999999999</v>
      </c>
    </row>
    <row r="36" spans="1:9" x14ac:dyDescent="0.2">
      <c r="A36" s="19">
        <f t="shared" si="1"/>
        <v>25</v>
      </c>
      <c r="B36" s="117">
        <v>36305</v>
      </c>
      <c r="C36" s="106" t="s">
        <v>195</v>
      </c>
      <c r="D36" s="24">
        <v>17.14</v>
      </c>
      <c r="E36" s="24">
        <v>17.14</v>
      </c>
      <c r="F36" s="89" t="s">
        <v>192</v>
      </c>
      <c r="G36" s="24">
        <v>2.2000000000000002</v>
      </c>
      <c r="H36" s="24">
        <v>2.125</v>
      </c>
    </row>
    <row r="37" spans="1:9" x14ac:dyDescent="0.2">
      <c r="A37" s="19">
        <f t="shared" si="1"/>
        <v>26</v>
      </c>
      <c r="B37" s="117">
        <v>36306</v>
      </c>
      <c r="C37" s="106" t="s">
        <v>195</v>
      </c>
      <c r="D37" s="24">
        <v>17.350000000000001</v>
      </c>
      <c r="E37" s="24">
        <v>17.309999999999999</v>
      </c>
      <c r="F37" s="89" t="s">
        <v>192</v>
      </c>
      <c r="G37" s="24">
        <v>2.226</v>
      </c>
      <c r="H37" s="24">
        <v>2.1459999999999999</v>
      </c>
    </row>
    <row r="38" spans="1:9" x14ac:dyDescent="0.2">
      <c r="A38" s="19">
        <f t="shared" si="1"/>
        <v>27</v>
      </c>
      <c r="B38" s="117">
        <v>36307</v>
      </c>
      <c r="C38" s="106" t="s">
        <v>195</v>
      </c>
      <c r="D38" s="24">
        <v>17.170000000000002</v>
      </c>
      <c r="E38" s="24">
        <v>17.170000000000002</v>
      </c>
      <c r="F38" s="106" t="s">
        <v>195</v>
      </c>
      <c r="G38" s="24">
        <v>2.282</v>
      </c>
      <c r="H38" s="24">
        <v>2.1949999999999998</v>
      </c>
      <c r="I38" s="106" t="s">
        <v>195</v>
      </c>
    </row>
    <row r="39" spans="1:9" x14ac:dyDescent="0.2">
      <c r="A39" s="19">
        <f t="shared" si="1"/>
        <v>28</v>
      </c>
      <c r="B39" s="117">
        <v>36308</v>
      </c>
      <c r="C39" s="106" t="s">
        <v>195</v>
      </c>
      <c r="D39" s="24">
        <v>16.84</v>
      </c>
      <c r="E39" s="24">
        <v>16.82</v>
      </c>
      <c r="F39" s="106" t="s">
        <v>195</v>
      </c>
      <c r="G39" s="24">
        <v>2.3580000000000001</v>
      </c>
      <c r="H39" s="24">
        <v>2.27</v>
      </c>
      <c r="I39" s="106" t="s">
        <v>195</v>
      </c>
    </row>
    <row r="40" spans="1:9" x14ac:dyDescent="0.2">
      <c r="A40" s="28"/>
      <c r="B40" s="124"/>
      <c r="C40" s="106"/>
      <c r="D40" s="30"/>
      <c r="E40" s="30"/>
      <c r="F40" s="89"/>
      <c r="G40" s="30"/>
      <c r="H40" s="30"/>
    </row>
    <row r="41" spans="1:9" x14ac:dyDescent="0.2">
      <c r="A41" s="28"/>
      <c r="C41" s="89"/>
      <c r="D41" s="30"/>
      <c r="E41" s="30"/>
      <c r="F41" s="89"/>
      <c r="G41" s="30"/>
      <c r="H41" s="30"/>
    </row>
    <row r="42" spans="1:9" x14ac:dyDescent="0.2">
      <c r="A42" s="28" t="s">
        <v>20</v>
      </c>
      <c r="B42" s="20"/>
      <c r="C42" s="21"/>
      <c r="D42" s="29">
        <v>36300</v>
      </c>
      <c r="E42" s="30"/>
      <c r="F42" s="21"/>
      <c r="G42" s="30"/>
      <c r="H42" s="30"/>
    </row>
    <row r="43" spans="1:9" x14ac:dyDescent="0.2">
      <c r="A43" s="28" t="s">
        <v>21</v>
      </c>
      <c r="B43" s="20"/>
      <c r="C43" s="21"/>
      <c r="D43" s="31">
        <v>36306</v>
      </c>
      <c r="E43" s="30"/>
      <c r="F43" s="21"/>
      <c r="G43" s="30"/>
      <c r="H43" s="30"/>
    </row>
    <row r="44" spans="1:9" x14ac:dyDescent="0.2">
      <c r="A44" s="28" t="s">
        <v>22</v>
      </c>
      <c r="B44" s="20"/>
      <c r="D44" s="31">
        <v>36306</v>
      </c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1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9"/>
      <c r="B47" s="14"/>
      <c r="C47" s="33"/>
      <c r="D47" s="11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40">
        <f>ROUND((AVERAGE(D11:D33)),3)</f>
        <v>18.073</v>
      </c>
      <c r="E48" s="40">
        <f>ROUND((AVERAGE(E11:E33)),3)</f>
        <v>17.88</v>
      </c>
      <c r="F48" s="41" t="s">
        <v>29</v>
      </c>
      <c r="G48" s="42">
        <f>ROUND((AVERAGE(G17:G37)),5)</f>
        <v>2.2696000000000001</v>
      </c>
      <c r="H48" s="42">
        <f>ROUND((AVERAGE(H17:H37)),5)</f>
        <v>2.1815500000000001</v>
      </c>
      <c r="I48" s="114" t="s">
        <v>30</v>
      </c>
    </row>
    <row r="49" spans="1:9" x14ac:dyDescent="0.2">
      <c r="A49" s="44" t="s">
        <v>31</v>
      </c>
      <c r="B49" s="45"/>
      <c r="C49" s="99" t="s">
        <v>196</v>
      </c>
      <c r="D49" s="103">
        <f>ROUND((AVERAGE(D20:D39)),3)</f>
        <v>17.771000000000001</v>
      </c>
      <c r="E49" s="103">
        <f>ROUND((AVERAGE(E20:E39)),3)</f>
        <v>17.675000000000001</v>
      </c>
      <c r="F49" s="48" t="s">
        <v>33</v>
      </c>
      <c r="G49" s="49">
        <f>ROUND((AVERAGE(G20:G39)),5)</f>
        <v>2.2719999999999998</v>
      </c>
      <c r="H49" s="49">
        <f>ROUND((AVERAGE(H20:H39)),5)</f>
        <v>2.1850499999999999</v>
      </c>
      <c r="I49" s="114" t="s">
        <v>34</v>
      </c>
    </row>
    <row r="50" spans="1:9" x14ac:dyDescent="0.2">
      <c r="A50" s="50" t="s">
        <v>35</v>
      </c>
      <c r="B50" s="45"/>
      <c r="C50" s="51"/>
      <c r="D50" s="47">
        <f>ROUND((((SUM(D20:D39))-D33+E33)/20),3)</f>
        <v>17.773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D33</f>
        <v>17.03</v>
      </c>
      <c r="E51" s="47" t="s">
        <v>36</v>
      </c>
      <c r="F51" s="53" t="s">
        <v>49</v>
      </c>
      <c r="G51" s="49">
        <f>G37</f>
        <v>2.226</v>
      </c>
      <c r="H51" s="49">
        <f>H37</f>
        <v>2.1459999999999999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ROUND((SUM(D32:D33)/2),3)</f>
        <v>16.954999999999998</v>
      </c>
      <c r="E52" s="54" t="s">
        <v>36</v>
      </c>
      <c r="F52" s="53" t="s">
        <v>43</v>
      </c>
      <c r="G52" s="49">
        <f>ROUND(SUM(G36:G37)/2,5)</f>
        <v>2.2130000000000001</v>
      </c>
      <c r="H52" s="49">
        <f>SUM(H36:H37)/2</f>
        <v>2.1355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ROUND((SUM(D31:D33)/3),3)</f>
        <v>17.007000000000001</v>
      </c>
      <c r="E53" s="47" t="s">
        <v>36</v>
      </c>
      <c r="F53" s="53" t="s">
        <v>40</v>
      </c>
      <c r="G53" s="49">
        <f>ROUND(AVERAGE(G35:G37),5)</f>
        <v>2.2006700000000001</v>
      </c>
      <c r="H53" s="49">
        <f>ROUND(AVERAGE(H35:H37),5)</f>
        <v>2.1230000000000002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ROUND(AVERAGE(G34:G37),5)</f>
        <v>2.20675</v>
      </c>
      <c r="H54" s="49">
        <f>ROUND(AVERAGE(H34:H37),5)</f>
        <v>2.1247500000000001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ROUND((SUM(D29:D33)/5),3)</f>
        <v>17.399999999999999</v>
      </c>
      <c r="E55" s="55" t="s">
        <v>36</v>
      </c>
      <c r="F55" s="53" t="s">
        <v>38</v>
      </c>
      <c r="G55" s="49">
        <f>ROUND(AVERAGE(G33:G37),5)</f>
        <v>2.2090000000000001</v>
      </c>
      <c r="H55" s="49">
        <f>ROUND(AVERAGE(H33:H37),5)</f>
        <v>2.1267999999999998</v>
      </c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G36</f>
        <v>2.2000000000000002</v>
      </c>
      <c r="H56" s="49">
        <f>H36</f>
        <v>2.125</v>
      </c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G35</f>
        <v>2.1760000000000002</v>
      </c>
      <c r="H57" s="42">
        <f>H35</f>
        <v>2.0979999999999999</v>
      </c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125">
        <f>SUM(G35:G36)/2</f>
        <v>2.1880000000000002</v>
      </c>
      <c r="H58" s="49">
        <f>ROUND(AVERAGE(H35:H36),5)</f>
        <v>2.1114999999999999</v>
      </c>
    </row>
    <row r="59" spans="1:9" x14ac:dyDescent="0.2">
      <c r="A59" s="25"/>
      <c r="B59" s="25"/>
      <c r="C59" s="25"/>
      <c r="D59" s="60"/>
      <c r="E59" s="60"/>
      <c r="F59" s="25"/>
      <c r="G59" s="25"/>
      <c r="H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</row>
    <row r="61" spans="1:9" ht="15" x14ac:dyDescent="0.25">
      <c r="A61" s="111" t="s">
        <v>55</v>
      </c>
      <c r="C61" s="25"/>
      <c r="E61" s="111" t="s">
        <v>56</v>
      </c>
      <c r="F61" s="61"/>
      <c r="G61" s="62"/>
      <c r="H61" s="62"/>
    </row>
    <row r="62" spans="1:9" x14ac:dyDescent="0.2">
      <c r="A62" s="98">
        <v>36301</v>
      </c>
      <c r="C62" s="62">
        <v>22.58</v>
      </c>
      <c r="E62" s="98">
        <v>36301</v>
      </c>
      <c r="F62" s="61"/>
      <c r="G62" s="100">
        <v>27.1</v>
      </c>
      <c r="H62" s="62"/>
    </row>
    <row r="63" spans="1:9" x14ac:dyDescent="0.2">
      <c r="A63" s="94">
        <v>36304</v>
      </c>
      <c r="B63" s="68" t="s">
        <v>59</v>
      </c>
      <c r="C63" s="62">
        <v>23.81</v>
      </c>
      <c r="E63" s="94">
        <v>36304</v>
      </c>
      <c r="F63" s="68" t="s">
        <v>60</v>
      </c>
      <c r="G63" s="101">
        <v>27.66</v>
      </c>
      <c r="H63" s="62"/>
    </row>
    <row r="64" spans="1:9" x14ac:dyDescent="0.2">
      <c r="A64" s="95">
        <v>36305</v>
      </c>
      <c r="C64" s="62">
        <v>24.33</v>
      </c>
      <c r="E64" s="98">
        <v>36305</v>
      </c>
      <c r="G64" s="101">
        <v>28.88</v>
      </c>
      <c r="H64" s="62"/>
    </row>
    <row r="65" spans="1:8" x14ac:dyDescent="0.2">
      <c r="A65" s="67"/>
      <c r="C65" s="69"/>
      <c r="E65" s="67"/>
      <c r="G65" s="70"/>
      <c r="H65" s="62"/>
    </row>
    <row r="66" spans="1:8" x14ac:dyDescent="0.2">
      <c r="A66" s="25"/>
      <c r="C66" s="65"/>
      <c r="E66" s="25"/>
      <c r="G66" s="66"/>
      <c r="H66" s="62"/>
    </row>
    <row r="67" spans="1:8" x14ac:dyDescent="0.2">
      <c r="A67" s="25" t="s">
        <v>62</v>
      </c>
      <c r="B67" s="68" t="s">
        <v>63</v>
      </c>
      <c r="C67" s="69">
        <f>C64</f>
        <v>24.33</v>
      </c>
      <c r="E67" s="25" t="s">
        <v>62</v>
      </c>
      <c r="F67" s="68" t="s">
        <v>64</v>
      </c>
      <c r="G67" s="69">
        <f>G64</f>
        <v>28.88</v>
      </c>
      <c r="H67" s="62"/>
    </row>
    <row r="68" spans="1:8" x14ac:dyDescent="0.2">
      <c r="A68" s="25" t="s">
        <v>65</v>
      </c>
      <c r="B68" s="68" t="s">
        <v>66</v>
      </c>
      <c r="C68" s="69">
        <f>AVERAGE(C63:C64)</f>
        <v>24.07</v>
      </c>
      <c r="E68" s="25" t="s">
        <v>65</v>
      </c>
      <c r="F68" s="68" t="s">
        <v>67</v>
      </c>
      <c r="G68" s="69">
        <f>AVERAGE(G63:G64)</f>
        <v>28.27</v>
      </c>
      <c r="H68" s="62"/>
    </row>
    <row r="69" spans="1:8" x14ac:dyDescent="0.2">
      <c r="A69" s="25" t="s">
        <v>68</v>
      </c>
      <c r="B69" s="68" t="s">
        <v>69</v>
      </c>
      <c r="C69" s="69">
        <f>AVERAGE(C62:C64)</f>
        <v>23.573333333333334</v>
      </c>
      <c r="E69" s="25" t="s">
        <v>68</v>
      </c>
      <c r="F69" s="68" t="s">
        <v>70</v>
      </c>
      <c r="G69" s="69">
        <f>AVERAGE(G62:G64)</f>
        <v>27.88</v>
      </c>
      <c r="H69" s="62"/>
    </row>
    <row r="72" spans="1:8" ht="15" x14ac:dyDescent="0.25">
      <c r="A72" s="111" t="s">
        <v>71</v>
      </c>
      <c r="C72" s="25"/>
    </row>
    <row r="73" spans="1:8" x14ac:dyDescent="0.2">
      <c r="A73" s="98">
        <v>36304</v>
      </c>
      <c r="C73" s="65">
        <v>1.19</v>
      </c>
    </row>
    <row r="74" spans="1:8" x14ac:dyDescent="0.2">
      <c r="A74" s="122">
        <v>36305</v>
      </c>
      <c r="C74" s="65">
        <v>1.19</v>
      </c>
    </row>
    <row r="75" spans="1:8" x14ac:dyDescent="0.2">
      <c r="A75" s="95">
        <v>36306</v>
      </c>
      <c r="C75" s="65">
        <v>1.19</v>
      </c>
    </row>
    <row r="76" spans="1:8" x14ac:dyDescent="0.2">
      <c r="A76" s="25"/>
      <c r="C76" s="65"/>
    </row>
    <row r="77" spans="1:8" x14ac:dyDescent="0.2">
      <c r="A77" s="25" t="s">
        <v>62</v>
      </c>
      <c r="B77" s="87" t="s">
        <v>89</v>
      </c>
      <c r="C77" s="65">
        <f>C75</f>
        <v>1.19</v>
      </c>
    </row>
    <row r="78" spans="1:8" x14ac:dyDescent="0.2">
      <c r="A78" s="25" t="s">
        <v>65</v>
      </c>
      <c r="B78" s="87" t="s">
        <v>90</v>
      </c>
      <c r="C78" s="65">
        <f>AVERAGE(C74:C75)</f>
        <v>1.19</v>
      </c>
    </row>
    <row r="79" spans="1:8" x14ac:dyDescent="0.2">
      <c r="A79" s="25" t="s">
        <v>68</v>
      </c>
      <c r="B79" s="87" t="s">
        <v>91</v>
      </c>
      <c r="C79" s="65">
        <f>AVERAGE(C73:C75)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workbookViewId="0">
      <selection activeCell="G57" sqref="G57"/>
    </sheetView>
  </sheetViews>
  <sheetFormatPr defaultRowHeight="12.75" x14ac:dyDescent="0.2"/>
  <cols>
    <col min="1" max="1" width="12.140625" customWidth="1"/>
    <col min="3" max="3" width="13.42578125" customWidth="1"/>
    <col min="4" max="4" width="12.140625" customWidth="1"/>
    <col min="5" max="5" width="11.7109375" customWidth="1"/>
    <col min="6" max="6" width="12.28515625" customWidth="1"/>
    <col min="7" max="7" width="12.42578125" customWidth="1"/>
    <col min="8" max="8" width="13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82</v>
      </c>
      <c r="E2" s="6"/>
      <c r="F2" s="6"/>
      <c r="G2" s="88"/>
      <c r="H2" s="8"/>
    </row>
    <row r="3" spans="1:9" x14ac:dyDescent="0.2">
      <c r="A3" s="9"/>
      <c r="B3" s="118" t="s">
        <v>191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9" si="0">A10+1</f>
        <v>1</v>
      </c>
      <c r="B11" s="117">
        <v>36242</v>
      </c>
      <c r="C11" s="106" t="s">
        <v>85</v>
      </c>
      <c r="D11" s="24">
        <v>15.51</v>
      </c>
      <c r="E11" s="24">
        <v>15.5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36243</v>
      </c>
      <c r="C12" s="106" t="s">
        <v>85</v>
      </c>
      <c r="D12" s="24">
        <v>15.34</v>
      </c>
      <c r="E12" s="24">
        <v>15.38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36244</v>
      </c>
      <c r="C13" s="106" t="s">
        <v>85</v>
      </c>
      <c r="D13" s="24">
        <v>15.67</v>
      </c>
      <c r="E13" s="24">
        <v>15.68</v>
      </c>
      <c r="F13" s="106"/>
      <c r="G13" s="24"/>
      <c r="H13" s="24"/>
      <c r="I13" s="106"/>
    </row>
    <row r="14" spans="1:9" x14ac:dyDescent="0.2">
      <c r="A14" s="19">
        <f t="shared" si="0"/>
        <v>4</v>
      </c>
      <c r="B14" s="117">
        <v>36245</v>
      </c>
      <c r="C14" s="106" t="s">
        <v>85</v>
      </c>
      <c r="D14" s="24">
        <v>16.170000000000002</v>
      </c>
      <c r="E14" s="24">
        <v>16.16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36248</v>
      </c>
      <c r="C15" s="106" t="s">
        <v>85</v>
      </c>
      <c r="D15" s="24">
        <v>16.440000000000001</v>
      </c>
      <c r="E15" s="24">
        <v>16.41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36249</v>
      </c>
      <c r="C16" s="106" t="s">
        <v>85</v>
      </c>
      <c r="D16" s="24">
        <v>16.8</v>
      </c>
      <c r="E16" s="24">
        <v>16.739999999999998</v>
      </c>
      <c r="F16" s="106" t="s">
        <v>85</v>
      </c>
      <c r="G16" s="24">
        <v>1.978</v>
      </c>
      <c r="H16" s="24">
        <v>1.875</v>
      </c>
      <c r="I16" s="106" t="s">
        <v>85</v>
      </c>
    </row>
    <row r="17" spans="1:9" x14ac:dyDescent="0.2">
      <c r="A17" s="19">
        <f t="shared" si="0"/>
        <v>7</v>
      </c>
      <c r="B17" s="117">
        <v>36250</v>
      </c>
      <c r="C17" s="106" t="s">
        <v>85</v>
      </c>
      <c r="D17" s="24">
        <v>16.760000000000002</v>
      </c>
      <c r="E17" s="24">
        <v>16.73</v>
      </c>
      <c r="F17" s="106" t="s">
        <v>85</v>
      </c>
      <c r="G17" s="24">
        <v>2.0129999999999999</v>
      </c>
      <c r="H17" s="24">
        <v>1.9</v>
      </c>
      <c r="I17" s="106" t="s">
        <v>85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36251</v>
      </c>
      <c r="C19" s="89" t="s">
        <v>85</v>
      </c>
      <c r="D19" s="121">
        <v>16.64</v>
      </c>
      <c r="E19" s="121">
        <v>16.61</v>
      </c>
      <c r="F19" s="89" t="s">
        <v>85</v>
      </c>
      <c r="G19" s="121">
        <v>2.0379999999999998</v>
      </c>
      <c r="H19" s="121">
        <v>1.931</v>
      </c>
      <c r="I19" s="25"/>
    </row>
    <row r="20" spans="1:9" x14ac:dyDescent="0.2">
      <c r="A20" s="19">
        <f t="shared" si="0"/>
        <v>9</v>
      </c>
      <c r="B20" s="117">
        <v>36255</v>
      </c>
      <c r="C20" s="89" t="s">
        <v>85</v>
      </c>
      <c r="D20" s="24">
        <v>16.95</v>
      </c>
      <c r="E20" s="24">
        <v>16.89</v>
      </c>
      <c r="F20" s="89" t="s">
        <v>85</v>
      </c>
      <c r="G20" s="24">
        <v>2.0299999999999998</v>
      </c>
      <c r="H20" s="24">
        <v>1.91</v>
      </c>
      <c r="I20" s="25"/>
    </row>
    <row r="21" spans="1:9" x14ac:dyDescent="0.2">
      <c r="A21" s="19">
        <f t="shared" si="0"/>
        <v>10</v>
      </c>
      <c r="B21" s="117">
        <v>36256</v>
      </c>
      <c r="C21" s="89" t="s">
        <v>85</v>
      </c>
      <c r="D21" s="24">
        <v>16.809999999999999</v>
      </c>
      <c r="E21" s="24">
        <v>16.8</v>
      </c>
      <c r="F21" s="89" t="s">
        <v>85</v>
      </c>
      <c r="G21" s="24">
        <v>2.0129999999999999</v>
      </c>
      <c r="H21" s="24">
        <v>1.9</v>
      </c>
      <c r="I21" s="25"/>
    </row>
    <row r="22" spans="1:9" x14ac:dyDescent="0.2">
      <c r="A22" s="19">
        <f t="shared" si="0"/>
        <v>11</v>
      </c>
      <c r="B22" s="117">
        <v>36257</v>
      </c>
      <c r="C22" s="89" t="s">
        <v>85</v>
      </c>
      <c r="D22" s="24">
        <v>16.03</v>
      </c>
      <c r="E22" s="24">
        <v>16.04</v>
      </c>
      <c r="F22" s="89" t="s">
        <v>85</v>
      </c>
      <c r="G22" s="24">
        <v>2.024</v>
      </c>
      <c r="H22" s="24">
        <v>1.9</v>
      </c>
      <c r="I22" s="25"/>
    </row>
    <row r="23" spans="1:9" x14ac:dyDescent="0.2">
      <c r="A23" s="19">
        <f t="shared" si="0"/>
        <v>12</v>
      </c>
      <c r="B23" s="117">
        <v>36258</v>
      </c>
      <c r="C23" s="89" t="s">
        <v>85</v>
      </c>
      <c r="D23" s="24">
        <v>15.83</v>
      </c>
      <c r="E23" s="24">
        <v>15.88</v>
      </c>
      <c r="F23" s="89" t="s">
        <v>85</v>
      </c>
      <c r="G23" s="24">
        <v>2.0699999999999998</v>
      </c>
      <c r="H23" s="24">
        <v>1.97</v>
      </c>
      <c r="I23" s="25"/>
    </row>
    <row r="24" spans="1:9" x14ac:dyDescent="0.2">
      <c r="A24" s="19">
        <f t="shared" si="0"/>
        <v>13</v>
      </c>
      <c r="B24" s="117">
        <v>36259</v>
      </c>
      <c r="C24" s="89" t="s">
        <v>85</v>
      </c>
      <c r="D24" s="24">
        <v>16.57</v>
      </c>
      <c r="E24" s="24">
        <v>16.559999999999999</v>
      </c>
      <c r="F24" s="89" t="s">
        <v>85</v>
      </c>
      <c r="G24" s="24">
        <v>2.0960000000000001</v>
      </c>
      <c r="H24" s="24">
        <v>1.98</v>
      </c>
      <c r="I24" s="25"/>
    </row>
    <row r="25" spans="1:9" x14ac:dyDescent="0.2">
      <c r="A25" s="19">
        <f t="shared" si="0"/>
        <v>14</v>
      </c>
      <c r="B25" s="117">
        <v>36262</v>
      </c>
      <c r="C25" s="89" t="s">
        <v>85</v>
      </c>
      <c r="D25" s="24">
        <v>16.399999999999999</v>
      </c>
      <c r="E25" s="24">
        <v>16.46</v>
      </c>
      <c r="F25" s="89" t="s">
        <v>85</v>
      </c>
      <c r="G25" s="24">
        <v>2.1280000000000001</v>
      </c>
      <c r="H25" s="24">
        <v>2.0099999999999998</v>
      </c>
      <c r="I25" s="25"/>
    </row>
    <row r="26" spans="1:9" x14ac:dyDescent="0.2">
      <c r="A26" s="19">
        <f t="shared" si="0"/>
        <v>15</v>
      </c>
      <c r="B26" s="117">
        <v>36263</v>
      </c>
      <c r="C26" s="89" t="s">
        <v>85</v>
      </c>
      <c r="D26" s="24">
        <v>16.72</v>
      </c>
      <c r="E26" s="24">
        <v>16.78</v>
      </c>
      <c r="F26" s="89" t="s">
        <v>85</v>
      </c>
      <c r="G26" s="24">
        <v>2.1360000000000001</v>
      </c>
      <c r="H26" s="24">
        <v>2.02</v>
      </c>
      <c r="I26" s="25"/>
    </row>
    <row r="27" spans="1:9" x14ac:dyDescent="0.2">
      <c r="A27" s="19">
        <f t="shared" si="0"/>
        <v>16</v>
      </c>
      <c r="B27" s="117">
        <v>36264</v>
      </c>
      <c r="C27" s="89" t="s">
        <v>85</v>
      </c>
      <c r="D27" s="24">
        <v>16.47</v>
      </c>
      <c r="E27" s="24">
        <v>16.55</v>
      </c>
      <c r="F27" s="89" t="s">
        <v>85</v>
      </c>
      <c r="G27" s="24">
        <v>2.0960000000000001</v>
      </c>
      <c r="H27" s="24">
        <v>1.9850000000000001</v>
      </c>
      <c r="I27" s="25"/>
    </row>
    <row r="28" spans="1:9" x14ac:dyDescent="0.2">
      <c r="A28" s="19">
        <f t="shared" si="0"/>
        <v>17</v>
      </c>
      <c r="B28" s="117">
        <v>36265</v>
      </c>
      <c r="C28" s="89" t="s">
        <v>85</v>
      </c>
      <c r="D28" s="24">
        <v>16.87</v>
      </c>
      <c r="E28" s="24">
        <v>16.89</v>
      </c>
      <c r="F28" s="89" t="s">
        <v>85</v>
      </c>
      <c r="G28" s="24">
        <v>2.137</v>
      </c>
      <c r="H28" s="24">
        <v>2.0249999999999999</v>
      </c>
      <c r="I28" s="25"/>
    </row>
    <row r="29" spans="1:9" x14ac:dyDescent="0.2">
      <c r="A29" s="19">
        <f t="shared" si="0"/>
        <v>18</v>
      </c>
      <c r="B29" s="117">
        <v>36266</v>
      </c>
      <c r="C29" s="89" t="s">
        <v>85</v>
      </c>
      <c r="D29" s="24">
        <v>17.329999999999998</v>
      </c>
      <c r="E29" s="24">
        <v>17.34</v>
      </c>
      <c r="F29" s="89" t="s">
        <v>85</v>
      </c>
      <c r="G29" s="24">
        <v>2.1240000000000001</v>
      </c>
      <c r="H29" s="24">
        <v>2.0150000000000001</v>
      </c>
      <c r="I29" s="25"/>
    </row>
    <row r="30" spans="1:9" x14ac:dyDescent="0.2">
      <c r="A30" s="19">
        <f t="shared" si="0"/>
        <v>19</v>
      </c>
      <c r="B30" s="117">
        <v>36269</v>
      </c>
      <c r="C30" s="89" t="s">
        <v>85</v>
      </c>
      <c r="D30" s="24">
        <v>17.8</v>
      </c>
      <c r="E30" s="24">
        <v>17.63</v>
      </c>
      <c r="F30" s="89" t="s">
        <v>85</v>
      </c>
      <c r="G30" s="24">
        <v>2.169</v>
      </c>
      <c r="H30" s="24">
        <v>2.0550000000000002</v>
      </c>
      <c r="I30" s="25"/>
    </row>
    <row r="31" spans="1:9" x14ac:dyDescent="0.2">
      <c r="A31" s="19">
        <f t="shared" si="0"/>
        <v>20</v>
      </c>
      <c r="B31" s="117">
        <v>36270</v>
      </c>
      <c r="C31" s="89" t="s">
        <v>85</v>
      </c>
      <c r="D31" s="24">
        <v>17.78</v>
      </c>
      <c r="E31" s="24">
        <v>17.48</v>
      </c>
      <c r="F31" s="89" t="s">
        <v>85</v>
      </c>
      <c r="G31" s="24">
        <v>2.1440000000000001</v>
      </c>
      <c r="H31" s="24">
        <v>2.0550000000000002</v>
      </c>
      <c r="I31" s="26"/>
    </row>
    <row r="32" spans="1:9" x14ac:dyDescent="0.2">
      <c r="A32" s="19">
        <f t="shared" si="0"/>
        <v>21</v>
      </c>
      <c r="B32" s="117">
        <v>36271</v>
      </c>
      <c r="C32" s="106" t="s">
        <v>192</v>
      </c>
      <c r="D32" s="24">
        <v>17.920000000000002</v>
      </c>
      <c r="E32" s="24">
        <v>17.670000000000002</v>
      </c>
      <c r="F32" s="89" t="s">
        <v>85</v>
      </c>
      <c r="G32" s="24">
        <v>2.1739999999999999</v>
      </c>
      <c r="H32" s="24">
        <v>2.085</v>
      </c>
      <c r="I32" s="21"/>
    </row>
    <row r="33" spans="1:9" x14ac:dyDescent="0.2">
      <c r="A33" s="19">
        <f t="shared" si="0"/>
        <v>22</v>
      </c>
      <c r="B33" s="117">
        <v>36272</v>
      </c>
      <c r="C33" s="106" t="s">
        <v>192</v>
      </c>
      <c r="D33" s="24">
        <v>18.18</v>
      </c>
      <c r="E33" s="24">
        <v>17.87</v>
      </c>
      <c r="F33" s="89" t="s">
        <v>85</v>
      </c>
      <c r="G33" s="24">
        <v>2.2250000000000001</v>
      </c>
      <c r="H33" s="24">
        <v>2.14</v>
      </c>
      <c r="I33" s="21"/>
    </row>
    <row r="34" spans="1:9" x14ac:dyDescent="0.2">
      <c r="A34" s="19">
        <f t="shared" si="0"/>
        <v>23</v>
      </c>
      <c r="B34" s="117">
        <v>36273</v>
      </c>
      <c r="C34" s="106" t="s">
        <v>192</v>
      </c>
      <c r="D34" s="24">
        <v>17.940000000000001</v>
      </c>
      <c r="E34" s="24">
        <v>17.66</v>
      </c>
      <c r="F34" s="89" t="s">
        <v>85</v>
      </c>
      <c r="G34" s="24">
        <v>2.226</v>
      </c>
      <c r="H34" s="24">
        <v>2.145</v>
      </c>
      <c r="I34" s="21"/>
    </row>
    <row r="35" spans="1:9" x14ac:dyDescent="0.2">
      <c r="A35" s="19">
        <f t="shared" si="0"/>
        <v>24</v>
      </c>
      <c r="B35" s="117">
        <v>36276</v>
      </c>
      <c r="C35" s="106" t="s">
        <v>192</v>
      </c>
      <c r="D35" s="24">
        <v>17.66</v>
      </c>
      <c r="E35" s="24">
        <v>17.420000000000002</v>
      </c>
      <c r="F35" s="89" t="s">
        <v>85</v>
      </c>
      <c r="G35" s="24">
        <v>2.2989999999999999</v>
      </c>
      <c r="H35" s="24">
        <v>2.2250000000000001</v>
      </c>
      <c r="I35" s="21"/>
    </row>
    <row r="36" spans="1:9" x14ac:dyDescent="0.2">
      <c r="A36" s="19">
        <f t="shared" si="0"/>
        <v>25</v>
      </c>
      <c r="B36" s="117">
        <v>36277</v>
      </c>
      <c r="C36" s="106" t="s">
        <v>192</v>
      </c>
      <c r="D36" s="24">
        <v>17.809999999999999</v>
      </c>
      <c r="E36" s="24">
        <v>17.55</v>
      </c>
      <c r="F36" s="89" t="s">
        <v>85</v>
      </c>
      <c r="G36" s="24">
        <v>2.331</v>
      </c>
      <c r="H36" s="24">
        <v>2.2349999999999999</v>
      </c>
      <c r="I36" s="106"/>
    </row>
    <row r="37" spans="1:9" x14ac:dyDescent="0.2">
      <c r="A37" s="19">
        <f t="shared" si="0"/>
        <v>26</v>
      </c>
      <c r="B37" s="117">
        <v>36278</v>
      </c>
      <c r="C37" s="106" t="s">
        <v>192</v>
      </c>
      <c r="D37" s="24">
        <v>18.45</v>
      </c>
      <c r="E37" s="24">
        <v>18.09</v>
      </c>
      <c r="F37" s="89" t="s">
        <v>85</v>
      </c>
      <c r="G37" s="24">
        <v>2.3479999999999999</v>
      </c>
      <c r="H37" s="24">
        <v>2.2320000000000002</v>
      </c>
      <c r="I37" s="106"/>
    </row>
    <row r="38" spans="1:9" x14ac:dyDescent="0.2">
      <c r="A38" s="19">
        <f t="shared" si="0"/>
        <v>27</v>
      </c>
      <c r="B38" s="117">
        <v>36279</v>
      </c>
      <c r="C38" s="106" t="s">
        <v>192</v>
      </c>
      <c r="D38" s="24">
        <v>18.53</v>
      </c>
      <c r="E38" s="24">
        <v>18.13</v>
      </c>
      <c r="F38" s="106" t="s">
        <v>192</v>
      </c>
      <c r="G38" s="24">
        <v>2.339</v>
      </c>
      <c r="H38" s="24">
        <v>2.2349999999999999</v>
      </c>
      <c r="I38" s="106" t="s">
        <v>192</v>
      </c>
    </row>
    <row r="39" spans="1:9" x14ac:dyDescent="0.2">
      <c r="A39" s="19">
        <f t="shared" si="0"/>
        <v>28</v>
      </c>
      <c r="B39" s="117">
        <v>36280</v>
      </c>
      <c r="C39" s="106" t="s">
        <v>192</v>
      </c>
      <c r="D39" s="24">
        <v>18.66</v>
      </c>
      <c r="E39" s="24">
        <v>18.34</v>
      </c>
      <c r="F39" s="106" t="s">
        <v>192</v>
      </c>
      <c r="G39" s="24">
        <v>2.2530000000000001</v>
      </c>
      <c r="H39" s="24">
        <v>2.16</v>
      </c>
      <c r="I39" s="106" t="s">
        <v>192</v>
      </c>
    </row>
    <row r="40" spans="1:9" x14ac:dyDescent="0.2">
      <c r="A40" s="28"/>
      <c r="B40" s="124"/>
      <c r="C40" s="106"/>
      <c r="D40" s="30"/>
      <c r="E40" s="30"/>
      <c r="F40" s="89"/>
      <c r="G40" s="30"/>
      <c r="H40" s="30"/>
      <c r="I40" s="92"/>
    </row>
    <row r="41" spans="1:9" x14ac:dyDescent="0.2">
      <c r="A41" s="28"/>
      <c r="C41" s="89"/>
      <c r="D41" s="30"/>
      <c r="E41" s="30"/>
      <c r="F41" s="89"/>
      <c r="G41" s="30"/>
      <c r="H41" s="30"/>
      <c r="I41" s="92"/>
    </row>
    <row r="42" spans="1:9" x14ac:dyDescent="0.2">
      <c r="A42" s="28" t="s">
        <v>20</v>
      </c>
      <c r="B42" s="20"/>
      <c r="C42" s="21"/>
      <c r="D42" s="29">
        <v>36270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36278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36278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2" t="s">
        <v>25</v>
      </c>
      <c r="E46" s="112" t="s">
        <v>25</v>
      </c>
      <c r="F46" s="33"/>
      <c r="G46" s="113" t="s">
        <v>4</v>
      </c>
      <c r="H46" s="113" t="s">
        <v>26</v>
      </c>
      <c r="I46" s="25"/>
    </row>
    <row r="47" spans="1:9" x14ac:dyDescent="0.2">
      <c r="A47" s="19"/>
      <c r="B47" s="14"/>
      <c r="C47" s="33"/>
      <c r="D47" s="112" t="s">
        <v>5</v>
      </c>
      <c r="E47" s="112" t="s">
        <v>5</v>
      </c>
      <c r="F47" s="33"/>
      <c r="G47" s="113" t="s">
        <v>6</v>
      </c>
      <c r="H47" s="113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ROUND((AVERAGE(D11:D31)),3)</f>
        <v>16.545000000000002</v>
      </c>
      <c r="E48" s="40">
        <f>ROUND((AVERAGE(E11:E31)),3)</f>
        <v>16.526</v>
      </c>
      <c r="F48" s="41" t="s">
        <v>29</v>
      </c>
      <c r="G48" s="42">
        <f>ROUND((AVERAGE(G16:G37)),5)</f>
        <v>2.1332900000000001</v>
      </c>
      <c r="H48" s="42">
        <f>ROUND((AVERAGE(H16:H37)),5)</f>
        <v>2.0282399999999998</v>
      </c>
      <c r="I48" s="114" t="s">
        <v>30</v>
      </c>
    </row>
    <row r="49" spans="1:9" x14ac:dyDescent="0.2">
      <c r="A49" s="44" t="s">
        <v>31</v>
      </c>
      <c r="B49" s="45"/>
      <c r="C49" s="99" t="s">
        <v>193</v>
      </c>
      <c r="D49" s="103">
        <f>ROUND((AVERAGE(D19:D39)),3)</f>
        <v>17.302</v>
      </c>
      <c r="E49" s="103">
        <f>ROUND((AVERAGE(E19:E39)),3)</f>
        <v>17.172999999999998</v>
      </c>
      <c r="F49" s="48" t="s">
        <v>33</v>
      </c>
      <c r="G49" s="49">
        <f>ROUND((AVERAGE(G19:G39)),5)</f>
        <v>2.1619000000000002</v>
      </c>
      <c r="H49" s="49">
        <f>ROUND((AVERAGE(H19:H39)),5)</f>
        <v>2.05776</v>
      </c>
      <c r="I49" s="114" t="s">
        <v>34</v>
      </c>
    </row>
    <row r="50" spans="1:9" x14ac:dyDescent="0.2">
      <c r="A50" s="50" t="s">
        <v>35</v>
      </c>
      <c r="B50" s="45"/>
      <c r="C50" s="51"/>
      <c r="D50" s="47">
        <f>ROUND((((SUM(D19:D39))-D31+E31)/21),3)</f>
        <v>17.288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D31</f>
        <v>17.78</v>
      </c>
      <c r="E51" s="47" t="s">
        <v>36</v>
      </c>
      <c r="F51" s="53" t="s">
        <v>49</v>
      </c>
      <c r="G51" s="49">
        <f>G37</f>
        <v>2.3479999999999999</v>
      </c>
      <c r="H51" s="49">
        <f>H37</f>
        <v>2.2320000000000002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ROUND((SUM(D30:D31)/2),3)</f>
        <v>17.79</v>
      </c>
      <c r="E52" s="54" t="s">
        <v>36</v>
      </c>
      <c r="F52" s="53" t="s">
        <v>43</v>
      </c>
      <c r="G52" s="49">
        <f>ROUND(SUM(G36:G37)/2,5)</f>
        <v>2.3395000000000001</v>
      </c>
      <c r="H52" s="49">
        <f>SUM(H36:H37)/2</f>
        <v>2.2335000000000003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ROUND((SUM(D29:D31)/3),3)</f>
        <v>17.637</v>
      </c>
      <c r="E53" s="47" t="s">
        <v>36</v>
      </c>
      <c r="F53" s="53" t="s">
        <v>40</v>
      </c>
      <c r="G53" s="49">
        <f>ROUND(AVERAGE(G35:G37),5)</f>
        <v>2.3260000000000001</v>
      </c>
      <c r="H53" s="49">
        <f>ROUND(AVERAGE(H35:H37),5)</f>
        <v>2.2306699999999999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ROUND(AVERAGE(G34:G37),5)</f>
        <v>2.3010000000000002</v>
      </c>
      <c r="H54" s="49">
        <f>ROUND(AVERAGE(H34:H37),5)</f>
        <v>2.2092499999999999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ROUND((SUM(D27:D31)/5),3)</f>
        <v>17.25</v>
      </c>
      <c r="E55" s="55" t="s">
        <v>36</v>
      </c>
      <c r="F55" s="53" t="s">
        <v>38</v>
      </c>
      <c r="G55" s="49">
        <f>ROUND(AVERAGE(G33:G37),5)</f>
        <v>2.2858000000000001</v>
      </c>
      <c r="H55" s="49">
        <f>ROUND(AVERAGE(H33:H37),5)</f>
        <v>2.1953999999999998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G36</f>
        <v>2.331</v>
      </c>
      <c r="H56" s="49">
        <f>H36</f>
        <v>2.2349999999999999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G35</f>
        <v>2.2989999999999999</v>
      </c>
      <c r="H57" s="42">
        <f>H35</f>
        <v>2.2250000000000001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123">
        <f>SUM(G35:G36)/2</f>
        <v>2.3149999999999999</v>
      </c>
      <c r="H58" s="49">
        <f>ROUND(AVERAGE(H35:H36),5)</f>
        <v>2.23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" x14ac:dyDescent="0.25">
      <c r="A61" s="111" t="s">
        <v>55</v>
      </c>
      <c r="C61" s="25"/>
      <c r="E61" s="111" t="s">
        <v>56</v>
      </c>
      <c r="F61" s="61"/>
      <c r="G61" s="62"/>
      <c r="H61" s="62"/>
      <c r="I61" s="25"/>
    </row>
    <row r="62" spans="1:9" x14ac:dyDescent="0.2">
      <c r="A62" s="98">
        <v>36273</v>
      </c>
      <c r="C62" s="62">
        <v>19.100000000000001</v>
      </c>
      <c r="E62" s="98">
        <v>36273</v>
      </c>
      <c r="F62" s="61"/>
      <c r="G62" s="100">
        <v>24.24</v>
      </c>
      <c r="H62" s="62"/>
      <c r="I62" s="25"/>
    </row>
    <row r="63" spans="1:9" x14ac:dyDescent="0.2">
      <c r="A63" s="94">
        <v>36276</v>
      </c>
      <c r="B63" s="68" t="s">
        <v>59</v>
      </c>
      <c r="C63" s="62">
        <v>19.989999999999998</v>
      </c>
      <c r="E63" s="94">
        <v>36276</v>
      </c>
      <c r="F63" s="68" t="s">
        <v>60</v>
      </c>
      <c r="G63" s="101">
        <v>24.99</v>
      </c>
      <c r="H63" s="62"/>
      <c r="I63" s="25"/>
    </row>
    <row r="64" spans="1:9" x14ac:dyDescent="0.2">
      <c r="A64" s="95">
        <v>36277</v>
      </c>
      <c r="C64" s="62">
        <v>20.010000000000002</v>
      </c>
      <c r="E64" s="98">
        <v>36277</v>
      </c>
      <c r="G64" s="101">
        <v>24.77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20.010000000000002</v>
      </c>
      <c r="E67" s="25" t="s">
        <v>62</v>
      </c>
      <c r="F67" s="68" t="s">
        <v>64</v>
      </c>
      <c r="G67" s="69">
        <f>G64</f>
        <v>24.77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20</v>
      </c>
      <c r="E68" s="25" t="s">
        <v>65</v>
      </c>
      <c r="F68" s="68" t="s">
        <v>67</v>
      </c>
      <c r="G68" s="69">
        <f>AVERAGE(G63:G64)</f>
        <v>24.88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19.700000000000003</v>
      </c>
      <c r="E69" s="25" t="s">
        <v>68</v>
      </c>
      <c r="F69" s="68" t="s">
        <v>70</v>
      </c>
      <c r="G69" s="69">
        <f>AVERAGE(G62:G64)</f>
        <v>24.666666666666668</v>
      </c>
      <c r="H69" s="62"/>
      <c r="I69" s="25"/>
    </row>
    <row r="72" spans="1:9" ht="15" x14ac:dyDescent="0.25">
      <c r="A72" s="111" t="s">
        <v>71</v>
      </c>
      <c r="C72" s="25"/>
    </row>
    <row r="73" spans="1:9" x14ac:dyDescent="0.2">
      <c r="A73" s="98">
        <v>36276</v>
      </c>
      <c r="C73" s="65">
        <v>1.19</v>
      </c>
    </row>
    <row r="74" spans="1:9" x14ac:dyDescent="0.2">
      <c r="A74" s="122">
        <v>36277</v>
      </c>
      <c r="C74" s="65">
        <v>1.19</v>
      </c>
    </row>
    <row r="75" spans="1:9" x14ac:dyDescent="0.2">
      <c r="A75" s="95">
        <v>36278</v>
      </c>
      <c r="C75" s="65">
        <v>1.19</v>
      </c>
    </row>
    <row r="76" spans="1:9" x14ac:dyDescent="0.2">
      <c r="A76" s="25"/>
      <c r="C76" s="65"/>
    </row>
    <row r="77" spans="1:9" x14ac:dyDescent="0.2">
      <c r="A77" s="25" t="s">
        <v>62</v>
      </c>
      <c r="B77" s="87" t="s">
        <v>89</v>
      </c>
      <c r="C77" s="65">
        <f>C75</f>
        <v>1.19</v>
      </c>
    </row>
    <row r="78" spans="1:9" x14ac:dyDescent="0.2">
      <c r="A78" s="25" t="s">
        <v>65</v>
      </c>
      <c r="B78" s="87" t="s">
        <v>90</v>
      </c>
      <c r="C78" s="65">
        <f>AVERAGE(C74:C75)</f>
        <v>1.19</v>
      </c>
    </row>
    <row r="79" spans="1:9" x14ac:dyDescent="0.2">
      <c r="A79" s="25" t="s">
        <v>68</v>
      </c>
      <c r="B79" s="87" t="s">
        <v>91</v>
      </c>
      <c r="C79" s="65">
        <f>AVERAGE(C73:C75)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workbookViewId="0">
      <selection activeCell="G55" sqref="G55"/>
    </sheetView>
  </sheetViews>
  <sheetFormatPr defaultRowHeight="12.75" x14ac:dyDescent="0.2"/>
  <cols>
    <col min="1" max="1" width="11" customWidth="1"/>
    <col min="3" max="3" width="13.85546875" customWidth="1"/>
    <col min="4" max="4" width="11.85546875" customWidth="1"/>
    <col min="5" max="5" width="12.42578125" customWidth="1"/>
    <col min="6" max="6" width="9.7109375" customWidth="1"/>
    <col min="7" max="7" width="12.28515625" customWidth="1"/>
    <col min="8" max="8" width="13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82</v>
      </c>
      <c r="E2" s="6"/>
      <c r="F2" s="6"/>
      <c r="G2" s="88"/>
      <c r="H2" s="8"/>
    </row>
    <row r="3" spans="1:9" x14ac:dyDescent="0.2">
      <c r="A3" s="9"/>
      <c r="B3" s="118" t="s">
        <v>83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8" si="0">A10+1</f>
        <v>1</v>
      </c>
      <c r="B11" s="117">
        <v>36214</v>
      </c>
      <c r="C11" s="106" t="s">
        <v>84</v>
      </c>
      <c r="D11" s="24">
        <v>12.48</v>
      </c>
      <c r="E11" s="24">
        <v>12.58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36215</v>
      </c>
      <c r="C12" s="106" t="s">
        <v>84</v>
      </c>
      <c r="D12" s="24">
        <v>12.61</v>
      </c>
      <c r="E12" s="24">
        <v>12.72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36216</v>
      </c>
      <c r="C13" s="106" t="s">
        <v>84</v>
      </c>
      <c r="D13" s="24">
        <v>12.68</v>
      </c>
      <c r="E13" s="24">
        <v>12.81</v>
      </c>
      <c r="F13" s="106" t="s">
        <v>84</v>
      </c>
      <c r="G13" s="24">
        <v>1.659</v>
      </c>
      <c r="H13" s="24">
        <v>1.57</v>
      </c>
      <c r="I13" s="106" t="s">
        <v>84</v>
      </c>
    </row>
    <row r="14" spans="1:9" x14ac:dyDescent="0.2">
      <c r="A14" s="19">
        <f t="shared" si="0"/>
        <v>4</v>
      </c>
      <c r="B14" s="117">
        <v>36217</v>
      </c>
      <c r="C14" s="106" t="s">
        <v>84</v>
      </c>
      <c r="D14" s="24">
        <v>12.27</v>
      </c>
      <c r="E14" s="24">
        <v>12.4</v>
      </c>
      <c r="F14" s="106" t="s">
        <v>84</v>
      </c>
      <c r="G14" s="24">
        <v>1.6279999999999999</v>
      </c>
      <c r="H14" s="24">
        <v>1.5349999999999999</v>
      </c>
      <c r="I14" s="106" t="s">
        <v>84</v>
      </c>
    </row>
    <row r="15" spans="1:9" x14ac:dyDescent="0.2">
      <c r="A15" s="19"/>
      <c r="B15" s="92"/>
      <c r="E15" s="92"/>
    </row>
    <row r="16" spans="1:9" x14ac:dyDescent="0.2">
      <c r="A16" s="19">
        <v>5</v>
      </c>
      <c r="B16" s="117">
        <v>36220</v>
      </c>
      <c r="C16" s="89" t="s">
        <v>84</v>
      </c>
      <c r="D16" s="121">
        <v>12.24</v>
      </c>
      <c r="E16" s="121">
        <v>12.4</v>
      </c>
      <c r="F16" s="89" t="s">
        <v>84</v>
      </c>
      <c r="G16" s="121">
        <v>1.7010000000000001</v>
      </c>
      <c r="H16" s="121">
        <v>1.6</v>
      </c>
      <c r="I16" s="25"/>
    </row>
    <row r="17" spans="1:9" x14ac:dyDescent="0.2">
      <c r="A17" s="19">
        <f t="shared" si="0"/>
        <v>6</v>
      </c>
      <c r="B17" s="117">
        <v>36221</v>
      </c>
      <c r="C17" s="89" t="s">
        <v>84</v>
      </c>
      <c r="D17" s="24">
        <v>12.51</v>
      </c>
      <c r="E17" s="24">
        <v>12.64</v>
      </c>
      <c r="F17" s="89" t="s">
        <v>84</v>
      </c>
      <c r="G17" s="24">
        <v>1.696</v>
      </c>
      <c r="H17" s="24">
        <v>1.615</v>
      </c>
      <c r="I17" s="25"/>
    </row>
    <row r="18" spans="1:9" x14ac:dyDescent="0.2">
      <c r="A18" s="19">
        <f t="shared" si="0"/>
        <v>7</v>
      </c>
      <c r="B18" s="117">
        <v>36222</v>
      </c>
      <c r="C18" s="89" t="s">
        <v>84</v>
      </c>
      <c r="D18" s="24">
        <v>12.93</v>
      </c>
      <c r="E18" s="24">
        <v>13.04</v>
      </c>
      <c r="F18" s="89" t="s">
        <v>84</v>
      </c>
      <c r="G18" s="24">
        <v>1.7230000000000001</v>
      </c>
      <c r="H18" s="24">
        <v>1.645</v>
      </c>
      <c r="I18" s="25"/>
    </row>
    <row r="19" spans="1:9" x14ac:dyDescent="0.2">
      <c r="A19" s="19">
        <f t="shared" si="0"/>
        <v>8</v>
      </c>
      <c r="B19" s="117">
        <v>36223</v>
      </c>
      <c r="C19" s="89" t="s">
        <v>84</v>
      </c>
      <c r="D19" s="24">
        <v>13.35</v>
      </c>
      <c r="E19" s="24">
        <v>13.44</v>
      </c>
      <c r="F19" s="89" t="s">
        <v>84</v>
      </c>
      <c r="G19" s="24">
        <v>1.762</v>
      </c>
      <c r="H19" s="24">
        <v>1.67</v>
      </c>
      <c r="I19" s="25"/>
    </row>
    <row r="20" spans="1:9" x14ac:dyDescent="0.2">
      <c r="A20" s="19">
        <f t="shared" si="0"/>
        <v>9</v>
      </c>
      <c r="B20" s="117">
        <v>36224</v>
      </c>
      <c r="C20" s="89" t="s">
        <v>84</v>
      </c>
      <c r="D20" s="24">
        <v>13.3</v>
      </c>
      <c r="E20" s="24">
        <v>13.41</v>
      </c>
      <c r="F20" s="89" t="s">
        <v>84</v>
      </c>
      <c r="G20" s="24">
        <v>1.853</v>
      </c>
      <c r="H20" s="24">
        <v>1.7549999999999999</v>
      </c>
      <c r="I20" s="25"/>
    </row>
    <row r="21" spans="1:9" x14ac:dyDescent="0.2">
      <c r="A21" s="19">
        <f t="shared" si="0"/>
        <v>10</v>
      </c>
      <c r="B21" s="117">
        <v>36227</v>
      </c>
      <c r="C21" s="89" t="s">
        <v>84</v>
      </c>
      <c r="D21" s="24">
        <v>13.63</v>
      </c>
      <c r="E21" s="24">
        <v>13.73</v>
      </c>
      <c r="F21" s="89" t="s">
        <v>84</v>
      </c>
      <c r="G21" s="24">
        <v>1.859</v>
      </c>
      <c r="H21" s="24">
        <v>1.76</v>
      </c>
      <c r="I21" s="25"/>
    </row>
    <row r="22" spans="1:9" x14ac:dyDescent="0.2">
      <c r="A22" s="19">
        <f t="shared" si="0"/>
        <v>11</v>
      </c>
      <c r="B22" s="117">
        <v>36228</v>
      </c>
      <c r="C22" s="89" t="s">
        <v>84</v>
      </c>
      <c r="D22" s="24">
        <v>13.85</v>
      </c>
      <c r="E22" s="24">
        <v>13.9</v>
      </c>
      <c r="F22" s="89" t="s">
        <v>84</v>
      </c>
      <c r="G22" s="24">
        <v>1.9279999999999999</v>
      </c>
      <c r="H22" s="24">
        <v>1.83</v>
      </c>
      <c r="I22" s="25"/>
    </row>
    <row r="23" spans="1:9" x14ac:dyDescent="0.2">
      <c r="A23" s="19">
        <f t="shared" si="0"/>
        <v>12</v>
      </c>
      <c r="B23" s="117">
        <v>36229</v>
      </c>
      <c r="C23" s="89" t="s">
        <v>84</v>
      </c>
      <c r="D23" s="24">
        <v>14.69</v>
      </c>
      <c r="E23" s="24">
        <v>14.67</v>
      </c>
      <c r="F23" s="89" t="s">
        <v>84</v>
      </c>
      <c r="G23" s="24">
        <v>1.9410000000000001</v>
      </c>
      <c r="H23" s="24">
        <v>1.835</v>
      </c>
      <c r="I23" s="25"/>
    </row>
    <row r="24" spans="1:9" x14ac:dyDescent="0.2">
      <c r="A24" s="19">
        <f t="shared" si="0"/>
        <v>13</v>
      </c>
      <c r="B24" s="117">
        <v>36230</v>
      </c>
      <c r="C24" s="89" t="s">
        <v>84</v>
      </c>
      <c r="D24" s="24">
        <v>14.31</v>
      </c>
      <c r="E24" s="24">
        <v>14.28</v>
      </c>
      <c r="F24" s="89" t="s">
        <v>84</v>
      </c>
      <c r="G24" s="24">
        <v>1.82</v>
      </c>
      <c r="H24" s="24">
        <v>1.7150000000000001</v>
      </c>
      <c r="I24" s="25"/>
    </row>
    <row r="25" spans="1:9" x14ac:dyDescent="0.2">
      <c r="A25" s="19">
        <f t="shared" si="0"/>
        <v>14</v>
      </c>
      <c r="B25" s="117">
        <v>36231</v>
      </c>
      <c r="C25" s="89" t="s">
        <v>84</v>
      </c>
      <c r="D25" s="24">
        <v>14.49</v>
      </c>
      <c r="E25" s="24">
        <v>14.49</v>
      </c>
      <c r="F25" s="89" t="s">
        <v>84</v>
      </c>
      <c r="G25" s="24">
        <v>1.7589999999999999</v>
      </c>
      <c r="H25" s="24">
        <v>1.68</v>
      </c>
      <c r="I25" s="25"/>
    </row>
    <row r="26" spans="1:9" x14ac:dyDescent="0.2">
      <c r="A26" s="19">
        <f t="shared" si="0"/>
        <v>15</v>
      </c>
      <c r="B26" s="117">
        <v>36234</v>
      </c>
      <c r="C26" s="89" t="s">
        <v>84</v>
      </c>
      <c r="D26" s="24">
        <v>14.45</v>
      </c>
      <c r="E26" s="24">
        <v>14.5</v>
      </c>
      <c r="F26" s="89" t="s">
        <v>84</v>
      </c>
      <c r="G26" s="24">
        <v>1.7170000000000001</v>
      </c>
      <c r="H26" s="24">
        <v>1.625</v>
      </c>
      <c r="I26" s="25"/>
    </row>
    <row r="27" spans="1:9" x14ac:dyDescent="0.2">
      <c r="A27" s="19">
        <f t="shared" si="0"/>
        <v>16</v>
      </c>
      <c r="B27" s="117">
        <v>36235</v>
      </c>
      <c r="C27" s="89" t="s">
        <v>84</v>
      </c>
      <c r="D27" s="24">
        <v>14.46</v>
      </c>
      <c r="E27" s="24">
        <v>14.54</v>
      </c>
      <c r="F27" s="89" t="s">
        <v>84</v>
      </c>
      <c r="G27" s="24">
        <v>1.7170000000000001</v>
      </c>
      <c r="H27" s="24">
        <v>1.63</v>
      </c>
      <c r="I27" s="25"/>
    </row>
    <row r="28" spans="1:9" x14ac:dyDescent="0.2">
      <c r="A28" s="19">
        <f t="shared" si="0"/>
        <v>17</v>
      </c>
      <c r="B28" s="117">
        <v>36236</v>
      </c>
      <c r="C28" s="89" t="s">
        <v>84</v>
      </c>
      <c r="D28" s="24">
        <v>15.05</v>
      </c>
      <c r="E28" s="24">
        <v>15.15</v>
      </c>
      <c r="F28" s="89" t="s">
        <v>84</v>
      </c>
      <c r="G28" s="24">
        <v>1.748</v>
      </c>
      <c r="H28" s="24">
        <v>1.655</v>
      </c>
      <c r="I28" s="26"/>
    </row>
    <row r="29" spans="1:9" x14ac:dyDescent="0.2">
      <c r="A29" s="19">
        <f t="shared" si="0"/>
        <v>18</v>
      </c>
      <c r="B29" s="117">
        <v>36237</v>
      </c>
      <c r="C29" s="89" t="s">
        <v>84</v>
      </c>
      <c r="D29" s="24">
        <v>15</v>
      </c>
      <c r="E29" s="24">
        <v>15.1</v>
      </c>
      <c r="F29" s="89" t="s">
        <v>84</v>
      </c>
      <c r="G29" s="24">
        <v>1.6870000000000001</v>
      </c>
      <c r="H29" s="24">
        <v>1.61</v>
      </c>
      <c r="I29" s="21"/>
    </row>
    <row r="30" spans="1:9" x14ac:dyDescent="0.2">
      <c r="A30" s="19">
        <f t="shared" si="0"/>
        <v>19</v>
      </c>
      <c r="B30" s="117">
        <v>36238</v>
      </c>
      <c r="C30" s="89" t="s">
        <v>84</v>
      </c>
      <c r="D30" s="24">
        <v>15.24</v>
      </c>
      <c r="E30" s="24">
        <v>15.36</v>
      </c>
      <c r="F30" s="89" t="s">
        <v>84</v>
      </c>
      <c r="G30" s="24">
        <v>1.6990000000000001</v>
      </c>
      <c r="H30" s="24">
        <v>1.61</v>
      </c>
      <c r="I30" s="21"/>
    </row>
    <row r="31" spans="1:9" x14ac:dyDescent="0.2">
      <c r="A31" s="19">
        <f t="shared" si="0"/>
        <v>20</v>
      </c>
      <c r="B31" s="117">
        <v>36241</v>
      </c>
      <c r="C31" s="108" t="s">
        <v>84</v>
      </c>
      <c r="D31" s="24">
        <v>15.5</v>
      </c>
      <c r="E31" s="24">
        <v>15.74</v>
      </c>
      <c r="F31" s="89" t="s">
        <v>84</v>
      </c>
      <c r="G31" s="24">
        <v>1.7689999999999999</v>
      </c>
      <c r="H31" s="24">
        <v>1.68</v>
      </c>
      <c r="I31" s="21"/>
    </row>
    <row r="32" spans="1:9" x14ac:dyDescent="0.2">
      <c r="A32" s="19">
        <f t="shared" si="0"/>
        <v>21</v>
      </c>
      <c r="B32" s="117">
        <v>36242</v>
      </c>
      <c r="C32" s="106" t="s">
        <v>85</v>
      </c>
      <c r="D32" s="24">
        <v>15.51</v>
      </c>
      <c r="E32" s="24">
        <v>15.5</v>
      </c>
      <c r="F32" s="89" t="s">
        <v>84</v>
      </c>
      <c r="G32" s="24">
        <v>1.754</v>
      </c>
      <c r="H32" s="24">
        <v>1.67</v>
      </c>
      <c r="I32" s="21"/>
    </row>
    <row r="33" spans="1:9" x14ac:dyDescent="0.2">
      <c r="A33" s="19">
        <f t="shared" si="0"/>
        <v>22</v>
      </c>
      <c r="B33" s="117">
        <v>36243</v>
      </c>
      <c r="C33" s="106" t="s">
        <v>85</v>
      </c>
      <c r="D33" s="24">
        <v>15.34</v>
      </c>
      <c r="E33" s="24">
        <v>15.38</v>
      </c>
      <c r="F33" s="89" t="s">
        <v>84</v>
      </c>
      <c r="G33" s="24">
        <v>1.7589999999999999</v>
      </c>
      <c r="H33" s="24">
        <v>1.675</v>
      </c>
      <c r="I33" s="106"/>
    </row>
    <row r="34" spans="1:9" x14ac:dyDescent="0.2">
      <c r="A34" s="19">
        <f t="shared" si="0"/>
        <v>23</v>
      </c>
      <c r="B34" s="117">
        <v>36244</v>
      </c>
      <c r="C34" s="106" t="s">
        <v>85</v>
      </c>
      <c r="D34" s="24">
        <v>15.67</v>
      </c>
      <c r="E34" s="24">
        <v>15.68</v>
      </c>
      <c r="F34" s="89" t="s">
        <v>84</v>
      </c>
      <c r="G34" s="24">
        <v>1.835</v>
      </c>
      <c r="H34" s="24">
        <v>1.7450000000000001</v>
      </c>
      <c r="I34" s="106"/>
    </row>
    <row r="35" spans="1:9" x14ac:dyDescent="0.2">
      <c r="A35" s="19">
        <f t="shared" si="0"/>
        <v>24</v>
      </c>
      <c r="B35" s="117">
        <v>36245</v>
      </c>
      <c r="C35" s="106" t="s">
        <v>85</v>
      </c>
      <c r="D35" s="24">
        <v>16.170000000000002</v>
      </c>
      <c r="E35" s="24">
        <v>16.16</v>
      </c>
      <c r="F35" s="89" t="s">
        <v>84</v>
      </c>
      <c r="G35" s="24">
        <v>1.8540000000000001</v>
      </c>
      <c r="H35" s="24">
        <v>1.75</v>
      </c>
      <c r="I35" s="92"/>
    </row>
    <row r="36" spans="1:9" x14ac:dyDescent="0.2">
      <c r="A36" s="19">
        <f t="shared" si="0"/>
        <v>25</v>
      </c>
      <c r="B36" s="117">
        <v>36248</v>
      </c>
      <c r="C36" s="106" t="s">
        <v>85</v>
      </c>
      <c r="D36" s="24">
        <v>16.440000000000001</v>
      </c>
      <c r="E36" s="24">
        <v>16.41</v>
      </c>
      <c r="F36" s="89" t="s">
        <v>84</v>
      </c>
      <c r="G36" s="24">
        <v>1.8520000000000001</v>
      </c>
      <c r="H36" s="24">
        <v>1.72</v>
      </c>
      <c r="I36" s="92"/>
    </row>
    <row r="37" spans="1:9" x14ac:dyDescent="0.2">
      <c r="A37" s="19">
        <f t="shared" si="0"/>
        <v>26</v>
      </c>
      <c r="B37" s="117">
        <v>36249</v>
      </c>
      <c r="C37" s="106" t="s">
        <v>85</v>
      </c>
      <c r="D37" s="24">
        <v>16.8</v>
      </c>
      <c r="E37" s="24">
        <v>16.739999999999998</v>
      </c>
      <c r="F37" s="106" t="s">
        <v>85</v>
      </c>
      <c r="G37" s="24">
        <v>1.978</v>
      </c>
      <c r="H37" s="24">
        <v>1.875</v>
      </c>
      <c r="I37" s="106" t="s">
        <v>85</v>
      </c>
    </row>
    <row r="38" spans="1:9" x14ac:dyDescent="0.2">
      <c r="A38" s="19">
        <f t="shared" si="0"/>
        <v>27</v>
      </c>
      <c r="B38" s="117">
        <v>36250</v>
      </c>
      <c r="C38" s="106" t="s">
        <v>85</v>
      </c>
      <c r="D38" s="24">
        <v>16.760000000000002</v>
      </c>
      <c r="E38" s="24">
        <v>16.73</v>
      </c>
      <c r="F38" s="106" t="s">
        <v>85</v>
      </c>
      <c r="G38" s="24">
        <v>2.0129999999999999</v>
      </c>
      <c r="H38" s="24">
        <v>1.9</v>
      </c>
      <c r="I38" s="106" t="s">
        <v>85</v>
      </c>
    </row>
    <row r="39" spans="1:9" x14ac:dyDescent="0.2">
      <c r="A39" s="28"/>
      <c r="C39" s="89"/>
      <c r="D39" s="30"/>
      <c r="E39" s="30"/>
      <c r="F39" s="89"/>
      <c r="G39" s="30"/>
      <c r="H39" s="30"/>
      <c r="I39" s="92"/>
    </row>
    <row r="40" spans="1:9" x14ac:dyDescent="0.2">
      <c r="A40" s="28" t="s">
        <v>20</v>
      </c>
      <c r="B40" s="20"/>
      <c r="C40" s="21"/>
      <c r="D40" s="29">
        <v>36241</v>
      </c>
      <c r="E40" s="30"/>
      <c r="F40" s="21"/>
      <c r="G40" s="30"/>
      <c r="H40" s="30"/>
      <c r="I40" s="25"/>
    </row>
    <row r="41" spans="1:9" x14ac:dyDescent="0.2">
      <c r="A41" s="28" t="s">
        <v>21</v>
      </c>
      <c r="B41" s="20"/>
      <c r="C41" s="21"/>
      <c r="D41" s="31">
        <v>36248</v>
      </c>
      <c r="E41" s="30"/>
      <c r="F41" s="21"/>
      <c r="G41" s="30"/>
      <c r="H41" s="30"/>
      <c r="I41" s="25"/>
    </row>
    <row r="42" spans="1:9" x14ac:dyDescent="0.2">
      <c r="A42" s="28" t="s">
        <v>22</v>
      </c>
      <c r="B42" s="20"/>
      <c r="D42" s="31">
        <v>36248</v>
      </c>
      <c r="I42" s="25"/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  <c r="I44" s="25"/>
    </row>
    <row r="45" spans="1:9" x14ac:dyDescent="0.2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  <c r="I45" s="25"/>
    </row>
    <row r="46" spans="1:9" x14ac:dyDescent="0.2">
      <c r="A46" s="37" t="s">
        <v>28</v>
      </c>
      <c r="B46" s="38"/>
      <c r="C46" s="39" t="s">
        <v>23</v>
      </c>
      <c r="D46" s="40">
        <f>ROUND((AVERAGE(D11:D31)),3)</f>
        <v>13.752000000000001</v>
      </c>
      <c r="E46" s="40">
        <f>ROUND((AVERAGE(E11:E31)),3)</f>
        <v>13.845000000000001</v>
      </c>
      <c r="F46" s="41" t="s">
        <v>29</v>
      </c>
      <c r="G46" s="42">
        <f>ROUND((AVERAGE(G13:G36)),5)</f>
        <v>1.7704299999999999</v>
      </c>
      <c r="H46" s="42">
        <f>ROUND((AVERAGE(H13:H36)),5)</f>
        <v>1.6773899999999999</v>
      </c>
      <c r="I46" s="114" t="s">
        <v>30</v>
      </c>
    </row>
    <row r="47" spans="1:9" x14ac:dyDescent="0.2">
      <c r="A47" s="44" t="s">
        <v>31</v>
      </c>
      <c r="B47" s="45"/>
      <c r="C47" s="99" t="s">
        <v>86</v>
      </c>
      <c r="D47" s="103">
        <f>ROUND((AVERAGE(D16:D38)),3)</f>
        <v>14.682</v>
      </c>
      <c r="E47" s="103">
        <f>ROUND((AVERAGE(E16:E38)),3)</f>
        <v>14.739000000000001</v>
      </c>
      <c r="F47" s="48" t="s">
        <v>33</v>
      </c>
      <c r="G47" s="49">
        <f>ROUND((AVERAGE(G16:G38)),5)</f>
        <v>1.80104</v>
      </c>
      <c r="H47" s="49">
        <f>ROUND((AVERAGE(H16:H38)),5)</f>
        <v>1.70652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ROUND((((SUM(D16:D38))-D31+E31)/23),3)</f>
        <v>14.693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D31</f>
        <v>15.5</v>
      </c>
      <c r="E49" s="47" t="s">
        <v>36</v>
      </c>
      <c r="F49" s="53" t="s">
        <v>49</v>
      </c>
      <c r="G49" s="49">
        <f>G36</f>
        <v>1.8520000000000001</v>
      </c>
      <c r="H49" s="49">
        <f>H36</f>
        <v>1.72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ROUND((SUM(D30:D31)/2),3)</f>
        <v>15.37</v>
      </c>
      <c r="E50" s="54" t="s">
        <v>36</v>
      </c>
      <c r="F50" s="53" t="s">
        <v>43</v>
      </c>
      <c r="G50" s="49">
        <f>ROUND(SUM(G35:G36)/2,5)</f>
        <v>1.853</v>
      </c>
      <c r="H50" s="49">
        <f>SUM(H35:H36)/2</f>
        <v>1.7349999999999999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ROUND((SUM(D29:D31)/3),3)</f>
        <v>15.247</v>
      </c>
      <c r="E51" s="47" t="s">
        <v>36</v>
      </c>
      <c r="F51" s="53" t="s">
        <v>40</v>
      </c>
      <c r="G51" s="49">
        <f>ROUND(AVERAGE(G34:G36),5)</f>
        <v>1.847</v>
      </c>
      <c r="H51" s="49">
        <f>ROUND(AVERAGE(H34:H36),5)</f>
        <v>1.7383299999999999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1.825</v>
      </c>
      <c r="H52" s="49">
        <f>ROUND(AVERAGE(H33:H36),5)</f>
        <v>1.7224999999999999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ROUND((SUM(D27:D31)/5),3)</f>
        <v>15.05</v>
      </c>
      <c r="E53" s="55" t="s">
        <v>36</v>
      </c>
      <c r="F53" s="53" t="s">
        <v>38</v>
      </c>
      <c r="G53" s="49">
        <f>ROUND(AVERAGE(G32:G36),5)</f>
        <v>1.8108</v>
      </c>
      <c r="H53" s="49">
        <f>ROUND(AVERAGE(H32:H36),5)</f>
        <v>1.712</v>
      </c>
      <c r="I53" s="43"/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1.8540000000000001</v>
      </c>
      <c r="H54" s="49">
        <f>H35</f>
        <v>1.75</v>
      </c>
      <c r="I54" s="43"/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1.835</v>
      </c>
      <c r="H55" s="42">
        <f>H34</f>
        <v>1.7450000000000001</v>
      </c>
      <c r="I55" s="43"/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123">
        <f>SUM(G34:G35)/2</f>
        <v>1.8445</v>
      </c>
      <c r="H56" s="49">
        <f>ROUND(AVERAGE(H34:H35),5)</f>
        <v>1.7475000000000001</v>
      </c>
      <c r="I56" s="43"/>
    </row>
    <row r="57" spans="1:9" x14ac:dyDescent="0.2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" x14ac:dyDescent="0.25">
      <c r="A59" s="111" t="s">
        <v>55</v>
      </c>
      <c r="C59" s="25"/>
      <c r="E59" s="111" t="s">
        <v>56</v>
      </c>
      <c r="F59" s="61"/>
      <c r="G59" s="62"/>
      <c r="H59" s="62"/>
      <c r="I59" s="25"/>
    </row>
    <row r="60" spans="1:9" x14ac:dyDescent="0.2">
      <c r="A60" s="98">
        <v>36243</v>
      </c>
      <c r="C60" s="62">
        <v>19.3</v>
      </c>
      <c r="E60" s="98">
        <v>36243</v>
      </c>
      <c r="F60" s="61"/>
      <c r="G60" s="100">
        <v>22.15</v>
      </c>
      <c r="H60" s="62"/>
      <c r="I60" s="25"/>
    </row>
    <row r="61" spans="1:9" x14ac:dyDescent="0.2">
      <c r="A61" s="94">
        <v>36244</v>
      </c>
      <c r="B61" s="68" t="s">
        <v>59</v>
      </c>
      <c r="C61" s="62">
        <v>19.3</v>
      </c>
      <c r="E61" s="94">
        <v>36244</v>
      </c>
      <c r="F61" s="68" t="s">
        <v>60</v>
      </c>
      <c r="G61" s="101">
        <v>22.15</v>
      </c>
      <c r="H61" s="62"/>
      <c r="I61" s="25"/>
    </row>
    <row r="62" spans="1:9" x14ac:dyDescent="0.2">
      <c r="A62" s="95">
        <v>36245</v>
      </c>
      <c r="C62" s="62">
        <v>19.02</v>
      </c>
      <c r="E62" s="98">
        <v>36245</v>
      </c>
      <c r="G62" s="101">
        <v>23</v>
      </c>
      <c r="H62" s="62"/>
      <c r="I62" s="25"/>
    </row>
    <row r="63" spans="1:9" x14ac:dyDescent="0.2">
      <c r="A63" s="67"/>
      <c r="C63" s="69"/>
      <c r="E63" s="67"/>
      <c r="G63" s="70"/>
      <c r="H63" s="62"/>
      <c r="I63" s="25"/>
    </row>
    <row r="64" spans="1:9" x14ac:dyDescent="0.2">
      <c r="A64" s="25"/>
      <c r="C64" s="65"/>
      <c r="E64" s="25"/>
      <c r="G64" s="66"/>
      <c r="H64" s="62"/>
      <c r="I64" s="25"/>
    </row>
    <row r="65" spans="1:9" x14ac:dyDescent="0.2">
      <c r="A65" s="25" t="s">
        <v>62</v>
      </c>
      <c r="B65" s="68" t="s">
        <v>63</v>
      </c>
      <c r="C65" s="69">
        <f>C62</f>
        <v>19.02</v>
      </c>
      <c r="E65" s="25" t="s">
        <v>62</v>
      </c>
      <c r="F65" s="68" t="s">
        <v>64</v>
      </c>
      <c r="G65" s="69">
        <f>G62</f>
        <v>23</v>
      </c>
      <c r="H65" s="62"/>
      <c r="I65" s="25"/>
    </row>
    <row r="66" spans="1:9" x14ac:dyDescent="0.2">
      <c r="A66" s="25" t="s">
        <v>65</v>
      </c>
      <c r="B66" s="68" t="s">
        <v>66</v>
      </c>
      <c r="C66" s="69">
        <f>AVERAGE(C61:C62)</f>
        <v>19.16</v>
      </c>
      <c r="E66" s="25" t="s">
        <v>65</v>
      </c>
      <c r="F66" s="68" t="s">
        <v>67</v>
      </c>
      <c r="G66" s="69">
        <f>AVERAGE(G61:G62)</f>
        <v>22.574999999999999</v>
      </c>
      <c r="H66" s="62"/>
      <c r="I66" s="25"/>
    </row>
    <row r="67" spans="1:9" x14ac:dyDescent="0.2">
      <c r="A67" s="25" t="s">
        <v>68</v>
      </c>
      <c r="B67" s="68" t="s">
        <v>69</v>
      </c>
      <c r="C67" s="69">
        <f>AVERAGE(C60:C62)</f>
        <v>19.206666666666667</v>
      </c>
      <c r="E67" s="25" t="s">
        <v>68</v>
      </c>
      <c r="F67" s="68" t="s">
        <v>70</v>
      </c>
      <c r="G67" s="69">
        <f>AVERAGE(G60:G62)</f>
        <v>22.433333333333334</v>
      </c>
      <c r="H67" s="62"/>
      <c r="I67" s="25"/>
    </row>
    <row r="70" spans="1:9" ht="15" x14ac:dyDescent="0.25">
      <c r="A70" s="111" t="s">
        <v>71</v>
      </c>
      <c r="C70" s="25"/>
    </row>
    <row r="71" spans="1:9" x14ac:dyDescent="0.2">
      <c r="A71" s="98">
        <v>36244</v>
      </c>
      <c r="C71" s="65">
        <v>1.19</v>
      </c>
    </row>
    <row r="72" spans="1:9" x14ac:dyDescent="0.2">
      <c r="A72" s="122">
        <v>36245</v>
      </c>
      <c r="C72" s="65">
        <v>1.19</v>
      </c>
    </row>
    <row r="73" spans="1:9" x14ac:dyDescent="0.2">
      <c r="A73" s="95">
        <v>36248</v>
      </c>
      <c r="C73" s="65">
        <v>1.19</v>
      </c>
    </row>
    <row r="74" spans="1:9" x14ac:dyDescent="0.2">
      <c r="A74" s="25"/>
      <c r="C74" s="65"/>
    </row>
    <row r="75" spans="1:9" x14ac:dyDescent="0.2">
      <c r="A75" s="25" t="s">
        <v>62</v>
      </c>
      <c r="B75" s="87" t="s">
        <v>89</v>
      </c>
      <c r="C75" s="65">
        <f>C73</f>
        <v>1.19</v>
      </c>
    </row>
    <row r="76" spans="1:9" x14ac:dyDescent="0.2">
      <c r="A76" s="25" t="s">
        <v>65</v>
      </c>
      <c r="B76" s="87" t="s">
        <v>90</v>
      </c>
      <c r="C76" s="65">
        <f>AVERAGE(C72:C73)</f>
        <v>1.19</v>
      </c>
    </row>
    <row r="77" spans="1:9" x14ac:dyDescent="0.2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workbookViewId="0">
      <selection activeCell="E45" sqref="E45"/>
    </sheetView>
  </sheetViews>
  <sheetFormatPr defaultRowHeight="12.75" x14ac:dyDescent="0.2"/>
  <cols>
    <col min="1" max="1" width="11.140625" customWidth="1"/>
    <col min="3" max="3" width="14" customWidth="1"/>
    <col min="4" max="4" width="12.5703125" customWidth="1"/>
    <col min="5" max="5" width="12" customWidth="1"/>
    <col min="6" max="6" width="10.140625" customWidth="1"/>
    <col min="7" max="7" width="12.140625" customWidth="1"/>
    <col min="8" max="8" width="12.855468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92</v>
      </c>
      <c r="E2" s="6"/>
      <c r="F2" s="6"/>
      <c r="G2" s="88"/>
      <c r="H2" s="8"/>
    </row>
    <row r="3" spans="1:9" x14ac:dyDescent="0.2">
      <c r="A3" s="9"/>
      <c r="B3" s="118" t="s">
        <v>93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7" si="0">A10+1</f>
        <v>1</v>
      </c>
      <c r="B11" s="117">
        <v>36181</v>
      </c>
      <c r="C11" s="106" t="s">
        <v>94</v>
      </c>
      <c r="D11" s="24">
        <v>12.46</v>
      </c>
      <c r="E11" s="24">
        <v>12.47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36182</v>
      </c>
      <c r="C12" s="106" t="s">
        <v>94</v>
      </c>
      <c r="D12" s="24">
        <v>12.69</v>
      </c>
      <c r="E12" s="24">
        <v>12.67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36185</v>
      </c>
      <c r="C13" s="106" t="s">
        <v>94</v>
      </c>
      <c r="D13" s="24">
        <v>12.44</v>
      </c>
      <c r="E13" s="24">
        <v>12.45</v>
      </c>
      <c r="F13" s="106"/>
      <c r="G13" s="24"/>
      <c r="H13" s="24"/>
      <c r="I13" s="120"/>
    </row>
    <row r="14" spans="1:9" x14ac:dyDescent="0.2">
      <c r="A14" s="19">
        <f t="shared" si="0"/>
        <v>4</v>
      </c>
      <c r="B14" s="117">
        <v>36186</v>
      </c>
      <c r="C14" s="106" t="s">
        <v>94</v>
      </c>
      <c r="D14" s="24">
        <v>12.06</v>
      </c>
      <c r="E14" s="24">
        <v>12.1</v>
      </c>
      <c r="F14" s="106"/>
      <c r="G14" s="24"/>
      <c r="H14" s="24"/>
      <c r="I14" s="120"/>
    </row>
    <row r="15" spans="1:9" x14ac:dyDescent="0.2">
      <c r="A15" s="19">
        <f t="shared" si="0"/>
        <v>5</v>
      </c>
      <c r="B15" s="117">
        <v>36187</v>
      </c>
      <c r="C15" s="106" t="s">
        <v>94</v>
      </c>
      <c r="D15" s="24">
        <v>12.32</v>
      </c>
      <c r="E15" s="24">
        <v>12.37</v>
      </c>
      <c r="F15" s="106"/>
      <c r="G15" s="24"/>
      <c r="H15" s="24"/>
      <c r="I15" s="120"/>
    </row>
    <row r="16" spans="1:9" x14ac:dyDescent="0.2">
      <c r="A16" s="19">
        <f t="shared" si="0"/>
        <v>6</v>
      </c>
      <c r="B16" s="117">
        <v>36188</v>
      </c>
      <c r="C16" s="106" t="s">
        <v>94</v>
      </c>
      <c r="D16" s="24">
        <v>12.45</v>
      </c>
      <c r="E16" s="24">
        <v>12.49</v>
      </c>
      <c r="F16" s="106" t="s">
        <v>94</v>
      </c>
      <c r="G16" s="24">
        <v>1.86</v>
      </c>
      <c r="H16" s="24">
        <v>1.8049999999999999</v>
      </c>
      <c r="I16" s="120" t="s">
        <v>94</v>
      </c>
    </row>
    <row r="17" spans="1:9" x14ac:dyDescent="0.2">
      <c r="A17" s="19">
        <f t="shared" si="0"/>
        <v>7</v>
      </c>
      <c r="B17" s="117">
        <v>36189</v>
      </c>
      <c r="C17" s="106" t="s">
        <v>94</v>
      </c>
      <c r="D17" s="24">
        <v>12.75</v>
      </c>
      <c r="E17" s="24">
        <v>12.79</v>
      </c>
      <c r="F17" s="106" t="s">
        <v>94</v>
      </c>
      <c r="G17" s="24">
        <v>1.7769999999999999</v>
      </c>
      <c r="H17" s="24">
        <v>1.73</v>
      </c>
      <c r="I17" s="120" t="s">
        <v>94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36192</v>
      </c>
      <c r="C19" s="89" t="s">
        <v>94</v>
      </c>
      <c r="D19" s="121">
        <v>12.37</v>
      </c>
      <c r="E19" s="121">
        <v>12.46</v>
      </c>
      <c r="F19" s="89" t="s">
        <v>94</v>
      </c>
      <c r="G19" s="121">
        <v>1.744</v>
      </c>
      <c r="H19" s="121">
        <v>1.7</v>
      </c>
      <c r="I19" s="25"/>
    </row>
    <row r="20" spans="1:9" x14ac:dyDescent="0.2">
      <c r="A20" s="19">
        <f t="shared" si="0"/>
        <v>9</v>
      </c>
      <c r="B20" s="117">
        <v>36193</v>
      </c>
      <c r="C20" s="89" t="s">
        <v>94</v>
      </c>
      <c r="D20" s="24">
        <v>12.3</v>
      </c>
      <c r="E20" s="24">
        <v>12.41</v>
      </c>
      <c r="F20" s="89" t="s">
        <v>94</v>
      </c>
      <c r="G20" s="24">
        <v>1.8180000000000001</v>
      </c>
      <c r="H20" s="24">
        <v>1.76</v>
      </c>
      <c r="I20" s="25"/>
    </row>
    <row r="21" spans="1:9" x14ac:dyDescent="0.2">
      <c r="A21" s="19">
        <f t="shared" si="0"/>
        <v>10</v>
      </c>
      <c r="B21" s="117">
        <v>36194</v>
      </c>
      <c r="C21" s="89" t="s">
        <v>94</v>
      </c>
      <c r="D21" s="24">
        <v>12.38</v>
      </c>
      <c r="E21" s="24">
        <v>12.49</v>
      </c>
      <c r="F21" s="89" t="s">
        <v>94</v>
      </c>
      <c r="G21" s="24">
        <v>1.7649999999999999</v>
      </c>
      <c r="H21" s="24">
        <v>1.71</v>
      </c>
      <c r="I21" s="25"/>
    </row>
    <row r="22" spans="1:9" x14ac:dyDescent="0.2">
      <c r="A22" s="19">
        <f t="shared" si="0"/>
        <v>11</v>
      </c>
      <c r="B22" s="117">
        <v>36195</v>
      </c>
      <c r="C22" s="89" t="s">
        <v>94</v>
      </c>
      <c r="D22" s="24">
        <v>12.02</v>
      </c>
      <c r="E22" s="24">
        <v>12.18</v>
      </c>
      <c r="F22" s="89" t="s">
        <v>94</v>
      </c>
      <c r="G22" s="24">
        <v>1.829</v>
      </c>
      <c r="H22" s="24">
        <v>1.77</v>
      </c>
      <c r="I22" s="25"/>
    </row>
    <row r="23" spans="1:9" x14ac:dyDescent="0.2">
      <c r="A23" s="19">
        <f t="shared" si="0"/>
        <v>12</v>
      </c>
      <c r="B23" s="117">
        <v>36196</v>
      </c>
      <c r="C23" s="89" t="s">
        <v>94</v>
      </c>
      <c r="D23" s="24">
        <v>11.8</v>
      </c>
      <c r="E23" s="24">
        <v>11.95</v>
      </c>
      <c r="F23" s="89" t="s">
        <v>94</v>
      </c>
      <c r="G23" s="24">
        <v>1.8</v>
      </c>
      <c r="H23" s="24">
        <v>1.7549999999999999</v>
      </c>
      <c r="I23" s="25"/>
    </row>
    <row r="24" spans="1:9" x14ac:dyDescent="0.2">
      <c r="A24" s="19">
        <f t="shared" si="0"/>
        <v>13</v>
      </c>
      <c r="B24" s="117">
        <v>36199</v>
      </c>
      <c r="C24" s="89" t="s">
        <v>94</v>
      </c>
      <c r="D24" s="24">
        <v>11.67</v>
      </c>
      <c r="E24" s="24">
        <v>11.82</v>
      </c>
      <c r="F24" s="89" t="s">
        <v>94</v>
      </c>
      <c r="G24" s="24">
        <v>1.8180000000000001</v>
      </c>
      <c r="H24" s="24">
        <v>1.7490000000000001</v>
      </c>
      <c r="I24" s="25"/>
    </row>
    <row r="25" spans="1:9" x14ac:dyDescent="0.2">
      <c r="A25" s="19">
        <f t="shared" si="0"/>
        <v>14</v>
      </c>
      <c r="B25" s="117">
        <v>36200</v>
      </c>
      <c r="C25" s="89" t="s">
        <v>94</v>
      </c>
      <c r="D25" s="24">
        <v>11.68</v>
      </c>
      <c r="E25" s="24">
        <v>11.82</v>
      </c>
      <c r="F25" s="89" t="s">
        <v>94</v>
      </c>
      <c r="G25" s="24">
        <v>1.8380000000000001</v>
      </c>
      <c r="H25" s="24">
        <v>1.7649999999999999</v>
      </c>
      <c r="I25" s="25"/>
    </row>
    <row r="26" spans="1:9" x14ac:dyDescent="0.2">
      <c r="A26" s="19">
        <f t="shared" si="0"/>
        <v>15</v>
      </c>
      <c r="B26" s="117">
        <v>36201</v>
      </c>
      <c r="C26" s="89" t="s">
        <v>94</v>
      </c>
      <c r="D26" s="24">
        <v>11.75</v>
      </c>
      <c r="E26" s="24">
        <v>11.87</v>
      </c>
      <c r="F26" s="89" t="s">
        <v>94</v>
      </c>
      <c r="G26" s="24">
        <v>1.7749999999999999</v>
      </c>
      <c r="H26" s="24">
        <v>1.7</v>
      </c>
      <c r="I26" s="25"/>
    </row>
    <row r="27" spans="1:9" x14ac:dyDescent="0.2">
      <c r="A27" s="19">
        <f t="shared" si="0"/>
        <v>16</v>
      </c>
      <c r="B27" s="117">
        <v>36202</v>
      </c>
      <c r="C27" s="89" t="s">
        <v>94</v>
      </c>
      <c r="D27" s="24">
        <v>11.85</v>
      </c>
      <c r="E27" s="24">
        <v>11.93</v>
      </c>
      <c r="F27" s="89" t="s">
        <v>94</v>
      </c>
      <c r="G27" s="24">
        <v>1.837</v>
      </c>
      <c r="H27" s="24">
        <v>1.7649999999999999</v>
      </c>
      <c r="I27" s="25"/>
    </row>
    <row r="28" spans="1:9" x14ac:dyDescent="0.2">
      <c r="A28" s="19">
        <f t="shared" si="0"/>
        <v>17</v>
      </c>
      <c r="B28" s="117">
        <v>36203</v>
      </c>
      <c r="C28" s="89" t="s">
        <v>94</v>
      </c>
      <c r="D28" s="24">
        <v>11.88</v>
      </c>
      <c r="E28" s="24">
        <v>11.96</v>
      </c>
      <c r="F28" s="89" t="s">
        <v>94</v>
      </c>
      <c r="G28" s="24">
        <v>1.8069999999999999</v>
      </c>
      <c r="H28" s="24">
        <v>1.7350000000000001</v>
      </c>
      <c r="I28" s="25"/>
    </row>
    <row r="29" spans="1:9" x14ac:dyDescent="0.2">
      <c r="A29" s="19">
        <f t="shared" si="0"/>
        <v>18</v>
      </c>
      <c r="B29" s="117">
        <v>36207</v>
      </c>
      <c r="C29" s="89" t="s">
        <v>94</v>
      </c>
      <c r="D29" s="24">
        <v>11.37</v>
      </c>
      <c r="E29" s="24">
        <v>11.48</v>
      </c>
      <c r="F29" s="89" t="s">
        <v>94</v>
      </c>
      <c r="G29" s="24">
        <v>1.7949999999999999</v>
      </c>
      <c r="H29" s="24">
        <v>1.7250000000000001</v>
      </c>
      <c r="I29" s="25"/>
    </row>
    <row r="30" spans="1:9" x14ac:dyDescent="0.2">
      <c r="A30" s="19">
        <f t="shared" si="0"/>
        <v>19</v>
      </c>
      <c r="B30" s="117">
        <v>36208</v>
      </c>
      <c r="C30" s="89" t="s">
        <v>94</v>
      </c>
      <c r="D30" s="24">
        <v>11.53</v>
      </c>
      <c r="E30" s="24">
        <v>11.63</v>
      </c>
      <c r="F30" s="89" t="s">
        <v>94</v>
      </c>
      <c r="G30" s="24">
        <v>1.776</v>
      </c>
      <c r="H30" s="24">
        <v>1.7050000000000001</v>
      </c>
      <c r="I30" s="25"/>
    </row>
    <row r="31" spans="1:9" x14ac:dyDescent="0.2">
      <c r="A31" s="19">
        <f t="shared" si="0"/>
        <v>20</v>
      </c>
      <c r="B31" s="117">
        <v>36209</v>
      </c>
      <c r="C31" s="89" t="s">
        <v>94</v>
      </c>
      <c r="D31" s="24">
        <v>12.04</v>
      </c>
      <c r="E31" s="24">
        <v>12.17</v>
      </c>
      <c r="F31" s="89" t="s">
        <v>94</v>
      </c>
      <c r="G31" s="24">
        <v>1.746</v>
      </c>
      <c r="H31" s="24">
        <v>1.675</v>
      </c>
      <c r="I31" s="26"/>
    </row>
    <row r="32" spans="1:9" x14ac:dyDescent="0.2">
      <c r="A32" s="19">
        <f t="shared" si="0"/>
        <v>21</v>
      </c>
      <c r="B32" s="117">
        <v>36210</v>
      </c>
      <c r="C32" s="89" t="s">
        <v>94</v>
      </c>
      <c r="D32" s="24">
        <v>11.76</v>
      </c>
      <c r="E32" s="24">
        <v>11.9</v>
      </c>
      <c r="F32" s="89" t="s">
        <v>94</v>
      </c>
      <c r="G32" s="24">
        <v>1.7450000000000001</v>
      </c>
      <c r="H32" s="24">
        <v>1.673</v>
      </c>
      <c r="I32" s="21"/>
    </row>
    <row r="33" spans="1:9" x14ac:dyDescent="0.2">
      <c r="A33" s="19">
        <f t="shared" si="0"/>
        <v>22</v>
      </c>
      <c r="B33" s="117">
        <v>36213</v>
      </c>
      <c r="C33" s="89" t="s">
        <v>94</v>
      </c>
      <c r="D33" s="24">
        <v>11.96</v>
      </c>
      <c r="E33" s="24">
        <v>12.07</v>
      </c>
      <c r="F33" s="89" t="s">
        <v>94</v>
      </c>
      <c r="G33" s="24">
        <v>1.704</v>
      </c>
      <c r="H33" s="24">
        <v>1.625</v>
      </c>
      <c r="I33" s="21"/>
    </row>
    <row r="34" spans="1:9" x14ac:dyDescent="0.2">
      <c r="A34" s="19">
        <f t="shared" si="0"/>
        <v>23</v>
      </c>
      <c r="B34" s="117">
        <v>36214</v>
      </c>
      <c r="C34" s="106" t="s">
        <v>84</v>
      </c>
      <c r="D34" s="24">
        <v>12.48</v>
      </c>
      <c r="E34" s="24">
        <v>12.58</v>
      </c>
      <c r="F34" s="89" t="s">
        <v>94</v>
      </c>
      <c r="G34" s="24">
        <v>1.71</v>
      </c>
      <c r="H34" s="24">
        <v>1.64</v>
      </c>
      <c r="I34" s="21"/>
    </row>
    <row r="35" spans="1:9" x14ac:dyDescent="0.2">
      <c r="A35" s="19">
        <f t="shared" si="0"/>
        <v>24</v>
      </c>
      <c r="B35" s="117">
        <v>36215</v>
      </c>
      <c r="C35" s="106" t="s">
        <v>84</v>
      </c>
      <c r="D35" s="24">
        <v>12.61</v>
      </c>
      <c r="E35" s="24">
        <v>12.72</v>
      </c>
      <c r="F35" s="89" t="s">
        <v>94</v>
      </c>
      <c r="G35" s="24">
        <v>1.6659999999999999</v>
      </c>
      <c r="H35" s="24">
        <v>1.585</v>
      </c>
      <c r="I35" s="21"/>
    </row>
    <row r="36" spans="1:9" x14ac:dyDescent="0.2">
      <c r="A36" s="19">
        <f t="shared" si="0"/>
        <v>25</v>
      </c>
      <c r="B36" s="117">
        <v>36216</v>
      </c>
      <c r="C36" s="106" t="s">
        <v>84</v>
      </c>
      <c r="D36" s="24">
        <v>12.68</v>
      </c>
      <c r="E36" s="24">
        <v>12.81</v>
      </c>
      <c r="F36" s="106" t="s">
        <v>84</v>
      </c>
      <c r="G36" s="24">
        <v>1.659</v>
      </c>
      <c r="H36" s="24">
        <v>1.57</v>
      </c>
      <c r="I36" s="106" t="s">
        <v>84</v>
      </c>
    </row>
    <row r="37" spans="1:9" x14ac:dyDescent="0.2">
      <c r="A37" s="19">
        <f t="shared" si="0"/>
        <v>26</v>
      </c>
      <c r="B37" s="117">
        <v>36217</v>
      </c>
      <c r="C37" s="106" t="s">
        <v>84</v>
      </c>
      <c r="D37" s="24">
        <v>12.27</v>
      </c>
      <c r="E37" s="24">
        <v>12.4</v>
      </c>
      <c r="F37" s="106" t="s">
        <v>84</v>
      </c>
      <c r="G37" s="24">
        <v>1.6279999999999999</v>
      </c>
      <c r="H37" s="24">
        <v>1.5349999999999999</v>
      </c>
      <c r="I37" s="106" t="s">
        <v>84</v>
      </c>
    </row>
    <row r="38" spans="1:9" x14ac:dyDescent="0.2">
      <c r="A38" s="28"/>
      <c r="B38" s="97"/>
      <c r="C38" s="89"/>
      <c r="D38" s="30"/>
      <c r="E38" s="30"/>
      <c r="F38" s="89"/>
      <c r="G38" s="30"/>
      <c r="H38" s="30"/>
      <c r="I38" s="92"/>
    </row>
    <row r="39" spans="1:9" x14ac:dyDescent="0.2">
      <c r="A39" s="28" t="s">
        <v>20</v>
      </c>
      <c r="B39" s="20"/>
      <c r="C39" s="21"/>
      <c r="D39" s="29">
        <v>36213</v>
      </c>
      <c r="E39" s="30"/>
      <c r="F39" s="21"/>
      <c r="G39" s="30"/>
      <c r="H39" s="30"/>
      <c r="I39" s="25"/>
    </row>
    <row r="40" spans="1:9" x14ac:dyDescent="0.2">
      <c r="A40" s="28" t="s">
        <v>21</v>
      </c>
      <c r="B40" s="20"/>
      <c r="C40" s="21"/>
      <c r="D40" s="31">
        <v>36215</v>
      </c>
      <c r="E40" s="30"/>
      <c r="F40" s="21"/>
      <c r="G40" s="30"/>
      <c r="H40" s="30"/>
      <c r="I40" s="25"/>
    </row>
    <row r="41" spans="1:9" x14ac:dyDescent="0.2">
      <c r="A41" s="28" t="s">
        <v>22</v>
      </c>
      <c r="B41" s="20"/>
      <c r="D41" s="31">
        <v>36215</v>
      </c>
      <c r="I41" s="25"/>
    </row>
    <row r="42" spans="1:9" x14ac:dyDescent="0.2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  <c r="I42" s="25"/>
    </row>
    <row r="43" spans="1:9" x14ac:dyDescent="0.2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  <c r="I43" s="25"/>
    </row>
    <row r="44" spans="1:9" x14ac:dyDescent="0.2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  <c r="I44" s="25"/>
    </row>
    <row r="45" spans="1:9" x14ac:dyDescent="0.2">
      <c r="A45" s="37" t="s">
        <v>28</v>
      </c>
      <c r="B45" s="38"/>
      <c r="C45" s="39" t="s">
        <v>23</v>
      </c>
      <c r="D45" s="40">
        <f>ROUND((AVERAGE(D11:D33)),3)</f>
        <v>12.07</v>
      </c>
      <c r="E45" s="40">
        <f>ROUND((AVERAGE(E11:E33)),3)</f>
        <v>12.157999999999999</v>
      </c>
      <c r="F45" s="41" t="s">
        <v>29</v>
      </c>
      <c r="G45" s="42">
        <f>ROUND((AVERAGE(G16:G35)),5)</f>
        <v>1.7794700000000001</v>
      </c>
      <c r="H45" s="42">
        <f>ROUND((AVERAGE(H16:H35)),5)</f>
        <v>1.7143200000000001</v>
      </c>
      <c r="I45" s="114" t="s">
        <v>30</v>
      </c>
    </row>
    <row r="46" spans="1:9" x14ac:dyDescent="0.2">
      <c r="A46" s="44" t="s">
        <v>31</v>
      </c>
      <c r="B46" s="45"/>
      <c r="C46" s="99" t="s">
        <v>95</v>
      </c>
      <c r="D46" s="103">
        <f>ROUND((AVERAGE(D19:D37)),3)</f>
        <v>12.021000000000001</v>
      </c>
      <c r="E46" s="103">
        <f>ROUND((AVERAGE(E19:E37)),3)</f>
        <v>12.138999999999999</v>
      </c>
      <c r="F46" s="48" t="s">
        <v>33</v>
      </c>
      <c r="G46" s="49">
        <f>ROUND((AVERAGE(G19:G37)),5)</f>
        <v>1.76105</v>
      </c>
      <c r="H46" s="49">
        <f>ROUND((AVERAGE(H19:H37)),5)</f>
        <v>1.6916800000000001</v>
      </c>
      <c r="I46" s="114" t="s">
        <v>34</v>
      </c>
    </row>
    <row r="47" spans="1:9" x14ac:dyDescent="0.2">
      <c r="A47" s="50" t="s">
        <v>35</v>
      </c>
      <c r="B47" s="45"/>
      <c r="C47" s="51"/>
      <c r="D47" s="47">
        <f>ROUND((((SUM(D19:D37))-D33+E33)/19),3)</f>
        <v>12.026999999999999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">
      <c r="A48" s="50" t="s">
        <v>48</v>
      </c>
      <c r="B48" s="45"/>
      <c r="C48" s="23"/>
      <c r="D48" s="47">
        <f>D33</f>
        <v>11.96</v>
      </c>
      <c r="E48" s="47" t="s">
        <v>36</v>
      </c>
      <c r="F48" s="53" t="s">
        <v>49</v>
      </c>
      <c r="G48" s="49">
        <f>G35</f>
        <v>1.6659999999999999</v>
      </c>
      <c r="H48" s="49">
        <f>H35</f>
        <v>1.585</v>
      </c>
      <c r="I48" s="43" t="s">
        <v>50</v>
      </c>
    </row>
    <row r="49" spans="1:9" x14ac:dyDescent="0.2">
      <c r="A49" s="50" t="s">
        <v>42</v>
      </c>
      <c r="B49" s="45"/>
      <c r="C49" s="23"/>
      <c r="D49" s="47">
        <f>ROUND((SUM(D32:D33)/2),3)</f>
        <v>11.86</v>
      </c>
      <c r="E49" s="54" t="s">
        <v>36</v>
      </c>
      <c r="F49" s="53" t="s">
        <v>43</v>
      </c>
      <c r="G49" s="49">
        <f>ROUND(SUM(G34:G35)/2,5)</f>
        <v>1.6879999999999999</v>
      </c>
      <c r="H49" s="49">
        <f>SUM(H34:H35)/2</f>
        <v>1.6124999999999998</v>
      </c>
      <c r="I49" s="43" t="s">
        <v>44</v>
      </c>
    </row>
    <row r="50" spans="1:9" x14ac:dyDescent="0.2">
      <c r="A50" s="50" t="s">
        <v>39</v>
      </c>
      <c r="B50" s="45"/>
      <c r="C50" s="23"/>
      <c r="D50" s="47">
        <f>ROUND((SUM(D31:D33)/3),3)</f>
        <v>11.92</v>
      </c>
      <c r="E50" s="47" t="s">
        <v>36</v>
      </c>
      <c r="F50" s="53" t="s">
        <v>40</v>
      </c>
      <c r="G50" s="49">
        <f>ROUND(AVERAGE(G33:G35),5)</f>
        <v>1.69333</v>
      </c>
      <c r="H50" s="49">
        <f>ROUND(AVERAGE(H33:H35),5)</f>
        <v>1.6166700000000001</v>
      </c>
      <c r="I50" s="43" t="s">
        <v>41</v>
      </c>
    </row>
    <row r="51" spans="1:9" x14ac:dyDescent="0.2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1.70625</v>
      </c>
      <c r="H51" s="49">
        <f>ROUND(AVERAGE(H32:H35),5)</f>
        <v>1.6307499999999999</v>
      </c>
      <c r="I51" s="43" t="s">
        <v>54</v>
      </c>
    </row>
    <row r="52" spans="1:9" x14ac:dyDescent="0.2">
      <c r="A52" s="56" t="s">
        <v>87</v>
      </c>
      <c r="B52" s="45"/>
      <c r="C52" s="23"/>
      <c r="D52" s="47">
        <f>ROUND((SUM(D29:D33)/5),3)</f>
        <v>11.731999999999999</v>
      </c>
      <c r="E52" s="55" t="s">
        <v>36</v>
      </c>
      <c r="F52" s="53" t="s">
        <v>38</v>
      </c>
      <c r="G52" s="49">
        <f>ROUND(AVERAGE(G31:G35),5)</f>
        <v>1.7141999999999999</v>
      </c>
      <c r="H52" s="49">
        <f>ROUND(AVERAGE(H31:H35),5)</f>
        <v>1.6395999999999999</v>
      </c>
      <c r="I52" s="43"/>
    </row>
    <row r="53" spans="1:9" x14ac:dyDescent="0.2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1.71</v>
      </c>
      <c r="H53" s="49">
        <f>H34</f>
        <v>1.64</v>
      </c>
      <c r="I53" s="43"/>
    </row>
    <row r="54" spans="1:9" x14ac:dyDescent="0.2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1.704</v>
      </c>
      <c r="H54" s="42">
        <f>H33</f>
        <v>1.625</v>
      </c>
      <c r="I54" s="43"/>
    </row>
    <row r="55" spans="1:9" x14ac:dyDescent="0.2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123">
        <f>SUM(G33:G34)/2</f>
        <v>1.7069999999999999</v>
      </c>
      <c r="H55" s="49">
        <f>ROUND(AVERAGE(H33:H34),5)</f>
        <v>1.6325000000000001</v>
      </c>
      <c r="I55" s="43"/>
    </row>
    <row r="56" spans="1:9" x14ac:dyDescent="0.2">
      <c r="A56" s="25"/>
      <c r="B56" s="25"/>
      <c r="C56" s="25"/>
      <c r="D56" s="60"/>
      <c r="E56" s="60"/>
      <c r="F56" s="25"/>
      <c r="G56" s="25"/>
      <c r="H56" s="25"/>
      <c r="I56" s="25"/>
    </row>
    <row r="57" spans="1:9" x14ac:dyDescent="0.2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" x14ac:dyDescent="0.25">
      <c r="A58" s="111" t="s">
        <v>55</v>
      </c>
      <c r="C58" s="25"/>
      <c r="E58" s="111" t="s">
        <v>56</v>
      </c>
      <c r="F58" s="61"/>
      <c r="G58" s="62"/>
      <c r="H58" s="62"/>
      <c r="I58" s="25"/>
    </row>
    <row r="59" spans="1:9" x14ac:dyDescent="0.2">
      <c r="A59" s="98">
        <v>36210</v>
      </c>
      <c r="C59" s="62">
        <v>18.7</v>
      </c>
      <c r="E59" s="98">
        <v>36210</v>
      </c>
      <c r="F59" s="61"/>
      <c r="G59" s="100">
        <v>20.11</v>
      </c>
      <c r="H59" s="62"/>
      <c r="I59" s="25"/>
    </row>
    <row r="60" spans="1:9" x14ac:dyDescent="0.2">
      <c r="A60" s="94">
        <v>36213</v>
      </c>
      <c r="B60" s="68" t="s">
        <v>59</v>
      </c>
      <c r="C60" s="62">
        <v>19.03</v>
      </c>
      <c r="E60" s="94">
        <v>36213</v>
      </c>
      <c r="F60" s="68" t="s">
        <v>60</v>
      </c>
      <c r="G60" s="101">
        <v>19.989999999999998</v>
      </c>
      <c r="H60" s="62"/>
      <c r="I60" s="25"/>
    </row>
    <row r="61" spans="1:9" x14ac:dyDescent="0.2">
      <c r="A61" s="95">
        <v>36214</v>
      </c>
      <c r="C61" s="62">
        <v>19.39</v>
      </c>
      <c r="E61" s="98">
        <v>36214</v>
      </c>
      <c r="G61" s="101">
        <v>20.56</v>
      </c>
      <c r="H61" s="62"/>
      <c r="I61" s="25"/>
    </row>
    <row r="62" spans="1:9" x14ac:dyDescent="0.2">
      <c r="A62" s="67"/>
      <c r="C62" s="69"/>
      <c r="E62" s="67"/>
      <c r="G62" s="70"/>
      <c r="H62" s="62"/>
      <c r="I62" s="25"/>
    </row>
    <row r="63" spans="1:9" x14ac:dyDescent="0.2">
      <c r="A63" s="25"/>
      <c r="C63" s="65"/>
      <c r="E63" s="25"/>
      <c r="G63" s="66"/>
      <c r="H63" s="62"/>
      <c r="I63" s="25"/>
    </row>
    <row r="64" spans="1:9" x14ac:dyDescent="0.2">
      <c r="A64" s="25" t="s">
        <v>62</v>
      </c>
      <c r="B64" s="68" t="s">
        <v>63</v>
      </c>
      <c r="C64" s="69">
        <f>C61</f>
        <v>19.39</v>
      </c>
      <c r="E64" s="25" t="s">
        <v>62</v>
      </c>
      <c r="F64" s="68" t="s">
        <v>64</v>
      </c>
      <c r="G64" s="69">
        <f>G61</f>
        <v>20.56</v>
      </c>
      <c r="H64" s="62"/>
      <c r="I64" s="25"/>
    </row>
    <row r="65" spans="1:9" x14ac:dyDescent="0.2">
      <c r="A65" s="25" t="s">
        <v>65</v>
      </c>
      <c r="B65" s="68" t="s">
        <v>66</v>
      </c>
      <c r="C65" s="69">
        <f>AVERAGE(C60:C61)</f>
        <v>19.21</v>
      </c>
      <c r="E65" s="25" t="s">
        <v>65</v>
      </c>
      <c r="F65" s="68" t="s">
        <v>67</v>
      </c>
      <c r="G65" s="69">
        <f>AVERAGE(G60:G61)</f>
        <v>20.274999999999999</v>
      </c>
      <c r="H65" s="62"/>
      <c r="I65" s="25"/>
    </row>
    <row r="66" spans="1:9" x14ac:dyDescent="0.2">
      <c r="A66" s="25" t="s">
        <v>68</v>
      </c>
      <c r="B66" s="68" t="s">
        <v>69</v>
      </c>
      <c r="C66" s="69">
        <f>AVERAGE(C59:C61)</f>
        <v>19.040000000000003</v>
      </c>
      <c r="E66" s="25" t="s">
        <v>68</v>
      </c>
      <c r="F66" s="68" t="s">
        <v>70</v>
      </c>
      <c r="G66" s="69">
        <f>AVERAGE(G59:G61)</f>
        <v>20.22</v>
      </c>
      <c r="H66" s="62"/>
      <c r="I66" s="25"/>
    </row>
    <row r="69" spans="1:9" ht="15" x14ac:dyDescent="0.25">
      <c r="A69" s="111" t="s">
        <v>71</v>
      </c>
      <c r="C69" s="25"/>
    </row>
    <row r="70" spans="1:9" x14ac:dyDescent="0.2">
      <c r="A70" s="98">
        <v>36213</v>
      </c>
      <c r="C70" s="65">
        <v>1.19</v>
      </c>
    </row>
    <row r="71" spans="1:9" x14ac:dyDescent="0.2">
      <c r="A71" s="122">
        <v>36214</v>
      </c>
      <c r="C71" s="65">
        <v>1.19</v>
      </c>
    </row>
    <row r="72" spans="1:9" x14ac:dyDescent="0.2">
      <c r="A72" s="95">
        <v>36215</v>
      </c>
      <c r="C72" s="65">
        <v>1.19</v>
      </c>
    </row>
    <row r="73" spans="1:9" x14ac:dyDescent="0.2">
      <c r="A73" s="25"/>
      <c r="C73" s="65"/>
    </row>
    <row r="74" spans="1:9" x14ac:dyDescent="0.2">
      <c r="A74" s="25" t="s">
        <v>62</v>
      </c>
      <c r="B74" s="87" t="s">
        <v>89</v>
      </c>
      <c r="C74" s="65">
        <f>C72</f>
        <v>1.19</v>
      </c>
    </row>
    <row r="75" spans="1:9" x14ac:dyDescent="0.2">
      <c r="A75" s="25" t="s">
        <v>65</v>
      </c>
      <c r="B75" s="87" t="s">
        <v>90</v>
      </c>
      <c r="C75" s="65">
        <f>AVERAGE(C71:C72)</f>
        <v>1.19</v>
      </c>
    </row>
    <row r="76" spans="1:9" x14ac:dyDescent="0.2">
      <c r="A76" s="25" t="s">
        <v>68</v>
      </c>
      <c r="B76" s="87" t="s">
        <v>91</v>
      </c>
      <c r="C76" s="65">
        <f>AVERAGE(C70:C72)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workbookViewId="0">
      <selection activeCell="G54" sqref="G54"/>
    </sheetView>
  </sheetViews>
  <sheetFormatPr defaultRowHeight="12.75" x14ac:dyDescent="0.2"/>
  <cols>
    <col min="1" max="1" width="11.140625" customWidth="1"/>
    <col min="2" max="2" width="12.42578125" customWidth="1"/>
    <col min="3" max="3" width="13.140625" customWidth="1"/>
    <col min="4" max="4" width="11.28515625" customWidth="1"/>
    <col min="5" max="5" width="11.85546875" customWidth="1"/>
    <col min="6" max="6" width="10.5703125" customWidth="1"/>
    <col min="7" max="7" width="11.7109375" customWidth="1"/>
    <col min="8" max="8" width="12.140625" customWidth="1"/>
    <col min="9" max="9" width="12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96</v>
      </c>
      <c r="E2" s="6"/>
      <c r="F2" s="6"/>
      <c r="G2" s="88"/>
      <c r="H2" s="8"/>
    </row>
    <row r="3" spans="1:9" x14ac:dyDescent="0.2">
      <c r="A3" s="9"/>
      <c r="B3" s="118" t="s">
        <v>97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7" si="0">A10+1</f>
        <v>1</v>
      </c>
      <c r="B11" s="117">
        <v>36151</v>
      </c>
      <c r="C11" s="106" t="s">
        <v>98</v>
      </c>
      <c r="D11" s="24">
        <v>11.12</v>
      </c>
      <c r="E11" s="24">
        <v>11.41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36152</v>
      </c>
      <c r="C12" s="106" t="s">
        <v>98</v>
      </c>
      <c r="D12" s="24">
        <v>11.33</v>
      </c>
      <c r="E12" s="24">
        <v>11.55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36153</v>
      </c>
      <c r="C13" s="106" t="s">
        <v>98</v>
      </c>
      <c r="D13" s="24">
        <v>11.23</v>
      </c>
      <c r="E13" s="24">
        <v>11.46</v>
      </c>
      <c r="F13" s="106"/>
      <c r="G13" s="24"/>
      <c r="H13" s="24"/>
      <c r="I13" s="120"/>
    </row>
    <row r="14" spans="1:9" x14ac:dyDescent="0.2">
      <c r="A14" s="19">
        <f t="shared" si="0"/>
        <v>4</v>
      </c>
      <c r="B14" s="117">
        <v>36157</v>
      </c>
      <c r="C14" s="106" t="s">
        <v>98</v>
      </c>
      <c r="D14" s="24">
        <v>11.46</v>
      </c>
      <c r="E14" s="24">
        <v>11.67</v>
      </c>
      <c r="F14" s="106"/>
      <c r="G14" s="24"/>
      <c r="H14" s="24"/>
      <c r="I14" s="120"/>
    </row>
    <row r="15" spans="1:9" x14ac:dyDescent="0.2">
      <c r="A15" s="19">
        <f t="shared" si="0"/>
        <v>5</v>
      </c>
      <c r="B15" s="117">
        <v>36158</v>
      </c>
      <c r="C15" s="106" t="s">
        <v>98</v>
      </c>
      <c r="D15" s="24">
        <v>11.72</v>
      </c>
      <c r="E15" s="24">
        <v>11.9</v>
      </c>
      <c r="F15" s="106"/>
      <c r="G15" s="24"/>
      <c r="H15" s="24"/>
      <c r="I15" s="120"/>
    </row>
    <row r="16" spans="1:9" x14ac:dyDescent="0.2">
      <c r="A16" s="19">
        <f t="shared" si="0"/>
        <v>6</v>
      </c>
      <c r="B16" s="117">
        <v>36159</v>
      </c>
      <c r="C16" s="106" t="s">
        <v>98</v>
      </c>
      <c r="D16" s="24">
        <v>11.75</v>
      </c>
      <c r="E16" s="24">
        <v>11.93</v>
      </c>
      <c r="F16" s="106" t="s">
        <v>98</v>
      </c>
      <c r="G16" s="24">
        <v>1.8859999999999999</v>
      </c>
      <c r="H16" s="24">
        <v>1.82</v>
      </c>
      <c r="I16" s="120" t="s">
        <v>98</v>
      </c>
    </row>
    <row r="17" spans="1:9" x14ac:dyDescent="0.2">
      <c r="A17" s="19">
        <f t="shared" si="0"/>
        <v>7</v>
      </c>
      <c r="B17" s="117">
        <v>36160</v>
      </c>
      <c r="C17" s="106" t="s">
        <v>98</v>
      </c>
      <c r="D17" s="24">
        <v>12.05</v>
      </c>
      <c r="E17" s="24">
        <v>12.19</v>
      </c>
      <c r="F17" s="106" t="s">
        <v>98</v>
      </c>
      <c r="G17" s="24">
        <v>1.9450000000000001</v>
      </c>
      <c r="H17" s="24">
        <v>1.84</v>
      </c>
      <c r="I17" s="120" t="s">
        <v>98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36164</v>
      </c>
      <c r="C19" s="89" t="s">
        <v>98</v>
      </c>
      <c r="D19" s="121">
        <v>12.34</v>
      </c>
      <c r="E19" s="121">
        <v>12.47</v>
      </c>
      <c r="F19" s="89" t="s">
        <v>98</v>
      </c>
      <c r="G19" s="121">
        <v>2.0710000000000002</v>
      </c>
      <c r="H19" s="121">
        <v>1.98</v>
      </c>
      <c r="I19" s="25"/>
    </row>
    <row r="20" spans="1:9" x14ac:dyDescent="0.2">
      <c r="A20" s="19">
        <f t="shared" si="0"/>
        <v>9</v>
      </c>
      <c r="B20" s="117">
        <v>36165</v>
      </c>
      <c r="C20" s="89" t="s">
        <v>98</v>
      </c>
      <c r="D20" s="24">
        <v>11.99</v>
      </c>
      <c r="E20" s="24">
        <v>12.14</v>
      </c>
      <c r="F20" s="89" t="s">
        <v>98</v>
      </c>
      <c r="G20" s="24">
        <v>1.9750000000000001</v>
      </c>
      <c r="H20" s="24">
        <v>1.885</v>
      </c>
      <c r="I20" s="25"/>
    </row>
    <row r="21" spans="1:9" x14ac:dyDescent="0.2">
      <c r="A21" s="19">
        <f t="shared" si="0"/>
        <v>10</v>
      </c>
      <c r="B21" s="117">
        <v>36166</v>
      </c>
      <c r="C21" s="89" t="s">
        <v>98</v>
      </c>
      <c r="D21" s="24">
        <v>12.8</v>
      </c>
      <c r="E21" s="24">
        <v>12.87</v>
      </c>
      <c r="F21" s="89" t="s">
        <v>98</v>
      </c>
      <c r="G21" s="24">
        <v>1.931</v>
      </c>
      <c r="H21" s="24">
        <v>1.85</v>
      </c>
      <c r="I21" s="25"/>
    </row>
    <row r="22" spans="1:9" x14ac:dyDescent="0.2">
      <c r="A22" s="19">
        <f t="shared" si="0"/>
        <v>11</v>
      </c>
      <c r="B22" s="117">
        <v>36167</v>
      </c>
      <c r="C22" s="89" t="s">
        <v>98</v>
      </c>
      <c r="D22" s="24">
        <v>13.09</v>
      </c>
      <c r="E22" s="24">
        <v>13.11</v>
      </c>
      <c r="F22" s="89" t="s">
        <v>98</v>
      </c>
      <c r="G22" s="24">
        <v>1.8360000000000001</v>
      </c>
      <c r="H22" s="24">
        <v>1.7549999999999999</v>
      </c>
      <c r="I22" s="25"/>
    </row>
    <row r="23" spans="1:9" x14ac:dyDescent="0.2">
      <c r="A23" s="19">
        <f t="shared" si="0"/>
        <v>12</v>
      </c>
      <c r="B23" s="117">
        <v>36168</v>
      </c>
      <c r="C23" s="89" t="s">
        <v>98</v>
      </c>
      <c r="D23" s="24">
        <v>13.07</v>
      </c>
      <c r="E23" s="24">
        <v>13.1</v>
      </c>
      <c r="F23" s="89" t="s">
        <v>98</v>
      </c>
      <c r="G23" s="24">
        <v>1.83</v>
      </c>
      <c r="H23" s="24">
        <v>1.7549999999999999</v>
      </c>
      <c r="I23" s="25"/>
    </row>
    <row r="24" spans="1:9" x14ac:dyDescent="0.2">
      <c r="A24" s="19">
        <f t="shared" si="0"/>
        <v>13</v>
      </c>
      <c r="B24" s="117">
        <v>36171</v>
      </c>
      <c r="C24" s="89" t="s">
        <v>98</v>
      </c>
      <c r="D24" s="24">
        <v>13.44</v>
      </c>
      <c r="E24" s="24">
        <v>13.45</v>
      </c>
      <c r="F24" s="89" t="s">
        <v>98</v>
      </c>
      <c r="G24" s="24">
        <v>1.7789999999999999</v>
      </c>
      <c r="H24" s="24">
        <v>1.7</v>
      </c>
      <c r="I24" s="25"/>
    </row>
    <row r="25" spans="1:9" x14ac:dyDescent="0.2">
      <c r="A25" s="19">
        <f t="shared" si="0"/>
        <v>14</v>
      </c>
      <c r="B25" s="117">
        <v>36172</v>
      </c>
      <c r="C25" s="89" t="s">
        <v>98</v>
      </c>
      <c r="D25" s="24">
        <v>12.89</v>
      </c>
      <c r="E25" s="24">
        <v>12.96</v>
      </c>
      <c r="F25" s="89" t="s">
        <v>98</v>
      </c>
      <c r="G25" s="24">
        <v>1.821</v>
      </c>
      <c r="H25" s="24">
        <v>1.7450000000000001</v>
      </c>
      <c r="I25" s="25"/>
    </row>
    <row r="26" spans="1:9" x14ac:dyDescent="0.2">
      <c r="A26" s="19">
        <f t="shared" si="0"/>
        <v>15</v>
      </c>
      <c r="B26" s="117">
        <v>36173</v>
      </c>
      <c r="C26" s="89" t="s">
        <v>98</v>
      </c>
      <c r="D26" s="24">
        <v>12.31</v>
      </c>
      <c r="E26" s="24">
        <v>12.38</v>
      </c>
      <c r="F26" s="89" t="s">
        <v>98</v>
      </c>
      <c r="G26" s="24">
        <v>1.77</v>
      </c>
      <c r="H26" s="24">
        <v>1.7150000000000001</v>
      </c>
      <c r="I26" s="25"/>
    </row>
    <row r="27" spans="1:9" x14ac:dyDescent="0.2">
      <c r="A27" s="19">
        <f t="shared" si="0"/>
        <v>16</v>
      </c>
      <c r="B27" s="117">
        <v>36174</v>
      </c>
      <c r="C27" s="89" t="s">
        <v>98</v>
      </c>
      <c r="D27" s="24">
        <v>12.15</v>
      </c>
      <c r="E27" s="24">
        <v>12.22</v>
      </c>
      <c r="F27" s="89" t="s">
        <v>98</v>
      </c>
      <c r="G27" s="24">
        <v>1.8089999999999999</v>
      </c>
      <c r="H27" s="24">
        <v>1.7450000000000001</v>
      </c>
      <c r="I27" s="25"/>
    </row>
    <row r="28" spans="1:9" x14ac:dyDescent="0.2">
      <c r="A28" s="19">
        <f t="shared" si="0"/>
        <v>17</v>
      </c>
      <c r="B28" s="117">
        <v>36175</v>
      </c>
      <c r="C28" s="89" t="s">
        <v>98</v>
      </c>
      <c r="D28" s="24">
        <v>12.11</v>
      </c>
      <c r="E28" s="24">
        <v>12.2</v>
      </c>
      <c r="F28" s="89" t="s">
        <v>98</v>
      </c>
      <c r="G28" s="24">
        <v>1.796</v>
      </c>
      <c r="H28" s="24">
        <v>1.74</v>
      </c>
      <c r="I28" s="25"/>
    </row>
    <row r="29" spans="1:9" x14ac:dyDescent="0.2">
      <c r="A29" s="19">
        <f t="shared" si="0"/>
        <v>18</v>
      </c>
      <c r="B29" s="117">
        <v>36179</v>
      </c>
      <c r="C29" s="89" t="s">
        <v>98</v>
      </c>
      <c r="D29" s="24">
        <v>12.08</v>
      </c>
      <c r="E29" s="24">
        <v>12.19</v>
      </c>
      <c r="F29" s="89" t="s">
        <v>98</v>
      </c>
      <c r="G29" s="24">
        <v>1.8169999999999999</v>
      </c>
      <c r="H29" s="24">
        <v>1.76</v>
      </c>
      <c r="I29" s="25"/>
    </row>
    <row r="30" spans="1:9" x14ac:dyDescent="0.2">
      <c r="A30" s="19">
        <f t="shared" si="0"/>
        <v>19</v>
      </c>
      <c r="B30" s="117">
        <v>36180</v>
      </c>
      <c r="C30" s="89" t="s">
        <v>98</v>
      </c>
      <c r="D30" s="24">
        <v>11.81</v>
      </c>
      <c r="E30" s="24">
        <v>11.87</v>
      </c>
      <c r="F30" s="89" t="s">
        <v>98</v>
      </c>
      <c r="G30" s="24">
        <v>1.827</v>
      </c>
      <c r="H30" s="24">
        <v>1.77</v>
      </c>
      <c r="I30" s="25"/>
    </row>
    <row r="31" spans="1:9" x14ac:dyDescent="0.2">
      <c r="A31" s="19">
        <f t="shared" si="0"/>
        <v>20</v>
      </c>
      <c r="B31" s="117">
        <v>36181</v>
      </c>
      <c r="C31" s="106" t="s">
        <v>94</v>
      </c>
      <c r="D31" s="24">
        <v>12.46</v>
      </c>
      <c r="E31" s="24">
        <v>12.47</v>
      </c>
      <c r="F31" s="89" t="s">
        <v>98</v>
      </c>
      <c r="G31" s="24">
        <v>1.8919999999999999</v>
      </c>
      <c r="H31" s="24">
        <v>1.835</v>
      </c>
      <c r="I31" s="26"/>
    </row>
    <row r="32" spans="1:9" x14ac:dyDescent="0.2">
      <c r="A32" s="19">
        <f t="shared" si="0"/>
        <v>21</v>
      </c>
      <c r="B32" s="117">
        <v>36182</v>
      </c>
      <c r="C32" s="106" t="s">
        <v>94</v>
      </c>
      <c r="D32" s="24">
        <v>12.69</v>
      </c>
      <c r="E32" s="24">
        <v>12.67</v>
      </c>
      <c r="F32" s="89" t="s">
        <v>98</v>
      </c>
      <c r="G32" s="24">
        <v>1.778</v>
      </c>
      <c r="H32" s="24">
        <v>1.72</v>
      </c>
      <c r="I32" s="21"/>
    </row>
    <row r="33" spans="1:9" x14ac:dyDescent="0.2">
      <c r="A33" s="19">
        <f t="shared" si="0"/>
        <v>22</v>
      </c>
      <c r="B33" s="117">
        <v>36185</v>
      </c>
      <c r="C33" s="106" t="s">
        <v>94</v>
      </c>
      <c r="D33" s="24">
        <v>12.44</v>
      </c>
      <c r="E33" s="24">
        <v>12.45</v>
      </c>
      <c r="F33" s="89" t="s">
        <v>98</v>
      </c>
      <c r="G33" s="24">
        <v>1.714</v>
      </c>
      <c r="H33" s="24">
        <v>1.661</v>
      </c>
      <c r="I33" s="21"/>
    </row>
    <row r="34" spans="1:9" x14ac:dyDescent="0.2">
      <c r="A34" s="19">
        <f t="shared" si="0"/>
        <v>23</v>
      </c>
      <c r="B34" s="117">
        <v>36186</v>
      </c>
      <c r="C34" s="106" t="s">
        <v>94</v>
      </c>
      <c r="D34" s="24">
        <v>12.06</v>
      </c>
      <c r="E34" s="24">
        <v>12.1</v>
      </c>
      <c r="F34" s="89" t="s">
        <v>98</v>
      </c>
      <c r="G34" s="24">
        <v>1.714</v>
      </c>
      <c r="H34" s="24">
        <v>1.675</v>
      </c>
      <c r="I34" s="21"/>
    </row>
    <row r="35" spans="1:9" x14ac:dyDescent="0.2">
      <c r="A35" s="19">
        <f t="shared" si="0"/>
        <v>24</v>
      </c>
      <c r="B35" s="117">
        <v>36187</v>
      </c>
      <c r="C35" s="106" t="s">
        <v>94</v>
      </c>
      <c r="D35" s="24">
        <v>12.32</v>
      </c>
      <c r="E35" s="24">
        <v>12.37</v>
      </c>
      <c r="F35" s="89" t="s">
        <v>98</v>
      </c>
      <c r="G35" s="24">
        <v>1.81</v>
      </c>
      <c r="H35" s="24">
        <v>1.728</v>
      </c>
      <c r="I35" s="21"/>
    </row>
    <row r="36" spans="1:9" x14ac:dyDescent="0.2">
      <c r="A36" s="19">
        <f t="shared" si="0"/>
        <v>25</v>
      </c>
      <c r="B36" s="117">
        <v>36188</v>
      </c>
      <c r="C36" s="106" t="s">
        <v>94</v>
      </c>
      <c r="D36" s="24">
        <v>12.45</v>
      </c>
      <c r="E36" s="24">
        <v>12.49</v>
      </c>
      <c r="F36" s="106" t="s">
        <v>94</v>
      </c>
      <c r="G36" s="24">
        <v>1.86</v>
      </c>
      <c r="H36" s="24">
        <v>1.8049999999999999</v>
      </c>
      <c r="I36" s="106" t="s">
        <v>94</v>
      </c>
    </row>
    <row r="37" spans="1:9" x14ac:dyDescent="0.2">
      <c r="A37" s="19">
        <f t="shared" si="0"/>
        <v>26</v>
      </c>
      <c r="B37" s="117">
        <v>36189</v>
      </c>
      <c r="C37" s="106" t="s">
        <v>94</v>
      </c>
      <c r="D37" s="24">
        <v>12.75</v>
      </c>
      <c r="E37" s="24">
        <v>12.79</v>
      </c>
      <c r="F37" s="106" t="s">
        <v>94</v>
      </c>
      <c r="G37" s="24">
        <v>1.7769999999999999</v>
      </c>
      <c r="H37" s="24">
        <v>1.73</v>
      </c>
      <c r="I37" s="106" t="s">
        <v>94</v>
      </c>
    </row>
    <row r="38" spans="1:9" x14ac:dyDescent="0.2">
      <c r="A38" s="28"/>
      <c r="B38" s="97"/>
      <c r="C38" s="89"/>
      <c r="D38" s="30"/>
      <c r="E38" s="30"/>
      <c r="F38" s="89"/>
      <c r="G38" s="30"/>
      <c r="H38" s="30"/>
      <c r="I38" s="92"/>
    </row>
    <row r="39" spans="1:9" x14ac:dyDescent="0.2">
      <c r="A39" s="28" t="s">
        <v>20</v>
      </c>
      <c r="B39" s="20"/>
      <c r="C39" s="21"/>
      <c r="D39" s="29">
        <v>36180</v>
      </c>
      <c r="E39" s="30"/>
      <c r="F39" s="21"/>
      <c r="G39" s="30"/>
      <c r="H39" s="30"/>
      <c r="I39" s="25"/>
    </row>
    <row r="40" spans="1:9" x14ac:dyDescent="0.2">
      <c r="A40" s="28" t="s">
        <v>21</v>
      </c>
      <c r="B40" s="20"/>
      <c r="C40" s="21"/>
      <c r="D40" s="31">
        <v>36187</v>
      </c>
      <c r="E40" s="30"/>
      <c r="F40" s="21"/>
      <c r="G40" s="30"/>
      <c r="H40" s="30"/>
      <c r="I40" s="25"/>
    </row>
    <row r="41" spans="1:9" x14ac:dyDescent="0.2">
      <c r="A41" s="28" t="s">
        <v>22</v>
      </c>
      <c r="B41" s="20"/>
      <c r="D41" s="31">
        <v>36187</v>
      </c>
      <c r="I41" s="25"/>
    </row>
    <row r="42" spans="1:9" x14ac:dyDescent="0.2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  <c r="I42" s="25"/>
    </row>
    <row r="43" spans="1:9" x14ac:dyDescent="0.2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  <c r="I43" s="25"/>
    </row>
    <row r="44" spans="1:9" x14ac:dyDescent="0.2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  <c r="I44" s="25"/>
    </row>
    <row r="45" spans="1:9" x14ac:dyDescent="0.2">
      <c r="A45" s="37" t="s">
        <v>28</v>
      </c>
      <c r="B45" s="38"/>
      <c r="C45" s="39" t="s">
        <v>23</v>
      </c>
      <c r="D45" s="40">
        <f>ROUND((AVERAGE(D11:D30)),3)</f>
        <v>12.144</v>
      </c>
      <c r="E45" s="40">
        <f>ROUND((AVERAGE(E11:E30)),3)</f>
        <v>12.266999999999999</v>
      </c>
      <c r="F45" s="41" t="s">
        <v>29</v>
      </c>
      <c r="G45" s="42">
        <f>ROUND((AVERAGE(G16:G35)),5)</f>
        <v>1.84216</v>
      </c>
      <c r="H45" s="42">
        <f>ROUND((AVERAGE(H16:H35)),5)</f>
        <v>1.77258</v>
      </c>
      <c r="I45" s="114" t="s">
        <v>30</v>
      </c>
    </row>
    <row r="46" spans="1:9" x14ac:dyDescent="0.2">
      <c r="A46" s="44" t="s">
        <v>31</v>
      </c>
      <c r="B46" s="45"/>
      <c r="C46" s="99" t="s">
        <v>99</v>
      </c>
      <c r="D46" s="103">
        <f>ROUND((AVERAGE(D19:D37)),3)</f>
        <v>12.487</v>
      </c>
      <c r="E46" s="103">
        <f>ROUND((AVERAGE(E19:E37)),3)</f>
        <v>12.542</v>
      </c>
      <c r="F46" s="48" t="s">
        <v>33</v>
      </c>
      <c r="G46" s="49">
        <f>ROUND((AVERAGE(G19:G37)),5)</f>
        <v>1.83195</v>
      </c>
      <c r="H46" s="49">
        <f>ROUND((AVERAGE(H19:H37)),5)</f>
        <v>1.766</v>
      </c>
      <c r="I46" s="114" t="s">
        <v>34</v>
      </c>
    </row>
    <row r="47" spans="1:9" x14ac:dyDescent="0.2">
      <c r="A47" s="50" t="s">
        <v>35</v>
      </c>
      <c r="B47" s="45"/>
      <c r="C47" s="51"/>
      <c r="D47" s="47">
        <f>ROUND((((SUM(D19:D37))-D30+E30)/19),3)</f>
        <v>12.49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">
      <c r="A48" s="50" t="s">
        <v>48</v>
      </c>
      <c r="B48" s="45"/>
      <c r="C48" s="23"/>
      <c r="D48" s="47">
        <f>D30</f>
        <v>11.81</v>
      </c>
      <c r="E48" s="47" t="s">
        <v>36</v>
      </c>
      <c r="F48" s="53" t="s">
        <v>49</v>
      </c>
      <c r="G48" s="49">
        <f>G35</f>
        <v>1.81</v>
      </c>
      <c r="H48" s="49">
        <f>H35</f>
        <v>1.728</v>
      </c>
      <c r="I48" s="43" t="s">
        <v>50</v>
      </c>
    </row>
    <row r="49" spans="1:9" x14ac:dyDescent="0.2">
      <c r="A49" s="50" t="s">
        <v>42</v>
      </c>
      <c r="B49" s="45"/>
      <c r="C49" s="23"/>
      <c r="D49" s="47">
        <f>ROUND((SUM(D29:D30)/2),3)</f>
        <v>11.945</v>
      </c>
      <c r="E49" s="54" t="s">
        <v>36</v>
      </c>
      <c r="F49" s="53" t="s">
        <v>43</v>
      </c>
      <c r="G49" s="49">
        <f>ROUND(SUM(G34:G35)/2,5)</f>
        <v>1.762</v>
      </c>
      <c r="H49" s="49">
        <f>SUM(H34:H35)/2</f>
        <v>1.7015</v>
      </c>
      <c r="I49" s="43" t="s">
        <v>44</v>
      </c>
    </row>
    <row r="50" spans="1:9" x14ac:dyDescent="0.2">
      <c r="A50" s="50" t="s">
        <v>39</v>
      </c>
      <c r="B50" s="45"/>
      <c r="C50" s="23"/>
      <c r="D50" s="47">
        <f>ROUND((SUM(D28:D30)/3),3)</f>
        <v>12</v>
      </c>
      <c r="E50" s="47" t="s">
        <v>36</v>
      </c>
      <c r="F50" s="53" t="s">
        <v>40</v>
      </c>
      <c r="G50" s="49">
        <f>ROUND(AVERAGE(G33:G35),5)</f>
        <v>1.746</v>
      </c>
      <c r="H50" s="49">
        <f>ROUND(AVERAGE(H33:H35),5)</f>
        <v>1.6879999999999999</v>
      </c>
      <c r="I50" s="43" t="s">
        <v>41</v>
      </c>
    </row>
    <row r="51" spans="1:9" x14ac:dyDescent="0.2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1.754</v>
      </c>
      <c r="H51" s="49">
        <f>ROUND(AVERAGE(H32:H35),5)</f>
        <v>1.696</v>
      </c>
      <c r="I51" s="43" t="s">
        <v>54</v>
      </c>
    </row>
    <row r="52" spans="1:9" x14ac:dyDescent="0.2">
      <c r="A52" s="56" t="s">
        <v>87</v>
      </c>
      <c r="B52" s="45"/>
      <c r="C52" s="23"/>
      <c r="D52" s="47">
        <f>ROUND((SUM(D26:D30)/5),3)</f>
        <v>12.092000000000001</v>
      </c>
      <c r="E52" s="55" t="s">
        <v>36</v>
      </c>
      <c r="F52" s="53" t="s">
        <v>38</v>
      </c>
      <c r="G52" s="49">
        <f>ROUND(AVERAGE(G31:G35),5)</f>
        <v>1.7816000000000001</v>
      </c>
      <c r="H52" s="49">
        <f>ROUND(AVERAGE(H31:H35),5)</f>
        <v>1.7238</v>
      </c>
      <c r="I52" s="43"/>
    </row>
    <row r="53" spans="1:9" x14ac:dyDescent="0.2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1.714</v>
      </c>
      <c r="H53" s="49">
        <f>H34</f>
        <v>1.675</v>
      </c>
      <c r="I53" s="43"/>
    </row>
    <row r="54" spans="1:9" x14ac:dyDescent="0.2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1.714</v>
      </c>
      <c r="H54" s="42">
        <f>H33</f>
        <v>1.661</v>
      </c>
      <c r="I54" s="43"/>
    </row>
    <row r="55" spans="1:9" x14ac:dyDescent="0.2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123">
        <f>SUM(G33:G34)/2</f>
        <v>1.714</v>
      </c>
      <c r="H55" s="49">
        <f>ROUND(AVERAGE(H33:H34),5)</f>
        <v>1.6679999999999999</v>
      </c>
      <c r="I55" s="43"/>
    </row>
    <row r="56" spans="1:9" x14ac:dyDescent="0.2">
      <c r="A56" s="25"/>
      <c r="B56" s="25"/>
      <c r="C56" s="25"/>
      <c r="D56" s="60"/>
      <c r="E56" s="60"/>
      <c r="F56" s="25"/>
      <c r="G56" s="25"/>
      <c r="H56" s="25"/>
      <c r="I56" s="25"/>
    </row>
    <row r="57" spans="1:9" x14ac:dyDescent="0.2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" x14ac:dyDescent="0.25">
      <c r="A58" s="111" t="s">
        <v>55</v>
      </c>
      <c r="C58" s="25"/>
      <c r="E58" s="111" t="s">
        <v>56</v>
      </c>
      <c r="F58" s="61"/>
      <c r="G58" s="62"/>
      <c r="H58" s="62"/>
      <c r="I58" s="25"/>
    </row>
    <row r="59" spans="1:9" x14ac:dyDescent="0.2">
      <c r="A59" s="98">
        <v>36182</v>
      </c>
      <c r="C59" s="62">
        <v>20.65</v>
      </c>
      <c r="E59" s="98">
        <v>36182</v>
      </c>
      <c r="F59" s="61"/>
      <c r="G59" s="100">
        <v>23.73</v>
      </c>
      <c r="H59" s="62"/>
      <c r="I59" s="25"/>
    </row>
    <row r="60" spans="1:9" x14ac:dyDescent="0.2">
      <c r="A60" s="94">
        <v>36185</v>
      </c>
      <c r="B60" s="68" t="s">
        <v>59</v>
      </c>
      <c r="C60" s="62">
        <v>20.11</v>
      </c>
      <c r="E60" s="94">
        <v>36185</v>
      </c>
      <c r="F60" s="68" t="s">
        <v>60</v>
      </c>
      <c r="G60" s="101">
        <v>23.33</v>
      </c>
      <c r="H60" s="62"/>
      <c r="I60" s="25"/>
    </row>
    <row r="61" spans="1:9" x14ac:dyDescent="0.2">
      <c r="A61" s="95">
        <v>36186</v>
      </c>
      <c r="C61" s="62">
        <v>19.38</v>
      </c>
      <c r="E61" s="95">
        <v>36186</v>
      </c>
      <c r="G61" s="101">
        <v>23.41</v>
      </c>
      <c r="H61" s="62"/>
      <c r="I61" s="25"/>
    </row>
    <row r="62" spans="1:9" x14ac:dyDescent="0.2">
      <c r="A62" s="67"/>
      <c r="C62" s="69"/>
      <c r="E62" s="67"/>
      <c r="G62" s="70"/>
      <c r="H62" s="62"/>
      <c r="I62" s="25"/>
    </row>
    <row r="63" spans="1:9" x14ac:dyDescent="0.2">
      <c r="A63" s="25"/>
      <c r="C63" s="65"/>
      <c r="E63" s="25"/>
      <c r="G63" s="66"/>
      <c r="H63" s="62"/>
      <c r="I63" s="25"/>
    </row>
    <row r="64" spans="1:9" x14ac:dyDescent="0.2">
      <c r="A64" s="25" t="s">
        <v>62</v>
      </c>
      <c r="B64" s="68" t="s">
        <v>63</v>
      </c>
      <c r="C64" s="69">
        <f>C61</f>
        <v>19.38</v>
      </c>
      <c r="E64" s="25" t="s">
        <v>62</v>
      </c>
      <c r="F64" s="68" t="s">
        <v>64</v>
      </c>
      <c r="G64" s="69">
        <f>G61</f>
        <v>23.41</v>
      </c>
      <c r="H64" s="62"/>
      <c r="I64" s="25"/>
    </row>
    <row r="65" spans="1:9" x14ac:dyDescent="0.2">
      <c r="A65" s="25" t="s">
        <v>65</v>
      </c>
      <c r="B65" s="68" t="s">
        <v>66</v>
      </c>
      <c r="C65" s="69">
        <f>AVERAGE(C60:C61)</f>
        <v>19.744999999999997</v>
      </c>
      <c r="E65" s="25" t="s">
        <v>65</v>
      </c>
      <c r="F65" s="68" t="s">
        <v>67</v>
      </c>
      <c r="G65" s="69">
        <f>AVERAGE(G60:G61)</f>
        <v>23.369999999999997</v>
      </c>
      <c r="H65" s="62"/>
      <c r="I65" s="25"/>
    </row>
    <row r="66" spans="1:9" x14ac:dyDescent="0.2">
      <c r="A66" s="25" t="s">
        <v>68</v>
      </c>
      <c r="B66" s="68" t="s">
        <v>69</v>
      </c>
      <c r="C66" s="69">
        <f>AVERAGE(C59:C61)</f>
        <v>20.046666666666667</v>
      </c>
      <c r="E66" s="25" t="s">
        <v>68</v>
      </c>
      <c r="F66" s="68" t="s">
        <v>70</v>
      </c>
      <c r="G66" s="69">
        <f>AVERAGE(G59:G61)</f>
        <v>23.49</v>
      </c>
      <c r="H66" s="62"/>
      <c r="I66" s="25"/>
    </row>
    <row r="67" spans="1:9" x14ac:dyDescent="0.2">
      <c r="A67" s="25"/>
      <c r="C67" s="25"/>
      <c r="D67" s="25"/>
      <c r="E67" s="25"/>
      <c r="F67" s="61"/>
      <c r="G67" s="62"/>
      <c r="H67" s="62"/>
      <c r="I67" s="25"/>
    </row>
    <row r="68" spans="1:9" x14ac:dyDescent="0.2">
      <c r="A68" s="25"/>
      <c r="C68" s="25"/>
      <c r="D68" s="25"/>
      <c r="E68" s="25"/>
      <c r="F68" s="61"/>
      <c r="G68" s="62"/>
      <c r="H68" s="62"/>
      <c r="I68" s="25"/>
    </row>
    <row r="69" spans="1:9" ht="15" x14ac:dyDescent="0.25">
      <c r="A69" s="111" t="s">
        <v>71</v>
      </c>
      <c r="C69" s="25"/>
      <c r="D69" s="25"/>
      <c r="E69" s="25"/>
      <c r="F69" s="61"/>
      <c r="G69" s="62"/>
      <c r="H69" s="62"/>
      <c r="I69" s="25"/>
    </row>
    <row r="70" spans="1:9" x14ac:dyDescent="0.2">
      <c r="A70" s="98">
        <v>36185</v>
      </c>
      <c r="C70" s="65">
        <v>1.19</v>
      </c>
      <c r="D70" s="25"/>
      <c r="E70" s="25"/>
      <c r="F70" s="61"/>
      <c r="G70" s="62"/>
      <c r="H70" s="62"/>
      <c r="I70" s="25"/>
    </row>
    <row r="71" spans="1:9" x14ac:dyDescent="0.2">
      <c r="A71" s="122">
        <v>36186</v>
      </c>
      <c r="C71" s="65">
        <v>1.19</v>
      </c>
      <c r="D71" s="25"/>
      <c r="E71" s="25"/>
      <c r="F71" s="61"/>
      <c r="G71" s="62"/>
      <c r="H71" s="62"/>
      <c r="I71" s="25"/>
    </row>
    <row r="72" spans="1:9" x14ac:dyDescent="0.2">
      <c r="A72" s="95">
        <v>36187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25"/>
      <c r="C73" s="65"/>
      <c r="D73" s="25"/>
      <c r="E73" s="25"/>
      <c r="F73" s="61"/>
      <c r="G73" s="62"/>
      <c r="H73" s="62"/>
      <c r="I73" s="25"/>
    </row>
    <row r="74" spans="1:9" x14ac:dyDescent="0.2">
      <c r="A74" s="25" t="s">
        <v>62</v>
      </c>
      <c r="B74" s="87" t="s">
        <v>89</v>
      </c>
      <c r="C74" s="65">
        <f>C72</f>
        <v>1.19</v>
      </c>
      <c r="D74" s="25"/>
      <c r="E74" s="25"/>
      <c r="F74" s="61"/>
      <c r="G74" s="62"/>
      <c r="H74" s="62"/>
      <c r="I74" s="25"/>
    </row>
    <row r="75" spans="1:9" x14ac:dyDescent="0.2">
      <c r="A75" s="25" t="s">
        <v>65</v>
      </c>
      <c r="B75" s="87" t="s">
        <v>90</v>
      </c>
      <c r="C75" s="65">
        <f>AVERAGE(C71:C72)</f>
        <v>1.19</v>
      </c>
      <c r="D75" s="25"/>
      <c r="E75" s="25"/>
      <c r="F75" s="61"/>
      <c r="G75" s="62"/>
      <c r="H75" s="62"/>
      <c r="I75" s="25"/>
    </row>
    <row r="76" spans="1:9" x14ac:dyDescent="0.2">
      <c r="A76" s="25" t="s">
        <v>68</v>
      </c>
      <c r="B76" s="87" t="s">
        <v>91</v>
      </c>
      <c r="C76" s="65">
        <f>AVERAGE(C70:C72)</f>
        <v>1.19</v>
      </c>
      <c r="D76" s="25"/>
      <c r="E76" s="25"/>
      <c r="F76" s="61"/>
      <c r="G76" s="62"/>
      <c r="H76" s="62"/>
      <c r="I76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workbookViewId="0">
      <selection activeCell="H52" sqref="H52"/>
    </sheetView>
  </sheetViews>
  <sheetFormatPr defaultRowHeight="12.75" x14ac:dyDescent="0.2"/>
  <cols>
    <col min="1" max="1" width="11.85546875" customWidth="1"/>
    <col min="2" max="2" width="9.28515625" customWidth="1"/>
    <col min="3" max="3" width="12.5703125" customWidth="1"/>
    <col min="4" max="4" width="10.28515625" customWidth="1"/>
    <col min="5" max="5" width="11.85546875" customWidth="1"/>
    <col min="7" max="7" width="11.28515625" customWidth="1"/>
    <col min="8" max="8" width="12.28515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96</v>
      </c>
      <c r="E2" s="6"/>
      <c r="F2" s="6"/>
      <c r="G2" s="88"/>
      <c r="H2" s="8"/>
    </row>
    <row r="3" spans="1:9" x14ac:dyDescent="0.2">
      <c r="A3" s="9"/>
      <c r="B3" s="118" t="s">
        <v>100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7" si="0">A10+1</f>
        <v>1</v>
      </c>
      <c r="B11" s="117">
        <v>36122</v>
      </c>
      <c r="C11" s="106" t="s">
        <v>101</v>
      </c>
      <c r="D11" s="24">
        <v>12.45</v>
      </c>
      <c r="E11" s="24">
        <v>12.84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36123</v>
      </c>
      <c r="C12" s="106" t="s">
        <v>101</v>
      </c>
      <c r="D12" s="24">
        <v>12.12</v>
      </c>
      <c r="E12" s="24">
        <v>12.48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36124</v>
      </c>
      <c r="C13" s="106" t="s">
        <v>101</v>
      </c>
      <c r="D13" s="24">
        <v>11.86</v>
      </c>
      <c r="E13" s="24">
        <v>12.28</v>
      </c>
      <c r="F13" s="106" t="s">
        <v>101</v>
      </c>
      <c r="G13" s="24">
        <v>2.1960000000000002</v>
      </c>
      <c r="H13" s="24">
        <v>2.1</v>
      </c>
      <c r="I13" s="120" t="s">
        <v>101</v>
      </c>
    </row>
    <row r="14" spans="1:9" x14ac:dyDescent="0.2">
      <c r="A14" s="19">
        <f t="shared" si="0"/>
        <v>4</v>
      </c>
      <c r="B14" s="117">
        <v>36129</v>
      </c>
      <c r="C14" s="106" t="s">
        <v>101</v>
      </c>
      <c r="D14" s="24">
        <v>11.22</v>
      </c>
      <c r="E14" s="24">
        <v>11.7</v>
      </c>
      <c r="F14" s="106" t="s">
        <v>101</v>
      </c>
      <c r="G14" s="24">
        <v>1.976</v>
      </c>
      <c r="H14" s="24">
        <v>1.885</v>
      </c>
      <c r="I14" s="120" t="s">
        <v>101</v>
      </c>
    </row>
    <row r="15" spans="1:9" x14ac:dyDescent="0.2">
      <c r="A15" s="19"/>
      <c r="B15" s="92"/>
      <c r="E15" s="92"/>
    </row>
    <row r="16" spans="1:9" x14ac:dyDescent="0.2">
      <c r="A16" s="19">
        <v>5</v>
      </c>
      <c r="B16" s="117">
        <v>36130</v>
      </c>
      <c r="C16" s="89" t="s">
        <v>101</v>
      </c>
      <c r="D16" s="121">
        <v>11.13</v>
      </c>
      <c r="E16" s="121">
        <v>11.57</v>
      </c>
      <c r="F16" s="89" t="s">
        <v>101</v>
      </c>
      <c r="G16" s="121">
        <v>1.958</v>
      </c>
      <c r="H16" s="121">
        <v>1.88</v>
      </c>
      <c r="I16" s="25"/>
    </row>
    <row r="17" spans="1:9" x14ac:dyDescent="0.2">
      <c r="A17" s="19">
        <f t="shared" si="0"/>
        <v>6</v>
      </c>
      <c r="B17" s="117">
        <v>36131</v>
      </c>
      <c r="C17" s="89" t="s">
        <v>101</v>
      </c>
      <c r="D17" s="24">
        <v>11.24</v>
      </c>
      <c r="E17" s="24">
        <v>11.6</v>
      </c>
      <c r="F17" s="89" t="s">
        <v>101</v>
      </c>
      <c r="G17" s="24">
        <v>1.8859999999999999</v>
      </c>
      <c r="H17" s="24">
        <v>1.81</v>
      </c>
      <c r="I17" s="25"/>
    </row>
    <row r="18" spans="1:9" x14ac:dyDescent="0.2">
      <c r="A18" s="19">
        <f t="shared" si="0"/>
        <v>7</v>
      </c>
      <c r="B18" s="117">
        <v>36132</v>
      </c>
      <c r="C18" s="89" t="s">
        <v>101</v>
      </c>
      <c r="D18" s="24">
        <v>11.19</v>
      </c>
      <c r="E18" s="24">
        <v>11.56</v>
      </c>
      <c r="F18" s="89" t="s">
        <v>101</v>
      </c>
      <c r="G18" s="24">
        <v>1.9590000000000001</v>
      </c>
      <c r="H18" s="24">
        <v>1.875</v>
      </c>
      <c r="I18" s="25"/>
    </row>
    <row r="19" spans="1:9" x14ac:dyDescent="0.2">
      <c r="A19" s="19">
        <f t="shared" si="0"/>
        <v>8</v>
      </c>
      <c r="B19" s="117">
        <v>36133</v>
      </c>
      <c r="C19" s="89" t="s">
        <v>101</v>
      </c>
      <c r="D19" s="24">
        <v>11.17</v>
      </c>
      <c r="E19" s="24">
        <v>11.51</v>
      </c>
      <c r="F19" s="89" t="s">
        <v>101</v>
      </c>
      <c r="G19" s="24">
        <v>1.978</v>
      </c>
      <c r="H19" s="24">
        <v>1.92</v>
      </c>
      <c r="I19" s="25"/>
    </row>
    <row r="20" spans="1:9" x14ac:dyDescent="0.2">
      <c r="A20" s="19">
        <f t="shared" si="0"/>
        <v>9</v>
      </c>
      <c r="B20" s="117">
        <v>36136</v>
      </c>
      <c r="C20" s="89" t="s">
        <v>101</v>
      </c>
      <c r="D20" s="24">
        <v>11.47</v>
      </c>
      <c r="E20" s="24">
        <v>11.82</v>
      </c>
      <c r="F20" s="89" t="s">
        <v>101</v>
      </c>
      <c r="G20" s="24">
        <v>2.101</v>
      </c>
      <c r="H20" s="24">
        <v>2.0249999999999999</v>
      </c>
      <c r="I20" s="25"/>
    </row>
    <row r="21" spans="1:9" x14ac:dyDescent="0.2">
      <c r="A21" s="19">
        <f t="shared" si="0"/>
        <v>10</v>
      </c>
      <c r="B21" s="117">
        <v>36137</v>
      </c>
      <c r="C21" s="89" t="s">
        <v>101</v>
      </c>
      <c r="D21" s="24">
        <v>11.3</v>
      </c>
      <c r="E21" s="24">
        <v>11.68</v>
      </c>
      <c r="F21" s="89" t="s">
        <v>101</v>
      </c>
      <c r="G21" s="24">
        <v>1.913</v>
      </c>
      <c r="H21" s="24">
        <v>1.83</v>
      </c>
      <c r="I21" s="25"/>
    </row>
    <row r="22" spans="1:9" x14ac:dyDescent="0.2">
      <c r="A22" s="19">
        <f t="shared" si="0"/>
        <v>11</v>
      </c>
      <c r="B22" s="117">
        <v>36138</v>
      </c>
      <c r="C22" s="89" t="s">
        <v>101</v>
      </c>
      <c r="D22" s="24">
        <v>11.16</v>
      </c>
      <c r="E22" s="24">
        <v>11.57</v>
      </c>
      <c r="F22" s="89" t="s">
        <v>101</v>
      </c>
      <c r="G22" s="24">
        <v>1.847</v>
      </c>
      <c r="H22" s="24">
        <v>1.7829999999999999</v>
      </c>
      <c r="I22" s="25"/>
    </row>
    <row r="23" spans="1:9" x14ac:dyDescent="0.2">
      <c r="A23" s="19">
        <f t="shared" si="0"/>
        <v>12</v>
      </c>
      <c r="B23" s="117">
        <v>36139</v>
      </c>
      <c r="C23" s="89" t="s">
        <v>101</v>
      </c>
      <c r="D23" s="24">
        <v>10.72</v>
      </c>
      <c r="E23" s="24">
        <v>11.21</v>
      </c>
      <c r="F23" s="89" t="s">
        <v>101</v>
      </c>
      <c r="G23" s="24">
        <v>1.84</v>
      </c>
      <c r="H23" s="24">
        <v>1.77</v>
      </c>
      <c r="I23" s="25"/>
    </row>
    <row r="24" spans="1:9" x14ac:dyDescent="0.2">
      <c r="A24" s="19">
        <f t="shared" si="0"/>
        <v>13</v>
      </c>
      <c r="B24" s="117">
        <v>36140</v>
      </c>
      <c r="C24" s="89" t="s">
        <v>101</v>
      </c>
      <c r="D24" s="24">
        <v>10.79</v>
      </c>
      <c r="E24" s="24">
        <v>11.31</v>
      </c>
      <c r="F24" s="89" t="s">
        <v>101</v>
      </c>
      <c r="G24" s="24">
        <v>1.8580000000000001</v>
      </c>
      <c r="H24" s="24">
        <v>1.8</v>
      </c>
      <c r="I24" s="25"/>
    </row>
    <row r="25" spans="1:9" x14ac:dyDescent="0.2">
      <c r="A25" s="19">
        <f t="shared" si="0"/>
        <v>14</v>
      </c>
      <c r="B25" s="117">
        <v>36143</v>
      </c>
      <c r="C25" s="89" t="s">
        <v>101</v>
      </c>
      <c r="D25" s="24">
        <v>11.29</v>
      </c>
      <c r="E25" s="24">
        <v>11.73</v>
      </c>
      <c r="F25" s="89" t="s">
        <v>101</v>
      </c>
      <c r="G25" s="24">
        <v>1.952</v>
      </c>
      <c r="H25" s="24">
        <v>1.89</v>
      </c>
      <c r="I25" s="25"/>
    </row>
    <row r="26" spans="1:9" x14ac:dyDescent="0.2">
      <c r="A26" s="19">
        <f t="shared" si="0"/>
        <v>15</v>
      </c>
      <c r="B26" s="117">
        <v>36144</v>
      </c>
      <c r="C26" s="89" t="s">
        <v>101</v>
      </c>
      <c r="D26" s="24">
        <v>11.55</v>
      </c>
      <c r="E26" s="24">
        <v>11.95</v>
      </c>
      <c r="F26" s="89" t="s">
        <v>101</v>
      </c>
      <c r="G26" s="24">
        <v>1.952</v>
      </c>
      <c r="H26" s="24">
        <v>1.895</v>
      </c>
      <c r="I26" s="25"/>
    </row>
    <row r="27" spans="1:9" x14ac:dyDescent="0.2">
      <c r="A27" s="19">
        <f t="shared" si="0"/>
        <v>16</v>
      </c>
      <c r="B27" s="117">
        <v>36145</v>
      </c>
      <c r="C27" s="89" t="s">
        <v>101</v>
      </c>
      <c r="D27" s="24">
        <v>12.38</v>
      </c>
      <c r="E27" s="24">
        <v>12.72</v>
      </c>
      <c r="F27" s="89" t="s">
        <v>101</v>
      </c>
      <c r="G27" s="24">
        <v>1.99</v>
      </c>
      <c r="H27" s="24">
        <v>1.95</v>
      </c>
      <c r="I27" s="25"/>
    </row>
    <row r="28" spans="1:9" x14ac:dyDescent="0.2">
      <c r="A28" s="19">
        <f t="shared" si="0"/>
        <v>17</v>
      </c>
      <c r="B28" s="117">
        <v>36146</v>
      </c>
      <c r="C28" s="89" t="s">
        <v>101</v>
      </c>
      <c r="D28" s="24">
        <v>11.03</v>
      </c>
      <c r="E28" s="24">
        <v>11.37</v>
      </c>
      <c r="F28" s="89" t="s">
        <v>101</v>
      </c>
      <c r="G28" s="24">
        <v>2.0640000000000001</v>
      </c>
      <c r="H28" s="24">
        <v>2.0219999999999998</v>
      </c>
      <c r="I28" s="26"/>
    </row>
    <row r="29" spans="1:9" x14ac:dyDescent="0.2">
      <c r="A29" s="19">
        <f t="shared" si="0"/>
        <v>18</v>
      </c>
      <c r="B29" s="117">
        <v>36147</v>
      </c>
      <c r="C29" s="89" t="s">
        <v>101</v>
      </c>
      <c r="D29" s="24">
        <v>10.95</v>
      </c>
      <c r="E29" s="24">
        <v>11.26</v>
      </c>
      <c r="F29" s="89" t="s">
        <v>101</v>
      </c>
      <c r="G29" s="24">
        <v>2.0739999999999998</v>
      </c>
      <c r="H29" s="24">
        <v>2.04</v>
      </c>
      <c r="I29" s="21"/>
    </row>
    <row r="30" spans="1:9" x14ac:dyDescent="0.2">
      <c r="A30" s="19">
        <f t="shared" si="0"/>
        <v>19</v>
      </c>
      <c r="B30" s="117">
        <v>36150</v>
      </c>
      <c r="C30" s="89" t="s">
        <v>101</v>
      </c>
      <c r="D30" s="24">
        <v>10.81</v>
      </c>
      <c r="E30" s="24">
        <v>11.02</v>
      </c>
      <c r="F30" s="89" t="s">
        <v>101</v>
      </c>
      <c r="G30" s="24">
        <v>1.9470000000000001</v>
      </c>
      <c r="H30" s="24">
        <v>1.92</v>
      </c>
      <c r="I30" s="21"/>
    </row>
    <row r="31" spans="1:9" x14ac:dyDescent="0.2">
      <c r="A31" s="19">
        <f t="shared" si="0"/>
        <v>20</v>
      </c>
      <c r="B31" s="117">
        <v>36151</v>
      </c>
      <c r="C31" s="106" t="s">
        <v>98</v>
      </c>
      <c r="D31" s="24">
        <v>11.12</v>
      </c>
      <c r="E31" s="24">
        <v>11.41</v>
      </c>
      <c r="F31" s="89" t="s">
        <v>101</v>
      </c>
      <c r="G31" s="24">
        <v>1.925</v>
      </c>
      <c r="H31" s="24">
        <v>1.895</v>
      </c>
      <c r="I31" s="21"/>
    </row>
    <row r="32" spans="1:9" x14ac:dyDescent="0.2">
      <c r="A32" s="19">
        <f t="shared" si="0"/>
        <v>21</v>
      </c>
      <c r="B32" s="117">
        <v>36152</v>
      </c>
      <c r="C32" s="106" t="s">
        <v>98</v>
      </c>
      <c r="D32" s="24">
        <v>11.33</v>
      </c>
      <c r="E32" s="24">
        <v>11.55</v>
      </c>
      <c r="F32" s="89" t="s">
        <v>101</v>
      </c>
      <c r="G32" s="24">
        <v>1.9059999999999999</v>
      </c>
      <c r="H32" s="24">
        <v>1.88</v>
      </c>
      <c r="I32" s="21"/>
    </row>
    <row r="33" spans="1:9" x14ac:dyDescent="0.2">
      <c r="A33" s="19">
        <f t="shared" si="0"/>
        <v>22</v>
      </c>
      <c r="B33" s="117">
        <v>36153</v>
      </c>
      <c r="C33" s="106" t="s">
        <v>98</v>
      </c>
      <c r="D33" s="24">
        <v>11.23</v>
      </c>
      <c r="E33" s="24">
        <v>11.46</v>
      </c>
      <c r="F33" s="89" t="s">
        <v>101</v>
      </c>
      <c r="G33" s="24">
        <v>1.881</v>
      </c>
      <c r="H33" s="24">
        <v>1.84</v>
      </c>
      <c r="I33" s="120"/>
    </row>
    <row r="34" spans="1:9" x14ac:dyDescent="0.2">
      <c r="A34" s="19">
        <f t="shared" si="0"/>
        <v>23</v>
      </c>
      <c r="B34" s="117">
        <v>36157</v>
      </c>
      <c r="C34" s="106" t="s">
        <v>98</v>
      </c>
      <c r="D34" s="24">
        <v>11.46</v>
      </c>
      <c r="E34" s="24">
        <v>11.67</v>
      </c>
      <c r="F34" s="89" t="s">
        <v>101</v>
      </c>
      <c r="G34" s="24">
        <v>1.788</v>
      </c>
      <c r="H34" s="24">
        <v>1.7649999999999999</v>
      </c>
      <c r="I34" s="120"/>
    </row>
    <row r="35" spans="1:9" x14ac:dyDescent="0.2">
      <c r="A35" s="19">
        <f t="shared" si="0"/>
        <v>24</v>
      </c>
      <c r="B35" s="117">
        <v>36158</v>
      </c>
      <c r="C35" s="106" t="s">
        <v>98</v>
      </c>
      <c r="D35" s="24">
        <v>11.72</v>
      </c>
      <c r="E35" s="24">
        <v>11.9</v>
      </c>
      <c r="F35" s="89" t="s">
        <v>101</v>
      </c>
      <c r="G35" s="24">
        <v>1.7649999999999999</v>
      </c>
      <c r="H35" s="24">
        <v>1.7250000000000001</v>
      </c>
      <c r="I35" s="120"/>
    </row>
    <row r="36" spans="1:9" x14ac:dyDescent="0.2">
      <c r="A36" s="19">
        <f t="shared" si="0"/>
        <v>25</v>
      </c>
      <c r="B36" s="117">
        <v>36159</v>
      </c>
      <c r="C36" s="106" t="s">
        <v>98</v>
      </c>
      <c r="D36" s="24">
        <v>11.75</v>
      </c>
      <c r="E36" s="24">
        <v>11.93</v>
      </c>
      <c r="F36" s="106" t="s">
        <v>98</v>
      </c>
      <c r="G36" s="24">
        <v>1.8859999999999999</v>
      </c>
      <c r="H36" s="24">
        <v>1.82</v>
      </c>
      <c r="I36" s="120" t="s">
        <v>98</v>
      </c>
    </row>
    <row r="37" spans="1:9" x14ac:dyDescent="0.2">
      <c r="A37" s="19">
        <f t="shared" si="0"/>
        <v>26</v>
      </c>
      <c r="B37" s="117">
        <v>36160</v>
      </c>
      <c r="C37" s="106" t="s">
        <v>98</v>
      </c>
      <c r="D37" s="24">
        <v>12.05</v>
      </c>
      <c r="E37" s="24">
        <v>12.19</v>
      </c>
      <c r="F37" s="106" t="s">
        <v>98</v>
      </c>
      <c r="G37" s="24">
        <v>1.9450000000000001</v>
      </c>
      <c r="H37" s="24">
        <v>1.84</v>
      </c>
      <c r="I37" s="120" t="s">
        <v>98</v>
      </c>
    </row>
    <row r="38" spans="1:9" x14ac:dyDescent="0.2">
      <c r="A38" s="28"/>
      <c r="B38" s="97"/>
      <c r="C38" s="89"/>
      <c r="D38" s="30"/>
      <c r="E38" s="30"/>
      <c r="F38" s="89"/>
      <c r="G38" s="30"/>
      <c r="H38" s="30"/>
      <c r="I38" s="92"/>
    </row>
    <row r="39" spans="1:9" x14ac:dyDescent="0.2">
      <c r="A39" s="28" t="s">
        <v>20</v>
      </c>
      <c r="B39" s="20"/>
      <c r="C39" s="21"/>
      <c r="D39" s="29">
        <v>36150</v>
      </c>
      <c r="E39" s="30"/>
      <c r="F39" s="21"/>
      <c r="G39" s="30"/>
      <c r="H39" s="30"/>
      <c r="I39" s="25"/>
    </row>
    <row r="40" spans="1:9" x14ac:dyDescent="0.2">
      <c r="A40" s="28" t="s">
        <v>21</v>
      </c>
      <c r="B40" s="20"/>
      <c r="C40" s="21"/>
      <c r="D40" s="31">
        <v>36158</v>
      </c>
      <c r="E40" s="30"/>
      <c r="F40" s="21"/>
      <c r="G40" s="30"/>
      <c r="H40" s="30"/>
      <c r="I40" s="25"/>
    </row>
    <row r="41" spans="1:9" x14ac:dyDescent="0.2">
      <c r="A41" s="28" t="s">
        <v>22</v>
      </c>
      <c r="B41" s="20"/>
      <c r="D41" s="31">
        <v>36158</v>
      </c>
      <c r="I41" s="25"/>
    </row>
    <row r="42" spans="1:9" x14ac:dyDescent="0.2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  <c r="I42" s="25"/>
    </row>
    <row r="43" spans="1:9" x14ac:dyDescent="0.2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  <c r="I43" s="25"/>
    </row>
    <row r="44" spans="1:9" x14ac:dyDescent="0.2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  <c r="I44" s="25"/>
    </row>
    <row r="45" spans="1:9" x14ac:dyDescent="0.2">
      <c r="A45" s="37" t="s">
        <v>28</v>
      </c>
      <c r="B45" s="38"/>
      <c r="C45" s="39" t="s">
        <v>23</v>
      </c>
      <c r="D45" s="40">
        <f>ROUND((AVERAGE(D11:D30)),3)</f>
        <v>11.359</v>
      </c>
      <c r="E45" s="40">
        <f>ROUND((AVERAGE(E11:E30)),3)</f>
        <v>11.746</v>
      </c>
      <c r="F45" s="41" t="s">
        <v>29</v>
      </c>
      <c r="G45" s="42">
        <f>ROUND((AVERAGE(G13:G35)),5)</f>
        <v>1.9434499999999999</v>
      </c>
      <c r="H45" s="42">
        <f>ROUND((AVERAGE(H13:H35)),5)</f>
        <v>1.88636</v>
      </c>
      <c r="I45" s="114" t="s">
        <v>30</v>
      </c>
    </row>
    <row r="46" spans="1:9" x14ac:dyDescent="0.2">
      <c r="A46" s="44" t="s">
        <v>31</v>
      </c>
      <c r="B46" s="45"/>
      <c r="C46" s="99" t="s">
        <v>102</v>
      </c>
      <c r="D46" s="103">
        <f>ROUND((AVERAGE(D16:D37)),3)</f>
        <v>11.311</v>
      </c>
      <c r="E46" s="103">
        <f>ROUND((AVERAGE(E16:E37)),3)</f>
        <v>11.635999999999999</v>
      </c>
      <c r="F46" s="48" t="s">
        <v>33</v>
      </c>
      <c r="G46" s="49">
        <f>ROUND((AVERAGE(G16:G37)),5)</f>
        <v>1.9279500000000001</v>
      </c>
      <c r="H46" s="49">
        <f>ROUND((AVERAGE(H16:H37)),5)</f>
        <v>1.8715900000000001</v>
      </c>
      <c r="I46" s="114" t="s">
        <v>34</v>
      </c>
    </row>
    <row r="47" spans="1:9" x14ac:dyDescent="0.2">
      <c r="A47" s="50" t="s">
        <v>35</v>
      </c>
      <c r="B47" s="45"/>
      <c r="C47" s="51"/>
      <c r="D47" s="47">
        <f>ROUND((((SUM(D16:D37))-D30+E30)/22),3)</f>
        <v>11.32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">
      <c r="A48" s="50" t="s">
        <v>48</v>
      </c>
      <c r="B48" s="45"/>
      <c r="C48" s="23"/>
      <c r="D48" s="47">
        <f>D30</f>
        <v>10.81</v>
      </c>
      <c r="E48" s="47" t="s">
        <v>36</v>
      </c>
      <c r="F48" s="53" t="s">
        <v>49</v>
      </c>
      <c r="G48" s="49">
        <f>G35</f>
        <v>1.7649999999999999</v>
      </c>
      <c r="H48" s="49">
        <f>H35</f>
        <v>1.7250000000000001</v>
      </c>
      <c r="I48" s="43" t="s">
        <v>50</v>
      </c>
    </row>
    <row r="49" spans="1:9" x14ac:dyDescent="0.2">
      <c r="A49" s="50" t="s">
        <v>42</v>
      </c>
      <c r="B49" s="45"/>
      <c r="C49" s="23"/>
      <c r="D49" s="47">
        <f>ROUND((SUM(D29:D30)/2),3)</f>
        <v>10.88</v>
      </c>
      <c r="E49" s="54" t="s">
        <v>36</v>
      </c>
      <c r="F49" s="53" t="s">
        <v>43</v>
      </c>
      <c r="G49" s="49">
        <f>ROUND(SUM(G34:G35)/2,5)</f>
        <v>1.7765</v>
      </c>
      <c r="H49" s="49">
        <f>SUM(H34:H35)/2</f>
        <v>1.7450000000000001</v>
      </c>
      <c r="I49" s="43" t="s">
        <v>44</v>
      </c>
    </row>
    <row r="50" spans="1:9" x14ac:dyDescent="0.2">
      <c r="A50" s="50" t="s">
        <v>39</v>
      </c>
      <c r="B50" s="45"/>
      <c r="C50" s="23"/>
      <c r="D50" s="47">
        <f>ROUND((SUM(D28:D30)/3),3)</f>
        <v>10.93</v>
      </c>
      <c r="E50" s="47" t="s">
        <v>36</v>
      </c>
      <c r="F50" s="53" t="s">
        <v>40</v>
      </c>
      <c r="G50" s="49">
        <f>ROUND(AVERAGE(G33:G35),5)</f>
        <v>1.8113300000000001</v>
      </c>
      <c r="H50" s="49">
        <f>ROUND(AVERAGE(H33:H35),5)</f>
        <v>1.77667</v>
      </c>
      <c r="I50" s="43" t="s">
        <v>41</v>
      </c>
    </row>
    <row r="51" spans="1:9" x14ac:dyDescent="0.2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1.835</v>
      </c>
      <c r="H51" s="49">
        <f>ROUND(AVERAGE(H32:H35),5)</f>
        <v>1.8025</v>
      </c>
      <c r="I51" s="43" t="s">
        <v>54</v>
      </c>
    </row>
    <row r="52" spans="1:9" x14ac:dyDescent="0.2">
      <c r="A52" s="56" t="s">
        <v>87</v>
      </c>
      <c r="B52" s="45"/>
      <c r="C52" s="23"/>
      <c r="D52" s="47">
        <f>ROUND((SUM(D26:D30)/5),3)</f>
        <v>11.343999999999999</v>
      </c>
      <c r="E52" s="55" t="s">
        <v>36</v>
      </c>
      <c r="F52" s="53" t="s">
        <v>38</v>
      </c>
      <c r="G52" s="49">
        <f>ROUND(AVERAGE(G31:G35),5)</f>
        <v>1.853</v>
      </c>
      <c r="H52" s="49">
        <f>ROUND(AVERAGE(H31:H35),5)</f>
        <v>1.821</v>
      </c>
      <c r="I52" s="43"/>
    </row>
    <row r="53" spans="1:9" x14ac:dyDescent="0.2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1.788</v>
      </c>
      <c r="H53" s="49">
        <f>H34</f>
        <v>1.7649999999999999</v>
      </c>
      <c r="I53" s="43"/>
    </row>
    <row r="54" spans="1:9" x14ac:dyDescent="0.2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1.881</v>
      </c>
      <c r="H54" s="42">
        <f>H33</f>
        <v>1.84</v>
      </c>
      <c r="I54" s="43"/>
    </row>
    <row r="55" spans="1:9" x14ac:dyDescent="0.2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42">
        <f>SUM(G33:G34)/2</f>
        <v>1.8345</v>
      </c>
      <c r="H55" s="49">
        <f>ROUND(AVERAGE(H33:H34),5)</f>
        <v>1.8025</v>
      </c>
      <c r="I55" s="43"/>
    </row>
    <row r="56" spans="1:9" x14ac:dyDescent="0.2">
      <c r="A56" s="25"/>
      <c r="B56" s="25"/>
      <c r="C56" s="25"/>
      <c r="D56" s="60"/>
      <c r="E56" s="60"/>
      <c r="F56" s="25"/>
      <c r="G56" s="25"/>
      <c r="H56" s="25"/>
      <c r="I56" s="25"/>
    </row>
    <row r="57" spans="1:9" x14ac:dyDescent="0.2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" x14ac:dyDescent="0.25">
      <c r="A58" s="111" t="s">
        <v>55</v>
      </c>
      <c r="C58" s="25"/>
      <c r="E58" s="111" t="s">
        <v>56</v>
      </c>
      <c r="F58" s="61"/>
      <c r="G58" s="62"/>
      <c r="H58" s="62"/>
      <c r="I58" s="25"/>
    </row>
    <row r="59" spans="1:9" x14ac:dyDescent="0.2">
      <c r="A59" s="98">
        <v>36152</v>
      </c>
      <c r="C59" s="62">
        <v>28.16</v>
      </c>
      <c r="E59" s="98">
        <v>36152</v>
      </c>
      <c r="F59" s="61"/>
      <c r="G59" s="100">
        <v>26.4</v>
      </c>
      <c r="H59" s="62"/>
      <c r="I59" s="25"/>
    </row>
    <row r="60" spans="1:9" x14ac:dyDescent="0.2">
      <c r="A60" s="94">
        <v>36153</v>
      </c>
      <c r="B60" s="68" t="s">
        <v>59</v>
      </c>
      <c r="C60" s="62">
        <v>27.88</v>
      </c>
      <c r="E60" s="94">
        <v>36153</v>
      </c>
      <c r="F60" s="68" t="s">
        <v>60</v>
      </c>
      <c r="G60" s="101">
        <v>26.27</v>
      </c>
      <c r="H60" s="62"/>
      <c r="I60" s="25"/>
    </row>
    <row r="61" spans="1:9" x14ac:dyDescent="0.2">
      <c r="A61" s="95">
        <v>36157</v>
      </c>
      <c r="C61" s="62">
        <v>26</v>
      </c>
      <c r="E61" s="95">
        <v>36157</v>
      </c>
      <c r="G61" s="101">
        <v>24.66</v>
      </c>
      <c r="H61" s="62"/>
      <c r="I61" s="25"/>
    </row>
    <row r="62" spans="1:9" x14ac:dyDescent="0.2">
      <c r="A62" s="67"/>
      <c r="C62" s="69"/>
      <c r="E62" s="67"/>
      <c r="G62" s="70"/>
      <c r="H62" s="62"/>
      <c r="I62" s="25"/>
    </row>
    <row r="63" spans="1:9" x14ac:dyDescent="0.2">
      <c r="A63" s="25"/>
      <c r="C63" s="65"/>
      <c r="E63" s="25"/>
      <c r="G63" s="66"/>
      <c r="H63" s="62"/>
      <c r="I63" s="25"/>
    </row>
    <row r="64" spans="1:9" x14ac:dyDescent="0.2">
      <c r="A64" s="25" t="s">
        <v>62</v>
      </c>
      <c r="B64" s="68" t="s">
        <v>63</v>
      </c>
      <c r="C64" s="69">
        <f>C61</f>
        <v>26</v>
      </c>
      <c r="E64" s="25" t="s">
        <v>62</v>
      </c>
      <c r="F64" s="68" t="s">
        <v>64</v>
      </c>
      <c r="G64" s="69">
        <f>G61</f>
        <v>24.66</v>
      </c>
      <c r="H64" s="62"/>
      <c r="I64" s="25"/>
    </row>
    <row r="65" spans="1:9" x14ac:dyDescent="0.2">
      <c r="A65" s="25" t="s">
        <v>65</v>
      </c>
      <c r="B65" s="68" t="s">
        <v>66</v>
      </c>
      <c r="C65" s="69">
        <f>AVERAGE(C60:C61)</f>
        <v>26.939999999999998</v>
      </c>
      <c r="E65" s="25" t="s">
        <v>65</v>
      </c>
      <c r="F65" s="68" t="s">
        <v>67</v>
      </c>
      <c r="G65" s="69">
        <f>AVERAGE(G60:G61)</f>
        <v>25.465</v>
      </c>
      <c r="H65" s="62"/>
      <c r="I65" s="25"/>
    </row>
    <row r="66" spans="1:9" x14ac:dyDescent="0.2">
      <c r="A66" s="25" t="s">
        <v>68</v>
      </c>
      <c r="B66" s="68" t="s">
        <v>69</v>
      </c>
      <c r="C66" s="69">
        <f>AVERAGE(C59:C61)</f>
        <v>27.346666666666664</v>
      </c>
      <c r="E66" s="25" t="s">
        <v>68</v>
      </c>
      <c r="F66" s="68" t="s">
        <v>70</v>
      </c>
      <c r="G66" s="69">
        <f>AVERAGE(G59:G61)</f>
        <v>25.776666666666667</v>
      </c>
      <c r="H66" s="62"/>
      <c r="I66" s="25"/>
    </row>
    <row r="67" spans="1:9" x14ac:dyDescent="0.2">
      <c r="A67" s="25"/>
      <c r="C67" s="25"/>
      <c r="D67" s="25"/>
      <c r="E67" s="25"/>
      <c r="F67" s="61"/>
      <c r="G67" s="62"/>
      <c r="H67" s="62"/>
      <c r="I67" s="25"/>
    </row>
    <row r="68" spans="1:9" x14ac:dyDescent="0.2">
      <c r="A68" s="25"/>
      <c r="C68" s="25"/>
      <c r="D68" s="25"/>
      <c r="E68" s="25"/>
      <c r="F68" s="61"/>
      <c r="G68" s="62"/>
      <c r="H68" s="62"/>
      <c r="I68" s="25"/>
    </row>
    <row r="69" spans="1:9" ht="15" x14ac:dyDescent="0.25">
      <c r="A69" s="111" t="s">
        <v>71</v>
      </c>
      <c r="C69" s="25"/>
      <c r="D69" s="25"/>
      <c r="E69" s="25"/>
      <c r="F69" s="61"/>
      <c r="G69" s="62"/>
      <c r="H69" s="62"/>
      <c r="I69" s="25"/>
    </row>
    <row r="70" spans="1:9" x14ac:dyDescent="0.2">
      <c r="A70" s="98">
        <v>36153</v>
      </c>
      <c r="C70" s="65">
        <v>1.19</v>
      </c>
      <c r="D70" s="25"/>
      <c r="E70" s="25"/>
      <c r="F70" s="61"/>
      <c r="G70" s="62"/>
      <c r="H70" s="62"/>
      <c r="I70" s="25"/>
    </row>
    <row r="71" spans="1:9" x14ac:dyDescent="0.2">
      <c r="A71" s="94">
        <v>36157</v>
      </c>
      <c r="C71" s="65">
        <v>1.19</v>
      </c>
      <c r="D71" s="25"/>
      <c r="E71" s="25"/>
      <c r="F71" s="61"/>
      <c r="G71" s="62"/>
      <c r="H71" s="62"/>
      <c r="I71" s="25"/>
    </row>
    <row r="72" spans="1:9" x14ac:dyDescent="0.2">
      <c r="A72" s="95">
        <v>36158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25"/>
      <c r="C73" s="65"/>
      <c r="D73" s="25"/>
      <c r="E73" s="25"/>
      <c r="F73" s="61"/>
      <c r="G73" s="62"/>
      <c r="H73" s="62"/>
      <c r="I73" s="25"/>
    </row>
    <row r="74" spans="1:9" x14ac:dyDescent="0.2">
      <c r="A74" s="25" t="s">
        <v>62</v>
      </c>
      <c r="B74" s="87" t="s">
        <v>89</v>
      </c>
      <c r="C74" s="65">
        <f>C72</f>
        <v>1.19</v>
      </c>
      <c r="D74" s="25"/>
      <c r="E74" s="25"/>
      <c r="F74" s="61"/>
      <c r="G74" s="62"/>
      <c r="H74" s="62"/>
      <c r="I74" s="25"/>
    </row>
    <row r="75" spans="1:9" x14ac:dyDescent="0.2">
      <c r="A75" s="25" t="s">
        <v>65</v>
      </c>
      <c r="B75" s="87" t="s">
        <v>90</v>
      </c>
      <c r="C75" s="65">
        <f>AVERAGE(C71:C72)</f>
        <v>1.19</v>
      </c>
      <c r="D75" s="25"/>
      <c r="E75" s="25"/>
      <c r="F75" s="61"/>
      <c r="G75" s="62"/>
      <c r="H75" s="62"/>
      <c r="I75" s="25"/>
    </row>
    <row r="76" spans="1:9" x14ac:dyDescent="0.2">
      <c r="A76" s="25" t="s">
        <v>68</v>
      </c>
      <c r="B76" s="87" t="s">
        <v>91</v>
      </c>
      <c r="C76" s="65">
        <f>AVERAGE(C70:C72)</f>
        <v>1.19</v>
      </c>
      <c r="D76" s="25"/>
      <c r="E76" s="25"/>
      <c r="F76" s="61"/>
      <c r="G76" s="62"/>
      <c r="H76" s="62"/>
      <c r="I76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workbookViewId="0">
      <selection activeCell="G51" sqref="G51"/>
    </sheetView>
  </sheetViews>
  <sheetFormatPr defaultRowHeight="12.75" x14ac:dyDescent="0.2"/>
  <cols>
    <col min="1" max="1" width="11.28515625" customWidth="1"/>
    <col min="3" max="3" width="12.7109375" customWidth="1"/>
    <col min="4" max="4" width="11.28515625" customWidth="1"/>
    <col min="5" max="5" width="12" customWidth="1"/>
    <col min="6" max="6" width="10.28515625" customWidth="1"/>
    <col min="7" max="7" width="11.285156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96</v>
      </c>
      <c r="E2" s="6"/>
      <c r="F2" s="6"/>
      <c r="G2" s="88"/>
      <c r="H2" s="8"/>
    </row>
    <row r="3" spans="1:9" x14ac:dyDescent="0.2">
      <c r="A3" s="9"/>
      <c r="B3" s="118" t="s">
        <v>103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8" si="0">A10+1</f>
        <v>1</v>
      </c>
      <c r="B11" s="117">
        <v>36089</v>
      </c>
      <c r="C11" s="106" t="s">
        <v>104</v>
      </c>
      <c r="D11" s="24">
        <v>14.08</v>
      </c>
      <c r="E11" s="24">
        <v>14.26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36090</v>
      </c>
      <c r="C12" s="106" t="s">
        <v>104</v>
      </c>
      <c r="D12" s="24">
        <v>13.97</v>
      </c>
      <c r="E12" s="24">
        <v>14.16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36091</v>
      </c>
      <c r="C13" s="106" t="s">
        <v>104</v>
      </c>
      <c r="D13" s="24">
        <v>14.05</v>
      </c>
      <c r="E13" s="24">
        <v>14.24</v>
      </c>
      <c r="F13" s="89"/>
      <c r="G13" s="24"/>
      <c r="H13" s="24"/>
      <c r="I13" s="25"/>
    </row>
    <row r="14" spans="1:9" x14ac:dyDescent="0.2">
      <c r="A14" s="19">
        <f t="shared" si="0"/>
        <v>4</v>
      </c>
      <c r="B14" s="117">
        <v>36094</v>
      </c>
      <c r="C14" s="106" t="s">
        <v>104</v>
      </c>
      <c r="D14" s="24">
        <v>14.23</v>
      </c>
      <c r="E14" s="24">
        <v>14.4</v>
      </c>
      <c r="F14" s="92"/>
      <c r="G14" s="24"/>
      <c r="H14" s="24"/>
      <c r="I14" s="89"/>
    </row>
    <row r="15" spans="1:9" x14ac:dyDescent="0.2">
      <c r="A15" s="19">
        <f t="shared" si="0"/>
        <v>5</v>
      </c>
      <c r="B15" s="117">
        <v>36095</v>
      </c>
      <c r="C15" s="106" t="s">
        <v>104</v>
      </c>
      <c r="D15" s="24">
        <v>14.13</v>
      </c>
      <c r="E15" s="24">
        <v>14.3</v>
      </c>
      <c r="F15" s="92"/>
      <c r="G15" s="24"/>
      <c r="H15" s="24"/>
      <c r="I15" s="92"/>
    </row>
    <row r="16" spans="1:9" x14ac:dyDescent="0.2">
      <c r="A16" s="19">
        <f t="shared" si="0"/>
        <v>6</v>
      </c>
      <c r="B16" s="117">
        <v>36096</v>
      </c>
      <c r="C16" s="106" t="s">
        <v>104</v>
      </c>
      <c r="D16" s="24">
        <v>14.29</v>
      </c>
      <c r="E16" s="24">
        <v>14.46</v>
      </c>
      <c r="G16" s="24"/>
      <c r="H16" s="24"/>
      <c r="I16" s="92"/>
    </row>
    <row r="17" spans="1:9" x14ac:dyDescent="0.2">
      <c r="A17" s="19">
        <f t="shared" si="0"/>
        <v>7</v>
      </c>
      <c r="B17" s="117">
        <v>36097</v>
      </c>
      <c r="C17" s="106" t="s">
        <v>104</v>
      </c>
      <c r="D17" s="24">
        <v>14.24</v>
      </c>
      <c r="E17" s="24">
        <v>14.42</v>
      </c>
      <c r="F17" s="92" t="s">
        <v>104</v>
      </c>
      <c r="G17" s="24">
        <v>2.3479999999999999</v>
      </c>
      <c r="H17" s="24">
        <v>2.2349999999999999</v>
      </c>
      <c r="I17" s="92" t="s">
        <v>104</v>
      </c>
    </row>
    <row r="18" spans="1:9" x14ac:dyDescent="0.2">
      <c r="A18" s="19">
        <f t="shared" si="0"/>
        <v>8</v>
      </c>
      <c r="B18" s="117">
        <v>36098</v>
      </c>
      <c r="C18" s="106" t="s">
        <v>104</v>
      </c>
      <c r="D18" s="24">
        <v>14.42</v>
      </c>
      <c r="E18" s="24">
        <v>14.61</v>
      </c>
      <c r="F18" s="92" t="s">
        <v>104</v>
      </c>
      <c r="G18" s="24">
        <v>2.2749999999999999</v>
      </c>
      <c r="H18" s="24">
        <v>2.1549999999999998</v>
      </c>
      <c r="I18" s="92" t="s">
        <v>104</v>
      </c>
    </row>
    <row r="19" spans="1:9" x14ac:dyDescent="0.2">
      <c r="A19" s="19"/>
      <c r="B19" s="97"/>
      <c r="C19" s="106"/>
      <c r="D19" s="24"/>
      <c r="E19" s="24"/>
      <c r="F19" s="92"/>
      <c r="G19" s="24"/>
      <c r="H19" s="24"/>
      <c r="I19" s="92"/>
    </row>
    <row r="20" spans="1:9" x14ac:dyDescent="0.2">
      <c r="A20" s="19">
        <v>9</v>
      </c>
      <c r="B20" s="117">
        <v>36101</v>
      </c>
      <c r="C20" s="89" t="s">
        <v>104</v>
      </c>
      <c r="D20" s="24">
        <v>14.36</v>
      </c>
      <c r="E20" s="24">
        <v>14.52</v>
      </c>
      <c r="F20" s="89" t="s">
        <v>104</v>
      </c>
      <c r="G20" s="24">
        <v>2.387</v>
      </c>
      <c r="H20" s="24">
        <v>2.2799999999999998</v>
      </c>
      <c r="I20" s="25"/>
    </row>
    <row r="21" spans="1:9" x14ac:dyDescent="0.2">
      <c r="A21" s="19">
        <f t="shared" si="0"/>
        <v>10</v>
      </c>
      <c r="B21" s="117">
        <v>36102</v>
      </c>
      <c r="C21" s="89" t="s">
        <v>104</v>
      </c>
      <c r="D21" s="24">
        <v>14.2</v>
      </c>
      <c r="E21" s="24">
        <v>14.4</v>
      </c>
      <c r="F21" s="89" t="s">
        <v>104</v>
      </c>
      <c r="G21" s="24">
        <v>2.4359999999999999</v>
      </c>
      <c r="H21" s="24">
        <v>2.31</v>
      </c>
      <c r="I21" s="25"/>
    </row>
    <row r="22" spans="1:9" x14ac:dyDescent="0.2">
      <c r="A22" s="19">
        <f t="shared" si="0"/>
        <v>11</v>
      </c>
      <c r="B22" s="117">
        <v>36103</v>
      </c>
      <c r="C22" s="89" t="s">
        <v>104</v>
      </c>
      <c r="D22" s="24">
        <v>14.14</v>
      </c>
      <c r="E22" s="24">
        <v>14.33</v>
      </c>
      <c r="F22" s="89" t="s">
        <v>104</v>
      </c>
      <c r="G22" s="24">
        <v>2.395</v>
      </c>
      <c r="H22" s="24">
        <v>2.27</v>
      </c>
      <c r="I22" s="25"/>
    </row>
    <row r="23" spans="1:9" x14ac:dyDescent="0.2">
      <c r="A23" s="19">
        <f t="shared" si="0"/>
        <v>12</v>
      </c>
      <c r="B23" s="117">
        <v>36104</v>
      </c>
      <c r="C23" s="89" t="s">
        <v>104</v>
      </c>
      <c r="D23" s="24">
        <v>13.97</v>
      </c>
      <c r="E23" s="24">
        <v>14.16</v>
      </c>
      <c r="F23" s="89" t="s">
        <v>104</v>
      </c>
      <c r="G23" s="24">
        <v>2.5529999999999999</v>
      </c>
      <c r="H23" s="24">
        <v>2.4</v>
      </c>
      <c r="I23" s="25"/>
    </row>
    <row r="24" spans="1:9" x14ac:dyDescent="0.2">
      <c r="A24" s="19">
        <f t="shared" si="0"/>
        <v>13</v>
      </c>
      <c r="B24" s="117">
        <v>36105</v>
      </c>
      <c r="C24" s="89" t="s">
        <v>104</v>
      </c>
      <c r="D24" s="24">
        <v>13.87</v>
      </c>
      <c r="E24" s="24">
        <v>14.08</v>
      </c>
      <c r="F24" s="89" t="s">
        <v>104</v>
      </c>
      <c r="G24" s="24">
        <v>2.5529999999999999</v>
      </c>
      <c r="H24" s="24">
        <v>2.4049999999999998</v>
      </c>
      <c r="I24" s="25"/>
    </row>
    <row r="25" spans="1:9" x14ac:dyDescent="0.2">
      <c r="A25" s="19">
        <f t="shared" si="0"/>
        <v>14</v>
      </c>
      <c r="B25" s="117">
        <v>36108</v>
      </c>
      <c r="C25" s="89" t="s">
        <v>104</v>
      </c>
      <c r="D25" s="24">
        <v>13.38</v>
      </c>
      <c r="E25" s="24">
        <v>13.62</v>
      </c>
      <c r="F25" s="89" t="s">
        <v>104</v>
      </c>
      <c r="G25" s="24">
        <v>2.4420000000000002</v>
      </c>
      <c r="H25" s="24">
        <v>2.3149999999999999</v>
      </c>
      <c r="I25" s="25"/>
    </row>
    <row r="26" spans="1:9" x14ac:dyDescent="0.2">
      <c r="A26" s="19">
        <f t="shared" si="0"/>
        <v>15</v>
      </c>
      <c r="B26" s="117">
        <v>36109</v>
      </c>
      <c r="C26" s="89" t="s">
        <v>104</v>
      </c>
      <c r="D26" s="24">
        <v>13.52</v>
      </c>
      <c r="E26" s="24">
        <v>13.77</v>
      </c>
      <c r="F26" s="89" t="s">
        <v>104</v>
      </c>
      <c r="G26" s="24">
        <v>2.4780000000000002</v>
      </c>
      <c r="H26" s="24">
        <v>2.355</v>
      </c>
      <c r="I26" s="25"/>
    </row>
    <row r="27" spans="1:9" x14ac:dyDescent="0.2">
      <c r="A27" s="19">
        <f t="shared" si="0"/>
        <v>16</v>
      </c>
      <c r="B27" s="117">
        <v>36110</v>
      </c>
      <c r="C27" s="89" t="s">
        <v>104</v>
      </c>
      <c r="D27" s="24">
        <v>13.55</v>
      </c>
      <c r="E27" s="24">
        <v>13.81</v>
      </c>
      <c r="F27" s="89" t="s">
        <v>104</v>
      </c>
      <c r="G27" s="24">
        <v>2.4319999999999999</v>
      </c>
      <c r="H27" s="24">
        <v>2.33</v>
      </c>
      <c r="I27" s="25"/>
    </row>
    <row r="28" spans="1:9" x14ac:dyDescent="0.2">
      <c r="A28" s="19">
        <f t="shared" si="0"/>
        <v>17</v>
      </c>
      <c r="B28" s="117">
        <v>36111</v>
      </c>
      <c r="C28" s="89" t="s">
        <v>104</v>
      </c>
      <c r="D28" s="24">
        <v>13.84</v>
      </c>
      <c r="E28" s="24">
        <v>14.1</v>
      </c>
      <c r="F28" s="89" t="s">
        <v>104</v>
      </c>
      <c r="G28" s="24">
        <v>2.3940000000000001</v>
      </c>
      <c r="H28" s="24">
        <v>2.29</v>
      </c>
      <c r="I28" s="25"/>
    </row>
    <row r="29" spans="1:9" x14ac:dyDescent="0.2">
      <c r="A29" s="19">
        <f t="shared" si="0"/>
        <v>18</v>
      </c>
      <c r="B29" s="117">
        <v>36112</v>
      </c>
      <c r="C29" s="89" t="s">
        <v>104</v>
      </c>
      <c r="D29" s="24">
        <v>13.57</v>
      </c>
      <c r="E29" s="24">
        <v>13.79</v>
      </c>
      <c r="F29" s="89" t="s">
        <v>104</v>
      </c>
      <c r="G29" s="24">
        <v>2.4590000000000001</v>
      </c>
      <c r="H29" s="24">
        <v>2.3650000000000002</v>
      </c>
      <c r="I29" s="25"/>
    </row>
    <row r="30" spans="1:9" x14ac:dyDescent="0.2">
      <c r="A30" s="19">
        <f t="shared" si="0"/>
        <v>19</v>
      </c>
      <c r="B30" s="117">
        <v>36115</v>
      </c>
      <c r="C30" s="89" t="s">
        <v>104</v>
      </c>
      <c r="D30" s="24">
        <v>12.82</v>
      </c>
      <c r="E30" s="24">
        <v>13.12</v>
      </c>
      <c r="F30" s="89" t="s">
        <v>104</v>
      </c>
      <c r="G30" s="24">
        <v>2.3050000000000002</v>
      </c>
      <c r="H30" s="24">
        <v>2.2149999999999999</v>
      </c>
      <c r="I30" s="25"/>
    </row>
    <row r="31" spans="1:9" x14ac:dyDescent="0.2">
      <c r="A31" s="19">
        <f t="shared" si="0"/>
        <v>20</v>
      </c>
      <c r="B31" s="117">
        <v>36116</v>
      </c>
      <c r="C31" s="89" t="s">
        <v>104</v>
      </c>
      <c r="D31" s="24">
        <v>12.45</v>
      </c>
      <c r="E31" s="24">
        <v>12.78</v>
      </c>
      <c r="F31" s="89" t="s">
        <v>104</v>
      </c>
      <c r="G31" s="24">
        <v>2.2789999999999999</v>
      </c>
      <c r="H31" s="24">
        <v>2.2000000000000002</v>
      </c>
      <c r="I31" s="25"/>
    </row>
    <row r="32" spans="1:9" x14ac:dyDescent="0.2">
      <c r="A32" s="19">
        <f t="shared" si="0"/>
        <v>21</v>
      </c>
      <c r="B32" s="117">
        <v>36117</v>
      </c>
      <c r="C32" s="89" t="s">
        <v>104</v>
      </c>
      <c r="D32" s="24">
        <v>12.14</v>
      </c>
      <c r="E32" s="24">
        <v>12.76</v>
      </c>
      <c r="F32" s="89" t="s">
        <v>104</v>
      </c>
      <c r="G32" s="24">
        <v>2.2040000000000002</v>
      </c>
      <c r="H32" s="24">
        <v>2.165</v>
      </c>
      <c r="I32" s="26"/>
    </row>
    <row r="33" spans="1:9" x14ac:dyDescent="0.2">
      <c r="A33" s="19">
        <f t="shared" si="0"/>
        <v>22</v>
      </c>
      <c r="B33" s="117">
        <v>36118</v>
      </c>
      <c r="C33" s="89" t="s">
        <v>104</v>
      </c>
      <c r="D33" s="24">
        <v>12.15</v>
      </c>
      <c r="E33" s="24">
        <v>12.74</v>
      </c>
      <c r="F33" s="89" t="s">
        <v>104</v>
      </c>
      <c r="G33" s="24">
        <v>2.2130000000000001</v>
      </c>
      <c r="H33" s="24">
        <v>2.1549999999999998</v>
      </c>
      <c r="I33" s="21"/>
    </row>
    <row r="34" spans="1:9" x14ac:dyDescent="0.2">
      <c r="A34" s="19">
        <f t="shared" si="0"/>
        <v>23</v>
      </c>
      <c r="B34" s="117">
        <v>36119</v>
      </c>
      <c r="C34" s="108" t="s">
        <v>104</v>
      </c>
      <c r="D34" s="24">
        <v>12.14</v>
      </c>
      <c r="E34" s="24">
        <v>12.89</v>
      </c>
      <c r="F34" s="89" t="s">
        <v>104</v>
      </c>
      <c r="G34" s="24">
        <v>2.1629999999999998</v>
      </c>
      <c r="H34" s="24">
        <v>2.0950000000000002</v>
      </c>
      <c r="I34" s="21"/>
    </row>
    <row r="35" spans="1:9" x14ac:dyDescent="0.2">
      <c r="A35" s="19">
        <f t="shared" si="0"/>
        <v>24</v>
      </c>
      <c r="B35" s="117">
        <v>36122</v>
      </c>
      <c r="C35" s="106" t="s">
        <v>101</v>
      </c>
      <c r="D35" s="24">
        <v>12.45</v>
      </c>
      <c r="E35" s="24">
        <v>12.84</v>
      </c>
      <c r="F35" s="89" t="s">
        <v>104</v>
      </c>
      <c r="G35" s="24">
        <v>2.097</v>
      </c>
      <c r="H35" s="24">
        <v>2.0299999999999998</v>
      </c>
      <c r="I35" s="21"/>
    </row>
    <row r="36" spans="1:9" x14ac:dyDescent="0.2">
      <c r="A36" s="19">
        <f t="shared" si="0"/>
        <v>25</v>
      </c>
      <c r="B36" s="117">
        <v>36123</v>
      </c>
      <c r="C36" s="106" t="s">
        <v>101</v>
      </c>
      <c r="D36" s="24">
        <v>12.12</v>
      </c>
      <c r="E36" s="24">
        <v>12.48</v>
      </c>
      <c r="F36" s="89" t="s">
        <v>104</v>
      </c>
      <c r="G36" s="24">
        <v>2.149</v>
      </c>
      <c r="H36" s="24">
        <v>2.08</v>
      </c>
      <c r="I36" s="21"/>
    </row>
    <row r="37" spans="1:9" x14ac:dyDescent="0.2">
      <c r="A37" s="19">
        <f t="shared" si="0"/>
        <v>26</v>
      </c>
      <c r="B37" s="117">
        <v>36124</v>
      </c>
      <c r="C37" s="106" t="s">
        <v>101</v>
      </c>
      <c r="D37" s="24">
        <v>11.86</v>
      </c>
      <c r="E37" s="24">
        <v>12.28</v>
      </c>
      <c r="F37" s="106" t="s">
        <v>101</v>
      </c>
      <c r="G37" s="24">
        <v>2.1960000000000002</v>
      </c>
      <c r="H37" s="24">
        <v>2.1</v>
      </c>
      <c r="I37" s="120" t="s">
        <v>101</v>
      </c>
    </row>
    <row r="38" spans="1:9" x14ac:dyDescent="0.2">
      <c r="A38" s="19">
        <f t="shared" si="0"/>
        <v>27</v>
      </c>
      <c r="B38" s="117">
        <v>36129</v>
      </c>
      <c r="C38" s="106" t="s">
        <v>101</v>
      </c>
      <c r="D38" s="24">
        <v>11.22</v>
      </c>
      <c r="E38" s="24">
        <v>11.7</v>
      </c>
      <c r="F38" s="106" t="s">
        <v>101</v>
      </c>
      <c r="G38" s="24">
        <v>1.976</v>
      </c>
      <c r="H38" s="24">
        <v>1.885</v>
      </c>
      <c r="I38" s="120" t="s">
        <v>101</v>
      </c>
    </row>
    <row r="39" spans="1:9" x14ac:dyDescent="0.2">
      <c r="A39" s="28"/>
      <c r="B39" s="97"/>
      <c r="C39" s="89"/>
      <c r="D39" s="30"/>
      <c r="E39" s="30"/>
      <c r="F39" s="89"/>
      <c r="G39" s="30"/>
      <c r="H39" s="30"/>
      <c r="I39" s="92"/>
    </row>
    <row r="40" spans="1:9" x14ac:dyDescent="0.2">
      <c r="A40" s="28" t="s">
        <v>20</v>
      </c>
      <c r="B40" s="20"/>
      <c r="C40" s="21"/>
      <c r="D40" s="29">
        <v>36119</v>
      </c>
      <c r="E40" s="30"/>
      <c r="F40" s="21"/>
      <c r="G40" s="30"/>
      <c r="H40" s="30"/>
      <c r="I40" s="25"/>
    </row>
    <row r="41" spans="1:9" x14ac:dyDescent="0.2">
      <c r="A41" s="28" t="s">
        <v>21</v>
      </c>
      <c r="B41" s="20"/>
      <c r="C41" s="21"/>
      <c r="D41" s="31">
        <v>36123</v>
      </c>
      <c r="E41" s="30"/>
      <c r="F41" s="21"/>
      <c r="G41" s="30"/>
      <c r="H41" s="30"/>
      <c r="I41" s="25"/>
    </row>
    <row r="42" spans="1:9" x14ac:dyDescent="0.2">
      <c r="A42" s="28" t="s">
        <v>22</v>
      </c>
      <c r="B42" s="20"/>
      <c r="D42" s="31">
        <v>36123</v>
      </c>
      <c r="I42" s="25"/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  <c r="I44" s="25"/>
    </row>
    <row r="45" spans="1:9" x14ac:dyDescent="0.2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  <c r="I45" s="25"/>
    </row>
    <row r="46" spans="1:9" x14ac:dyDescent="0.2">
      <c r="A46" s="37" t="s">
        <v>28</v>
      </c>
      <c r="B46" s="38"/>
      <c r="C46" s="39" t="s">
        <v>23</v>
      </c>
      <c r="D46" s="40">
        <f>ROUND((AVERAGE(D11:D34)),3)</f>
        <v>13.631</v>
      </c>
      <c r="E46" s="40">
        <f>ROUND((AVERAGE(E11:E34)),3)</f>
        <v>13.901</v>
      </c>
      <c r="F46" s="41" t="s">
        <v>29</v>
      </c>
      <c r="G46" s="42">
        <f>ROUND((AVERAGE(G17:G36)),5)</f>
        <v>2.34537</v>
      </c>
      <c r="H46" s="42">
        <f>ROUND((AVERAGE(H17:H36)),5)</f>
        <v>2.2447400000000002</v>
      </c>
      <c r="I46" s="114" t="s">
        <v>30</v>
      </c>
    </row>
    <row r="47" spans="1:9" x14ac:dyDescent="0.2">
      <c r="A47" s="44" t="s">
        <v>31</v>
      </c>
      <c r="B47" s="45"/>
      <c r="C47" s="99" t="s">
        <v>105</v>
      </c>
      <c r="D47" s="103">
        <f>ROUND((AVERAGE(D20:D38)),3)</f>
        <v>13.039</v>
      </c>
      <c r="E47" s="103">
        <f>ROUND((AVERAGE(E20:E38)),3)</f>
        <v>13.377000000000001</v>
      </c>
      <c r="F47" s="48" t="s">
        <v>33</v>
      </c>
      <c r="G47" s="49">
        <f>ROUND((AVERAGE(G20:G38)),5)</f>
        <v>2.3216299999999999</v>
      </c>
      <c r="H47" s="49">
        <f>ROUND((AVERAGE(H20:H38)),5)</f>
        <v>2.22342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ROUND((((SUM(D20:D38))-D34+E34)/19),3)</f>
        <v>13.079000000000001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D34</f>
        <v>12.14</v>
      </c>
      <c r="E49" s="47" t="s">
        <v>36</v>
      </c>
      <c r="F49" s="53" t="s">
        <v>49</v>
      </c>
      <c r="G49" s="49">
        <f>G36</f>
        <v>2.149</v>
      </c>
      <c r="H49" s="49">
        <f>H36</f>
        <v>2.08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ROUND((SUM(D33:D34)/2),3)</f>
        <v>12.145</v>
      </c>
      <c r="E50" s="54" t="s">
        <v>36</v>
      </c>
      <c r="F50" s="53" t="s">
        <v>43</v>
      </c>
      <c r="G50" s="49">
        <f>ROUND(SUM(G35:G36)/2,5)</f>
        <v>2.1230000000000002</v>
      </c>
      <c r="H50" s="49">
        <f>SUM(H35:H36)/2</f>
        <v>2.0549999999999997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ROUND((SUM(D32:D34)/3),3)</f>
        <v>12.143000000000001</v>
      </c>
      <c r="E51" s="47" t="s">
        <v>36</v>
      </c>
      <c r="F51" s="53" t="s">
        <v>40</v>
      </c>
      <c r="G51" s="49">
        <f>ROUND(AVERAGE(G34:G36),5)</f>
        <v>2.1363300000000001</v>
      </c>
      <c r="H51" s="49">
        <f>ROUND(AVERAGE(H34:H36),5)</f>
        <v>2.06833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2.1555</v>
      </c>
      <c r="H52" s="49">
        <f>ROUND(AVERAGE(H33:H36),5)</f>
        <v>2.09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ROUND((SUM(D30:D34)/5),3)</f>
        <v>12.34</v>
      </c>
      <c r="E53" s="55" t="s">
        <v>36</v>
      </c>
      <c r="F53" s="53" t="s">
        <v>38</v>
      </c>
      <c r="G53" s="49">
        <f>ROUND(AVERAGE(G32:G36),5)</f>
        <v>2.1652</v>
      </c>
      <c r="H53" s="49">
        <f>ROUND(AVERAGE(H32:H36),5)</f>
        <v>2.105</v>
      </c>
      <c r="I53" s="43"/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2.097</v>
      </c>
      <c r="H54" s="49">
        <f>H35</f>
        <v>2.0299999999999998</v>
      </c>
      <c r="I54" s="43"/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2.1629999999999998</v>
      </c>
      <c r="H55" s="42">
        <f>H34</f>
        <v>2.0950000000000002</v>
      </c>
      <c r="I55" s="43"/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2">
        <f>SUM(G34:G35)/2</f>
        <v>2.13</v>
      </c>
      <c r="H56" s="49">
        <f>ROUND(AVERAGE(H34:H35),5)</f>
        <v>2.0625</v>
      </c>
      <c r="I56" s="43"/>
    </row>
    <row r="57" spans="1:9" x14ac:dyDescent="0.2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" x14ac:dyDescent="0.25">
      <c r="A59" s="111" t="s">
        <v>55</v>
      </c>
      <c r="C59" s="25"/>
      <c r="E59" s="111" t="s">
        <v>56</v>
      </c>
      <c r="F59" s="61"/>
      <c r="G59" s="62"/>
      <c r="H59" s="62"/>
      <c r="I59" s="25"/>
    </row>
    <row r="60" spans="1:9" x14ac:dyDescent="0.2">
      <c r="A60" s="98">
        <v>36118</v>
      </c>
      <c r="C60" s="62">
        <v>30.38</v>
      </c>
      <c r="E60" s="98">
        <v>36118</v>
      </c>
      <c r="F60" s="61"/>
      <c r="G60" s="100">
        <v>28.25</v>
      </c>
      <c r="H60" s="62"/>
      <c r="I60" s="25"/>
    </row>
    <row r="61" spans="1:9" x14ac:dyDescent="0.2">
      <c r="A61" s="94">
        <v>36119</v>
      </c>
      <c r="B61" s="68" t="s">
        <v>59</v>
      </c>
      <c r="C61" s="62">
        <v>30.34</v>
      </c>
      <c r="E61" s="94">
        <v>36119</v>
      </c>
      <c r="F61" s="68" t="s">
        <v>60</v>
      </c>
      <c r="G61" s="101">
        <v>28.14</v>
      </c>
      <c r="H61" s="62"/>
      <c r="I61" s="25"/>
    </row>
    <row r="62" spans="1:9" x14ac:dyDescent="0.2">
      <c r="A62" s="95">
        <v>36122</v>
      </c>
      <c r="C62" s="62">
        <v>30.08</v>
      </c>
      <c r="E62" s="95">
        <v>36122</v>
      </c>
      <c r="G62" s="101">
        <v>27.82</v>
      </c>
      <c r="H62" s="62"/>
      <c r="I62" s="25"/>
    </row>
    <row r="63" spans="1:9" x14ac:dyDescent="0.2">
      <c r="A63" s="67"/>
      <c r="C63" s="69"/>
      <c r="E63" s="67"/>
      <c r="G63" s="70"/>
      <c r="H63" s="62"/>
      <c r="I63" s="25"/>
    </row>
    <row r="64" spans="1:9" x14ac:dyDescent="0.2">
      <c r="A64" s="25"/>
      <c r="C64" s="65"/>
      <c r="E64" s="25"/>
      <c r="G64" s="66"/>
      <c r="H64" s="62"/>
      <c r="I64" s="25"/>
    </row>
    <row r="65" spans="1:9" x14ac:dyDescent="0.2">
      <c r="A65" s="25" t="s">
        <v>62</v>
      </c>
      <c r="B65" s="68" t="s">
        <v>63</v>
      </c>
      <c r="C65" s="69">
        <f>C62</f>
        <v>30.08</v>
      </c>
      <c r="E65" s="25" t="s">
        <v>62</v>
      </c>
      <c r="F65" s="68" t="s">
        <v>64</v>
      </c>
      <c r="G65" s="69">
        <f>G62</f>
        <v>27.82</v>
      </c>
      <c r="H65" s="62"/>
      <c r="I65" s="25"/>
    </row>
    <row r="66" spans="1:9" x14ac:dyDescent="0.2">
      <c r="A66" s="25" t="s">
        <v>65</v>
      </c>
      <c r="B66" s="68" t="s">
        <v>66</v>
      </c>
      <c r="C66" s="69">
        <f>AVERAGE(C61:C62)</f>
        <v>30.21</v>
      </c>
      <c r="E66" s="25" t="s">
        <v>65</v>
      </c>
      <c r="F66" s="68" t="s">
        <v>67</v>
      </c>
      <c r="G66" s="69">
        <f>AVERAGE(G61:G62)</f>
        <v>27.98</v>
      </c>
      <c r="H66" s="62"/>
      <c r="I66" s="25"/>
    </row>
    <row r="67" spans="1:9" x14ac:dyDescent="0.2">
      <c r="A67" s="25" t="s">
        <v>68</v>
      </c>
      <c r="B67" s="68" t="s">
        <v>69</v>
      </c>
      <c r="C67" s="69">
        <f>AVERAGE(C60:C62)</f>
        <v>30.266666666666666</v>
      </c>
      <c r="E67" s="25" t="s">
        <v>68</v>
      </c>
      <c r="F67" s="68" t="s">
        <v>70</v>
      </c>
      <c r="G67" s="69">
        <f>AVERAGE(G60:G62)</f>
        <v>28.070000000000004</v>
      </c>
      <c r="H67" s="62"/>
      <c r="I67" s="25"/>
    </row>
    <row r="68" spans="1:9" x14ac:dyDescent="0.2">
      <c r="A68" s="25"/>
      <c r="C68" s="25"/>
      <c r="D68" s="25"/>
      <c r="E68" s="25"/>
      <c r="F68" s="61"/>
      <c r="G68" s="62"/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ht="15" x14ac:dyDescent="0.25">
      <c r="A70" s="111" t="s">
        <v>71</v>
      </c>
      <c r="C70" s="25"/>
      <c r="D70" s="25"/>
      <c r="E70" s="25"/>
      <c r="F70" s="61"/>
      <c r="G70" s="62"/>
      <c r="H70" s="62"/>
      <c r="I70" s="25"/>
    </row>
    <row r="71" spans="1:9" x14ac:dyDescent="0.2">
      <c r="A71" s="98">
        <v>36119</v>
      </c>
      <c r="C71" s="65">
        <v>1.19</v>
      </c>
      <c r="D71" s="25"/>
      <c r="E71" s="25"/>
      <c r="F71" s="61"/>
      <c r="G71" s="62"/>
      <c r="H71" s="62"/>
      <c r="I71" s="25"/>
    </row>
    <row r="72" spans="1:9" x14ac:dyDescent="0.2">
      <c r="A72" s="94">
        <v>36122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95">
        <v>36123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25"/>
      <c r="C74" s="65"/>
      <c r="D74" s="25"/>
      <c r="E74" s="25"/>
      <c r="F74" s="61"/>
      <c r="G74" s="62"/>
      <c r="H74" s="62"/>
      <c r="I74" s="25"/>
    </row>
    <row r="75" spans="1:9" x14ac:dyDescent="0.2">
      <c r="A75" s="25" t="s">
        <v>62</v>
      </c>
      <c r="B75" s="87" t="s">
        <v>89</v>
      </c>
      <c r="C75" s="65">
        <f>C73</f>
        <v>1.19</v>
      </c>
      <c r="D75" s="25"/>
      <c r="E75" s="25"/>
      <c r="F75" s="61"/>
      <c r="G75" s="62"/>
      <c r="H75" s="62"/>
      <c r="I75" s="25"/>
    </row>
    <row r="76" spans="1:9" x14ac:dyDescent="0.2">
      <c r="A76" s="25" t="s">
        <v>65</v>
      </c>
      <c r="B76" s="87" t="s">
        <v>90</v>
      </c>
      <c r="C76" s="65">
        <f>AVERAGE(C72:C73)</f>
        <v>1.19</v>
      </c>
      <c r="D76" s="25"/>
      <c r="E76" s="25"/>
      <c r="F76" s="61"/>
      <c r="G76" s="62"/>
      <c r="H76" s="62"/>
      <c r="I76" s="25"/>
    </row>
    <row r="77" spans="1:9" x14ac:dyDescent="0.2">
      <c r="A77" s="25" t="s">
        <v>68</v>
      </c>
      <c r="B77" s="87" t="s">
        <v>91</v>
      </c>
      <c r="C77" s="65">
        <f>AVERAGE(C71:C73)</f>
        <v>1.19</v>
      </c>
      <c r="D77" s="25"/>
      <c r="E77" s="25"/>
      <c r="F77" s="61"/>
      <c r="G77" s="62"/>
      <c r="H77" s="62"/>
      <c r="I77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workbookViewId="0">
      <selection activeCell="G58" sqref="G58"/>
    </sheetView>
  </sheetViews>
  <sheetFormatPr defaultRowHeight="12.75" x14ac:dyDescent="0.2"/>
  <cols>
    <col min="1" max="1" width="11" customWidth="1"/>
    <col min="2" max="2" width="9.7109375" customWidth="1"/>
    <col min="3" max="3" width="13.7109375" customWidth="1"/>
    <col min="4" max="4" width="10" customWidth="1"/>
    <col min="5" max="5" width="10.5703125" customWidth="1"/>
    <col min="6" max="6" width="10" customWidth="1"/>
    <col min="7" max="7" width="11.1406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96</v>
      </c>
      <c r="E2" s="6"/>
      <c r="F2" s="6"/>
      <c r="G2" s="88"/>
      <c r="H2" s="8"/>
    </row>
    <row r="3" spans="1:9" x14ac:dyDescent="0.2">
      <c r="A3" s="9"/>
      <c r="B3" s="118" t="s">
        <v>106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6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40" si="0">A11+1</f>
        <v>1</v>
      </c>
      <c r="B12" s="117">
        <v>36061</v>
      </c>
      <c r="C12" s="109" t="s">
        <v>107</v>
      </c>
      <c r="D12" s="24">
        <v>15.81</v>
      </c>
      <c r="E12" s="24">
        <v>15.95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117">
        <v>36062</v>
      </c>
      <c r="C13" s="109" t="s">
        <v>107</v>
      </c>
      <c r="D13" s="24">
        <v>15.98</v>
      </c>
      <c r="E13" s="24">
        <v>16.13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117">
        <v>36063</v>
      </c>
      <c r="C14" s="109" t="s">
        <v>107</v>
      </c>
      <c r="D14" s="24">
        <v>15.75</v>
      </c>
      <c r="E14" s="24">
        <v>15.89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117">
        <v>36066</v>
      </c>
      <c r="C15" s="109" t="s">
        <v>107</v>
      </c>
      <c r="D15" s="24">
        <v>15.64</v>
      </c>
      <c r="E15" s="24">
        <v>15.76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117">
        <v>36067</v>
      </c>
      <c r="C16" s="109" t="s">
        <v>107</v>
      </c>
      <c r="D16" s="24">
        <v>15.98</v>
      </c>
      <c r="E16" s="24">
        <v>16.03</v>
      </c>
      <c r="F16" s="92" t="s">
        <v>107</v>
      </c>
      <c r="G16" s="24">
        <v>2.347</v>
      </c>
      <c r="H16" s="24"/>
      <c r="I16" s="92"/>
    </row>
    <row r="17" spans="1:9" x14ac:dyDescent="0.2">
      <c r="A17" s="19">
        <f t="shared" si="0"/>
        <v>6</v>
      </c>
      <c r="B17" s="117">
        <v>36068</v>
      </c>
      <c r="C17" s="109" t="s">
        <v>107</v>
      </c>
      <c r="D17" s="24">
        <v>16.14</v>
      </c>
      <c r="E17" s="24">
        <v>16.16</v>
      </c>
      <c r="F17" s="92" t="s">
        <v>107</v>
      </c>
      <c r="G17" s="24">
        <v>2.4329999999999998</v>
      </c>
      <c r="H17" s="24">
        <v>2.2599999999999998</v>
      </c>
      <c r="I17" s="92" t="s">
        <v>107</v>
      </c>
    </row>
    <row r="18" spans="1:9" x14ac:dyDescent="0.2">
      <c r="A18" s="19"/>
      <c r="B18" s="97"/>
      <c r="C18" s="106"/>
      <c r="D18" s="24"/>
      <c r="E18" s="24"/>
      <c r="F18" s="92"/>
      <c r="G18" s="24"/>
      <c r="H18" s="24"/>
      <c r="I18" s="92"/>
    </row>
    <row r="19" spans="1:9" x14ac:dyDescent="0.2">
      <c r="A19" s="19">
        <v>7</v>
      </c>
      <c r="B19" s="117">
        <v>36069</v>
      </c>
      <c r="C19" s="89" t="s">
        <v>107</v>
      </c>
      <c r="D19" s="24">
        <v>15.43</v>
      </c>
      <c r="E19" s="24">
        <v>15.5</v>
      </c>
      <c r="F19" s="89" t="s">
        <v>107</v>
      </c>
      <c r="G19" s="24">
        <v>2.4140000000000001</v>
      </c>
      <c r="H19" s="24">
        <v>2.2200000000000002</v>
      </c>
      <c r="I19" s="25"/>
    </row>
    <row r="20" spans="1:9" x14ac:dyDescent="0.2">
      <c r="A20" s="19">
        <f t="shared" si="0"/>
        <v>8</v>
      </c>
      <c r="B20" s="117">
        <v>36070</v>
      </c>
      <c r="C20" s="89" t="s">
        <v>107</v>
      </c>
      <c r="D20" s="24">
        <v>15.64</v>
      </c>
      <c r="E20" s="24">
        <v>15.7</v>
      </c>
      <c r="F20" s="89" t="s">
        <v>107</v>
      </c>
      <c r="G20" s="24">
        <v>2.4319999999999999</v>
      </c>
      <c r="H20" s="24">
        <v>2.2400000000000002</v>
      </c>
      <c r="I20" s="25"/>
    </row>
    <row r="21" spans="1:9" x14ac:dyDescent="0.2">
      <c r="A21" s="19">
        <f t="shared" si="0"/>
        <v>9</v>
      </c>
      <c r="B21" s="117">
        <v>36073</v>
      </c>
      <c r="C21" s="89" t="s">
        <v>107</v>
      </c>
      <c r="D21" s="24">
        <v>15.39</v>
      </c>
      <c r="E21" s="24">
        <v>15.5</v>
      </c>
      <c r="F21" s="89" t="s">
        <v>107</v>
      </c>
      <c r="G21" s="24">
        <v>2.3929999999999998</v>
      </c>
      <c r="H21" s="24">
        <v>2.2000000000000002</v>
      </c>
      <c r="I21" s="25"/>
    </row>
    <row r="22" spans="1:9" x14ac:dyDescent="0.2">
      <c r="A22" s="19">
        <f t="shared" si="0"/>
        <v>10</v>
      </c>
      <c r="B22" s="117">
        <v>36074</v>
      </c>
      <c r="C22" s="89" t="s">
        <v>107</v>
      </c>
      <c r="D22" s="24">
        <v>15.5</v>
      </c>
      <c r="E22" s="24">
        <v>15.61</v>
      </c>
      <c r="F22" s="89" t="s">
        <v>107</v>
      </c>
      <c r="G22" s="24">
        <v>2.3460000000000001</v>
      </c>
      <c r="H22" s="24">
        <v>2.1850000000000001</v>
      </c>
      <c r="I22" s="25"/>
    </row>
    <row r="23" spans="1:9" x14ac:dyDescent="0.2">
      <c r="A23" s="19">
        <f t="shared" si="0"/>
        <v>11</v>
      </c>
      <c r="B23" s="117">
        <v>36075</v>
      </c>
      <c r="C23" s="89" t="s">
        <v>107</v>
      </c>
      <c r="D23" s="24">
        <v>15.06</v>
      </c>
      <c r="E23" s="24">
        <v>15.23</v>
      </c>
      <c r="F23" s="89" t="s">
        <v>107</v>
      </c>
      <c r="G23" s="24">
        <v>2.3929999999999998</v>
      </c>
      <c r="H23" s="24">
        <v>2.23</v>
      </c>
      <c r="I23" s="25"/>
    </row>
    <row r="24" spans="1:9" x14ac:dyDescent="0.2">
      <c r="A24" s="19">
        <f t="shared" si="0"/>
        <v>12</v>
      </c>
      <c r="B24" s="117">
        <v>36076</v>
      </c>
      <c r="C24" s="89" t="s">
        <v>107</v>
      </c>
      <c r="D24" s="24">
        <v>14.42</v>
      </c>
      <c r="E24" s="24">
        <v>14.61</v>
      </c>
      <c r="F24" s="89" t="s">
        <v>107</v>
      </c>
      <c r="G24" s="24">
        <v>2.254</v>
      </c>
      <c r="H24" s="24">
        <v>2.1</v>
      </c>
      <c r="I24" s="25"/>
    </row>
    <row r="25" spans="1:9" x14ac:dyDescent="0.2">
      <c r="A25" s="19">
        <f t="shared" si="0"/>
        <v>13</v>
      </c>
      <c r="B25" s="117">
        <v>36077</v>
      </c>
      <c r="C25" s="89" t="s">
        <v>107</v>
      </c>
      <c r="D25" s="24">
        <v>14.58</v>
      </c>
      <c r="E25" s="24">
        <v>14.74</v>
      </c>
      <c r="F25" s="89" t="s">
        <v>107</v>
      </c>
      <c r="G25" s="24">
        <v>2.1909999999999998</v>
      </c>
      <c r="H25" s="24">
        <v>2.0649999999999999</v>
      </c>
      <c r="I25" s="25"/>
    </row>
    <row r="26" spans="1:9" x14ac:dyDescent="0.2">
      <c r="A26" s="19">
        <f t="shared" si="0"/>
        <v>14</v>
      </c>
      <c r="B26" s="117">
        <v>36080</v>
      </c>
      <c r="C26" s="89" t="s">
        <v>107</v>
      </c>
      <c r="D26" s="24">
        <v>14.44</v>
      </c>
      <c r="E26" s="24">
        <v>14.62</v>
      </c>
      <c r="F26" s="89" t="s">
        <v>107</v>
      </c>
      <c r="G26" s="24">
        <v>2.089</v>
      </c>
      <c r="H26" s="24">
        <v>1.96</v>
      </c>
      <c r="I26" s="25"/>
    </row>
    <row r="27" spans="1:9" x14ac:dyDescent="0.2">
      <c r="A27" s="19">
        <f t="shared" si="0"/>
        <v>15</v>
      </c>
      <c r="B27" s="117">
        <v>36081</v>
      </c>
      <c r="C27" s="89" t="s">
        <v>107</v>
      </c>
      <c r="D27" s="24">
        <v>14.23</v>
      </c>
      <c r="E27" s="24">
        <v>14.42</v>
      </c>
      <c r="F27" s="89" t="s">
        <v>107</v>
      </c>
      <c r="G27" s="24">
        <v>2.0840000000000001</v>
      </c>
      <c r="H27" s="24">
        <v>1.9570000000000001</v>
      </c>
      <c r="I27" s="25"/>
    </row>
    <row r="28" spans="1:9" x14ac:dyDescent="0.2">
      <c r="A28" s="19">
        <f t="shared" si="0"/>
        <v>16</v>
      </c>
      <c r="B28" s="117">
        <v>36082</v>
      </c>
      <c r="C28" s="89" t="s">
        <v>107</v>
      </c>
      <c r="D28" s="24">
        <v>14.05</v>
      </c>
      <c r="E28" s="24">
        <v>14.23</v>
      </c>
      <c r="F28" s="89" t="s">
        <v>107</v>
      </c>
      <c r="G28" s="24">
        <v>2.0409999999999999</v>
      </c>
      <c r="H28" s="24">
        <v>1.92</v>
      </c>
      <c r="I28" s="25"/>
    </row>
    <row r="29" spans="1:9" x14ac:dyDescent="0.2">
      <c r="A29" s="19">
        <f t="shared" si="0"/>
        <v>17</v>
      </c>
      <c r="B29" s="117">
        <v>36083</v>
      </c>
      <c r="C29" s="89" t="s">
        <v>107</v>
      </c>
      <c r="D29" s="24">
        <v>14.05</v>
      </c>
      <c r="E29" s="24">
        <v>14.24</v>
      </c>
      <c r="F29" s="89" t="s">
        <v>107</v>
      </c>
      <c r="G29" s="24">
        <v>2.0950000000000002</v>
      </c>
      <c r="H29" s="24">
        <v>1.9950000000000001</v>
      </c>
      <c r="I29" s="25"/>
    </row>
    <row r="30" spans="1:9" x14ac:dyDescent="0.2">
      <c r="A30" s="19">
        <f t="shared" si="0"/>
        <v>18</v>
      </c>
      <c r="B30" s="117">
        <v>36084</v>
      </c>
      <c r="C30" s="89" t="s">
        <v>107</v>
      </c>
      <c r="D30" s="24">
        <v>14.15</v>
      </c>
      <c r="E30" s="24">
        <v>14.33</v>
      </c>
      <c r="F30" s="89" t="s">
        <v>107</v>
      </c>
      <c r="G30" s="24">
        <v>2.109</v>
      </c>
      <c r="H30" s="24">
        <v>2</v>
      </c>
      <c r="I30" s="25"/>
    </row>
    <row r="31" spans="1:9" x14ac:dyDescent="0.2">
      <c r="A31" s="19">
        <f t="shared" si="0"/>
        <v>19</v>
      </c>
      <c r="B31" s="117">
        <v>36087</v>
      </c>
      <c r="C31" s="89" t="s">
        <v>107</v>
      </c>
      <c r="D31" s="24">
        <v>13.35</v>
      </c>
      <c r="E31" s="24">
        <v>13.53</v>
      </c>
      <c r="F31" s="89" t="s">
        <v>107</v>
      </c>
      <c r="G31" s="24">
        <v>2.1429999999999998</v>
      </c>
      <c r="H31" s="24">
        <v>2.0350000000000001</v>
      </c>
      <c r="I31" s="26"/>
    </row>
    <row r="32" spans="1:9" x14ac:dyDescent="0.2">
      <c r="A32" s="19">
        <f t="shared" si="0"/>
        <v>20</v>
      </c>
      <c r="B32" s="117">
        <v>36088</v>
      </c>
      <c r="C32" s="89" t="s">
        <v>107</v>
      </c>
      <c r="D32" s="24">
        <v>13.43</v>
      </c>
      <c r="E32" s="24">
        <v>13.52</v>
      </c>
      <c r="F32" s="89" t="s">
        <v>107</v>
      </c>
      <c r="G32" s="24">
        <v>2.202</v>
      </c>
      <c r="H32" s="24">
        <v>2.1</v>
      </c>
      <c r="I32" s="21"/>
    </row>
    <row r="33" spans="1:9" x14ac:dyDescent="0.2">
      <c r="A33" s="19">
        <f t="shared" si="0"/>
        <v>21</v>
      </c>
      <c r="B33" s="117">
        <v>36089</v>
      </c>
      <c r="C33" s="106" t="s">
        <v>104</v>
      </c>
      <c r="D33" s="24">
        <v>14.08</v>
      </c>
      <c r="E33" s="24">
        <v>14.26</v>
      </c>
      <c r="F33" s="89" t="s">
        <v>107</v>
      </c>
      <c r="G33" s="24">
        <v>2.1800000000000002</v>
      </c>
      <c r="H33" s="24">
        <v>2.0699999999999998</v>
      </c>
      <c r="I33" s="21"/>
    </row>
    <row r="34" spans="1:9" x14ac:dyDescent="0.2">
      <c r="A34" s="19">
        <f t="shared" si="0"/>
        <v>22</v>
      </c>
      <c r="B34" s="117">
        <v>36090</v>
      </c>
      <c r="C34" s="106" t="s">
        <v>104</v>
      </c>
      <c r="D34" s="24">
        <v>13.97</v>
      </c>
      <c r="E34" s="24">
        <v>14.16</v>
      </c>
      <c r="F34" s="89" t="s">
        <v>107</v>
      </c>
      <c r="G34" s="24">
        <v>2.1760000000000002</v>
      </c>
      <c r="H34" s="24">
        <v>2.08</v>
      </c>
      <c r="I34" s="21"/>
    </row>
    <row r="35" spans="1:9" x14ac:dyDescent="0.2">
      <c r="A35" s="19">
        <f t="shared" si="0"/>
        <v>23</v>
      </c>
      <c r="B35" s="117">
        <v>36091</v>
      </c>
      <c r="C35" s="106" t="s">
        <v>104</v>
      </c>
      <c r="D35" s="24">
        <v>14.05</v>
      </c>
      <c r="E35" s="24">
        <v>14.24</v>
      </c>
      <c r="F35" s="89" t="s">
        <v>107</v>
      </c>
      <c r="G35" s="24">
        <v>2.1640000000000001</v>
      </c>
      <c r="H35" s="24">
        <v>2.0499999999999998</v>
      </c>
      <c r="I35" s="21"/>
    </row>
    <row r="36" spans="1:9" x14ac:dyDescent="0.2">
      <c r="A36" s="19">
        <f t="shared" si="0"/>
        <v>24</v>
      </c>
      <c r="B36" s="117">
        <v>36094</v>
      </c>
      <c r="C36" s="106" t="s">
        <v>104</v>
      </c>
      <c r="D36" s="24">
        <v>14.23</v>
      </c>
      <c r="E36" s="24">
        <v>14.4</v>
      </c>
      <c r="F36" s="89" t="s">
        <v>107</v>
      </c>
      <c r="G36" s="24">
        <v>2.298</v>
      </c>
      <c r="H36" s="24">
        <v>2.17</v>
      </c>
      <c r="I36" s="21"/>
    </row>
    <row r="37" spans="1:9" x14ac:dyDescent="0.2">
      <c r="A37" s="19">
        <f t="shared" si="0"/>
        <v>25</v>
      </c>
      <c r="B37" s="117">
        <v>36095</v>
      </c>
      <c r="C37" s="106" t="s">
        <v>104</v>
      </c>
      <c r="D37" s="24">
        <v>14.13</v>
      </c>
      <c r="E37" s="24">
        <v>14.3</v>
      </c>
      <c r="F37" s="89" t="s">
        <v>107</v>
      </c>
      <c r="G37" s="24">
        <v>2.1080000000000001</v>
      </c>
      <c r="H37" s="24">
        <v>1.99</v>
      </c>
      <c r="I37" s="92"/>
    </row>
    <row r="38" spans="1:9" x14ac:dyDescent="0.2">
      <c r="A38" s="19">
        <f t="shared" si="0"/>
        <v>26</v>
      </c>
      <c r="B38" s="117">
        <v>36096</v>
      </c>
      <c r="C38" s="106" t="s">
        <v>104</v>
      </c>
      <c r="D38" s="24">
        <v>14.29</v>
      </c>
      <c r="E38" s="24">
        <v>14.46</v>
      </c>
      <c r="F38" s="89" t="s">
        <v>107</v>
      </c>
      <c r="G38" s="24">
        <v>1.972</v>
      </c>
      <c r="H38" s="24">
        <v>1.94</v>
      </c>
      <c r="I38" s="92"/>
    </row>
    <row r="39" spans="1:9" x14ac:dyDescent="0.2">
      <c r="A39" s="19">
        <f t="shared" si="0"/>
        <v>27</v>
      </c>
      <c r="B39" s="117">
        <v>36097</v>
      </c>
      <c r="C39" s="106" t="s">
        <v>104</v>
      </c>
      <c r="D39" s="24">
        <v>14.24</v>
      </c>
      <c r="E39" s="24">
        <v>14.42</v>
      </c>
      <c r="F39" s="92" t="s">
        <v>104</v>
      </c>
      <c r="G39" s="24">
        <v>2.3479999999999999</v>
      </c>
      <c r="H39" s="24">
        <v>2.2349999999999999</v>
      </c>
      <c r="I39" s="92" t="s">
        <v>104</v>
      </c>
    </row>
    <row r="40" spans="1:9" x14ac:dyDescent="0.2">
      <c r="A40" s="19">
        <f t="shared" si="0"/>
        <v>28</v>
      </c>
      <c r="B40" s="117">
        <v>36098</v>
      </c>
      <c r="C40" s="106" t="s">
        <v>104</v>
      </c>
      <c r="D40" s="24">
        <v>14.42</v>
      </c>
      <c r="E40" s="24">
        <v>14.61</v>
      </c>
      <c r="F40" s="92" t="s">
        <v>104</v>
      </c>
      <c r="G40" s="24">
        <v>2.2749999999999999</v>
      </c>
      <c r="H40" s="24">
        <v>2.1549999999999998</v>
      </c>
      <c r="I40" s="92" t="s">
        <v>104</v>
      </c>
    </row>
    <row r="41" spans="1:9" x14ac:dyDescent="0.2">
      <c r="A41" s="28"/>
      <c r="B41" s="97"/>
      <c r="C41" s="89"/>
      <c r="D41" s="30"/>
      <c r="E41" s="30"/>
      <c r="F41" s="89"/>
      <c r="G41" s="30"/>
      <c r="H41" s="30"/>
      <c r="I41" s="92"/>
    </row>
    <row r="42" spans="1:9" x14ac:dyDescent="0.2">
      <c r="A42" s="28" t="s">
        <v>20</v>
      </c>
      <c r="B42" s="20"/>
      <c r="C42" s="21"/>
      <c r="D42" s="29">
        <v>36088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36096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36097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2" t="s">
        <v>25</v>
      </c>
      <c r="E46" s="112" t="s">
        <v>25</v>
      </c>
      <c r="F46" s="33"/>
      <c r="G46" s="113" t="s">
        <v>4</v>
      </c>
      <c r="H46" s="113" t="s">
        <v>26</v>
      </c>
      <c r="I46" s="25"/>
    </row>
    <row r="47" spans="1:9" x14ac:dyDescent="0.2">
      <c r="A47" s="19"/>
      <c r="B47" s="14"/>
      <c r="C47" s="33"/>
      <c r="D47" s="112" t="s">
        <v>5</v>
      </c>
      <c r="E47" s="112" t="s">
        <v>5</v>
      </c>
      <c r="F47" s="33"/>
      <c r="G47" s="113" t="s">
        <v>6</v>
      </c>
      <c r="H47" s="113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ROUND((AVERAGE(D12:D32)),3)</f>
        <v>14.951000000000001</v>
      </c>
      <c r="E48" s="40">
        <f>ROUND((AVERAGE(E12:E32)),3)</f>
        <v>15.085000000000001</v>
      </c>
      <c r="F48" s="41" t="s">
        <v>29</v>
      </c>
      <c r="G48" s="42">
        <f>ROUND((AVERAGE(G16:G38)),5)</f>
        <v>2.2210899999999998</v>
      </c>
      <c r="H48" s="42">
        <f>ROUND((AVERAGE(H17:H38)),5)</f>
        <v>2.0841400000000001</v>
      </c>
      <c r="I48" s="114" t="s">
        <v>30</v>
      </c>
    </row>
    <row r="49" spans="1:9" x14ac:dyDescent="0.2">
      <c r="A49" s="44" t="s">
        <v>31</v>
      </c>
      <c r="B49" s="45"/>
      <c r="C49" s="99" t="s">
        <v>108</v>
      </c>
      <c r="D49" s="103">
        <f>ROUND((AVERAGE(D19:D40)),3)</f>
        <v>14.414999999999999</v>
      </c>
      <c r="E49" s="103">
        <f>ROUND((AVERAGE(E19:E40)),3)</f>
        <v>14.574</v>
      </c>
      <c r="F49" s="48" t="s">
        <v>33</v>
      </c>
      <c r="G49" s="49">
        <f>ROUND((AVERAGE(G19:G40)),5)</f>
        <v>2.2139500000000001</v>
      </c>
      <c r="H49" s="49">
        <f>ROUND((AVERAGE(H19:H40)),5)</f>
        <v>2.08623</v>
      </c>
      <c r="I49" s="114" t="s">
        <v>34</v>
      </c>
    </row>
    <row r="50" spans="1:9" x14ac:dyDescent="0.2">
      <c r="A50" s="50" t="s">
        <v>35</v>
      </c>
      <c r="B50" s="45"/>
      <c r="C50" s="51"/>
      <c r="D50" s="47">
        <f>ROUND((((SUM(D19:D40))-D32+E32)/22),3)</f>
        <v>14.419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D32</f>
        <v>13.43</v>
      </c>
      <c r="E51" s="47" t="s">
        <v>36</v>
      </c>
      <c r="F51" s="53" t="s">
        <v>49</v>
      </c>
      <c r="G51" s="49">
        <f>G38</f>
        <v>1.972</v>
      </c>
      <c r="H51" s="49">
        <f>H38</f>
        <v>1.94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ROUND((SUM(D31:D32)/2),3)</f>
        <v>13.39</v>
      </c>
      <c r="E52" s="54" t="s">
        <v>36</v>
      </c>
      <c r="F52" s="53" t="s">
        <v>43</v>
      </c>
      <c r="G52" s="49">
        <f>ROUND(SUM(G37:G38)/2,5)</f>
        <v>2.04</v>
      </c>
      <c r="H52" s="49">
        <f>SUM(H37:H38)/2</f>
        <v>1.9649999999999999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ROUND((SUM(D30:D32)/3),3)</f>
        <v>13.643000000000001</v>
      </c>
      <c r="E53" s="47" t="s">
        <v>36</v>
      </c>
      <c r="F53" s="53" t="s">
        <v>40</v>
      </c>
      <c r="G53" s="49">
        <f>ROUND(AVERAGE(G36:G38),5)</f>
        <v>2.1259999999999999</v>
      </c>
      <c r="H53" s="49">
        <f>ROUND(AVERAGE(H36:H38),5)</f>
        <v>2.0333299999999999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2.1355</v>
      </c>
      <c r="H54" s="49">
        <f>ROUND(AVERAGE(H35:H38),5)</f>
        <v>2.0375000000000001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ROUND((SUM(D28:D32)/5),3)</f>
        <v>13.805999999999999</v>
      </c>
      <c r="E55" s="55" t="s">
        <v>36</v>
      </c>
      <c r="F55" s="53" t="s">
        <v>38</v>
      </c>
      <c r="G55" s="49">
        <f>ROUND(AVERAGE(G34:G38),5)</f>
        <v>2.1436000000000002</v>
      </c>
      <c r="H55" s="49">
        <f>ROUND(AVERAGE(H34:H38),5)</f>
        <v>2.0459999999999998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2.1080000000000001</v>
      </c>
      <c r="H56" s="49">
        <f>H37</f>
        <v>1.99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2.298</v>
      </c>
      <c r="H57" s="42">
        <f>H36</f>
        <v>2.17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2.2030000000000003</v>
      </c>
      <c r="H58" s="49">
        <f>ROUND(AVERAGE(H36:H37),5)</f>
        <v>2.08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" x14ac:dyDescent="0.25">
      <c r="A61" s="111" t="s">
        <v>55</v>
      </c>
      <c r="C61" s="25"/>
      <c r="E61" s="111" t="s">
        <v>56</v>
      </c>
      <c r="F61" s="61"/>
      <c r="G61" s="62"/>
      <c r="H61" s="62"/>
      <c r="I61" s="25"/>
    </row>
    <row r="62" spans="1:9" x14ac:dyDescent="0.2">
      <c r="A62" s="98">
        <v>36091</v>
      </c>
      <c r="C62" s="62">
        <v>34.200000000000003</v>
      </c>
      <c r="E62" s="98">
        <v>36091</v>
      </c>
      <c r="F62" s="61"/>
      <c r="G62" s="100">
        <v>27.83</v>
      </c>
      <c r="H62" s="62"/>
      <c r="I62" s="25"/>
    </row>
    <row r="63" spans="1:9" x14ac:dyDescent="0.2">
      <c r="A63" s="94">
        <v>36094</v>
      </c>
      <c r="B63" s="68" t="s">
        <v>59</v>
      </c>
      <c r="C63" s="62">
        <v>35.65</v>
      </c>
      <c r="E63" s="94">
        <v>36094</v>
      </c>
      <c r="F63" s="68" t="s">
        <v>60</v>
      </c>
      <c r="G63" s="101">
        <v>29.14</v>
      </c>
      <c r="H63" s="62"/>
      <c r="I63" s="25"/>
    </row>
    <row r="64" spans="1:9" x14ac:dyDescent="0.2">
      <c r="A64" s="95">
        <v>36095</v>
      </c>
      <c r="C64" s="62">
        <v>36.35</v>
      </c>
      <c r="E64" s="95">
        <v>36095</v>
      </c>
      <c r="G64" s="101">
        <v>27.94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36.35</v>
      </c>
      <c r="E67" s="25" t="s">
        <v>62</v>
      </c>
      <c r="F67" s="68" t="s">
        <v>64</v>
      </c>
      <c r="G67" s="69">
        <f>G64</f>
        <v>27.94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36</v>
      </c>
      <c r="E68" s="25" t="s">
        <v>65</v>
      </c>
      <c r="F68" s="68" t="s">
        <v>67</v>
      </c>
      <c r="G68" s="69">
        <f>AVERAGE(G63:G64)</f>
        <v>28.54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35.4</v>
      </c>
      <c r="E69" s="25" t="s">
        <v>68</v>
      </c>
      <c r="F69" s="68" t="s">
        <v>70</v>
      </c>
      <c r="G69" s="69">
        <f>AVERAGE(G62:G64)</f>
        <v>28.303333333333331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ht="15" x14ac:dyDescent="0.25">
      <c r="A72" s="111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36094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4">
        <v>36095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5">
        <v>36096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workbookViewId="0">
      <selection activeCell="G58" sqref="G58"/>
    </sheetView>
  </sheetViews>
  <sheetFormatPr defaultRowHeight="12.75" x14ac:dyDescent="0.2"/>
  <cols>
    <col min="1" max="1" width="12.42578125" customWidth="1"/>
    <col min="2" max="2" width="9.28515625" customWidth="1"/>
    <col min="3" max="3" width="13.7109375" customWidth="1"/>
    <col min="4" max="4" width="11.7109375" customWidth="1"/>
    <col min="5" max="5" width="11.5703125" customWidth="1"/>
    <col min="7" max="7" width="12" customWidth="1"/>
    <col min="8" max="8" width="11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109</v>
      </c>
      <c r="E2" s="6"/>
      <c r="F2" s="6"/>
      <c r="G2" s="88"/>
      <c r="H2" s="8"/>
    </row>
    <row r="3" spans="1:9" x14ac:dyDescent="0.2">
      <c r="A3" s="9"/>
      <c r="B3" s="107" t="s">
        <v>110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5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5" t="s">
        <v>12</v>
      </c>
      <c r="C9" s="115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39" si="0">A11+1</f>
        <v>1</v>
      </c>
      <c r="B12" s="97">
        <v>36028</v>
      </c>
      <c r="C12" s="106" t="s">
        <v>111</v>
      </c>
      <c r="D12" s="24">
        <v>13.37</v>
      </c>
      <c r="E12" s="24">
        <v>13.66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v>36031</v>
      </c>
      <c r="C13" s="106" t="s">
        <v>111</v>
      </c>
      <c r="D13" s="24">
        <v>13.64</v>
      </c>
      <c r="E13" s="24">
        <v>13.92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v>36032</v>
      </c>
      <c r="C14" s="106" t="s">
        <v>111</v>
      </c>
      <c r="D14" s="24">
        <v>13.77</v>
      </c>
      <c r="E14" s="24">
        <v>14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v>36033</v>
      </c>
      <c r="C15" s="106" t="s">
        <v>111</v>
      </c>
      <c r="D15" s="24">
        <v>13.58</v>
      </c>
      <c r="E15" s="24">
        <v>13.8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v>36034</v>
      </c>
      <c r="C16" s="106" t="s">
        <v>111</v>
      </c>
      <c r="D16" s="24">
        <v>13.23</v>
      </c>
      <c r="E16" s="24">
        <v>13.46</v>
      </c>
      <c r="F16" s="92"/>
      <c r="G16" s="24"/>
      <c r="H16" s="24"/>
      <c r="I16" s="92"/>
    </row>
    <row r="17" spans="1:9" x14ac:dyDescent="0.2">
      <c r="A17" s="19">
        <f t="shared" si="0"/>
        <v>6</v>
      </c>
      <c r="B17" s="97">
        <v>36035</v>
      </c>
      <c r="C17" s="106" t="s">
        <v>111</v>
      </c>
      <c r="D17" s="24">
        <v>13.5</v>
      </c>
      <c r="E17" s="24">
        <v>13.72</v>
      </c>
      <c r="F17" s="92" t="s">
        <v>111</v>
      </c>
      <c r="G17" s="24">
        <v>1.6639999999999999</v>
      </c>
      <c r="H17" s="24"/>
      <c r="I17" s="92"/>
    </row>
    <row r="18" spans="1:9" x14ac:dyDescent="0.2">
      <c r="A18" s="19">
        <f t="shared" si="0"/>
        <v>7</v>
      </c>
      <c r="B18" s="97">
        <v>36038</v>
      </c>
      <c r="C18" s="106" t="s">
        <v>111</v>
      </c>
      <c r="D18" s="24">
        <v>13.34</v>
      </c>
      <c r="E18" s="24">
        <v>13.59</v>
      </c>
      <c r="F18" s="92" t="s">
        <v>111</v>
      </c>
      <c r="G18" s="24">
        <v>1.752</v>
      </c>
      <c r="H18" s="24">
        <v>1.63</v>
      </c>
      <c r="I18" s="92" t="s">
        <v>111</v>
      </c>
    </row>
    <row r="19" spans="1:9" x14ac:dyDescent="0.2">
      <c r="A19" s="19"/>
      <c r="B19" s="97"/>
      <c r="C19" s="106"/>
      <c r="D19" s="24"/>
      <c r="E19" s="24"/>
      <c r="F19" s="92"/>
      <c r="G19" s="24"/>
      <c r="H19" s="24"/>
      <c r="I19" s="92"/>
    </row>
    <row r="20" spans="1:9" x14ac:dyDescent="0.2">
      <c r="A20" s="19">
        <v>8</v>
      </c>
      <c r="B20" s="110">
        <v>36039</v>
      </c>
      <c r="C20" s="89" t="s">
        <v>111</v>
      </c>
      <c r="D20" s="24">
        <v>13.73</v>
      </c>
      <c r="E20" s="24">
        <v>13.97</v>
      </c>
      <c r="F20" s="89" t="s">
        <v>111</v>
      </c>
      <c r="G20" s="24">
        <v>1.786</v>
      </c>
      <c r="H20" s="24">
        <v>1.68</v>
      </c>
      <c r="I20" s="25"/>
    </row>
    <row r="21" spans="1:9" x14ac:dyDescent="0.2">
      <c r="A21" s="19">
        <f t="shared" si="0"/>
        <v>9</v>
      </c>
      <c r="B21" s="110">
        <v>36040</v>
      </c>
      <c r="C21" s="89" t="s">
        <v>111</v>
      </c>
      <c r="D21" s="24">
        <v>13.67</v>
      </c>
      <c r="E21" s="24">
        <v>13.9</v>
      </c>
      <c r="F21" s="89" t="s">
        <v>111</v>
      </c>
      <c r="G21" s="24">
        <v>1.6519999999999999</v>
      </c>
      <c r="H21" s="24">
        <v>1.56</v>
      </c>
      <c r="I21" s="25"/>
    </row>
    <row r="22" spans="1:9" x14ac:dyDescent="0.2">
      <c r="A22" s="19">
        <f t="shared" si="0"/>
        <v>10</v>
      </c>
      <c r="B22" s="110">
        <v>36041</v>
      </c>
      <c r="C22" s="89" t="s">
        <v>111</v>
      </c>
      <c r="D22" s="24">
        <v>14.67</v>
      </c>
      <c r="E22" s="24">
        <v>14.85</v>
      </c>
      <c r="F22" s="89" t="s">
        <v>111</v>
      </c>
      <c r="G22" s="24">
        <v>1.712</v>
      </c>
      <c r="H22" s="24">
        <v>1.615</v>
      </c>
      <c r="I22" s="25"/>
    </row>
    <row r="23" spans="1:9" x14ac:dyDescent="0.2">
      <c r="A23" s="19">
        <f t="shared" si="0"/>
        <v>11</v>
      </c>
      <c r="B23" s="110">
        <v>36042</v>
      </c>
      <c r="C23" s="89" t="s">
        <v>111</v>
      </c>
      <c r="D23" s="24">
        <v>14.59</v>
      </c>
      <c r="E23" s="24">
        <v>14.78</v>
      </c>
      <c r="F23" s="89" t="s">
        <v>111</v>
      </c>
      <c r="G23" s="24">
        <v>1.7829999999999999</v>
      </c>
      <c r="H23" s="24">
        <v>1.7</v>
      </c>
      <c r="I23" s="25"/>
    </row>
    <row r="24" spans="1:9" x14ac:dyDescent="0.2">
      <c r="A24" s="19">
        <f t="shared" si="0"/>
        <v>12</v>
      </c>
      <c r="B24" s="110">
        <v>36046</v>
      </c>
      <c r="C24" s="89" t="s">
        <v>111</v>
      </c>
      <c r="D24" s="24">
        <v>14.29</v>
      </c>
      <c r="E24" s="24">
        <v>14.53</v>
      </c>
      <c r="F24" s="89" t="s">
        <v>111</v>
      </c>
      <c r="G24" s="24">
        <v>1.8740000000000001</v>
      </c>
      <c r="H24" s="24">
        <v>1.77</v>
      </c>
      <c r="I24" s="25"/>
    </row>
    <row r="25" spans="1:9" x14ac:dyDescent="0.2">
      <c r="A25" s="19">
        <f t="shared" si="0"/>
        <v>13</v>
      </c>
      <c r="B25" s="110">
        <v>36047</v>
      </c>
      <c r="C25" s="89" t="s">
        <v>111</v>
      </c>
      <c r="D25" s="24">
        <v>14.12</v>
      </c>
      <c r="E25" s="24">
        <v>14.36</v>
      </c>
      <c r="F25" s="89" t="s">
        <v>111</v>
      </c>
      <c r="G25" s="24">
        <v>1.833</v>
      </c>
      <c r="H25" s="24">
        <v>1.73</v>
      </c>
      <c r="I25" s="25"/>
    </row>
    <row r="26" spans="1:9" x14ac:dyDescent="0.2">
      <c r="A26" s="19">
        <f t="shared" si="0"/>
        <v>14</v>
      </c>
      <c r="B26" s="110">
        <v>36048</v>
      </c>
      <c r="C26" s="89" t="s">
        <v>111</v>
      </c>
      <c r="D26" s="24">
        <v>14.67</v>
      </c>
      <c r="E26" s="24">
        <v>14.87</v>
      </c>
      <c r="F26" s="89" t="s">
        <v>111</v>
      </c>
      <c r="G26" s="24">
        <v>1.958</v>
      </c>
      <c r="H26" s="24">
        <v>1.84</v>
      </c>
      <c r="I26" s="25"/>
    </row>
    <row r="27" spans="1:9" x14ac:dyDescent="0.2">
      <c r="A27" s="19">
        <f t="shared" si="0"/>
        <v>15</v>
      </c>
      <c r="B27" s="110">
        <v>36049</v>
      </c>
      <c r="C27" s="89" t="s">
        <v>111</v>
      </c>
      <c r="D27" s="24">
        <v>14.34</v>
      </c>
      <c r="E27" s="24">
        <v>14.56</v>
      </c>
      <c r="F27" s="89" t="s">
        <v>111</v>
      </c>
      <c r="G27" s="24">
        <v>1.8779999999999999</v>
      </c>
      <c r="H27" s="24">
        <v>1.78</v>
      </c>
      <c r="I27" s="25"/>
    </row>
    <row r="28" spans="1:9" x14ac:dyDescent="0.2">
      <c r="A28" s="19">
        <f t="shared" si="0"/>
        <v>16</v>
      </c>
      <c r="B28" s="110">
        <v>36052</v>
      </c>
      <c r="C28" s="89" t="s">
        <v>111</v>
      </c>
      <c r="D28" s="24">
        <v>14.42</v>
      </c>
      <c r="E28" s="24">
        <v>14.61</v>
      </c>
      <c r="F28" s="89" t="s">
        <v>111</v>
      </c>
      <c r="G28" s="24">
        <v>1.9450000000000001</v>
      </c>
      <c r="H28" s="24">
        <v>1.85</v>
      </c>
      <c r="I28" s="25"/>
    </row>
    <row r="29" spans="1:9" x14ac:dyDescent="0.2">
      <c r="A29" s="19">
        <f t="shared" si="0"/>
        <v>17</v>
      </c>
      <c r="B29" s="110">
        <v>36053</v>
      </c>
      <c r="C29" s="89" t="s">
        <v>111</v>
      </c>
      <c r="D29" s="24">
        <v>14.57</v>
      </c>
      <c r="E29" s="24">
        <v>14.7</v>
      </c>
      <c r="F29" s="89" t="s">
        <v>111</v>
      </c>
      <c r="G29" s="24">
        <v>2.1230000000000002</v>
      </c>
      <c r="H29" s="24">
        <v>2.0150000000000001</v>
      </c>
      <c r="I29" s="25"/>
    </row>
    <row r="30" spans="1:9" x14ac:dyDescent="0.2">
      <c r="A30" s="19">
        <f t="shared" si="0"/>
        <v>18</v>
      </c>
      <c r="B30" s="110">
        <v>36054</v>
      </c>
      <c r="C30" s="89" t="s">
        <v>111</v>
      </c>
      <c r="D30" s="24">
        <v>14.53</v>
      </c>
      <c r="E30" s="24">
        <v>14.67</v>
      </c>
      <c r="F30" s="89" t="s">
        <v>111</v>
      </c>
      <c r="G30" s="24">
        <v>2.2410000000000001</v>
      </c>
      <c r="H30" s="24">
        <v>2.1</v>
      </c>
      <c r="I30" s="25"/>
    </row>
    <row r="31" spans="1:9" x14ac:dyDescent="0.2">
      <c r="A31" s="19">
        <f t="shared" si="0"/>
        <v>19</v>
      </c>
      <c r="B31" s="110">
        <v>36055</v>
      </c>
      <c r="C31" s="89" t="s">
        <v>111</v>
      </c>
      <c r="D31" s="24">
        <v>14.86</v>
      </c>
      <c r="E31" s="24">
        <v>14.96</v>
      </c>
      <c r="F31" s="89" t="s">
        <v>111</v>
      </c>
      <c r="G31" s="24">
        <v>2.1379999999999999</v>
      </c>
      <c r="H31" s="24">
        <v>2.0059999999999998</v>
      </c>
      <c r="I31" s="25"/>
    </row>
    <row r="32" spans="1:9" x14ac:dyDescent="0.2">
      <c r="A32" s="19">
        <f t="shared" si="0"/>
        <v>20</v>
      </c>
      <c r="B32" s="110">
        <v>36056</v>
      </c>
      <c r="C32" s="89" t="s">
        <v>111</v>
      </c>
      <c r="D32" s="24">
        <v>15.49</v>
      </c>
      <c r="E32" s="24">
        <v>15.62</v>
      </c>
      <c r="F32" s="89" t="s">
        <v>111</v>
      </c>
      <c r="G32" s="24">
        <v>2.2599999999999998</v>
      </c>
      <c r="H32" s="24">
        <v>2.16</v>
      </c>
      <c r="I32" s="26"/>
    </row>
    <row r="33" spans="1:9" x14ac:dyDescent="0.2">
      <c r="A33" s="19">
        <f t="shared" si="0"/>
        <v>21</v>
      </c>
      <c r="B33" s="110">
        <v>36059</v>
      </c>
      <c r="C33" s="89" t="s">
        <v>111</v>
      </c>
      <c r="D33" s="24">
        <v>15.49</v>
      </c>
      <c r="E33" s="24">
        <v>15.67</v>
      </c>
      <c r="F33" s="89" t="s">
        <v>111</v>
      </c>
      <c r="G33" s="24">
        <v>2.1869999999999998</v>
      </c>
      <c r="H33" s="24">
        <v>2.0699999999999998</v>
      </c>
      <c r="I33" s="21"/>
    </row>
    <row r="34" spans="1:9" x14ac:dyDescent="0.2">
      <c r="A34" s="19">
        <f t="shared" si="0"/>
        <v>22</v>
      </c>
      <c r="B34" s="110">
        <v>36060</v>
      </c>
      <c r="C34" s="108" t="s">
        <v>111</v>
      </c>
      <c r="D34" s="24">
        <v>15.67</v>
      </c>
      <c r="E34" s="24">
        <v>15.84</v>
      </c>
      <c r="F34" s="89" t="s">
        <v>111</v>
      </c>
      <c r="G34" s="24">
        <v>2.1859999999999999</v>
      </c>
      <c r="H34" s="24">
        <v>2.0499999999999998</v>
      </c>
      <c r="I34" s="21"/>
    </row>
    <row r="35" spans="1:9" x14ac:dyDescent="0.2">
      <c r="A35" s="19">
        <f t="shared" si="0"/>
        <v>23</v>
      </c>
      <c r="B35" s="110">
        <v>36061</v>
      </c>
      <c r="C35" s="109" t="s">
        <v>107</v>
      </c>
      <c r="D35" s="24">
        <v>15.81</v>
      </c>
      <c r="E35" s="24">
        <v>15.95</v>
      </c>
      <c r="F35" s="89" t="s">
        <v>111</v>
      </c>
      <c r="G35" s="24">
        <v>2.1309999999999998</v>
      </c>
      <c r="H35" s="24">
        <v>2.0099999999999998</v>
      </c>
      <c r="I35" s="21"/>
    </row>
    <row r="36" spans="1:9" x14ac:dyDescent="0.2">
      <c r="A36" s="19">
        <f t="shared" si="0"/>
        <v>24</v>
      </c>
      <c r="B36" s="110">
        <v>36062</v>
      </c>
      <c r="C36" s="109" t="s">
        <v>107</v>
      </c>
      <c r="D36" s="24">
        <v>15.98</v>
      </c>
      <c r="E36" s="24">
        <v>16.13</v>
      </c>
      <c r="F36" s="89" t="s">
        <v>111</v>
      </c>
      <c r="G36" s="24">
        <v>2.1789999999999998</v>
      </c>
      <c r="H36" s="24">
        <v>2.0649999999999999</v>
      </c>
      <c r="I36" s="21"/>
    </row>
    <row r="37" spans="1:9" x14ac:dyDescent="0.2">
      <c r="A37" s="19">
        <f t="shared" si="0"/>
        <v>25</v>
      </c>
      <c r="B37" s="110">
        <v>36063</v>
      </c>
      <c r="C37" s="109" t="s">
        <v>107</v>
      </c>
      <c r="D37" s="24">
        <v>15.75</v>
      </c>
      <c r="E37" s="24">
        <v>15.89</v>
      </c>
      <c r="F37" s="89" t="s">
        <v>111</v>
      </c>
      <c r="G37" s="24">
        <v>2.181</v>
      </c>
      <c r="H37" s="24">
        <v>2.04</v>
      </c>
      <c r="I37" s="21"/>
    </row>
    <row r="38" spans="1:9" x14ac:dyDescent="0.2">
      <c r="A38" s="19">
        <f t="shared" si="0"/>
        <v>26</v>
      </c>
      <c r="B38" s="110">
        <v>36066</v>
      </c>
      <c r="C38" s="109" t="s">
        <v>107</v>
      </c>
      <c r="D38" s="24">
        <v>15.64</v>
      </c>
      <c r="E38" s="24">
        <v>15.76</v>
      </c>
      <c r="F38" s="89" t="s">
        <v>111</v>
      </c>
      <c r="G38" s="24">
        <v>2.0310000000000001</v>
      </c>
      <c r="H38" s="24">
        <v>1.84</v>
      </c>
      <c r="I38" s="92"/>
    </row>
    <row r="39" spans="1:9" x14ac:dyDescent="0.2">
      <c r="A39" s="19">
        <f t="shared" si="0"/>
        <v>27</v>
      </c>
      <c r="B39" s="110">
        <v>36067</v>
      </c>
      <c r="C39" s="109" t="s">
        <v>107</v>
      </c>
      <c r="D39" s="24">
        <v>15.98</v>
      </c>
      <c r="E39" s="24">
        <v>16.03</v>
      </c>
      <c r="F39" s="92" t="s">
        <v>107</v>
      </c>
      <c r="G39" s="24">
        <v>2.347</v>
      </c>
      <c r="H39" s="24">
        <v>1.948</v>
      </c>
      <c r="I39" s="92"/>
    </row>
    <row r="40" spans="1:9" x14ac:dyDescent="0.2">
      <c r="A40" s="19">
        <f>A39+1</f>
        <v>28</v>
      </c>
      <c r="B40" s="110">
        <v>36068</v>
      </c>
      <c r="C40" s="109" t="s">
        <v>107</v>
      </c>
      <c r="D40" s="24">
        <v>16.14</v>
      </c>
      <c r="E40" s="24">
        <v>16.16</v>
      </c>
      <c r="F40" s="92" t="s">
        <v>107</v>
      </c>
      <c r="G40" s="24">
        <v>2.4329999999999998</v>
      </c>
      <c r="H40" s="24">
        <v>2.2599999999999998</v>
      </c>
      <c r="I40" s="92" t="s">
        <v>107</v>
      </c>
    </row>
    <row r="41" spans="1:9" x14ac:dyDescent="0.2">
      <c r="A41" s="19"/>
      <c r="B41" s="97"/>
      <c r="C41" s="89"/>
      <c r="D41" s="30"/>
      <c r="E41" s="30"/>
      <c r="F41" s="89"/>
      <c r="G41" s="30"/>
      <c r="H41" s="30"/>
      <c r="I41" s="92"/>
    </row>
    <row r="42" spans="1:9" x14ac:dyDescent="0.2">
      <c r="A42" s="28" t="s">
        <v>20</v>
      </c>
      <c r="B42" s="20"/>
      <c r="C42" s="21"/>
      <c r="D42" s="29">
        <v>36060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36066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36067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ROUND((AVERAGE(D12:D34)),3)</f>
        <v>14.252000000000001</v>
      </c>
      <c r="E48" s="40">
        <f>ROUND((AVERAGE(E12:E34)),3)</f>
        <v>14.456</v>
      </c>
      <c r="F48" s="41" t="s">
        <v>29</v>
      </c>
      <c r="G48" s="42">
        <f>ROUND((AVERAGE(G17:G38)),5)</f>
        <v>1.9759</v>
      </c>
      <c r="H48" s="42">
        <f>ROUND((AVERAGE(H18:H39)),5)</f>
        <v>1.879</v>
      </c>
      <c r="I48" s="43" t="s">
        <v>30</v>
      </c>
    </row>
    <row r="49" spans="1:9" x14ac:dyDescent="0.2">
      <c r="A49" s="44" t="s">
        <v>31</v>
      </c>
      <c r="B49" s="45"/>
      <c r="C49" s="99" t="s">
        <v>112</v>
      </c>
      <c r="D49" s="103">
        <f>ROUND((AVERAGE(D20:D40)),3)</f>
        <v>14.972</v>
      </c>
      <c r="E49" s="103">
        <f>ROUND((AVERAGE(E20:E40)),3)</f>
        <v>15.134</v>
      </c>
      <c r="F49" s="48" t="s">
        <v>33</v>
      </c>
      <c r="G49" s="49">
        <f>ROUND((AVERAGE(G20:G40)),5)</f>
        <v>2.0408599999999999</v>
      </c>
      <c r="H49" s="49">
        <f>ROUND((AVERAGE(H20:H40)),5)</f>
        <v>1.909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ROUND((((SUM(D20:D40))-D34+E34)/21),3)</f>
        <v>14.98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D34</f>
        <v>15.67</v>
      </c>
      <c r="E51" s="47" t="s">
        <v>36</v>
      </c>
      <c r="F51" s="53" t="s">
        <v>49</v>
      </c>
      <c r="G51" s="49">
        <f>G38</f>
        <v>2.0310000000000001</v>
      </c>
      <c r="H51" s="49">
        <f>H39</f>
        <v>1.948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ROUND((SUM(D33:D34)/2),3)</f>
        <v>15.58</v>
      </c>
      <c r="E52" s="54" t="s">
        <v>36</v>
      </c>
      <c r="F52" s="53" t="s">
        <v>43</v>
      </c>
      <c r="G52" s="49">
        <f>ROUND(SUM(G37:G38)/2,5)</f>
        <v>2.1059999999999999</v>
      </c>
      <c r="H52" s="49">
        <f>SUM(H38:H39)/2</f>
        <v>1.8940000000000001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ROUND((SUM(D32:D34)/3),3)</f>
        <v>15.55</v>
      </c>
      <c r="E53" s="47" t="s">
        <v>36</v>
      </c>
      <c r="F53" s="53" t="s">
        <v>40</v>
      </c>
      <c r="G53" s="49">
        <f>ROUND(AVERAGE(G36:G38),5)</f>
        <v>2.1303299999999998</v>
      </c>
      <c r="H53" s="49">
        <f>ROUND(AVERAGE(H37:H39),5)</f>
        <v>1.9426699999999999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2.1305000000000001</v>
      </c>
      <c r="H54" s="49">
        <f>ROUND(AVERAGE(H36:H39),5)</f>
        <v>1.9732499999999999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ROUND((SUM(D30:D34)/5),3)</f>
        <v>15.208</v>
      </c>
      <c r="E55" s="55" t="s">
        <v>36</v>
      </c>
      <c r="F55" s="53" t="s">
        <v>38</v>
      </c>
      <c r="G55" s="49">
        <f>ROUND(AVERAGE(G34:G38),5)</f>
        <v>2.1415999999999999</v>
      </c>
      <c r="H55" s="49">
        <f>ROUND(AVERAGE(H35:H39),5)</f>
        <v>1.9805999999999999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2.181</v>
      </c>
      <c r="H56" s="49">
        <f>H38</f>
        <v>1.84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2.1789999999999998</v>
      </c>
      <c r="H57" s="42">
        <f>H37</f>
        <v>2.04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2.1799999999999997</v>
      </c>
      <c r="H58" s="49">
        <f>ROUND(AVERAGE(H37:H38),5)</f>
        <v>1.94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98">
        <v>36061</v>
      </c>
      <c r="C62" s="62">
        <v>26.89</v>
      </c>
      <c r="E62" s="98">
        <v>36061</v>
      </c>
      <c r="F62" s="61"/>
      <c r="G62" s="100">
        <v>26.1</v>
      </c>
      <c r="H62" s="62"/>
      <c r="I62" s="25"/>
    </row>
    <row r="63" spans="1:9" x14ac:dyDescent="0.2">
      <c r="A63" s="94">
        <v>36062</v>
      </c>
      <c r="B63" s="68" t="s">
        <v>59</v>
      </c>
      <c r="C63" s="62">
        <v>27.25</v>
      </c>
      <c r="E63" s="94">
        <v>36062</v>
      </c>
      <c r="F63" s="68" t="s">
        <v>60</v>
      </c>
      <c r="G63" s="101">
        <v>26.36</v>
      </c>
      <c r="H63" s="62"/>
      <c r="I63" s="25"/>
    </row>
    <row r="64" spans="1:9" x14ac:dyDescent="0.2">
      <c r="A64" s="95">
        <v>36063</v>
      </c>
      <c r="C64" s="62">
        <v>27.78</v>
      </c>
      <c r="E64" s="95">
        <v>36063</v>
      </c>
      <c r="G64" s="101">
        <v>25.83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27.78</v>
      </c>
      <c r="E67" s="25" t="s">
        <v>62</v>
      </c>
      <c r="F67" s="68" t="s">
        <v>64</v>
      </c>
      <c r="G67" s="69">
        <f>G64</f>
        <v>25.83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27.515000000000001</v>
      </c>
      <c r="E68" s="25" t="s">
        <v>65</v>
      </c>
      <c r="F68" s="68" t="s">
        <v>67</v>
      </c>
      <c r="G68" s="69">
        <f>AVERAGE(G63:G64)</f>
        <v>26.094999999999999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27.306666666666668</v>
      </c>
      <c r="E69" s="25" t="s">
        <v>68</v>
      </c>
      <c r="F69" s="68" t="s">
        <v>70</v>
      </c>
      <c r="G69" s="69">
        <f>AVERAGE(G62:G64)</f>
        <v>26.096666666666664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36062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4">
        <v>36063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5">
        <v>36066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workbookViewId="0">
      <selection activeCell="G54" sqref="G54"/>
    </sheetView>
  </sheetViews>
  <sheetFormatPr defaultRowHeight="12.75" x14ac:dyDescent="0.2"/>
  <cols>
    <col min="1" max="1" width="11.140625" customWidth="1"/>
    <col min="3" max="3" width="13.28515625" customWidth="1"/>
    <col min="5" max="5" width="10.85546875" customWidth="1"/>
    <col min="7" max="7" width="10.285156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7" t="s">
        <v>113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9" si="0">A11+1</f>
        <v>1</v>
      </c>
      <c r="B12" s="97">
        <v>35998</v>
      </c>
      <c r="C12" s="106" t="s">
        <v>114</v>
      </c>
      <c r="D12" s="24">
        <v>14.16</v>
      </c>
      <c r="E12" s="24">
        <v>14.43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v>35999</v>
      </c>
      <c r="C13" s="106" t="s">
        <v>114</v>
      </c>
      <c r="D13" s="24">
        <v>13.88</v>
      </c>
      <c r="E13" s="24">
        <v>14.17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v>36000</v>
      </c>
      <c r="C14" s="106" t="s">
        <v>114</v>
      </c>
      <c r="D14" s="24">
        <v>13.87</v>
      </c>
      <c r="E14" s="24">
        <v>14.19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v>36003</v>
      </c>
      <c r="C15" s="106" t="s">
        <v>114</v>
      </c>
      <c r="D15" s="24">
        <v>14.22</v>
      </c>
      <c r="E15" s="24">
        <v>14.47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v>36004</v>
      </c>
      <c r="C16" s="106" t="s">
        <v>114</v>
      </c>
      <c r="D16" s="24">
        <v>14.27</v>
      </c>
      <c r="E16" s="24">
        <v>14.52</v>
      </c>
      <c r="F16" s="92"/>
      <c r="G16" s="24"/>
      <c r="H16" s="24"/>
      <c r="I16" s="92"/>
    </row>
    <row r="17" spans="1:9" x14ac:dyDescent="0.2">
      <c r="A17" s="19">
        <f t="shared" si="0"/>
        <v>6</v>
      </c>
      <c r="B17" s="97">
        <v>36005</v>
      </c>
      <c r="C17" s="106" t="s">
        <v>114</v>
      </c>
      <c r="D17" s="24">
        <v>14.09</v>
      </c>
      <c r="E17" s="24">
        <v>14.37</v>
      </c>
      <c r="F17" s="92"/>
      <c r="G17" s="24"/>
      <c r="H17" s="24"/>
      <c r="I17" s="92"/>
    </row>
    <row r="18" spans="1:9" x14ac:dyDescent="0.2">
      <c r="A18" s="19">
        <f t="shared" si="0"/>
        <v>7</v>
      </c>
      <c r="B18" s="97">
        <v>36006</v>
      </c>
      <c r="C18" s="106" t="s">
        <v>114</v>
      </c>
      <c r="D18" s="24">
        <v>14.21</v>
      </c>
      <c r="E18" s="24">
        <v>14.51</v>
      </c>
      <c r="F18" s="92" t="s">
        <v>114</v>
      </c>
      <c r="G18" s="24">
        <v>1.9059999999999999</v>
      </c>
      <c r="H18" s="24"/>
      <c r="I18" s="92"/>
    </row>
    <row r="19" spans="1:9" x14ac:dyDescent="0.2">
      <c r="A19" s="19">
        <f t="shared" si="0"/>
        <v>8</v>
      </c>
      <c r="B19" s="97">
        <v>36007</v>
      </c>
      <c r="C19" s="106" t="s">
        <v>114</v>
      </c>
      <c r="D19" s="24">
        <v>14.21</v>
      </c>
      <c r="E19" s="24">
        <v>14.5</v>
      </c>
      <c r="F19" s="92" t="s">
        <v>114</v>
      </c>
      <c r="G19" s="24">
        <v>1.8440000000000001</v>
      </c>
      <c r="H19" s="24">
        <v>1.79</v>
      </c>
      <c r="I19" s="92" t="s">
        <v>114</v>
      </c>
    </row>
    <row r="20" spans="1:9" x14ac:dyDescent="0.2">
      <c r="A20" s="19"/>
      <c r="B20" s="97"/>
      <c r="C20" s="106"/>
      <c r="D20" s="24"/>
      <c r="E20" s="24"/>
      <c r="F20" s="92"/>
      <c r="G20" s="24"/>
      <c r="H20" s="24"/>
      <c r="I20" s="92"/>
    </row>
    <row r="21" spans="1:9" x14ac:dyDescent="0.2">
      <c r="A21" s="19">
        <f>A19+1</f>
        <v>9</v>
      </c>
      <c r="B21" s="97">
        <v>36010</v>
      </c>
      <c r="C21" s="89" t="s">
        <v>114</v>
      </c>
      <c r="D21" s="24">
        <v>13.7</v>
      </c>
      <c r="E21" s="24">
        <v>14.06</v>
      </c>
      <c r="F21" s="89" t="s">
        <v>114</v>
      </c>
      <c r="G21" s="24">
        <v>1.869</v>
      </c>
      <c r="H21" s="24">
        <v>1.8280000000000001</v>
      </c>
      <c r="I21" s="25"/>
    </row>
    <row r="22" spans="1:9" x14ac:dyDescent="0.2">
      <c r="A22" s="19">
        <f t="shared" ref="A22:A28" si="1">A21+1</f>
        <v>10</v>
      </c>
      <c r="B22" s="97">
        <v>36011</v>
      </c>
      <c r="C22" s="89" t="s">
        <v>114</v>
      </c>
      <c r="D22" s="24">
        <v>13.75</v>
      </c>
      <c r="E22" s="24">
        <v>14.1</v>
      </c>
      <c r="F22" s="89" t="s">
        <v>114</v>
      </c>
      <c r="G22" s="24">
        <v>1.895</v>
      </c>
      <c r="H22" s="24">
        <v>1.83</v>
      </c>
      <c r="I22" s="25"/>
    </row>
    <row r="23" spans="1:9" x14ac:dyDescent="0.2">
      <c r="A23" s="19">
        <f t="shared" si="1"/>
        <v>11</v>
      </c>
      <c r="B23" s="97">
        <v>36012</v>
      </c>
      <c r="C23" s="89" t="s">
        <v>114</v>
      </c>
      <c r="D23" s="24">
        <v>13.68</v>
      </c>
      <c r="E23" s="24">
        <v>14.06</v>
      </c>
      <c r="F23" s="89" t="s">
        <v>114</v>
      </c>
      <c r="G23" s="24">
        <v>1.873</v>
      </c>
      <c r="H23" s="24">
        <v>1.81</v>
      </c>
      <c r="I23" s="25"/>
    </row>
    <row r="24" spans="1:9" x14ac:dyDescent="0.2">
      <c r="A24" s="19">
        <f t="shared" si="1"/>
        <v>12</v>
      </c>
      <c r="B24" s="97">
        <v>36013</v>
      </c>
      <c r="C24" s="89" t="s">
        <v>114</v>
      </c>
      <c r="D24" s="24">
        <v>13.76</v>
      </c>
      <c r="E24" s="24">
        <v>14.09</v>
      </c>
      <c r="F24" s="89" t="s">
        <v>114</v>
      </c>
      <c r="G24" s="24">
        <v>1.831</v>
      </c>
      <c r="H24" s="24">
        <v>1.7749999999999999</v>
      </c>
      <c r="I24" s="25"/>
    </row>
    <row r="25" spans="1:9" x14ac:dyDescent="0.2">
      <c r="A25" s="19">
        <f t="shared" si="1"/>
        <v>13</v>
      </c>
      <c r="B25" s="97">
        <v>36014</v>
      </c>
      <c r="C25" s="89" t="s">
        <v>114</v>
      </c>
      <c r="D25" s="24">
        <v>13.8</v>
      </c>
      <c r="E25" s="24">
        <v>14.14</v>
      </c>
      <c r="F25" s="89" t="s">
        <v>114</v>
      </c>
      <c r="G25" s="24">
        <v>1.833</v>
      </c>
      <c r="H25" s="24">
        <v>1.79</v>
      </c>
      <c r="I25" s="25"/>
    </row>
    <row r="26" spans="1:9" x14ac:dyDescent="0.2">
      <c r="A26" s="19">
        <f t="shared" si="1"/>
        <v>14</v>
      </c>
      <c r="B26" s="97">
        <v>36017</v>
      </c>
      <c r="C26" s="89" t="s">
        <v>114</v>
      </c>
      <c r="D26" s="24">
        <v>13.05</v>
      </c>
      <c r="E26" s="24">
        <v>13.41</v>
      </c>
      <c r="F26" s="89" t="s">
        <v>114</v>
      </c>
      <c r="G26" s="24">
        <v>1.895</v>
      </c>
      <c r="H26" s="24">
        <v>1.85</v>
      </c>
      <c r="I26" s="25"/>
    </row>
    <row r="27" spans="1:9" x14ac:dyDescent="0.2">
      <c r="A27" s="19">
        <f t="shared" si="1"/>
        <v>15</v>
      </c>
      <c r="B27" s="97">
        <v>36018</v>
      </c>
      <c r="C27" s="89" t="s">
        <v>114</v>
      </c>
      <c r="D27" s="24">
        <v>12.76</v>
      </c>
      <c r="E27" s="24">
        <v>13.15</v>
      </c>
      <c r="F27" s="89" t="s">
        <v>114</v>
      </c>
      <c r="G27" s="24">
        <v>1.8120000000000001</v>
      </c>
      <c r="H27" s="24">
        <v>1.76</v>
      </c>
      <c r="I27" s="25"/>
    </row>
    <row r="28" spans="1:9" x14ac:dyDescent="0.2">
      <c r="A28" s="19">
        <f t="shared" si="1"/>
        <v>16</v>
      </c>
      <c r="B28" s="97">
        <v>36019</v>
      </c>
      <c r="C28" s="89" t="s">
        <v>114</v>
      </c>
      <c r="D28" s="24">
        <v>12.71</v>
      </c>
      <c r="E28" s="24">
        <v>13.12</v>
      </c>
      <c r="F28" s="89" t="s">
        <v>114</v>
      </c>
      <c r="G28" s="24">
        <v>1.819</v>
      </c>
      <c r="H28" s="24">
        <v>1.7749999999999999</v>
      </c>
      <c r="I28" s="25"/>
    </row>
    <row r="29" spans="1:9" x14ac:dyDescent="0.2">
      <c r="A29" s="19">
        <f>A28+1</f>
        <v>17</v>
      </c>
      <c r="B29" s="97">
        <v>36020</v>
      </c>
      <c r="C29" s="89" t="s">
        <v>114</v>
      </c>
      <c r="D29" s="24">
        <v>13.21</v>
      </c>
      <c r="E29" s="24">
        <v>13.55</v>
      </c>
      <c r="F29" s="89" t="s">
        <v>114</v>
      </c>
      <c r="G29" s="24">
        <v>1.8169999999999999</v>
      </c>
      <c r="H29" s="24">
        <v>1.7749999999999999</v>
      </c>
      <c r="I29" s="25"/>
    </row>
    <row r="30" spans="1:9" x14ac:dyDescent="0.2">
      <c r="A30" s="19">
        <f t="shared" ref="A30:A41" si="2">A29+1</f>
        <v>18</v>
      </c>
      <c r="B30" s="97">
        <v>36021</v>
      </c>
      <c r="C30" s="89" t="s">
        <v>114</v>
      </c>
      <c r="D30" s="24">
        <v>13.35</v>
      </c>
      <c r="E30" s="24">
        <v>13.64</v>
      </c>
      <c r="F30" s="89" t="s">
        <v>114</v>
      </c>
      <c r="G30" s="24">
        <v>1.877</v>
      </c>
      <c r="H30" s="24">
        <v>1.83</v>
      </c>
      <c r="I30" s="25"/>
    </row>
    <row r="31" spans="1:9" x14ac:dyDescent="0.2">
      <c r="A31" s="19">
        <f t="shared" si="2"/>
        <v>19</v>
      </c>
      <c r="B31" s="97">
        <v>36024</v>
      </c>
      <c r="C31" s="89" t="s">
        <v>114</v>
      </c>
      <c r="D31" s="24">
        <v>13.2</v>
      </c>
      <c r="E31" s="24">
        <v>13.47</v>
      </c>
      <c r="F31" s="89" t="s">
        <v>114</v>
      </c>
      <c r="G31" s="24">
        <v>2.0409999999999999</v>
      </c>
      <c r="H31" s="24">
        <v>1.95</v>
      </c>
      <c r="I31" s="25"/>
    </row>
    <row r="32" spans="1:9" x14ac:dyDescent="0.2">
      <c r="A32" s="19">
        <f t="shared" si="2"/>
        <v>20</v>
      </c>
      <c r="B32" s="97">
        <v>36025</v>
      </c>
      <c r="C32" s="89" t="s">
        <v>114</v>
      </c>
      <c r="D32" s="24">
        <v>12.92</v>
      </c>
      <c r="E32" s="24">
        <v>13.2</v>
      </c>
      <c r="F32" s="89" t="s">
        <v>114</v>
      </c>
      <c r="G32" s="24">
        <v>1.9830000000000001</v>
      </c>
      <c r="H32" s="24">
        <v>1.915</v>
      </c>
      <c r="I32" s="25"/>
    </row>
    <row r="33" spans="1:9" x14ac:dyDescent="0.2">
      <c r="A33" s="19">
        <f t="shared" si="2"/>
        <v>21</v>
      </c>
      <c r="B33" s="97">
        <v>36026</v>
      </c>
      <c r="C33" s="89" t="s">
        <v>114</v>
      </c>
      <c r="D33" s="24">
        <v>13.16</v>
      </c>
      <c r="E33" s="24">
        <v>13.36</v>
      </c>
      <c r="F33" s="89" t="s">
        <v>114</v>
      </c>
      <c r="G33" s="24">
        <v>1.917</v>
      </c>
      <c r="H33" s="24">
        <v>1.84</v>
      </c>
      <c r="I33" s="26"/>
    </row>
    <row r="34" spans="1:9" x14ac:dyDescent="0.2">
      <c r="A34" s="19">
        <f t="shared" si="2"/>
        <v>22</v>
      </c>
      <c r="B34" s="97">
        <v>36027</v>
      </c>
      <c r="C34" s="89" t="s">
        <v>114</v>
      </c>
      <c r="D34" s="24">
        <v>13.54</v>
      </c>
      <c r="E34" s="24">
        <v>13.8</v>
      </c>
      <c r="F34" s="89" t="s">
        <v>114</v>
      </c>
      <c r="G34" s="24">
        <v>1.9530000000000001</v>
      </c>
      <c r="H34" s="24">
        <v>1.885</v>
      </c>
      <c r="I34" s="21"/>
    </row>
    <row r="35" spans="1:9" x14ac:dyDescent="0.2">
      <c r="A35" s="19">
        <f t="shared" si="2"/>
        <v>23</v>
      </c>
      <c r="B35" s="97">
        <v>36028</v>
      </c>
      <c r="C35" s="106" t="s">
        <v>111</v>
      </c>
      <c r="D35" s="24">
        <v>13.37</v>
      </c>
      <c r="E35" s="24">
        <v>13.66</v>
      </c>
      <c r="F35" s="89" t="s">
        <v>114</v>
      </c>
      <c r="G35" s="24">
        <v>1.9470000000000001</v>
      </c>
      <c r="H35" s="24">
        <v>1.875</v>
      </c>
      <c r="I35" s="21"/>
    </row>
    <row r="36" spans="1:9" x14ac:dyDescent="0.2">
      <c r="A36" s="19">
        <f t="shared" si="2"/>
        <v>24</v>
      </c>
      <c r="B36" s="97">
        <v>36031</v>
      </c>
      <c r="C36" s="106" t="s">
        <v>111</v>
      </c>
      <c r="D36" s="24">
        <v>13.64</v>
      </c>
      <c r="E36" s="24">
        <v>13.92</v>
      </c>
      <c r="F36" s="89" t="s">
        <v>114</v>
      </c>
      <c r="G36" s="24">
        <v>1.9259999999999999</v>
      </c>
      <c r="H36" s="24">
        <v>1.86</v>
      </c>
      <c r="I36" s="21"/>
    </row>
    <row r="37" spans="1:9" x14ac:dyDescent="0.2">
      <c r="A37" s="19">
        <f t="shared" si="2"/>
        <v>25</v>
      </c>
      <c r="B37" s="97">
        <v>36032</v>
      </c>
      <c r="C37" s="106" t="s">
        <v>111</v>
      </c>
      <c r="D37" s="24">
        <v>13.77</v>
      </c>
      <c r="E37" s="24">
        <v>14</v>
      </c>
      <c r="F37" s="89" t="s">
        <v>114</v>
      </c>
      <c r="G37" s="24">
        <v>1.8280000000000001</v>
      </c>
      <c r="H37" s="24">
        <v>1.75</v>
      </c>
      <c r="I37" s="21"/>
    </row>
    <row r="38" spans="1:9" x14ac:dyDescent="0.2">
      <c r="A38" s="19">
        <f t="shared" si="2"/>
        <v>26</v>
      </c>
      <c r="B38" s="97">
        <v>36033</v>
      </c>
      <c r="C38" s="106" t="s">
        <v>111</v>
      </c>
      <c r="D38" s="24">
        <v>13.58</v>
      </c>
      <c r="E38" s="24">
        <v>13.8</v>
      </c>
      <c r="F38" s="89" t="s">
        <v>114</v>
      </c>
      <c r="G38" s="24">
        <v>1.762</v>
      </c>
      <c r="H38" s="24">
        <v>1.6850000000000001</v>
      </c>
      <c r="I38" s="21"/>
    </row>
    <row r="39" spans="1:9" x14ac:dyDescent="0.2">
      <c r="A39" s="19">
        <f t="shared" si="2"/>
        <v>27</v>
      </c>
      <c r="B39" s="97">
        <v>36034</v>
      </c>
      <c r="C39" s="106" t="s">
        <v>111</v>
      </c>
      <c r="D39" s="24">
        <v>13.23</v>
      </c>
      <c r="E39" s="24">
        <v>13.46</v>
      </c>
      <c r="F39" s="89" t="s">
        <v>114</v>
      </c>
      <c r="G39" s="24">
        <v>1.6719999999999999</v>
      </c>
      <c r="H39" s="24">
        <v>1.58</v>
      </c>
      <c r="I39" s="92"/>
    </row>
    <row r="40" spans="1:9" x14ac:dyDescent="0.2">
      <c r="A40" s="19">
        <f t="shared" si="2"/>
        <v>28</v>
      </c>
      <c r="B40" s="97">
        <v>36035</v>
      </c>
      <c r="C40" s="106" t="s">
        <v>111</v>
      </c>
      <c r="D40" s="24">
        <v>13.5</v>
      </c>
      <c r="E40" s="24">
        <v>13.72</v>
      </c>
      <c r="F40" s="92" t="s">
        <v>111</v>
      </c>
      <c r="G40" s="24">
        <v>1.6639999999999999</v>
      </c>
      <c r="H40" s="24">
        <v>1.498</v>
      </c>
      <c r="I40" s="92"/>
    </row>
    <row r="41" spans="1:9" x14ac:dyDescent="0.2">
      <c r="A41" s="19">
        <f t="shared" si="2"/>
        <v>29</v>
      </c>
      <c r="B41" s="97">
        <v>36038</v>
      </c>
      <c r="C41" s="106" t="s">
        <v>111</v>
      </c>
      <c r="D41" s="24">
        <v>13.34</v>
      </c>
      <c r="E41" s="24">
        <v>13.59</v>
      </c>
      <c r="F41" s="92" t="s">
        <v>111</v>
      </c>
      <c r="G41" s="24">
        <v>1.752</v>
      </c>
      <c r="H41" s="24">
        <v>1.63</v>
      </c>
      <c r="I41" s="92" t="s">
        <v>111</v>
      </c>
    </row>
    <row r="42" spans="1:9" x14ac:dyDescent="0.2">
      <c r="A42" s="19"/>
      <c r="B42" s="97"/>
      <c r="C42" s="89"/>
      <c r="D42" s="30"/>
      <c r="E42" s="30"/>
      <c r="F42" s="89"/>
      <c r="G42" s="30"/>
      <c r="H42" s="30"/>
      <c r="I42" s="92"/>
    </row>
    <row r="43" spans="1:9" x14ac:dyDescent="0.2">
      <c r="A43" s="28" t="s">
        <v>20</v>
      </c>
      <c r="B43" s="20"/>
      <c r="C43" s="21"/>
      <c r="D43" s="29">
        <v>36027</v>
      </c>
      <c r="E43" s="30"/>
      <c r="F43" s="21"/>
      <c r="G43" s="30"/>
      <c r="H43" s="30"/>
      <c r="I43" s="25"/>
    </row>
    <row r="44" spans="1:9" x14ac:dyDescent="0.2">
      <c r="A44" s="28" t="s">
        <v>21</v>
      </c>
      <c r="B44" s="20"/>
      <c r="C44" s="21"/>
      <c r="D44" s="31">
        <v>36034</v>
      </c>
      <c r="E44" s="30"/>
      <c r="F44" s="21"/>
      <c r="G44" s="30"/>
      <c r="H44" s="30"/>
      <c r="I44" s="25"/>
    </row>
    <row r="45" spans="1:9" x14ac:dyDescent="0.2">
      <c r="A45" s="28" t="s">
        <v>22</v>
      </c>
      <c r="B45" s="20"/>
      <c r="D45" s="31">
        <v>36035</v>
      </c>
      <c r="I45" s="25"/>
    </row>
    <row r="46" spans="1:9" x14ac:dyDescent="0.2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">
      <c r="A47" s="19"/>
      <c r="B47" s="14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">
      <c r="A48" s="19"/>
      <c r="B48" s="14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">
      <c r="A49" s="37" t="s">
        <v>28</v>
      </c>
      <c r="B49" s="38"/>
      <c r="C49" s="39" t="s">
        <v>23</v>
      </c>
      <c r="D49" s="40">
        <f>ROUND((AVERAGE(D12:D34)),3)</f>
        <v>13.614000000000001</v>
      </c>
      <c r="E49" s="40">
        <f>ROUND((AVERAGE(E12:E34)),3)</f>
        <v>13.923</v>
      </c>
      <c r="F49" s="41" t="s">
        <v>29</v>
      </c>
      <c r="G49" s="42">
        <f>ROUND((AVERAGE(G18:G39)),5)</f>
        <v>1.8714299999999999</v>
      </c>
      <c r="H49" s="42">
        <f>ROUND((AVERAGE(H19:H40)),5)</f>
        <v>1.7928999999999999</v>
      </c>
      <c r="I49" s="43" t="s">
        <v>30</v>
      </c>
    </row>
    <row r="50" spans="1:9" x14ac:dyDescent="0.2">
      <c r="A50" s="44" t="s">
        <v>31</v>
      </c>
      <c r="B50" s="45"/>
      <c r="C50" s="99" t="s">
        <v>115</v>
      </c>
      <c r="D50" s="103">
        <f>ROUND((AVERAGE(D21:D41)),3)</f>
        <v>13.382</v>
      </c>
      <c r="E50" s="103">
        <f>ROUND((AVERAGE(E21:E41)),3)</f>
        <v>13.680999999999999</v>
      </c>
      <c r="F50" s="48" t="s">
        <v>33</v>
      </c>
      <c r="G50" s="49">
        <f>ROUND((AVERAGE(G21:G41)),5)</f>
        <v>1.8555200000000001</v>
      </c>
      <c r="H50" s="49">
        <f>ROUND((AVERAGE(H21:H41)),5)</f>
        <v>1.78529</v>
      </c>
      <c r="I50" s="43" t="s">
        <v>34</v>
      </c>
    </row>
    <row r="51" spans="1:9" x14ac:dyDescent="0.2">
      <c r="A51" s="50" t="s">
        <v>35</v>
      </c>
      <c r="B51" s="45"/>
      <c r="C51" s="51"/>
      <c r="D51" s="47">
        <f>ROUND((((SUM(D21:D41))-D34+E34)/21),3)</f>
        <v>13.394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">
      <c r="A52" s="50" t="s">
        <v>48</v>
      </c>
      <c r="B52" s="45"/>
      <c r="C52" s="23"/>
      <c r="D52" s="47">
        <f>D34</f>
        <v>13.54</v>
      </c>
      <c r="E52" s="47" t="s">
        <v>36</v>
      </c>
      <c r="F52" s="53" t="s">
        <v>49</v>
      </c>
      <c r="G52" s="49">
        <f>G39</f>
        <v>1.6719999999999999</v>
      </c>
      <c r="H52" s="49">
        <f>H40</f>
        <v>1.498</v>
      </c>
      <c r="I52" s="43" t="s">
        <v>50</v>
      </c>
    </row>
    <row r="53" spans="1:9" x14ac:dyDescent="0.2">
      <c r="A53" s="50" t="s">
        <v>42</v>
      </c>
      <c r="B53" s="45"/>
      <c r="C53" s="23"/>
      <c r="D53" s="47">
        <f>ROUND((SUM(D33:D34)/2),3)</f>
        <v>13.35</v>
      </c>
      <c r="E53" s="54" t="s">
        <v>36</v>
      </c>
      <c r="F53" s="53" t="s">
        <v>43</v>
      </c>
      <c r="G53" s="49">
        <f>ROUND(SUM(G38:G39)/2,5)</f>
        <v>1.7170000000000001</v>
      </c>
      <c r="H53" s="49">
        <f>SUM(H39:H40)/2</f>
        <v>1.5390000000000001</v>
      </c>
      <c r="I53" s="43" t="s">
        <v>44</v>
      </c>
    </row>
    <row r="54" spans="1:9" x14ac:dyDescent="0.2">
      <c r="A54" s="50" t="s">
        <v>39</v>
      </c>
      <c r="B54" s="45"/>
      <c r="C54" s="23"/>
      <c r="D54" s="47">
        <f>ROUND((SUM(D32:D34)/3),3)</f>
        <v>13.207000000000001</v>
      </c>
      <c r="E54" s="47" t="s">
        <v>36</v>
      </c>
      <c r="F54" s="53" t="s">
        <v>40</v>
      </c>
      <c r="G54" s="49">
        <f>ROUND(AVERAGE(G37:G39),5)</f>
        <v>1.754</v>
      </c>
      <c r="H54" s="49">
        <f>ROUND(AVERAGE(H38:H40),5)</f>
        <v>1.5876699999999999</v>
      </c>
      <c r="I54" s="43" t="s">
        <v>41</v>
      </c>
    </row>
    <row r="55" spans="1:9" x14ac:dyDescent="0.2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1.7969999999999999</v>
      </c>
      <c r="H55" s="49">
        <f>ROUND(AVERAGE(H37:H40),5)</f>
        <v>1.62825</v>
      </c>
      <c r="I55" s="43" t="s">
        <v>54</v>
      </c>
    </row>
    <row r="56" spans="1:9" x14ac:dyDescent="0.2">
      <c r="A56" s="56" t="s">
        <v>87</v>
      </c>
      <c r="B56" s="45"/>
      <c r="C56" s="23"/>
      <c r="D56" s="47">
        <f>ROUND((SUM(D30:D34)/5),3)</f>
        <v>13.234</v>
      </c>
      <c r="E56" s="55" t="s">
        <v>36</v>
      </c>
      <c r="F56" s="53" t="s">
        <v>38</v>
      </c>
      <c r="G56" s="49">
        <f>ROUND(AVERAGE(G35:G39),5)</f>
        <v>1.827</v>
      </c>
      <c r="H56" s="49">
        <f>ROUND(AVERAGE(H36:H40),5)</f>
        <v>1.6746000000000001</v>
      </c>
      <c r="I56" s="43"/>
    </row>
    <row r="57" spans="1:9" x14ac:dyDescent="0.2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1.762</v>
      </c>
      <c r="H57" s="49">
        <f>H39</f>
        <v>1.58</v>
      </c>
      <c r="I57" s="43"/>
    </row>
    <row r="58" spans="1:9" x14ac:dyDescent="0.2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1.8280000000000001</v>
      </c>
      <c r="H58" s="42">
        <f>H38</f>
        <v>1.6850000000000001</v>
      </c>
      <c r="I58" s="43"/>
    </row>
    <row r="59" spans="1:9" x14ac:dyDescent="0.2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2">
        <f>SUM(G37:G38)/2</f>
        <v>1.7949999999999999</v>
      </c>
      <c r="H59" s="49">
        <f>ROUND(AVERAGE(H38:H39),5)</f>
        <v>1.6325000000000001</v>
      </c>
      <c r="I59" s="43"/>
    </row>
    <row r="60" spans="1:9" x14ac:dyDescent="0.2">
      <c r="A60" s="25"/>
      <c r="B60" s="25"/>
      <c r="C60" s="25"/>
      <c r="D60" s="60"/>
      <c r="E60" s="60"/>
      <c r="F60" s="25"/>
      <c r="G60" s="25"/>
      <c r="H60" s="25"/>
      <c r="I60" s="25"/>
    </row>
    <row r="61" spans="1:9" x14ac:dyDescent="0.2">
      <c r="A61" s="25"/>
      <c r="B61" s="25"/>
      <c r="C61" s="25"/>
      <c r="D61" s="25"/>
      <c r="E61" s="25"/>
      <c r="F61" s="25"/>
      <c r="G61" s="25"/>
      <c r="H61" s="25"/>
      <c r="I61" s="25"/>
    </row>
    <row r="62" spans="1:9" x14ac:dyDescent="0.2">
      <c r="A62" s="63" t="s">
        <v>55</v>
      </c>
      <c r="C62" s="25"/>
      <c r="E62" s="63" t="s">
        <v>56</v>
      </c>
      <c r="F62" s="61"/>
      <c r="G62" s="62"/>
      <c r="H62" s="62"/>
      <c r="I62" s="25"/>
    </row>
    <row r="63" spans="1:9" x14ac:dyDescent="0.2">
      <c r="A63" s="98">
        <v>36031</v>
      </c>
      <c r="C63" s="62">
        <v>40.909999999999997</v>
      </c>
      <c r="E63" s="98">
        <v>36031</v>
      </c>
      <c r="F63" s="61"/>
      <c r="G63" s="100">
        <v>42.85</v>
      </c>
      <c r="H63" s="62"/>
      <c r="I63" s="25"/>
    </row>
    <row r="64" spans="1:9" x14ac:dyDescent="0.2">
      <c r="A64" s="94">
        <v>36032</v>
      </c>
      <c r="B64" s="68" t="s">
        <v>59</v>
      </c>
      <c r="C64" s="62">
        <v>41.8</v>
      </c>
      <c r="E64" s="94">
        <v>36032</v>
      </c>
      <c r="F64" s="68" t="s">
        <v>60</v>
      </c>
      <c r="G64" s="101">
        <v>45.07</v>
      </c>
      <c r="H64" s="62"/>
      <c r="I64" s="25"/>
    </row>
    <row r="65" spans="1:9" x14ac:dyDescent="0.2">
      <c r="A65" s="95">
        <v>36033</v>
      </c>
      <c r="C65" s="62">
        <v>41</v>
      </c>
      <c r="E65" s="95">
        <v>36033</v>
      </c>
      <c r="G65" s="101">
        <v>42.02</v>
      </c>
      <c r="H65" s="62"/>
      <c r="I65" s="25"/>
    </row>
    <row r="66" spans="1:9" x14ac:dyDescent="0.2">
      <c r="A66" s="67"/>
      <c r="C66" s="69"/>
      <c r="E66" s="67"/>
      <c r="G66" s="70"/>
      <c r="H66" s="62"/>
      <c r="I66" s="25"/>
    </row>
    <row r="67" spans="1:9" x14ac:dyDescent="0.2">
      <c r="A67" s="25"/>
      <c r="C67" s="65"/>
      <c r="E67" s="25"/>
      <c r="G67" s="66"/>
      <c r="H67" s="62"/>
      <c r="I67" s="25"/>
    </row>
    <row r="68" spans="1:9" x14ac:dyDescent="0.2">
      <c r="A68" s="25" t="s">
        <v>62</v>
      </c>
      <c r="B68" s="68" t="s">
        <v>63</v>
      </c>
      <c r="C68" s="69">
        <f>C65</f>
        <v>41</v>
      </c>
      <c r="E68" s="25" t="s">
        <v>62</v>
      </c>
      <c r="F68" s="68" t="s">
        <v>64</v>
      </c>
      <c r="G68" s="69">
        <f>G65</f>
        <v>42.02</v>
      </c>
      <c r="H68" s="62"/>
      <c r="I68" s="25"/>
    </row>
    <row r="69" spans="1:9" x14ac:dyDescent="0.2">
      <c r="A69" s="25" t="s">
        <v>65</v>
      </c>
      <c r="B69" s="68" t="s">
        <v>66</v>
      </c>
      <c r="C69" s="69">
        <f>AVERAGE(C64:C65)</f>
        <v>41.4</v>
      </c>
      <c r="E69" s="25" t="s">
        <v>65</v>
      </c>
      <c r="F69" s="68" t="s">
        <v>67</v>
      </c>
      <c r="G69" s="69">
        <f>AVERAGE(G64:G65)</f>
        <v>43.545000000000002</v>
      </c>
      <c r="H69" s="62"/>
      <c r="I69" s="25"/>
    </row>
    <row r="70" spans="1:9" x14ac:dyDescent="0.2">
      <c r="A70" s="25" t="s">
        <v>68</v>
      </c>
      <c r="B70" s="68" t="s">
        <v>69</v>
      </c>
      <c r="C70" s="69">
        <f>AVERAGE(C63:C65)</f>
        <v>41.236666666666665</v>
      </c>
      <c r="E70" s="25" t="s">
        <v>68</v>
      </c>
      <c r="F70" s="68" t="s">
        <v>70</v>
      </c>
      <c r="G70" s="69">
        <f>AVERAGE(G63:G65)</f>
        <v>43.313333333333333</v>
      </c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25"/>
      <c r="C72" s="25"/>
      <c r="D72" s="25"/>
      <c r="E72" s="25"/>
      <c r="F72" s="61"/>
      <c r="G72" s="62"/>
      <c r="H72" s="62"/>
      <c r="I72" s="25"/>
    </row>
    <row r="73" spans="1:9" x14ac:dyDescent="0.2">
      <c r="A73" s="63" t="s">
        <v>71</v>
      </c>
      <c r="C73" s="25"/>
      <c r="D73" s="25"/>
      <c r="E73" s="25"/>
      <c r="F73" s="61"/>
      <c r="G73" s="62"/>
      <c r="H73" s="62"/>
      <c r="I73" s="25"/>
    </row>
    <row r="74" spans="1:9" x14ac:dyDescent="0.2">
      <c r="A74" s="98">
        <v>36032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4">
        <v>36033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95">
        <v>36034</v>
      </c>
      <c r="C76" s="65">
        <v>1.19</v>
      </c>
      <c r="D76" s="25"/>
      <c r="E76" s="25"/>
      <c r="F76" s="61"/>
      <c r="G76" s="62"/>
      <c r="H76" s="62"/>
      <c r="I76" s="25"/>
    </row>
    <row r="77" spans="1:9" x14ac:dyDescent="0.2">
      <c r="A77" s="25"/>
      <c r="C77" s="65"/>
      <c r="D77" s="25"/>
      <c r="E77" s="25"/>
      <c r="F77" s="61"/>
      <c r="G77" s="62"/>
      <c r="H77" s="62"/>
      <c r="I77" s="25"/>
    </row>
    <row r="78" spans="1:9" x14ac:dyDescent="0.2">
      <c r="A78" s="25" t="s">
        <v>62</v>
      </c>
      <c r="B78" s="87" t="s">
        <v>89</v>
      </c>
      <c r="C78" s="65">
        <f>C76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65</v>
      </c>
      <c r="B79" s="87" t="s">
        <v>90</v>
      </c>
      <c r="C79" s="65">
        <f>AVERAGE(C75:C76)</f>
        <v>1.19</v>
      </c>
      <c r="D79" s="25"/>
      <c r="E79" s="25"/>
      <c r="F79" s="61"/>
      <c r="G79" s="62"/>
      <c r="H79" s="62"/>
      <c r="I79" s="25"/>
    </row>
    <row r="80" spans="1:9" x14ac:dyDescent="0.2">
      <c r="A80" s="25" t="s">
        <v>68</v>
      </c>
      <c r="B80" s="87" t="s">
        <v>91</v>
      </c>
      <c r="C80" s="65">
        <f>AVERAGE(C74:C76)</f>
        <v>1.19</v>
      </c>
      <c r="D80" s="25"/>
      <c r="E80" s="25"/>
      <c r="F80" s="61"/>
      <c r="G80" s="62"/>
      <c r="H80" s="62"/>
      <c r="I80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33" workbookViewId="0">
      <selection activeCell="G51" sqref="G51"/>
    </sheetView>
  </sheetViews>
  <sheetFormatPr defaultRowHeight="12.75" x14ac:dyDescent="0.2"/>
  <cols>
    <col min="8" max="8" width="11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302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37063</v>
      </c>
      <c r="C11" s="144" t="s">
        <v>301</v>
      </c>
      <c r="D11" s="158">
        <v>26.56</v>
      </c>
      <c r="E11" s="145">
        <v>26.56</v>
      </c>
    </row>
    <row r="12" spans="1:8" x14ac:dyDescent="0.2">
      <c r="A12" s="104" t="s">
        <v>242</v>
      </c>
      <c r="B12" s="117">
        <v>37064</v>
      </c>
      <c r="C12" s="144" t="s">
        <v>301</v>
      </c>
      <c r="D12" s="158">
        <v>26.83</v>
      </c>
      <c r="E12" s="145">
        <v>26.8</v>
      </c>
    </row>
    <row r="13" spans="1:8" x14ac:dyDescent="0.2">
      <c r="A13" s="104" t="s">
        <v>243</v>
      </c>
      <c r="B13" s="117">
        <v>37067</v>
      </c>
      <c r="C13" s="144" t="s">
        <v>301</v>
      </c>
      <c r="D13" s="158">
        <v>27.25</v>
      </c>
      <c r="E13" s="145">
        <v>27.18</v>
      </c>
    </row>
    <row r="14" spans="1:8" x14ac:dyDescent="0.2">
      <c r="A14" s="104" t="s">
        <v>244</v>
      </c>
      <c r="B14" s="117">
        <v>37068</v>
      </c>
      <c r="C14" s="144" t="s">
        <v>301</v>
      </c>
      <c r="D14" s="158">
        <v>26.98</v>
      </c>
      <c r="E14" s="145">
        <v>26.96</v>
      </c>
    </row>
    <row r="15" spans="1:8" x14ac:dyDescent="0.2">
      <c r="A15" s="104" t="s">
        <v>245</v>
      </c>
      <c r="B15" s="117">
        <v>37069</v>
      </c>
      <c r="C15" s="144" t="s">
        <v>301</v>
      </c>
      <c r="D15" s="158">
        <v>25.61</v>
      </c>
      <c r="E15" s="145">
        <v>25.72</v>
      </c>
    </row>
    <row r="16" spans="1:8" x14ac:dyDescent="0.2">
      <c r="A16" s="104" t="s">
        <v>246</v>
      </c>
      <c r="B16" s="117">
        <v>37070</v>
      </c>
      <c r="C16" s="144" t="s">
        <v>301</v>
      </c>
      <c r="D16" s="158">
        <v>25.56</v>
      </c>
      <c r="E16" s="145">
        <v>25.61</v>
      </c>
      <c r="F16" s="144" t="s">
        <v>301</v>
      </c>
      <c r="G16" s="178">
        <v>3.28</v>
      </c>
    </row>
    <row r="17" spans="1:7" x14ac:dyDescent="0.2">
      <c r="A17" s="104" t="s">
        <v>239</v>
      </c>
      <c r="B17" s="117">
        <v>37071</v>
      </c>
      <c r="C17" s="144" t="s">
        <v>301</v>
      </c>
      <c r="D17" s="158">
        <v>26.25</v>
      </c>
      <c r="E17" s="145">
        <v>26.9</v>
      </c>
      <c r="F17" s="144" t="s">
        <v>301</v>
      </c>
      <c r="G17" s="178">
        <v>3.0960000000000001</v>
      </c>
    </row>
    <row r="18" spans="1:7" x14ac:dyDescent="0.2">
      <c r="B18" s="117"/>
    </row>
    <row r="19" spans="1:7" x14ac:dyDescent="0.2">
      <c r="A19" s="104" t="s">
        <v>240</v>
      </c>
      <c r="B19" s="195">
        <v>37074</v>
      </c>
      <c r="C19" s="144" t="s">
        <v>301</v>
      </c>
      <c r="D19" s="158">
        <v>25.95</v>
      </c>
      <c r="E19" s="145">
        <v>25.83</v>
      </c>
      <c r="F19" s="144" t="s">
        <v>301</v>
      </c>
      <c r="G19" s="178">
        <v>3.117</v>
      </c>
    </row>
    <row r="20" spans="1:7" x14ac:dyDescent="0.2">
      <c r="A20" s="104" t="s">
        <v>247</v>
      </c>
      <c r="B20" s="117">
        <v>37075</v>
      </c>
      <c r="C20" s="144" t="s">
        <v>301</v>
      </c>
      <c r="D20" s="158">
        <v>26.24</v>
      </c>
      <c r="E20" s="145">
        <v>26.07</v>
      </c>
      <c r="F20" s="144" t="s">
        <v>301</v>
      </c>
      <c r="G20" s="178">
        <v>3.2010000000000001</v>
      </c>
    </row>
    <row r="21" spans="1:7" x14ac:dyDescent="0.2">
      <c r="A21" s="104" t="s">
        <v>248</v>
      </c>
      <c r="B21" s="117">
        <v>37077</v>
      </c>
      <c r="C21" s="144" t="s">
        <v>301</v>
      </c>
      <c r="D21" s="158">
        <v>27.02</v>
      </c>
      <c r="E21" s="145">
        <v>26.65</v>
      </c>
      <c r="F21" s="144" t="s">
        <v>301</v>
      </c>
      <c r="G21" s="178">
        <v>3.1360000000000001</v>
      </c>
    </row>
    <row r="22" spans="1:7" x14ac:dyDescent="0.2">
      <c r="A22" s="104" t="s">
        <v>249</v>
      </c>
      <c r="B22" s="117">
        <v>37078</v>
      </c>
      <c r="C22" s="144" t="s">
        <v>301</v>
      </c>
      <c r="D22" s="158">
        <v>28.21</v>
      </c>
      <c r="E22" s="145">
        <v>27.69</v>
      </c>
      <c r="F22" s="144" t="s">
        <v>301</v>
      </c>
      <c r="G22" s="178">
        <v>3.218</v>
      </c>
    </row>
    <row r="23" spans="1:7" x14ac:dyDescent="0.2">
      <c r="A23" s="104" t="s">
        <v>250</v>
      </c>
      <c r="B23" s="117">
        <v>37081</v>
      </c>
      <c r="C23" s="144" t="s">
        <v>301</v>
      </c>
      <c r="D23" s="158">
        <v>27.59</v>
      </c>
      <c r="E23" s="145">
        <v>27.19</v>
      </c>
      <c r="F23" s="144" t="s">
        <v>301</v>
      </c>
      <c r="G23" s="178">
        <v>3.153</v>
      </c>
    </row>
    <row r="24" spans="1:7" x14ac:dyDescent="0.2">
      <c r="A24" s="104" t="s">
        <v>251</v>
      </c>
      <c r="B24" s="117">
        <v>37082</v>
      </c>
      <c r="C24" s="144" t="s">
        <v>301</v>
      </c>
      <c r="D24" s="158">
        <v>27.49</v>
      </c>
      <c r="E24" s="145">
        <v>27.08</v>
      </c>
      <c r="F24" s="144" t="s">
        <v>301</v>
      </c>
      <c r="G24" s="178">
        <v>3.282</v>
      </c>
    </row>
    <row r="25" spans="1:7" x14ac:dyDescent="0.2">
      <c r="A25" s="104" t="s">
        <v>252</v>
      </c>
      <c r="B25" s="117">
        <v>37083</v>
      </c>
      <c r="C25" s="144" t="s">
        <v>301</v>
      </c>
      <c r="D25" s="158">
        <v>27.11</v>
      </c>
      <c r="E25" s="145">
        <v>26.69</v>
      </c>
      <c r="F25" s="144" t="s">
        <v>301</v>
      </c>
      <c r="G25" s="178">
        <v>3.3420000000000001</v>
      </c>
    </row>
    <row r="26" spans="1:7" x14ac:dyDescent="0.2">
      <c r="A26" s="104" t="s">
        <v>253</v>
      </c>
      <c r="B26" s="117">
        <v>37084</v>
      </c>
      <c r="C26" s="144" t="s">
        <v>301</v>
      </c>
      <c r="D26" s="211">
        <v>26.8</v>
      </c>
      <c r="E26" s="145">
        <v>26.45</v>
      </c>
      <c r="F26" s="144" t="s">
        <v>301</v>
      </c>
      <c r="G26" s="178">
        <v>3.4279999999999999</v>
      </c>
    </row>
    <row r="27" spans="1:7" x14ac:dyDescent="0.2">
      <c r="A27" s="104" t="s">
        <v>254</v>
      </c>
      <c r="B27" s="117">
        <v>37085</v>
      </c>
      <c r="C27" s="144" t="s">
        <v>301</v>
      </c>
      <c r="D27" s="158">
        <v>26.59</v>
      </c>
      <c r="E27" s="210">
        <v>26.14</v>
      </c>
      <c r="F27" s="144" t="s">
        <v>301</v>
      </c>
      <c r="G27" s="178">
        <v>3.25</v>
      </c>
    </row>
    <row r="28" spans="1:7" x14ac:dyDescent="0.2">
      <c r="A28" s="104" t="s">
        <v>255</v>
      </c>
      <c r="B28" s="117">
        <v>37088</v>
      </c>
      <c r="C28" s="144" t="s">
        <v>301</v>
      </c>
      <c r="D28" s="213">
        <v>26.06</v>
      </c>
      <c r="E28" s="209">
        <v>25.91</v>
      </c>
      <c r="F28" s="144" t="s">
        <v>301</v>
      </c>
      <c r="G28" s="178">
        <v>3.0680000000000001</v>
      </c>
    </row>
    <row r="29" spans="1:7" x14ac:dyDescent="0.2">
      <c r="A29" s="104" t="s">
        <v>256</v>
      </c>
      <c r="B29" s="117">
        <v>37089</v>
      </c>
      <c r="C29" s="144" t="s">
        <v>301</v>
      </c>
      <c r="D29" s="212">
        <v>25.57</v>
      </c>
      <c r="E29" s="145">
        <v>25.59</v>
      </c>
      <c r="F29" s="144" t="s">
        <v>301</v>
      </c>
      <c r="G29" s="178">
        <v>3.165</v>
      </c>
    </row>
    <row r="30" spans="1:7" x14ac:dyDescent="0.2">
      <c r="A30" s="104" t="s">
        <v>257</v>
      </c>
      <c r="B30" s="117">
        <v>37090</v>
      </c>
      <c r="C30" s="144" t="s">
        <v>301</v>
      </c>
      <c r="D30" s="158">
        <v>24.89</v>
      </c>
      <c r="E30" s="145">
        <v>24.93</v>
      </c>
      <c r="F30" s="144" t="s">
        <v>301</v>
      </c>
      <c r="G30" s="178">
        <v>3.0870000000000002</v>
      </c>
    </row>
    <row r="31" spans="1:7" x14ac:dyDescent="0.2">
      <c r="A31" s="104" t="s">
        <v>258</v>
      </c>
      <c r="B31" s="117">
        <v>37091</v>
      </c>
      <c r="C31" s="144" t="s">
        <v>301</v>
      </c>
      <c r="D31" s="158">
        <v>24.7</v>
      </c>
      <c r="E31" s="145">
        <v>24.78</v>
      </c>
      <c r="F31" s="144" t="s">
        <v>301</v>
      </c>
      <c r="G31" s="178">
        <v>2.9390000000000001</v>
      </c>
    </row>
    <row r="32" spans="1:7" x14ac:dyDescent="0.2">
      <c r="A32" s="104" t="s">
        <v>259</v>
      </c>
      <c r="B32" s="117">
        <v>37092</v>
      </c>
      <c r="C32" s="144" t="s">
        <v>301</v>
      </c>
      <c r="D32" s="158">
        <v>25.59</v>
      </c>
      <c r="E32" s="145">
        <v>25.94</v>
      </c>
      <c r="F32" s="144" t="s">
        <v>301</v>
      </c>
      <c r="G32" s="178">
        <v>2.9550000000000001</v>
      </c>
    </row>
    <row r="33" spans="1:9" x14ac:dyDescent="0.2">
      <c r="A33" s="104" t="s">
        <v>260</v>
      </c>
      <c r="B33" s="117">
        <v>37095</v>
      </c>
      <c r="C33" s="138" t="s">
        <v>303</v>
      </c>
      <c r="D33" s="158">
        <v>26.12</v>
      </c>
      <c r="E33" s="145">
        <v>25.83</v>
      </c>
      <c r="F33" s="144" t="s">
        <v>301</v>
      </c>
      <c r="G33" s="178">
        <v>2.9780000000000002</v>
      </c>
    </row>
    <row r="34" spans="1:9" x14ac:dyDescent="0.2">
      <c r="A34" s="104" t="s">
        <v>261</v>
      </c>
      <c r="B34" s="117">
        <v>37096</v>
      </c>
      <c r="C34" s="138" t="s">
        <v>303</v>
      </c>
      <c r="D34" s="158">
        <v>26.31</v>
      </c>
      <c r="E34" s="145">
        <v>25.9</v>
      </c>
      <c r="F34" s="144" t="s">
        <v>301</v>
      </c>
      <c r="G34" s="178">
        <v>2.97</v>
      </c>
    </row>
    <row r="35" spans="1:9" x14ac:dyDescent="0.2">
      <c r="A35" s="104" t="s">
        <v>262</v>
      </c>
      <c r="B35" s="117">
        <v>37097</v>
      </c>
      <c r="C35" s="138" t="s">
        <v>303</v>
      </c>
      <c r="D35" s="158">
        <v>26.84</v>
      </c>
      <c r="E35" s="145">
        <v>26.42</v>
      </c>
      <c r="F35" s="144" t="s">
        <v>301</v>
      </c>
      <c r="G35" s="178">
        <v>3.2759999999999998</v>
      </c>
    </row>
    <row r="36" spans="1:9" x14ac:dyDescent="0.2">
      <c r="A36" s="104" t="s">
        <v>263</v>
      </c>
      <c r="B36" s="117">
        <v>37098</v>
      </c>
      <c r="C36" s="138" t="s">
        <v>303</v>
      </c>
      <c r="D36" s="158">
        <v>26.73</v>
      </c>
      <c r="E36" s="145">
        <v>26.33</v>
      </c>
      <c r="F36" s="144" t="s">
        <v>301</v>
      </c>
      <c r="G36" s="178">
        <v>3.1280000000000001</v>
      </c>
    </row>
    <row r="37" spans="1:9" x14ac:dyDescent="0.2">
      <c r="A37" s="104" t="s">
        <v>264</v>
      </c>
      <c r="B37" s="117">
        <v>37099</v>
      </c>
      <c r="C37" s="138" t="s">
        <v>303</v>
      </c>
      <c r="D37" s="158">
        <v>27.02</v>
      </c>
      <c r="E37" s="145">
        <v>26.41</v>
      </c>
      <c r="F37" s="144" t="s">
        <v>301</v>
      </c>
      <c r="G37" s="178">
        <v>3.1669999999999998</v>
      </c>
    </row>
    <row r="38" spans="1:9" x14ac:dyDescent="0.2">
      <c r="A38" s="104" t="s">
        <v>265</v>
      </c>
      <c r="B38" s="117">
        <v>37102</v>
      </c>
      <c r="C38" s="138" t="s">
        <v>303</v>
      </c>
      <c r="D38" s="158">
        <v>26.63</v>
      </c>
      <c r="E38" s="145">
        <v>26.06</v>
      </c>
      <c r="F38" s="138" t="s">
        <v>303</v>
      </c>
      <c r="G38" s="178">
        <v>3.3530000000000002</v>
      </c>
    </row>
    <row r="39" spans="1:9" x14ac:dyDescent="0.2">
      <c r="A39" s="104" t="s">
        <v>268</v>
      </c>
      <c r="B39" s="117">
        <v>37103</v>
      </c>
      <c r="C39" s="138" t="s">
        <v>303</v>
      </c>
      <c r="D39" s="158">
        <v>26.35</v>
      </c>
      <c r="E39" s="145">
        <v>25.77</v>
      </c>
      <c r="F39" s="138" t="s">
        <v>303</v>
      </c>
      <c r="G39" s="178">
        <v>3.2959999999999998</v>
      </c>
    </row>
    <row r="41" spans="1:9" x14ac:dyDescent="0.2">
      <c r="A41" s="19" t="s">
        <v>20</v>
      </c>
      <c r="B41" s="20"/>
      <c r="C41" s="21"/>
      <c r="D41" s="29">
        <v>37092</v>
      </c>
    </row>
    <row r="42" spans="1:9" x14ac:dyDescent="0.2">
      <c r="A42" s="19" t="s">
        <v>21</v>
      </c>
      <c r="B42" s="20"/>
      <c r="C42" s="21"/>
      <c r="D42" s="29">
        <v>37099</v>
      </c>
    </row>
    <row r="43" spans="1:9" x14ac:dyDescent="0.2">
      <c r="A43" s="19" t="s">
        <v>22</v>
      </c>
      <c r="B43" s="20"/>
      <c r="D43" s="29">
        <v>37099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ROUND((AVERAGE(D11:D32)),3)</f>
        <v>26.420999999999999</v>
      </c>
      <c r="E48" s="148">
        <f>ROUND((AVERAGE(E12:E32)),3)</f>
        <v>26.306000000000001</v>
      </c>
      <c r="F48" s="41" t="s">
        <v>29</v>
      </c>
      <c r="G48" s="147">
        <f>ROUND((AVERAGE(G16:G37)),5)</f>
        <v>3.1541000000000001</v>
      </c>
      <c r="H48" s="147" t="e">
        <f>ROUND((AVERAGE(H20:H39)),5)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305</v>
      </c>
      <c r="D49" s="164">
        <f>ROUND((AVERAGE(D19:D39)),3)</f>
        <v>26.466999999999999</v>
      </c>
      <c r="E49" s="149">
        <f>ROUND((AVERAGE(E19:E39)),3)</f>
        <v>26.173999999999999</v>
      </c>
      <c r="F49" s="48" t="s">
        <v>33</v>
      </c>
      <c r="G49" s="150">
        <f>ROUND((AVERAGE(G19:G39)),5)</f>
        <v>3.1671</v>
      </c>
      <c r="H49" s="150" t="e">
        <f>ROUND((AVERAGE(H20:H39)),5)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ROUND((((SUM(D19:D39))-D32+E32)/19),3)</f>
        <v>29.271999999999998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D32</f>
        <v>25.59</v>
      </c>
      <c r="E51" s="47" t="s">
        <v>36</v>
      </c>
      <c r="F51" s="142" t="s">
        <v>49</v>
      </c>
      <c r="G51" s="150">
        <f>G37</f>
        <v>3.1669999999999998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ROUND((SUM(D31:D32)/2),3)</f>
        <v>25.145</v>
      </c>
      <c r="E52" s="141" t="s">
        <v>36</v>
      </c>
      <c r="F52" s="59" t="s">
        <v>43</v>
      </c>
      <c r="G52" s="150">
        <f>ROUND(SUM(G36:G37)/2,5)</f>
        <v>3.1475</v>
      </c>
      <c r="H52" s="150">
        <f>SUM(H37:H38)/2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ROUND((SUM(D30:D32)/3),3)</f>
        <v>25.06</v>
      </c>
      <c r="E53" s="47" t="s">
        <v>36</v>
      </c>
      <c r="F53" s="53" t="s">
        <v>40</v>
      </c>
      <c r="G53" s="150">
        <f>ROUND(AVERAGE(G35:G37),5)</f>
        <v>3.1903299999999999</v>
      </c>
      <c r="H53" s="150" t="e">
        <f>ROUND(AVERAGE(H36:H38),5)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3.1352500000000001</v>
      </c>
      <c r="H54" s="150" t="e">
        <f>ROUND(AVERAGE(H35:H38),5)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ROUND((SUM(D28:D32)/5),3)</f>
        <v>25.361999999999998</v>
      </c>
      <c r="E55" s="55" t="s">
        <v>36</v>
      </c>
      <c r="F55" s="53" t="s">
        <v>38</v>
      </c>
      <c r="G55" s="150">
        <f>ROUND(AVERAGE(G33:G37),5)</f>
        <v>3.1038000000000001</v>
      </c>
      <c r="H55" s="150" t="e">
        <f>ROUND(AVERAGE(H34:H38),5)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3.1280000000000001</v>
      </c>
      <c r="H56" s="150">
        <f>H37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3.2759999999999998</v>
      </c>
      <c r="H57" s="147">
        <f>H36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3.202</v>
      </c>
      <c r="H58" s="150" t="e">
        <f>ROUND(AVERAGE(H37:H38),5)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">
      <c r="A61" s="98">
        <v>37092</v>
      </c>
      <c r="C61" s="62">
        <v>75</v>
      </c>
      <c r="D61" s="160"/>
      <c r="E61" s="98">
        <v>37092</v>
      </c>
      <c r="F61" s="61"/>
      <c r="G61" s="100">
        <v>78</v>
      </c>
    </row>
    <row r="62" spans="1:9" x14ac:dyDescent="0.2">
      <c r="A62" s="98">
        <v>37095</v>
      </c>
      <c r="C62" s="62">
        <v>75</v>
      </c>
      <c r="D62" s="160"/>
      <c r="E62" s="98">
        <v>37095</v>
      </c>
      <c r="F62" s="61"/>
      <c r="G62" s="100">
        <v>78</v>
      </c>
    </row>
    <row r="63" spans="1:9" x14ac:dyDescent="0.2">
      <c r="A63" s="98">
        <v>37096</v>
      </c>
      <c r="C63" s="62">
        <v>125</v>
      </c>
      <c r="D63" s="160"/>
      <c r="E63" s="98">
        <v>37096</v>
      </c>
      <c r="F63" s="61"/>
      <c r="G63" s="100">
        <v>80</v>
      </c>
    </row>
    <row r="64" spans="1:9" x14ac:dyDescent="0.2">
      <c r="A64" s="98">
        <v>37097</v>
      </c>
      <c r="B64" s="68" t="s">
        <v>59</v>
      </c>
      <c r="C64" s="62">
        <v>125</v>
      </c>
      <c r="D64" s="160"/>
      <c r="E64" s="98">
        <v>37097</v>
      </c>
      <c r="F64" s="68" t="s">
        <v>60</v>
      </c>
      <c r="G64" s="101">
        <v>80</v>
      </c>
    </row>
    <row r="65" spans="1:7" x14ac:dyDescent="0.2">
      <c r="A65" s="98">
        <v>37098</v>
      </c>
      <c r="C65" s="62">
        <v>125</v>
      </c>
      <c r="E65" s="98">
        <v>37098</v>
      </c>
      <c r="G65" s="101">
        <v>80</v>
      </c>
    </row>
    <row r="66" spans="1:7" x14ac:dyDescent="0.2">
      <c r="A66" s="67"/>
      <c r="C66" s="69"/>
      <c r="E66" s="67"/>
      <c r="G66" s="70"/>
    </row>
    <row r="67" spans="1:7" x14ac:dyDescent="0.2">
      <c r="A67" s="25"/>
      <c r="C67" s="65"/>
      <c r="E67" s="25"/>
      <c r="G67" s="66"/>
    </row>
    <row r="68" spans="1:7" x14ac:dyDescent="0.2">
      <c r="A68" s="25"/>
      <c r="B68" s="68" t="s">
        <v>63</v>
      </c>
      <c r="C68" s="69">
        <v>125</v>
      </c>
      <c r="E68" s="25" t="s">
        <v>62</v>
      </c>
      <c r="F68" s="68" t="s">
        <v>64</v>
      </c>
      <c r="G68" s="69">
        <v>80</v>
      </c>
    </row>
    <row r="69" spans="1:7" x14ac:dyDescent="0.2">
      <c r="A69" s="25" t="s">
        <v>65</v>
      </c>
      <c r="B69" s="68" t="s">
        <v>66</v>
      </c>
      <c r="C69" s="69">
        <v>125</v>
      </c>
      <c r="E69" s="25" t="s">
        <v>65</v>
      </c>
      <c r="F69" s="68" t="s">
        <v>67</v>
      </c>
      <c r="G69" s="69">
        <v>80</v>
      </c>
    </row>
    <row r="70" spans="1:7" x14ac:dyDescent="0.2">
      <c r="A70" s="25" t="s">
        <v>68</v>
      </c>
      <c r="B70" s="68" t="s">
        <v>69</v>
      </c>
      <c r="C70" s="69">
        <v>125</v>
      </c>
      <c r="E70" s="25" t="s">
        <v>68</v>
      </c>
      <c r="F70" s="68" t="s">
        <v>70</v>
      </c>
      <c r="G70" s="69">
        <v>80</v>
      </c>
    </row>
    <row r="71" spans="1:7" x14ac:dyDescent="0.2">
      <c r="A71" s="25" t="s">
        <v>52</v>
      </c>
      <c r="B71" s="68" t="s">
        <v>289</v>
      </c>
      <c r="C71" s="69">
        <v>112.5</v>
      </c>
      <c r="E71" s="25" t="s">
        <v>52</v>
      </c>
      <c r="F71" s="68" t="s">
        <v>292</v>
      </c>
      <c r="G71" s="69">
        <v>79.5</v>
      </c>
    </row>
    <row r="72" spans="1:7" x14ac:dyDescent="0.2">
      <c r="A72" s="25" t="s">
        <v>87</v>
      </c>
      <c r="B72" s="68" t="s">
        <v>291</v>
      </c>
      <c r="C72" s="69">
        <v>105</v>
      </c>
      <c r="E72" s="25" t="s">
        <v>87</v>
      </c>
      <c r="F72" s="68" t="s">
        <v>290</v>
      </c>
      <c r="G72" s="69">
        <v>79.5</v>
      </c>
    </row>
    <row r="75" spans="1:7" ht="15" x14ac:dyDescent="0.25">
      <c r="A75" s="111" t="s">
        <v>71</v>
      </c>
      <c r="C75" s="25"/>
    </row>
    <row r="76" spans="1:7" x14ac:dyDescent="0.2">
      <c r="A76" s="98">
        <v>37092</v>
      </c>
      <c r="B76" s="128"/>
      <c r="C76" s="65">
        <v>1.19</v>
      </c>
    </row>
    <row r="77" spans="1:7" x14ac:dyDescent="0.2">
      <c r="A77" s="98">
        <v>37095</v>
      </c>
      <c r="B77" s="128"/>
      <c r="C77" s="65">
        <v>1.19</v>
      </c>
    </row>
    <row r="78" spans="1:7" x14ac:dyDescent="0.2">
      <c r="A78" s="98">
        <v>37096</v>
      </c>
      <c r="B78" s="128"/>
      <c r="C78" s="65">
        <v>1.19</v>
      </c>
    </row>
    <row r="79" spans="1:7" x14ac:dyDescent="0.2">
      <c r="A79" s="98">
        <v>37097</v>
      </c>
      <c r="C79" s="65">
        <v>1.19</v>
      </c>
    </row>
    <row r="80" spans="1:7" x14ac:dyDescent="0.2">
      <c r="A80" s="98">
        <v>37098</v>
      </c>
      <c r="C80" s="65">
        <v>1.19</v>
      </c>
    </row>
    <row r="81" spans="1:3" x14ac:dyDescent="0.2">
      <c r="A81" s="25"/>
      <c r="C81" s="65"/>
    </row>
    <row r="82" spans="1:3" x14ac:dyDescent="0.2">
      <c r="A82" s="25" t="s">
        <v>62</v>
      </c>
      <c r="B82" s="87" t="s">
        <v>89</v>
      </c>
      <c r="C82" s="65">
        <f>C80</f>
        <v>1.19</v>
      </c>
    </row>
    <row r="83" spans="1:3" x14ac:dyDescent="0.2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G53" sqref="G53"/>
    </sheetView>
  </sheetViews>
  <sheetFormatPr defaultRowHeight="12.75" x14ac:dyDescent="0.2"/>
  <cols>
    <col min="1" max="1" width="9.7109375" customWidth="1"/>
    <col min="2" max="2" width="14.140625" customWidth="1"/>
    <col min="3" max="4" width="10.5703125" customWidth="1"/>
    <col min="5" max="5" width="10.7109375" customWidth="1"/>
    <col min="6" max="6" width="9.285156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116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7" si="0">A11+1</f>
        <v>1</v>
      </c>
      <c r="B12" s="97">
        <v>35969</v>
      </c>
      <c r="C12" s="92" t="s">
        <v>117</v>
      </c>
      <c r="D12" s="24">
        <v>14.52</v>
      </c>
      <c r="E12" s="24">
        <v>15.06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v>35970</v>
      </c>
      <c r="C13" s="92" t="s">
        <v>117</v>
      </c>
      <c r="D13" s="24">
        <v>14.6</v>
      </c>
      <c r="E13" s="24">
        <v>15.03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v>35971</v>
      </c>
      <c r="C14" s="92" t="s">
        <v>117</v>
      </c>
      <c r="D14" s="24">
        <v>14.03</v>
      </c>
      <c r="E14" s="24">
        <v>14.64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v>35972</v>
      </c>
      <c r="C15" s="92" t="s">
        <v>117</v>
      </c>
      <c r="D15" s="24">
        <v>14.13</v>
      </c>
      <c r="E15" s="24">
        <v>14.68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v>35975</v>
      </c>
      <c r="C16" s="92" t="s">
        <v>117</v>
      </c>
      <c r="D16" s="24">
        <v>14.07</v>
      </c>
      <c r="E16" s="24">
        <v>14.61</v>
      </c>
      <c r="F16" s="92" t="s">
        <v>117</v>
      </c>
      <c r="G16" s="24">
        <v>2.3889999999999998</v>
      </c>
      <c r="H16" s="24"/>
      <c r="I16" s="92"/>
    </row>
    <row r="17" spans="1:9" x14ac:dyDescent="0.2">
      <c r="A17" s="19">
        <f t="shared" si="0"/>
        <v>6</v>
      </c>
      <c r="B17" s="97">
        <v>35976</v>
      </c>
      <c r="C17" s="92" t="s">
        <v>117</v>
      </c>
      <c r="D17" s="24">
        <v>14.18</v>
      </c>
      <c r="E17" s="24">
        <v>14.67</v>
      </c>
      <c r="F17" s="92" t="s">
        <v>117</v>
      </c>
      <c r="G17" s="24">
        <v>2.4689999999999999</v>
      </c>
      <c r="H17" s="24">
        <v>2.3820000000000001</v>
      </c>
      <c r="I17" s="92" t="s">
        <v>117</v>
      </c>
    </row>
    <row r="18" spans="1:9" x14ac:dyDescent="0.2">
      <c r="A18" s="104"/>
      <c r="B18" s="97"/>
      <c r="C18" s="92"/>
      <c r="D18" s="24"/>
      <c r="E18" s="24"/>
      <c r="F18" s="92"/>
      <c r="G18" s="24"/>
      <c r="H18" s="24"/>
      <c r="I18" s="92"/>
    </row>
    <row r="19" spans="1:9" x14ac:dyDescent="0.2">
      <c r="A19" s="19">
        <v>7</v>
      </c>
      <c r="B19" s="97">
        <v>35977</v>
      </c>
      <c r="C19" s="89" t="s">
        <v>117</v>
      </c>
      <c r="D19" s="24">
        <v>14.37</v>
      </c>
      <c r="E19" s="24">
        <v>14.79</v>
      </c>
      <c r="F19" s="89" t="s">
        <v>117</v>
      </c>
      <c r="G19" s="24">
        <v>2.4500000000000002</v>
      </c>
      <c r="H19" s="24">
        <v>2.3650000000000002</v>
      </c>
      <c r="I19" s="89"/>
    </row>
    <row r="20" spans="1:9" x14ac:dyDescent="0.2">
      <c r="A20" s="19">
        <f>A19+1</f>
        <v>8</v>
      </c>
      <c r="B20" s="97">
        <v>35978</v>
      </c>
      <c r="C20" s="89" t="s">
        <v>117</v>
      </c>
      <c r="D20" s="24">
        <v>14.5</v>
      </c>
      <c r="E20" s="24">
        <v>14.91</v>
      </c>
      <c r="F20" s="89" t="s">
        <v>117</v>
      </c>
      <c r="G20" s="24">
        <v>2.4390000000000001</v>
      </c>
      <c r="H20" s="24">
        <v>2.36</v>
      </c>
      <c r="I20" s="25"/>
    </row>
    <row r="21" spans="1:9" x14ac:dyDescent="0.2">
      <c r="A21" s="19">
        <f t="shared" ref="A21:A27" si="1">A20+1</f>
        <v>9</v>
      </c>
      <c r="B21" s="97">
        <v>35982</v>
      </c>
      <c r="C21" s="89" t="s">
        <v>117</v>
      </c>
      <c r="D21" s="24">
        <v>13.92</v>
      </c>
      <c r="E21" s="24">
        <v>14.4</v>
      </c>
      <c r="F21" s="89" t="s">
        <v>117</v>
      </c>
      <c r="G21" s="24">
        <v>2.3650000000000002</v>
      </c>
      <c r="H21" s="24">
        <v>2.29</v>
      </c>
      <c r="I21" s="25"/>
    </row>
    <row r="22" spans="1:9" x14ac:dyDescent="0.2">
      <c r="A22" s="19">
        <f t="shared" si="1"/>
        <v>10</v>
      </c>
      <c r="B22" s="97">
        <v>35983</v>
      </c>
      <c r="C22" s="89" t="s">
        <v>117</v>
      </c>
      <c r="D22" s="24">
        <v>13.62</v>
      </c>
      <c r="E22" s="24">
        <v>14.14</v>
      </c>
      <c r="F22" s="89" t="s">
        <v>117</v>
      </c>
      <c r="G22" s="24">
        <v>2.3650000000000002</v>
      </c>
      <c r="H22" s="24">
        <v>2.29</v>
      </c>
      <c r="I22" s="25"/>
    </row>
    <row r="23" spans="1:9" x14ac:dyDescent="0.2">
      <c r="A23" s="19">
        <f t="shared" si="1"/>
        <v>11</v>
      </c>
      <c r="B23" s="97">
        <v>35984</v>
      </c>
      <c r="C23" s="89" t="s">
        <v>117</v>
      </c>
      <c r="D23" s="24">
        <v>13.85</v>
      </c>
      <c r="E23" s="24">
        <v>14.29</v>
      </c>
      <c r="F23" s="89" t="s">
        <v>117</v>
      </c>
      <c r="G23" s="24">
        <v>2.3660000000000001</v>
      </c>
      <c r="H23" s="24">
        <v>2.29</v>
      </c>
      <c r="I23" s="25"/>
    </row>
    <row r="24" spans="1:9" x14ac:dyDescent="0.2">
      <c r="A24" s="19">
        <f t="shared" si="1"/>
        <v>12</v>
      </c>
      <c r="B24" s="97">
        <v>35985</v>
      </c>
      <c r="C24" s="89" t="s">
        <v>117</v>
      </c>
      <c r="D24" s="24">
        <v>13.88</v>
      </c>
      <c r="E24" s="24">
        <v>14.28</v>
      </c>
      <c r="F24" s="89" t="s">
        <v>117</v>
      </c>
      <c r="G24" s="24">
        <v>2.3490000000000002</v>
      </c>
      <c r="H24" s="24">
        <v>2.27</v>
      </c>
      <c r="I24" s="25"/>
    </row>
    <row r="25" spans="1:9" x14ac:dyDescent="0.2">
      <c r="A25" s="19">
        <f t="shared" si="1"/>
        <v>13</v>
      </c>
      <c r="B25" s="97">
        <v>35986</v>
      </c>
      <c r="C25" s="89" t="s">
        <v>117</v>
      </c>
      <c r="D25" s="24">
        <v>13.87</v>
      </c>
      <c r="E25" s="24">
        <v>14.2</v>
      </c>
      <c r="F25" s="89" t="s">
        <v>117</v>
      </c>
      <c r="G25" s="24">
        <v>2.3090000000000002</v>
      </c>
      <c r="H25" s="24">
        <v>2.2309999999999999</v>
      </c>
      <c r="I25" s="25"/>
    </row>
    <row r="26" spans="1:9" x14ac:dyDescent="0.2">
      <c r="A26" s="19">
        <f t="shared" si="1"/>
        <v>14</v>
      </c>
      <c r="B26" s="97">
        <v>35989</v>
      </c>
      <c r="C26" s="89" t="s">
        <v>117</v>
      </c>
      <c r="D26" s="24">
        <v>13.91</v>
      </c>
      <c r="E26" s="24">
        <v>14.2</v>
      </c>
      <c r="F26" s="89" t="s">
        <v>117</v>
      </c>
      <c r="G26" s="24">
        <v>2.2490000000000001</v>
      </c>
      <c r="H26" s="24">
        <v>2.1800000000000002</v>
      </c>
      <c r="I26" s="25"/>
    </row>
    <row r="27" spans="1:9" x14ac:dyDescent="0.2">
      <c r="A27" s="19">
        <f t="shared" si="1"/>
        <v>15</v>
      </c>
      <c r="B27" s="97">
        <v>35990</v>
      </c>
      <c r="C27" s="89" t="s">
        <v>117</v>
      </c>
      <c r="D27" s="24">
        <v>14.55</v>
      </c>
      <c r="E27" s="24">
        <v>14.77</v>
      </c>
      <c r="F27" s="89" t="s">
        <v>117</v>
      </c>
      <c r="G27" s="24">
        <v>2.266</v>
      </c>
      <c r="H27" s="24">
        <v>2.2000000000000002</v>
      </c>
      <c r="I27" s="25"/>
    </row>
    <row r="28" spans="1:9" x14ac:dyDescent="0.2">
      <c r="A28" s="19">
        <f>A27+1</f>
        <v>16</v>
      </c>
      <c r="B28" s="97">
        <v>35991</v>
      </c>
      <c r="C28" s="89" t="s">
        <v>117</v>
      </c>
      <c r="D28" s="24">
        <v>14.87</v>
      </c>
      <c r="E28" s="24">
        <v>15.02</v>
      </c>
      <c r="F28" s="89" t="s">
        <v>117</v>
      </c>
      <c r="G28" s="24">
        <v>2.2309999999999999</v>
      </c>
      <c r="H28" s="24">
        <v>2.1749999999999998</v>
      </c>
      <c r="I28" s="25"/>
    </row>
    <row r="29" spans="1:9" x14ac:dyDescent="0.2">
      <c r="A29" s="19">
        <f t="shared" ref="A29:A40" si="2">A28+1</f>
        <v>17</v>
      </c>
      <c r="B29" s="97">
        <v>35992</v>
      </c>
      <c r="C29" s="89" t="s">
        <v>117</v>
      </c>
      <c r="D29" s="24">
        <v>14.52</v>
      </c>
      <c r="E29" s="24">
        <v>14.73</v>
      </c>
      <c r="F29" s="89" t="s">
        <v>117</v>
      </c>
      <c r="G29" s="24">
        <v>2.1320000000000001</v>
      </c>
      <c r="H29" s="24">
        <v>2.0699999999999998</v>
      </c>
      <c r="I29" s="25"/>
    </row>
    <row r="30" spans="1:9" x14ac:dyDescent="0.2">
      <c r="A30" s="19">
        <f t="shared" si="2"/>
        <v>18</v>
      </c>
      <c r="B30" s="97">
        <v>35993</v>
      </c>
      <c r="C30" s="89" t="s">
        <v>117</v>
      </c>
      <c r="D30" s="24">
        <v>13.98</v>
      </c>
      <c r="E30" s="24">
        <v>14.3</v>
      </c>
      <c r="F30" s="89" t="s">
        <v>117</v>
      </c>
      <c r="G30" s="24">
        <v>2.165</v>
      </c>
      <c r="H30" s="24">
        <v>2.1150000000000002</v>
      </c>
      <c r="I30" s="25"/>
    </row>
    <row r="31" spans="1:9" x14ac:dyDescent="0.2">
      <c r="A31" s="19">
        <f t="shared" si="2"/>
        <v>19</v>
      </c>
      <c r="B31" s="97">
        <v>35996</v>
      </c>
      <c r="C31" s="89" t="s">
        <v>117</v>
      </c>
      <c r="D31" s="24">
        <v>13.34</v>
      </c>
      <c r="E31" s="24">
        <v>13.63</v>
      </c>
      <c r="F31" s="89" t="s">
        <v>117</v>
      </c>
      <c r="G31" s="24">
        <v>2.0950000000000002</v>
      </c>
      <c r="H31" s="24">
        <v>2.0499999999999998</v>
      </c>
      <c r="I31" s="25"/>
    </row>
    <row r="32" spans="1:9" x14ac:dyDescent="0.2">
      <c r="A32" s="19">
        <f t="shared" si="2"/>
        <v>20</v>
      </c>
      <c r="B32" s="97">
        <v>35997</v>
      </c>
      <c r="C32" s="89" t="s">
        <v>117</v>
      </c>
      <c r="D32" s="24">
        <v>13.79</v>
      </c>
      <c r="E32" s="24">
        <v>14.04</v>
      </c>
      <c r="F32" s="89" t="s">
        <v>117</v>
      </c>
      <c r="G32" s="24">
        <v>1.9510000000000001</v>
      </c>
      <c r="H32" s="24">
        <v>1.91</v>
      </c>
      <c r="I32" s="26"/>
    </row>
    <row r="33" spans="1:9" x14ac:dyDescent="0.2">
      <c r="A33" s="19">
        <f t="shared" si="2"/>
        <v>21</v>
      </c>
      <c r="B33" s="97">
        <v>35998</v>
      </c>
      <c r="C33" s="106" t="s">
        <v>114</v>
      </c>
      <c r="D33" s="24">
        <v>14.16</v>
      </c>
      <c r="E33" s="24">
        <v>14.43</v>
      </c>
      <c r="F33" s="89" t="s">
        <v>117</v>
      </c>
      <c r="G33" s="24">
        <v>1.9339999999999999</v>
      </c>
      <c r="H33" s="24">
        <v>1.89</v>
      </c>
      <c r="I33" s="21"/>
    </row>
    <row r="34" spans="1:9" x14ac:dyDescent="0.2">
      <c r="A34" s="19">
        <f t="shared" si="2"/>
        <v>22</v>
      </c>
      <c r="B34" s="97">
        <v>35999</v>
      </c>
      <c r="C34" s="106" t="s">
        <v>114</v>
      </c>
      <c r="D34" s="24">
        <v>13.88</v>
      </c>
      <c r="E34" s="24">
        <v>14.17</v>
      </c>
      <c r="F34" s="89" t="s">
        <v>117</v>
      </c>
      <c r="G34" s="24">
        <v>1.948</v>
      </c>
      <c r="H34" s="24">
        <v>1.9</v>
      </c>
      <c r="I34" s="21"/>
    </row>
    <row r="35" spans="1:9" x14ac:dyDescent="0.2">
      <c r="A35" s="19">
        <f t="shared" si="2"/>
        <v>23</v>
      </c>
      <c r="B35" s="97">
        <v>36000</v>
      </c>
      <c r="C35" s="106" t="s">
        <v>114</v>
      </c>
      <c r="D35" s="24">
        <v>13.87</v>
      </c>
      <c r="E35" s="24">
        <v>14.19</v>
      </c>
      <c r="F35" s="89" t="s">
        <v>117</v>
      </c>
      <c r="G35" s="24">
        <v>2.0310000000000001</v>
      </c>
      <c r="H35" s="24">
        <v>1.97</v>
      </c>
      <c r="I35" s="21"/>
    </row>
    <row r="36" spans="1:9" x14ac:dyDescent="0.2">
      <c r="A36" s="19">
        <f t="shared" si="2"/>
        <v>24</v>
      </c>
      <c r="B36" s="97">
        <v>36003</v>
      </c>
      <c r="C36" s="106" t="s">
        <v>114</v>
      </c>
      <c r="D36" s="24">
        <v>14.22</v>
      </c>
      <c r="E36" s="24">
        <v>14.47</v>
      </c>
      <c r="F36" s="89" t="s">
        <v>117</v>
      </c>
      <c r="G36" s="24">
        <v>1.9650000000000001</v>
      </c>
      <c r="H36" s="24">
        <v>1.9350000000000001</v>
      </c>
      <c r="I36" s="21"/>
    </row>
    <row r="37" spans="1:9" x14ac:dyDescent="0.2">
      <c r="A37" s="19">
        <f t="shared" si="2"/>
        <v>25</v>
      </c>
      <c r="B37" s="97">
        <v>36004</v>
      </c>
      <c r="C37" s="106" t="s">
        <v>114</v>
      </c>
      <c r="D37" s="24">
        <v>14.27</v>
      </c>
      <c r="E37" s="24">
        <v>14.52</v>
      </c>
      <c r="F37" s="89" t="s">
        <v>117</v>
      </c>
      <c r="G37" s="24">
        <v>1.952</v>
      </c>
      <c r="H37" s="24">
        <v>1.9450000000000001</v>
      </c>
      <c r="I37" s="21"/>
    </row>
    <row r="38" spans="1:9" x14ac:dyDescent="0.2">
      <c r="A38" s="19">
        <f t="shared" si="2"/>
        <v>26</v>
      </c>
      <c r="B38" s="97">
        <v>36005</v>
      </c>
      <c r="C38" s="106" t="s">
        <v>114</v>
      </c>
      <c r="D38" s="24">
        <v>14.09</v>
      </c>
      <c r="E38" s="24">
        <v>14.37</v>
      </c>
      <c r="F38" s="89" t="s">
        <v>117</v>
      </c>
      <c r="G38" s="24">
        <v>1.9419999999999999</v>
      </c>
      <c r="H38" s="24">
        <v>1.9379999999999999</v>
      </c>
      <c r="I38" s="92"/>
    </row>
    <row r="39" spans="1:9" x14ac:dyDescent="0.2">
      <c r="A39" s="19">
        <f t="shared" si="2"/>
        <v>27</v>
      </c>
      <c r="B39" s="97">
        <v>36006</v>
      </c>
      <c r="C39" s="106" t="s">
        <v>114</v>
      </c>
      <c r="D39" s="24">
        <v>14.21</v>
      </c>
      <c r="E39" s="24">
        <v>14.51</v>
      </c>
      <c r="F39" s="92" t="s">
        <v>114</v>
      </c>
      <c r="G39" s="24">
        <v>1.9059999999999999</v>
      </c>
      <c r="H39" s="24">
        <v>1.8779999999999999</v>
      </c>
      <c r="I39" s="92"/>
    </row>
    <row r="40" spans="1:9" x14ac:dyDescent="0.2">
      <c r="A40" s="19">
        <f t="shared" si="2"/>
        <v>28</v>
      </c>
      <c r="B40" s="97">
        <v>36007</v>
      </c>
      <c r="C40" s="106" t="s">
        <v>114</v>
      </c>
      <c r="D40" s="24">
        <v>14.21</v>
      </c>
      <c r="E40" s="24">
        <v>14.5</v>
      </c>
      <c r="F40" s="92" t="s">
        <v>114</v>
      </c>
      <c r="G40" s="24">
        <v>1.8440000000000001</v>
      </c>
      <c r="H40" s="24">
        <v>1.79</v>
      </c>
      <c r="I40" s="92" t="s">
        <v>114</v>
      </c>
    </row>
    <row r="41" spans="1:9" x14ac:dyDescent="0.2">
      <c r="A41" s="19"/>
      <c r="B41" s="97"/>
      <c r="C41" s="89"/>
      <c r="D41" s="30"/>
      <c r="E41" s="30"/>
      <c r="F41" s="89"/>
      <c r="G41" s="30"/>
      <c r="H41" s="30"/>
      <c r="I41" s="92"/>
    </row>
    <row r="42" spans="1:9" x14ac:dyDescent="0.2">
      <c r="A42" s="28" t="s">
        <v>20</v>
      </c>
      <c r="B42" s="20"/>
      <c r="C42" s="21"/>
      <c r="D42" s="29">
        <v>35997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36005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36006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ROUND((AVERAGE(D12:D32)),3)</f>
        <v>14.125</v>
      </c>
      <c r="E48" s="40">
        <f>ROUND((AVERAGE(E12:E32)),3)</f>
        <v>14.52</v>
      </c>
      <c r="F48" s="41" t="s">
        <v>29</v>
      </c>
      <c r="G48" s="42">
        <f>ROUND((AVERAGE(G16:G38)),5)</f>
        <v>2.1982699999999999</v>
      </c>
      <c r="H48" s="42">
        <f>ROUND((AVERAGE(H17:H39)),5)</f>
        <v>2.1197300000000001</v>
      </c>
      <c r="I48" s="43" t="s">
        <v>30</v>
      </c>
    </row>
    <row r="49" spans="1:9" x14ac:dyDescent="0.2">
      <c r="A49" s="44" t="s">
        <v>31</v>
      </c>
      <c r="B49" s="45"/>
      <c r="C49" s="99" t="s">
        <v>118</v>
      </c>
      <c r="D49" s="103">
        <f>ROUND((AVERAGE(D19:D40)),3)</f>
        <v>14.085000000000001</v>
      </c>
      <c r="E49" s="103">
        <f>ROUND((AVERAGE(E19:E40)),3)</f>
        <v>14.403</v>
      </c>
      <c r="F49" s="48" t="s">
        <v>33</v>
      </c>
      <c r="G49" s="49">
        <f>ROUND((AVERAGE(G19:G40)),5)</f>
        <v>2.14791</v>
      </c>
      <c r="H49" s="49">
        <f>ROUND((AVERAGE(H19:H40)),5)</f>
        <v>2.0928200000000001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ROUND((((SUM(D19:D40))-D32+E32)/22),3)</f>
        <v>14.097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D32</f>
        <v>13.79</v>
      </c>
      <c r="E51" s="47" t="s">
        <v>36</v>
      </c>
      <c r="F51" s="53" t="s">
        <v>49</v>
      </c>
      <c r="G51" s="49">
        <f>G38</f>
        <v>1.9419999999999999</v>
      </c>
      <c r="H51" s="49">
        <f>H39</f>
        <v>1.8779999999999999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ROUND((SUM(D31:D32)/2),3)</f>
        <v>13.565</v>
      </c>
      <c r="E52" s="54" t="s">
        <v>36</v>
      </c>
      <c r="F52" s="53" t="s">
        <v>43</v>
      </c>
      <c r="G52" s="49">
        <f>ROUND(SUM(G37:G38)/2,5)</f>
        <v>1.9470000000000001</v>
      </c>
      <c r="H52" s="49">
        <f>SUM(H38:H39)/2</f>
        <v>1.9079999999999999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ROUND((SUM(D30:D32)/3),3)</f>
        <v>13.702999999999999</v>
      </c>
      <c r="E53" s="47" t="s">
        <v>36</v>
      </c>
      <c r="F53" s="53" t="s">
        <v>40</v>
      </c>
      <c r="G53" s="49">
        <f>ROUND(AVERAGE(G36:G38),5)</f>
        <v>1.9530000000000001</v>
      </c>
      <c r="H53" s="49">
        <f>ROUND(AVERAGE(H37:H39),5)</f>
        <v>1.9203300000000001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1.9724999999999999</v>
      </c>
      <c r="H54" s="49">
        <f>ROUND(AVERAGE(H36:H39),5)</f>
        <v>1.9239999999999999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ROUND((SUM(D28:D32)/5),3)</f>
        <v>14.1</v>
      </c>
      <c r="E55" s="55" t="s">
        <v>36</v>
      </c>
      <c r="F55" s="53" t="s">
        <v>38</v>
      </c>
      <c r="G55" s="49">
        <f>ROUND(AVERAGE(G34:G38),5)</f>
        <v>1.9676</v>
      </c>
      <c r="H55" s="49">
        <f>ROUND(AVERAGE(H35:H39),5)</f>
        <v>1.9332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1.952</v>
      </c>
      <c r="H56" s="49">
        <f>H38</f>
        <v>1.9379999999999999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1.9650000000000001</v>
      </c>
      <c r="H57" s="42">
        <f>H37</f>
        <v>1.9450000000000001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1.9584999999999999</v>
      </c>
      <c r="H58" s="49">
        <f>ROUND(AVERAGE(H37:H38),5)</f>
        <v>1.9415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98">
        <v>36000</v>
      </c>
      <c r="C62" s="62">
        <v>42.02</v>
      </c>
      <c r="E62" s="98">
        <v>36000</v>
      </c>
      <c r="F62" s="61"/>
      <c r="G62" s="100">
        <v>53.92</v>
      </c>
      <c r="H62" s="62"/>
      <c r="I62" s="25"/>
    </row>
    <row r="63" spans="1:9" x14ac:dyDescent="0.2">
      <c r="A63" s="94">
        <v>36003</v>
      </c>
      <c r="B63" s="68" t="s">
        <v>59</v>
      </c>
      <c r="C63" s="62">
        <v>45.28</v>
      </c>
      <c r="E63" s="94">
        <v>36003</v>
      </c>
      <c r="F63" s="68" t="s">
        <v>60</v>
      </c>
      <c r="G63" s="101">
        <v>56.81</v>
      </c>
      <c r="H63" s="62"/>
      <c r="I63" s="25"/>
    </row>
    <row r="64" spans="1:9" x14ac:dyDescent="0.2">
      <c r="A64" s="95">
        <v>36004</v>
      </c>
      <c r="C64" s="62">
        <v>40.49</v>
      </c>
      <c r="E64" s="95">
        <v>36004</v>
      </c>
      <c r="G64" s="101">
        <v>51.42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40.49</v>
      </c>
      <c r="E67" s="25" t="s">
        <v>62</v>
      </c>
      <c r="F67" s="68" t="s">
        <v>64</v>
      </c>
      <c r="G67" s="69">
        <f>G64</f>
        <v>51.42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42.885000000000005</v>
      </c>
      <c r="E68" s="25" t="s">
        <v>65</v>
      </c>
      <c r="F68" s="68" t="s">
        <v>67</v>
      </c>
      <c r="G68" s="69">
        <f>AVERAGE(G63:G64)</f>
        <v>54.115000000000002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42.596666666666671</v>
      </c>
      <c r="E69" s="25" t="s">
        <v>68</v>
      </c>
      <c r="F69" s="68" t="s">
        <v>70</v>
      </c>
      <c r="G69" s="69">
        <f>AVERAGE(G62:G64)</f>
        <v>54.050000000000004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36003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4">
        <v>36004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5">
        <v>36005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ageMargins left="0.75" right="0.75" top="1" bottom="1" header="0.5" footer="0.5"/>
  <pageSetup scale="6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showGridLines="0" workbookViewId="0">
      <selection activeCell="G54" sqref="G54"/>
    </sheetView>
  </sheetViews>
  <sheetFormatPr defaultRowHeight="12.75" x14ac:dyDescent="0.2"/>
  <cols>
    <col min="1" max="2" width="11" customWidth="1"/>
    <col min="3" max="3" width="13.7109375" customWidth="1"/>
    <col min="4" max="8" width="11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119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97">
        <v>35935</v>
      </c>
      <c r="C12" s="92" t="s">
        <v>120</v>
      </c>
      <c r="D12" s="24">
        <v>14.18</v>
      </c>
      <c r="E12" s="24">
        <v>14.99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 t="shared" si="0"/>
        <v>35936</v>
      </c>
      <c r="C13" s="92" t="s">
        <v>120</v>
      </c>
      <c r="D13" s="24">
        <v>14.63</v>
      </c>
      <c r="E13" s="24">
        <v>15.26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35937</v>
      </c>
      <c r="C14" s="92" t="s">
        <v>120</v>
      </c>
      <c r="D14" s="24">
        <v>14.78</v>
      </c>
      <c r="E14" s="24">
        <v>15.34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v>35941</v>
      </c>
      <c r="C15" s="92" t="s">
        <v>120</v>
      </c>
      <c r="D15" s="24">
        <v>14.82</v>
      </c>
      <c r="E15" s="24">
        <v>15.32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v>35942</v>
      </c>
      <c r="C16" s="92" t="s">
        <v>120</v>
      </c>
      <c r="D16" s="24">
        <v>14.99</v>
      </c>
      <c r="E16" s="24">
        <v>15.43</v>
      </c>
      <c r="F16" s="92"/>
      <c r="G16" s="24"/>
      <c r="H16" s="24"/>
      <c r="I16" s="92"/>
    </row>
    <row r="17" spans="1:9" x14ac:dyDescent="0.2">
      <c r="A17" s="19">
        <f t="shared" si="0"/>
        <v>6</v>
      </c>
      <c r="B17" s="97">
        <v>35943</v>
      </c>
      <c r="C17" s="92" t="s">
        <v>120</v>
      </c>
      <c r="D17" s="24">
        <v>14.85</v>
      </c>
      <c r="E17" s="24">
        <v>15.33</v>
      </c>
      <c r="F17" s="92" t="s">
        <v>120</v>
      </c>
      <c r="G17" s="24">
        <v>2.0710000000000002</v>
      </c>
      <c r="H17" s="24"/>
      <c r="I17" s="92"/>
    </row>
    <row r="18" spans="1:9" x14ac:dyDescent="0.2">
      <c r="A18" s="19">
        <f t="shared" si="0"/>
        <v>7</v>
      </c>
      <c r="B18" s="97">
        <v>35944</v>
      </c>
      <c r="C18" s="92" t="s">
        <v>120</v>
      </c>
      <c r="D18" s="24">
        <v>15.2</v>
      </c>
      <c r="E18" s="24">
        <v>15.68</v>
      </c>
      <c r="F18" s="92" t="s">
        <v>120</v>
      </c>
      <c r="G18" s="24">
        <v>2.17</v>
      </c>
      <c r="H18" s="24">
        <v>2.08</v>
      </c>
      <c r="I18" s="92" t="s">
        <v>120</v>
      </c>
    </row>
    <row r="19" spans="1:9" x14ac:dyDescent="0.2">
      <c r="A19" s="104"/>
      <c r="B19" s="97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97">
        <v>35947</v>
      </c>
      <c r="C20" s="89" t="s">
        <v>120</v>
      </c>
      <c r="D20" s="24">
        <v>14.96</v>
      </c>
      <c r="E20" s="24">
        <v>15.56</v>
      </c>
      <c r="F20" s="89" t="s">
        <v>120</v>
      </c>
      <c r="G20" s="24">
        <v>2.1909999999999998</v>
      </c>
      <c r="H20" s="24">
        <v>2.1</v>
      </c>
      <c r="I20" s="89"/>
    </row>
    <row r="21" spans="1:9" x14ac:dyDescent="0.2">
      <c r="A21" s="19">
        <f>A20+1</f>
        <v>9</v>
      </c>
      <c r="B21" s="97">
        <v>35948</v>
      </c>
      <c r="C21" s="89" t="s">
        <v>120</v>
      </c>
      <c r="D21" s="24">
        <v>14.84</v>
      </c>
      <c r="E21" s="24">
        <v>15.46</v>
      </c>
      <c r="F21" s="89" t="s">
        <v>120</v>
      </c>
      <c r="G21" s="24">
        <v>2.1560000000000001</v>
      </c>
      <c r="H21" s="24">
        <v>2.0699999999999998</v>
      </c>
      <c r="I21" s="25"/>
    </row>
    <row r="22" spans="1:9" x14ac:dyDescent="0.2">
      <c r="A22" s="19">
        <f t="shared" ref="A22:A28" si="1">A21+1</f>
        <v>10</v>
      </c>
      <c r="B22" s="97">
        <v>35949</v>
      </c>
      <c r="C22" s="89" t="s">
        <v>120</v>
      </c>
      <c r="D22" s="24">
        <v>14.81</v>
      </c>
      <c r="E22" s="24">
        <v>15.43</v>
      </c>
      <c r="F22" s="89" t="s">
        <v>120</v>
      </c>
      <c r="G22" s="24">
        <v>2.1059999999999999</v>
      </c>
      <c r="H22" s="24">
        <v>2.02</v>
      </c>
      <c r="I22" s="25"/>
    </row>
    <row r="23" spans="1:9" x14ac:dyDescent="0.2">
      <c r="A23" s="19">
        <f t="shared" si="1"/>
        <v>11</v>
      </c>
      <c r="B23" s="97">
        <v>35950</v>
      </c>
      <c r="C23" s="89" t="s">
        <v>120</v>
      </c>
      <c r="D23" s="24">
        <v>15.12</v>
      </c>
      <c r="E23" s="24">
        <v>15.69</v>
      </c>
      <c r="F23" s="89" t="s">
        <v>120</v>
      </c>
      <c r="G23" s="24">
        <v>2.02</v>
      </c>
      <c r="H23" s="24">
        <v>1.93</v>
      </c>
      <c r="I23" s="25"/>
    </row>
    <row r="24" spans="1:9" x14ac:dyDescent="0.2">
      <c r="A24" s="19">
        <f t="shared" si="1"/>
        <v>12</v>
      </c>
      <c r="B24" s="97">
        <v>35951</v>
      </c>
      <c r="C24" s="89" t="s">
        <v>120</v>
      </c>
      <c r="D24" s="24">
        <v>15.07</v>
      </c>
      <c r="E24" s="24">
        <v>15.71</v>
      </c>
      <c r="F24" s="89" t="s">
        <v>120</v>
      </c>
      <c r="G24" s="24">
        <v>2.0270000000000001</v>
      </c>
      <c r="H24" s="24">
        <v>1.94</v>
      </c>
      <c r="I24" s="25"/>
    </row>
    <row r="25" spans="1:9" x14ac:dyDescent="0.2">
      <c r="A25" s="19">
        <f t="shared" si="1"/>
        <v>13</v>
      </c>
      <c r="B25" s="97">
        <v>35954</v>
      </c>
      <c r="C25" s="89" t="s">
        <v>120</v>
      </c>
      <c r="D25" s="24">
        <v>14.55</v>
      </c>
      <c r="E25" s="24">
        <v>15.28</v>
      </c>
      <c r="F25" s="89" t="s">
        <v>120</v>
      </c>
      <c r="G25" s="24">
        <v>1.976</v>
      </c>
      <c r="H25" s="24">
        <v>1.865</v>
      </c>
      <c r="I25" s="25"/>
    </row>
    <row r="26" spans="1:9" x14ac:dyDescent="0.2">
      <c r="A26" s="19">
        <f t="shared" si="1"/>
        <v>14</v>
      </c>
      <c r="B26" s="97">
        <v>35955</v>
      </c>
      <c r="C26" s="89" t="s">
        <v>120</v>
      </c>
      <c r="D26" s="24">
        <v>13.85</v>
      </c>
      <c r="E26" s="24">
        <v>14.65</v>
      </c>
      <c r="F26" s="89" t="s">
        <v>120</v>
      </c>
      <c r="G26" s="24">
        <v>1.9379999999999999</v>
      </c>
      <c r="H26" s="24">
        <v>1.83</v>
      </c>
      <c r="I26" s="25"/>
    </row>
    <row r="27" spans="1:9" x14ac:dyDescent="0.2">
      <c r="A27" s="19">
        <f t="shared" si="1"/>
        <v>15</v>
      </c>
      <c r="B27" s="97">
        <v>35956</v>
      </c>
      <c r="C27" s="89" t="s">
        <v>120</v>
      </c>
      <c r="D27" s="24">
        <v>13.48</v>
      </c>
      <c r="E27" s="24">
        <v>14.39</v>
      </c>
      <c r="F27" s="89" t="s">
        <v>120</v>
      </c>
      <c r="G27" s="24">
        <v>1.93</v>
      </c>
      <c r="H27" s="24">
        <v>1.83</v>
      </c>
      <c r="I27" s="25"/>
    </row>
    <row r="28" spans="1:9" x14ac:dyDescent="0.2">
      <c r="A28" s="19">
        <f t="shared" si="1"/>
        <v>16</v>
      </c>
      <c r="B28" s="97">
        <v>35957</v>
      </c>
      <c r="C28" s="89" t="s">
        <v>120</v>
      </c>
      <c r="D28" s="24">
        <v>12.75</v>
      </c>
      <c r="E28" s="24">
        <v>13.92</v>
      </c>
      <c r="F28" s="89" t="s">
        <v>120</v>
      </c>
      <c r="G28" s="24">
        <v>1.97</v>
      </c>
      <c r="H28" s="24">
        <v>1.875</v>
      </c>
      <c r="I28" s="25"/>
    </row>
    <row r="29" spans="1:9" x14ac:dyDescent="0.2">
      <c r="A29" s="19">
        <f>A28+1</f>
        <v>17</v>
      </c>
      <c r="B29" s="97">
        <v>35958</v>
      </c>
      <c r="C29" s="89" t="s">
        <v>120</v>
      </c>
      <c r="D29" s="24">
        <v>12.59</v>
      </c>
      <c r="E29" s="24">
        <v>13.89</v>
      </c>
      <c r="F29" s="89" t="s">
        <v>120</v>
      </c>
      <c r="G29" s="24">
        <v>2.0350000000000001</v>
      </c>
      <c r="H29" s="24">
        <v>1.9450000000000001</v>
      </c>
      <c r="I29" s="25"/>
    </row>
    <row r="30" spans="1:9" x14ac:dyDescent="0.2">
      <c r="A30" s="19">
        <f t="shared" ref="A30:A41" si="2">A29+1</f>
        <v>18</v>
      </c>
      <c r="B30" s="97">
        <v>35961</v>
      </c>
      <c r="C30" s="89" t="s">
        <v>120</v>
      </c>
      <c r="D30" s="24">
        <v>11.56</v>
      </c>
      <c r="E30" s="24">
        <v>13.03</v>
      </c>
      <c r="F30" s="89" t="s">
        <v>120</v>
      </c>
      <c r="G30" s="24">
        <v>2.1</v>
      </c>
      <c r="H30" s="24">
        <v>2.0099999999999998</v>
      </c>
      <c r="I30" s="25"/>
    </row>
    <row r="31" spans="1:9" x14ac:dyDescent="0.2">
      <c r="A31" s="19">
        <f t="shared" si="2"/>
        <v>19</v>
      </c>
      <c r="B31" s="97">
        <v>35962</v>
      </c>
      <c r="C31" s="89" t="s">
        <v>120</v>
      </c>
      <c r="D31" s="24">
        <v>11.98</v>
      </c>
      <c r="E31" s="24">
        <v>13.23</v>
      </c>
      <c r="F31" s="89" t="s">
        <v>120</v>
      </c>
      <c r="G31" s="24">
        <v>1.9890000000000001</v>
      </c>
      <c r="H31" s="24">
        <v>1.9</v>
      </c>
      <c r="I31" s="25"/>
    </row>
    <row r="32" spans="1:9" x14ac:dyDescent="0.2">
      <c r="A32" s="19">
        <f t="shared" si="2"/>
        <v>20</v>
      </c>
      <c r="B32" s="97">
        <v>35963</v>
      </c>
      <c r="C32" s="89" t="s">
        <v>120</v>
      </c>
      <c r="D32" s="24">
        <v>12.6</v>
      </c>
      <c r="E32" s="24">
        <v>13.69</v>
      </c>
      <c r="F32" s="89" t="s">
        <v>120</v>
      </c>
      <c r="G32" s="24">
        <v>2.1739999999999999</v>
      </c>
      <c r="H32" s="24">
        <v>2.085</v>
      </c>
      <c r="I32" s="25"/>
    </row>
    <row r="33" spans="1:9" x14ac:dyDescent="0.2">
      <c r="A33" s="19">
        <f t="shared" si="2"/>
        <v>21</v>
      </c>
      <c r="B33" s="97">
        <v>35964</v>
      </c>
      <c r="C33" s="89" t="s">
        <v>120</v>
      </c>
      <c r="D33" s="24">
        <v>11.77</v>
      </c>
      <c r="E33" s="24">
        <v>13.13</v>
      </c>
      <c r="F33" s="89" t="s">
        <v>120</v>
      </c>
      <c r="G33" s="24">
        <v>2.1440000000000001</v>
      </c>
      <c r="H33" s="24">
        <v>2.06</v>
      </c>
      <c r="I33" s="26"/>
    </row>
    <row r="34" spans="1:9" x14ac:dyDescent="0.2">
      <c r="A34" s="19">
        <f t="shared" si="2"/>
        <v>22</v>
      </c>
      <c r="B34" s="97">
        <v>35965</v>
      </c>
      <c r="C34" s="89" t="s">
        <v>120</v>
      </c>
      <c r="D34" s="24">
        <v>11.84</v>
      </c>
      <c r="E34" s="24">
        <v>13.17</v>
      </c>
      <c r="F34" s="89" t="s">
        <v>120</v>
      </c>
      <c r="G34" s="24">
        <v>2.2839999999999998</v>
      </c>
      <c r="H34" s="24">
        <v>2.1949999999999998</v>
      </c>
      <c r="I34" s="21"/>
    </row>
    <row r="35" spans="1:9" x14ac:dyDescent="0.2">
      <c r="A35" s="19">
        <f t="shared" si="2"/>
        <v>23</v>
      </c>
      <c r="B35" s="97">
        <v>35968</v>
      </c>
      <c r="C35" s="89" t="s">
        <v>120</v>
      </c>
      <c r="D35" s="24">
        <v>13.43</v>
      </c>
      <c r="E35" s="24">
        <v>13.65</v>
      </c>
      <c r="F35" s="89" t="s">
        <v>120</v>
      </c>
      <c r="G35" s="24">
        <v>2.3620000000000001</v>
      </c>
      <c r="H35" s="24">
        <v>2.27</v>
      </c>
      <c r="I35" s="21"/>
    </row>
    <row r="36" spans="1:9" x14ac:dyDescent="0.2">
      <c r="A36" s="19">
        <f t="shared" si="2"/>
        <v>24</v>
      </c>
      <c r="B36" s="97">
        <v>35969</v>
      </c>
      <c r="C36" s="92" t="s">
        <v>117</v>
      </c>
      <c r="D36" s="24">
        <v>14.52</v>
      </c>
      <c r="E36" s="24">
        <v>15.06</v>
      </c>
      <c r="F36" s="89" t="s">
        <v>120</v>
      </c>
      <c r="G36" s="24">
        <v>2.391</v>
      </c>
      <c r="H36" s="24">
        <v>2.2949999999999999</v>
      </c>
      <c r="I36" s="21"/>
    </row>
    <row r="37" spans="1:9" x14ac:dyDescent="0.2">
      <c r="A37" s="19">
        <f t="shared" si="2"/>
        <v>25</v>
      </c>
      <c r="B37" s="97">
        <v>35970</v>
      </c>
      <c r="C37" s="92" t="s">
        <v>117</v>
      </c>
      <c r="D37" s="24">
        <v>14.6</v>
      </c>
      <c r="E37" s="24">
        <v>15.03</v>
      </c>
      <c r="F37" s="89" t="s">
        <v>120</v>
      </c>
      <c r="G37" s="24">
        <v>2.3359999999999999</v>
      </c>
      <c r="H37" s="24">
        <v>2.2400000000000002</v>
      </c>
      <c r="I37" s="21"/>
    </row>
    <row r="38" spans="1:9" x14ac:dyDescent="0.2">
      <c r="A38" s="19">
        <f t="shared" si="2"/>
        <v>26</v>
      </c>
      <c r="B38" s="97">
        <v>35971</v>
      </c>
      <c r="C38" s="92" t="s">
        <v>117</v>
      </c>
      <c r="D38" s="24">
        <v>14.03</v>
      </c>
      <c r="E38" s="24">
        <v>14.64</v>
      </c>
      <c r="F38" s="89" t="s">
        <v>120</v>
      </c>
      <c r="G38" s="24">
        <v>2.3639999999999999</v>
      </c>
      <c r="H38" s="24">
        <v>2.2799999999999998</v>
      </c>
      <c r="I38" s="21"/>
    </row>
    <row r="39" spans="1:9" x14ac:dyDescent="0.2">
      <c r="A39" s="19">
        <f t="shared" si="2"/>
        <v>27</v>
      </c>
      <c r="B39" s="97">
        <v>35972</v>
      </c>
      <c r="C39" s="92" t="s">
        <v>117</v>
      </c>
      <c r="D39" s="24">
        <v>14.13</v>
      </c>
      <c r="E39" s="24">
        <v>14.68</v>
      </c>
      <c r="F39" s="89" t="s">
        <v>120</v>
      </c>
      <c r="G39" s="24">
        <v>2.3580000000000001</v>
      </c>
      <c r="H39" s="24">
        <v>2.31</v>
      </c>
      <c r="I39" s="92"/>
    </row>
    <row r="40" spans="1:9" x14ac:dyDescent="0.2">
      <c r="A40" s="19">
        <f t="shared" si="2"/>
        <v>28</v>
      </c>
      <c r="B40" s="97">
        <v>35975</v>
      </c>
      <c r="C40" s="92" t="s">
        <v>117</v>
      </c>
      <c r="D40" s="24">
        <v>14.07</v>
      </c>
      <c r="E40" s="24">
        <v>14.61</v>
      </c>
      <c r="F40" s="92" t="s">
        <v>117</v>
      </c>
      <c r="G40" s="24">
        <v>2.3889999999999998</v>
      </c>
      <c r="H40" s="24">
        <v>2.3220000000000001</v>
      </c>
      <c r="I40" s="92"/>
    </row>
    <row r="41" spans="1:9" x14ac:dyDescent="0.2">
      <c r="A41" s="19">
        <f t="shared" si="2"/>
        <v>29</v>
      </c>
      <c r="B41" s="97">
        <v>35976</v>
      </c>
      <c r="C41" s="92" t="s">
        <v>117</v>
      </c>
      <c r="D41" s="24">
        <v>14.18</v>
      </c>
      <c r="E41" s="24">
        <v>14.67</v>
      </c>
      <c r="F41" s="92" t="s">
        <v>117</v>
      </c>
      <c r="G41" s="24">
        <v>2.4689999999999999</v>
      </c>
      <c r="H41" s="24">
        <v>2.3820000000000001</v>
      </c>
      <c r="I41" s="92" t="s">
        <v>117</v>
      </c>
    </row>
    <row r="42" spans="1:9" x14ac:dyDescent="0.2">
      <c r="A42" s="19"/>
      <c r="B42" s="97"/>
      <c r="C42" s="89"/>
      <c r="D42" s="30"/>
      <c r="E42" s="30"/>
      <c r="F42" s="89"/>
      <c r="G42" s="30"/>
      <c r="H42" s="30"/>
      <c r="I42" s="92"/>
    </row>
    <row r="43" spans="1:9" x14ac:dyDescent="0.2">
      <c r="A43" s="28" t="s">
        <v>20</v>
      </c>
      <c r="B43" s="20"/>
      <c r="C43" s="21"/>
      <c r="D43" s="29">
        <v>35968</v>
      </c>
      <c r="E43" s="30"/>
      <c r="F43" s="21"/>
      <c r="G43" s="30"/>
      <c r="H43" s="30"/>
      <c r="I43" s="25"/>
    </row>
    <row r="44" spans="1:9" x14ac:dyDescent="0.2">
      <c r="A44" s="28" t="s">
        <v>21</v>
      </c>
      <c r="B44" s="20"/>
      <c r="C44" s="21"/>
      <c r="D44" s="31">
        <v>35972</v>
      </c>
      <c r="E44" s="30"/>
      <c r="F44" s="21"/>
      <c r="G44" s="30"/>
      <c r="H44" s="30"/>
      <c r="I44" s="25"/>
    </row>
    <row r="45" spans="1:9" x14ac:dyDescent="0.2">
      <c r="A45" s="28" t="s">
        <v>22</v>
      </c>
      <c r="B45" s="20"/>
      <c r="D45" s="31">
        <v>35975</v>
      </c>
      <c r="I45" s="25"/>
    </row>
    <row r="46" spans="1:9" x14ac:dyDescent="0.2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">
      <c r="A47" s="19"/>
      <c r="B47" s="14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">
      <c r="A48" s="19"/>
      <c r="B48" s="14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">
      <c r="A49" s="37" t="s">
        <v>28</v>
      </c>
      <c r="B49" s="38"/>
      <c r="C49" s="39" t="s">
        <v>23</v>
      </c>
      <c r="D49" s="40">
        <f>ROUND((AVERAGE(D12:D35)),3)</f>
        <v>13.853999999999999</v>
      </c>
      <c r="E49" s="40">
        <f>ROUND((AVERAGE(E12:E35)),3)</f>
        <v>14.662000000000001</v>
      </c>
      <c r="F49" s="41" t="s">
        <v>29</v>
      </c>
      <c r="G49" s="42">
        <f>ROUND((AVERAGE(G17:G39)),5)</f>
        <v>2.1405500000000002</v>
      </c>
      <c r="H49" s="42">
        <f>ROUND((AVERAGE(H18:H40)),5)</f>
        <v>2.0659999999999998</v>
      </c>
      <c r="I49" s="43" t="s">
        <v>30</v>
      </c>
    </row>
    <row r="50" spans="1:9" x14ac:dyDescent="0.2">
      <c r="A50" s="44" t="s">
        <v>31</v>
      </c>
      <c r="B50" s="45"/>
      <c r="C50" s="99" t="s">
        <v>121</v>
      </c>
      <c r="D50" s="103">
        <f>ROUND((AVERAGE(D20:D41)),3)</f>
        <v>13.67</v>
      </c>
      <c r="E50" s="103">
        <f>ROUND((AVERAGE(E20:E41)),3)</f>
        <v>14.48</v>
      </c>
      <c r="F50" s="48" t="s">
        <v>33</v>
      </c>
      <c r="G50" s="49">
        <f>ROUND((AVERAGE(G20:G41)),5)</f>
        <v>2.16859</v>
      </c>
      <c r="H50" s="49">
        <f>ROUND((AVERAGE(H20:H41)),5)</f>
        <v>2.0797300000000001</v>
      </c>
      <c r="I50" s="43" t="s">
        <v>34</v>
      </c>
    </row>
    <row r="51" spans="1:9" x14ac:dyDescent="0.2">
      <c r="A51" s="50" t="s">
        <v>35</v>
      </c>
      <c r="B51" s="45"/>
      <c r="C51" s="51"/>
      <c r="D51" s="47">
        <f>ROUND((((SUM(D20:D41))-D35+E35)/22),3)</f>
        <v>13.68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">
      <c r="A52" s="50" t="s">
        <v>48</v>
      </c>
      <c r="B52" s="45"/>
      <c r="C52" s="23"/>
      <c r="D52" s="47">
        <f>D35</f>
        <v>13.43</v>
      </c>
      <c r="E52" s="47" t="s">
        <v>36</v>
      </c>
      <c r="F52" s="53" t="s">
        <v>49</v>
      </c>
      <c r="G52" s="49">
        <f>G39</f>
        <v>2.3580000000000001</v>
      </c>
      <c r="H52" s="49">
        <f>H40</f>
        <v>2.3220000000000001</v>
      </c>
      <c r="I52" s="43" t="s">
        <v>50</v>
      </c>
    </row>
    <row r="53" spans="1:9" x14ac:dyDescent="0.2">
      <c r="A53" s="50" t="s">
        <v>42</v>
      </c>
      <c r="B53" s="45"/>
      <c r="C53" s="23"/>
      <c r="D53" s="47">
        <f>ROUND((SUM(D34:D35)/2),3)</f>
        <v>12.635</v>
      </c>
      <c r="E53" s="54" t="s">
        <v>36</v>
      </c>
      <c r="F53" s="53" t="s">
        <v>43</v>
      </c>
      <c r="G53" s="49">
        <f>ROUND(SUM(G38:G39)/2,5)</f>
        <v>2.3610000000000002</v>
      </c>
      <c r="H53" s="49">
        <f>SUM(H39:H40)/2</f>
        <v>2.3159999999999998</v>
      </c>
      <c r="I53" s="43" t="s">
        <v>44</v>
      </c>
    </row>
    <row r="54" spans="1:9" x14ac:dyDescent="0.2">
      <c r="A54" s="50" t="s">
        <v>39</v>
      </c>
      <c r="B54" s="45"/>
      <c r="C54" s="23"/>
      <c r="D54" s="47">
        <f>ROUND((SUM(D33:D35)/3),3)</f>
        <v>12.347</v>
      </c>
      <c r="E54" s="47" t="s">
        <v>36</v>
      </c>
      <c r="F54" s="53" t="s">
        <v>40</v>
      </c>
      <c r="G54" s="49">
        <f>ROUND(AVERAGE(G37:G39),5)</f>
        <v>2.3526699999999998</v>
      </c>
      <c r="H54" s="49">
        <f>ROUND(AVERAGE(H38:H40),5)</f>
        <v>2.3039999999999998</v>
      </c>
      <c r="I54" s="43" t="s">
        <v>41</v>
      </c>
    </row>
    <row r="55" spans="1:9" x14ac:dyDescent="0.2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2.36225</v>
      </c>
      <c r="H55" s="49">
        <f>ROUND(AVERAGE(H37:H40),5)</f>
        <v>2.2879999999999998</v>
      </c>
      <c r="I55" s="43" t="s">
        <v>54</v>
      </c>
    </row>
    <row r="56" spans="1:9" x14ac:dyDescent="0.2">
      <c r="A56" s="56" t="s">
        <v>87</v>
      </c>
      <c r="B56" s="45"/>
      <c r="C56" s="23"/>
      <c r="D56" s="47">
        <f>ROUND((SUM(D31:D35)/5),3)</f>
        <v>12.324</v>
      </c>
      <c r="E56" s="55" t="s">
        <v>36</v>
      </c>
      <c r="F56" s="53" t="s">
        <v>38</v>
      </c>
      <c r="G56" s="49">
        <f>ROUND(AVERAGE(G35:G39),5)</f>
        <v>2.3622000000000001</v>
      </c>
      <c r="H56" s="49">
        <f>ROUND(AVERAGE(H36:H40),5)</f>
        <v>2.2894000000000001</v>
      </c>
      <c r="I56" s="43"/>
    </row>
    <row r="57" spans="1:9" x14ac:dyDescent="0.2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2.3639999999999999</v>
      </c>
      <c r="H57" s="49">
        <f>H39</f>
        <v>2.31</v>
      </c>
      <c r="I57" s="43"/>
    </row>
    <row r="58" spans="1:9" x14ac:dyDescent="0.2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2.3359999999999999</v>
      </c>
      <c r="H58" s="42">
        <f>H38</f>
        <v>2.2799999999999998</v>
      </c>
      <c r="I58" s="43"/>
    </row>
    <row r="59" spans="1:9" x14ac:dyDescent="0.2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2">
        <f>SUM(G37:G38)/2</f>
        <v>2.3499999999999996</v>
      </c>
      <c r="H59" s="49">
        <f>ROUND(AVERAGE(H38:H39),5)</f>
        <v>2.2949999999999999</v>
      </c>
      <c r="I59" s="43"/>
    </row>
    <row r="60" spans="1:9" x14ac:dyDescent="0.2">
      <c r="A60" s="25"/>
      <c r="B60" s="25"/>
      <c r="C60" s="25"/>
      <c r="D60" s="60"/>
      <c r="E60" s="60"/>
      <c r="F60" s="25"/>
      <c r="G60" s="25"/>
      <c r="H60" s="25"/>
      <c r="I60" s="25"/>
    </row>
    <row r="61" spans="1:9" x14ac:dyDescent="0.2">
      <c r="A61" s="25"/>
      <c r="B61" s="25"/>
      <c r="C61" s="25"/>
      <c r="D61" s="25"/>
      <c r="E61" s="25"/>
      <c r="F61" s="25"/>
      <c r="G61" s="25"/>
      <c r="H61" s="25"/>
      <c r="I61" s="25"/>
    </row>
    <row r="62" spans="1:9" x14ac:dyDescent="0.2">
      <c r="A62" s="63" t="s">
        <v>55</v>
      </c>
      <c r="C62" s="25"/>
      <c r="E62" s="63" t="s">
        <v>56</v>
      </c>
      <c r="F62" s="61"/>
      <c r="G62" s="62"/>
      <c r="H62" s="62"/>
      <c r="I62" s="25"/>
    </row>
    <row r="63" spans="1:9" x14ac:dyDescent="0.2">
      <c r="A63" s="98">
        <v>35969</v>
      </c>
      <c r="C63" s="62">
        <v>24.63</v>
      </c>
      <c r="E63" s="98">
        <v>35969</v>
      </c>
      <c r="F63" s="61"/>
      <c r="G63" s="100">
        <v>34.5</v>
      </c>
      <c r="H63" s="62"/>
      <c r="I63" s="25"/>
    </row>
    <row r="64" spans="1:9" x14ac:dyDescent="0.2">
      <c r="A64" s="94">
        <v>35970</v>
      </c>
      <c r="B64" s="68" t="s">
        <v>59</v>
      </c>
      <c r="C64" s="62">
        <v>25.81</v>
      </c>
      <c r="E64" s="94">
        <v>35970</v>
      </c>
      <c r="F64" s="68" t="s">
        <v>60</v>
      </c>
      <c r="G64" s="101">
        <v>35.81</v>
      </c>
      <c r="H64" s="62"/>
      <c r="I64" s="25"/>
    </row>
    <row r="65" spans="1:9" x14ac:dyDescent="0.2">
      <c r="A65" s="95">
        <v>35971</v>
      </c>
      <c r="C65" s="62">
        <v>29.67</v>
      </c>
      <c r="E65" s="95">
        <v>35971</v>
      </c>
      <c r="G65" s="101">
        <v>38.54</v>
      </c>
      <c r="H65" s="62"/>
      <c r="I65" s="25"/>
    </row>
    <row r="66" spans="1:9" x14ac:dyDescent="0.2">
      <c r="A66" s="67"/>
      <c r="C66" s="69"/>
      <c r="E66" s="67"/>
      <c r="G66" s="70"/>
      <c r="H66" s="62"/>
      <c r="I66" s="25"/>
    </row>
    <row r="67" spans="1:9" x14ac:dyDescent="0.2">
      <c r="A67" s="25"/>
      <c r="C67" s="65"/>
      <c r="E67" s="25"/>
      <c r="G67" s="66"/>
      <c r="H67" s="62"/>
      <c r="I67" s="25"/>
    </row>
    <row r="68" spans="1:9" x14ac:dyDescent="0.2">
      <c r="A68" s="25" t="s">
        <v>62</v>
      </c>
      <c r="B68" s="68" t="s">
        <v>63</v>
      </c>
      <c r="C68" s="69">
        <f>C65</f>
        <v>29.67</v>
      </c>
      <c r="E68" s="25" t="s">
        <v>62</v>
      </c>
      <c r="F68" s="68" t="s">
        <v>64</v>
      </c>
      <c r="G68" s="69">
        <f>G65</f>
        <v>38.54</v>
      </c>
      <c r="H68" s="62"/>
      <c r="I68" s="25"/>
    </row>
    <row r="69" spans="1:9" x14ac:dyDescent="0.2">
      <c r="A69" s="25" t="s">
        <v>65</v>
      </c>
      <c r="B69" s="68" t="s">
        <v>66</v>
      </c>
      <c r="C69" s="69">
        <f>AVERAGE(C64:C65)</f>
        <v>27.740000000000002</v>
      </c>
      <c r="E69" s="25" t="s">
        <v>65</v>
      </c>
      <c r="F69" s="68" t="s">
        <v>67</v>
      </c>
      <c r="G69" s="69">
        <f>AVERAGE(G64:G65)</f>
        <v>37.174999999999997</v>
      </c>
      <c r="H69" s="62"/>
      <c r="I69" s="25"/>
    </row>
    <row r="70" spans="1:9" x14ac:dyDescent="0.2">
      <c r="A70" s="25" t="s">
        <v>68</v>
      </c>
      <c r="B70" s="68" t="s">
        <v>69</v>
      </c>
      <c r="C70" s="69">
        <f>AVERAGE(C63:C65)</f>
        <v>26.703333333333333</v>
      </c>
      <c r="E70" s="25" t="s">
        <v>68</v>
      </c>
      <c r="F70" s="68" t="s">
        <v>70</v>
      </c>
      <c r="G70" s="69">
        <f>AVERAGE(G63:G65)</f>
        <v>36.283333333333331</v>
      </c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25"/>
      <c r="C72" s="25"/>
      <c r="D72" s="25"/>
      <c r="E72" s="25"/>
      <c r="F72" s="61"/>
      <c r="G72" s="62"/>
      <c r="H72" s="62"/>
      <c r="I72" s="25"/>
    </row>
    <row r="73" spans="1:9" x14ac:dyDescent="0.2">
      <c r="A73" s="63" t="s">
        <v>71</v>
      </c>
      <c r="C73" s="25"/>
      <c r="D73" s="25"/>
      <c r="E73" s="25"/>
      <c r="F73" s="61"/>
      <c r="G73" s="62"/>
      <c r="H73" s="62"/>
      <c r="I73" s="25"/>
    </row>
    <row r="74" spans="1:9" x14ac:dyDescent="0.2">
      <c r="A74" s="98">
        <v>35970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4">
        <v>35971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95">
        <v>35972</v>
      </c>
      <c r="C76" s="65">
        <v>1.19</v>
      </c>
      <c r="D76" s="25"/>
      <c r="E76" s="25"/>
      <c r="F76" s="61"/>
      <c r="G76" s="62"/>
      <c r="H76" s="62"/>
      <c r="I76" s="25"/>
    </row>
    <row r="77" spans="1:9" x14ac:dyDescent="0.2">
      <c r="A77" s="25"/>
      <c r="C77" s="65"/>
      <c r="D77" s="25"/>
      <c r="E77" s="25"/>
      <c r="F77" s="61"/>
      <c r="G77" s="62"/>
      <c r="H77" s="62"/>
      <c r="I77" s="25"/>
    </row>
    <row r="78" spans="1:9" x14ac:dyDescent="0.2">
      <c r="A78" s="25" t="s">
        <v>62</v>
      </c>
      <c r="B78" s="87" t="s">
        <v>89</v>
      </c>
      <c r="C78" s="65">
        <f>C76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65</v>
      </c>
      <c r="B79" s="87" t="s">
        <v>90</v>
      </c>
      <c r="C79" s="65">
        <f>AVERAGE(C75:C76)</f>
        <v>1.19</v>
      </c>
      <c r="D79" s="25"/>
      <c r="E79" s="25"/>
      <c r="F79" s="61"/>
      <c r="G79" s="62"/>
      <c r="H79" s="62"/>
      <c r="I79" s="25"/>
    </row>
    <row r="80" spans="1:9" x14ac:dyDescent="0.2">
      <c r="A80" s="25" t="s">
        <v>68</v>
      </c>
      <c r="B80" s="87" t="s">
        <v>91</v>
      </c>
      <c r="C80" s="65">
        <f>AVERAGE(C74:C76)</f>
        <v>1.19</v>
      </c>
      <c r="D80" s="25"/>
      <c r="E80" s="25"/>
      <c r="F80" s="61"/>
      <c r="G80" s="62"/>
      <c r="H80" s="62"/>
      <c r="I80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showGridLines="0" workbookViewId="0">
      <selection activeCell="H50" sqref="H50"/>
    </sheetView>
  </sheetViews>
  <sheetFormatPr defaultRowHeight="12.75" x14ac:dyDescent="0.2"/>
  <cols>
    <col min="1" max="1" width="14.140625" customWidth="1"/>
    <col min="2" max="2" width="12" customWidth="1"/>
    <col min="3" max="3" width="13.28515625" customWidth="1"/>
    <col min="4" max="8" width="10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122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97">
        <v>35907</v>
      </c>
      <c r="C12" s="92" t="s">
        <v>123</v>
      </c>
      <c r="D12" s="24">
        <v>15.54</v>
      </c>
      <c r="E12" s="24">
        <v>15.91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 t="shared" si="0"/>
        <v>35908</v>
      </c>
      <c r="C13" s="92" t="s">
        <v>123</v>
      </c>
      <c r="D13" s="24">
        <v>15.19</v>
      </c>
      <c r="E13" s="24">
        <v>15.7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35909</v>
      </c>
      <c r="C14" s="92" t="s">
        <v>123</v>
      </c>
      <c r="D14" s="24">
        <v>15.09</v>
      </c>
      <c r="E14" s="24">
        <v>15.59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v>35912</v>
      </c>
      <c r="C15" s="92" t="s">
        <v>123</v>
      </c>
      <c r="D15" s="24">
        <v>15.32</v>
      </c>
      <c r="E15" s="24">
        <v>15.81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f t="shared" si="0"/>
        <v>35913</v>
      </c>
      <c r="C16" s="92" t="s">
        <v>123</v>
      </c>
      <c r="D16" s="24">
        <v>15.74</v>
      </c>
      <c r="E16" s="24">
        <v>16.21</v>
      </c>
      <c r="F16" s="92"/>
      <c r="G16" s="24"/>
      <c r="H16" s="24"/>
      <c r="I16" s="92"/>
    </row>
    <row r="17" spans="1:9" x14ac:dyDescent="0.2">
      <c r="A17" s="19">
        <f t="shared" si="0"/>
        <v>6</v>
      </c>
      <c r="B17" s="97">
        <f t="shared" si="0"/>
        <v>35914</v>
      </c>
      <c r="C17" s="92" t="s">
        <v>123</v>
      </c>
      <c r="D17" s="24">
        <v>15.32</v>
      </c>
      <c r="E17" s="24">
        <v>15.86</v>
      </c>
      <c r="F17" s="92" t="s">
        <v>123</v>
      </c>
      <c r="G17" s="24">
        <v>2.298</v>
      </c>
      <c r="H17" s="24"/>
      <c r="I17" s="92"/>
    </row>
    <row r="18" spans="1:9" x14ac:dyDescent="0.2">
      <c r="A18" s="19">
        <f t="shared" si="0"/>
        <v>7</v>
      </c>
      <c r="B18" s="97">
        <f t="shared" si="0"/>
        <v>35915</v>
      </c>
      <c r="C18" s="92" t="s">
        <v>123</v>
      </c>
      <c r="D18" s="24">
        <v>15.39</v>
      </c>
      <c r="E18" s="24">
        <v>16</v>
      </c>
      <c r="F18" s="92" t="s">
        <v>123</v>
      </c>
      <c r="G18" s="24">
        <v>2.2210000000000001</v>
      </c>
      <c r="H18" s="24">
        <v>2.1320000000000001</v>
      </c>
      <c r="I18" s="92" t="s">
        <v>123</v>
      </c>
    </row>
    <row r="19" spans="1:9" x14ac:dyDescent="0.2">
      <c r="A19" s="104"/>
      <c r="B19" s="97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97">
        <f>B18+1</f>
        <v>35916</v>
      </c>
      <c r="C20" s="89" t="s">
        <v>123</v>
      </c>
      <c r="D20" s="24">
        <v>16.13</v>
      </c>
      <c r="E20" s="24">
        <v>16.72</v>
      </c>
      <c r="F20" s="89" t="s">
        <v>123</v>
      </c>
      <c r="G20" s="24">
        <v>2.202</v>
      </c>
      <c r="H20" s="24">
        <v>2.12</v>
      </c>
      <c r="I20" s="89"/>
    </row>
    <row r="21" spans="1:9" x14ac:dyDescent="0.2">
      <c r="A21" s="19">
        <f>A20+1</f>
        <v>9</v>
      </c>
      <c r="B21" s="97">
        <v>35919</v>
      </c>
      <c r="C21" s="89" t="s">
        <v>123</v>
      </c>
      <c r="D21" s="24">
        <v>15.95</v>
      </c>
      <c r="E21" s="24">
        <v>16.61</v>
      </c>
      <c r="F21" s="89" t="s">
        <v>123</v>
      </c>
      <c r="G21" s="24">
        <v>2.2570000000000001</v>
      </c>
      <c r="H21" s="24">
        <v>2.165</v>
      </c>
      <c r="I21" s="25"/>
    </row>
    <row r="22" spans="1:9" x14ac:dyDescent="0.2">
      <c r="A22" s="19">
        <f t="shared" ref="A22:B29" si="1">A21+1</f>
        <v>10</v>
      </c>
      <c r="B22" s="97">
        <f t="shared" si="1"/>
        <v>35920</v>
      </c>
      <c r="C22" s="89" t="s">
        <v>123</v>
      </c>
      <c r="D22" s="24">
        <v>15.47</v>
      </c>
      <c r="E22" s="24">
        <v>16.23</v>
      </c>
      <c r="F22" s="89" t="s">
        <v>123</v>
      </c>
      <c r="G22" s="24">
        <v>2.2149999999999999</v>
      </c>
      <c r="H22" s="24">
        <v>2.12</v>
      </c>
      <c r="I22" s="25"/>
    </row>
    <row r="23" spans="1:9" x14ac:dyDescent="0.2">
      <c r="A23" s="19">
        <f t="shared" si="1"/>
        <v>11</v>
      </c>
      <c r="B23" s="97">
        <v>35921</v>
      </c>
      <c r="C23" s="89" t="s">
        <v>123</v>
      </c>
      <c r="D23" s="24">
        <v>15.37</v>
      </c>
      <c r="E23" s="24">
        <v>16.09</v>
      </c>
      <c r="F23" s="89" t="s">
        <v>123</v>
      </c>
      <c r="G23" s="24">
        <v>2.1349999999999998</v>
      </c>
      <c r="H23" s="24">
        <v>2.04</v>
      </c>
      <c r="I23" s="25"/>
    </row>
    <row r="24" spans="1:9" x14ac:dyDescent="0.2">
      <c r="A24" s="19">
        <f t="shared" si="1"/>
        <v>12</v>
      </c>
      <c r="B24" s="97">
        <f t="shared" si="1"/>
        <v>35922</v>
      </c>
      <c r="C24" s="89" t="s">
        <v>123</v>
      </c>
      <c r="D24" s="24">
        <v>15.24</v>
      </c>
      <c r="E24" s="24">
        <v>15.94</v>
      </c>
      <c r="F24" s="89" t="s">
        <v>123</v>
      </c>
      <c r="G24" s="24">
        <v>2.1589999999999998</v>
      </c>
      <c r="H24" s="24">
        <v>2.0750000000000002</v>
      </c>
      <c r="I24" s="25"/>
    </row>
    <row r="25" spans="1:9" x14ac:dyDescent="0.2">
      <c r="A25" s="19">
        <f t="shared" si="1"/>
        <v>13</v>
      </c>
      <c r="B25" s="97">
        <f t="shared" si="1"/>
        <v>35923</v>
      </c>
      <c r="C25" s="89" t="s">
        <v>123</v>
      </c>
      <c r="D25" s="24">
        <v>15.13</v>
      </c>
      <c r="E25" s="24">
        <v>15.87</v>
      </c>
      <c r="F25" s="89" t="s">
        <v>123</v>
      </c>
      <c r="G25" s="24">
        <v>2.1669999999999998</v>
      </c>
      <c r="H25" s="24">
        <v>2.0779999999999998</v>
      </c>
      <c r="I25" s="25"/>
    </row>
    <row r="26" spans="1:9" x14ac:dyDescent="0.2">
      <c r="A26" s="19">
        <f t="shared" si="1"/>
        <v>14</v>
      </c>
      <c r="B26" s="97">
        <v>35926</v>
      </c>
      <c r="C26" s="89" t="s">
        <v>123</v>
      </c>
      <c r="D26" s="24">
        <v>15.17</v>
      </c>
      <c r="E26" s="24">
        <v>15.87</v>
      </c>
      <c r="F26" s="89" t="s">
        <v>123</v>
      </c>
      <c r="G26" s="24">
        <v>2.2149999999999999</v>
      </c>
      <c r="H26" s="24">
        <v>2.13</v>
      </c>
      <c r="I26" s="25"/>
    </row>
    <row r="27" spans="1:9" x14ac:dyDescent="0.2">
      <c r="A27" s="19">
        <f t="shared" si="1"/>
        <v>15</v>
      </c>
      <c r="B27" s="97">
        <v>35927</v>
      </c>
      <c r="C27" s="89" t="s">
        <v>123</v>
      </c>
      <c r="D27" s="24">
        <v>15.24</v>
      </c>
      <c r="E27" s="24">
        <v>15.93</v>
      </c>
      <c r="F27" s="89" t="s">
        <v>123</v>
      </c>
      <c r="G27" s="24">
        <v>2.2559999999999998</v>
      </c>
      <c r="H27" s="24">
        <v>2.165</v>
      </c>
      <c r="I27" s="25"/>
    </row>
    <row r="28" spans="1:9" x14ac:dyDescent="0.2">
      <c r="A28" s="19">
        <f t="shared" si="1"/>
        <v>16</v>
      </c>
      <c r="B28" s="97">
        <f t="shared" si="1"/>
        <v>35928</v>
      </c>
      <c r="C28" s="89" t="s">
        <v>123</v>
      </c>
      <c r="D28" s="24">
        <v>14.95</v>
      </c>
      <c r="E28" s="24">
        <v>15.68</v>
      </c>
      <c r="F28" s="89" t="s">
        <v>123</v>
      </c>
      <c r="G28" s="24">
        <v>2.2040000000000002</v>
      </c>
      <c r="H28" s="24">
        <v>2.12</v>
      </c>
      <c r="I28" s="25"/>
    </row>
    <row r="29" spans="1:9" x14ac:dyDescent="0.2">
      <c r="A29" s="19">
        <f>A28+1</f>
        <v>17</v>
      </c>
      <c r="B29" s="97">
        <f t="shared" si="1"/>
        <v>35929</v>
      </c>
      <c r="C29" s="89" t="s">
        <v>123</v>
      </c>
      <c r="D29" s="24">
        <v>15.08</v>
      </c>
      <c r="E29" s="24">
        <v>15.81</v>
      </c>
      <c r="F29" s="89" t="s">
        <v>123</v>
      </c>
      <c r="G29" s="24">
        <v>2.2000000000000002</v>
      </c>
      <c r="H29" s="24">
        <v>2.1150000000000002</v>
      </c>
      <c r="I29" s="25"/>
    </row>
    <row r="30" spans="1:9" x14ac:dyDescent="0.2">
      <c r="A30" s="19">
        <f t="shared" ref="A30:B39" si="2">A29+1</f>
        <v>18</v>
      </c>
      <c r="B30" s="97">
        <f t="shared" si="2"/>
        <v>35930</v>
      </c>
      <c r="C30" s="89" t="s">
        <v>123</v>
      </c>
      <c r="D30" s="24">
        <v>14.47</v>
      </c>
      <c r="E30" s="24">
        <v>15.32</v>
      </c>
      <c r="F30" s="89" t="s">
        <v>123</v>
      </c>
      <c r="G30" s="24">
        <v>2.1779999999999999</v>
      </c>
      <c r="H30" s="24">
        <v>2.09</v>
      </c>
      <c r="I30" s="25"/>
    </row>
    <row r="31" spans="1:9" x14ac:dyDescent="0.2">
      <c r="A31" s="19">
        <f t="shared" si="2"/>
        <v>19</v>
      </c>
      <c r="B31" s="97">
        <v>35933</v>
      </c>
      <c r="C31" s="89" t="s">
        <v>123</v>
      </c>
      <c r="D31" s="24">
        <v>14.07</v>
      </c>
      <c r="E31" s="24">
        <v>15.11</v>
      </c>
      <c r="F31" s="89" t="s">
        <v>123</v>
      </c>
      <c r="G31" s="24">
        <v>2.1339999999999999</v>
      </c>
      <c r="H31" s="24">
        <v>2.06</v>
      </c>
      <c r="I31" s="25"/>
    </row>
    <row r="32" spans="1:9" x14ac:dyDescent="0.2">
      <c r="A32" s="19">
        <f t="shared" si="2"/>
        <v>20</v>
      </c>
      <c r="B32" s="97">
        <v>35934</v>
      </c>
      <c r="C32" s="89" t="s">
        <v>123</v>
      </c>
      <c r="D32" s="24">
        <v>12.96</v>
      </c>
      <c r="E32" s="24">
        <v>15.01</v>
      </c>
      <c r="F32" s="89" t="s">
        <v>123</v>
      </c>
      <c r="G32" s="24">
        <v>2.149</v>
      </c>
      <c r="H32" s="24">
        <v>2.0649999999999999</v>
      </c>
      <c r="I32" s="25"/>
    </row>
    <row r="33" spans="1:9" x14ac:dyDescent="0.2">
      <c r="A33" s="19">
        <f t="shared" si="2"/>
        <v>21</v>
      </c>
      <c r="B33" s="97">
        <f t="shared" si="2"/>
        <v>35935</v>
      </c>
      <c r="C33" s="92" t="s">
        <v>120</v>
      </c>
      <c r="D33" s="24">
        <v>14.18</v>
      </c>
      <c r="E33" s="24">
        <v>14.99</v>
      </c>
      <c r="F33" s="89" t="s">
        <v>123</v>
      </c>
      <c r="G33" s="24">
        <v>2.169</v>
      </c>
      <c r="H33" s="24">
        <v>2.085</v>
      </c>
      <c r="I33" s="26"/>
    </row>
    <row r="34" spans="1:9" x14ac:dyDescent="0.2">
      <c r="A34" s="19">
        <f t="shared" si="2"/>
        <v>22</v>
      </c>
      <c r="B34" s="97">
        <f t="shared" si="2"/>
        <v>35936</v>
      </c>
      <c r="C34" s="92" t="s">
        <v>120</v>
      </c>
      <c r="D34" s="24">
        <v>14.63</v>
      </c>
      <c r="E34" s="24">
        <v>15.26</v>
      </c>
      <c r="F34" s="89" t="s">
        <v>123</v>
      </c>
      <c r="G34" s="24">
        <v>2.0670000000000002</v>
      </c>
      <c r="H34" s="24">
        <v>1.994</v>
      </c>
      <c r="I34" s="21"/>
    </row>
    <row r="35" spans="1:9" x14ac:dyDescent="0.2">
      <c r="A35" s="19">
        <f t="shared" si="2"/>
        <v>23</v>
      </c>
      <c r="B35" s="97">
        <f t="shared" si="2"/>
        <v>35937</v>
      </c>
      <c r="C35" s="92" t="s">
        <v>120</v>
      </c>
      <c r="D35" s="24">
        <v>14.78</v>
      </c>
      <c r="E35" s="24">
        <v>15.34</v>
      </c>
      <c r="F35" s="89" t="s">
        <v>123</v>
      </c>
      <c r="G35" s="24">
        <v>2.0939999999999999</v>
      </c>
      <c r="H35" s="24">
        <v>2.0150000000000001</v>
      </c>
      <c r="I35" s="21"/>
    </row>
    <row r="36" spans="1:9" x14ac:dyDescent="0.2">
      <c r="A36" s="19">
        <f t="shared" si="2"/>
        <v>24</v>
      </c>
      <c r="B36" s="97">
        <v>35941</v>
      </c>
      <c r="C36" s="92" t="s">
        <v>120</v>
      </c>
      <c r="D36" s="24">
        <v>14.82</v>
      </c>
      <c r="E36" s="24">
        <v>15.32</v>
      </c>
      <c r="F36" s="89" t="s">
        <v>123</v>
      </c>
      <c r="G36" s="24">
        <v>2.0950000000000002</v>
      </c>
      <c r="H36" s="24">
        <v>2.0049999999999999</v>
      </c>
      <c r="I36" s="21"/>
    </row>
    <row r="37" spans="1:9" x14ac:dyDescent="0.2">
      <c r="A37" s="19">
        <f t="shared" si="2"/>
        <v>25</v>
      </c>
      <c r="B37" s="97">
        <v>35942</v>
      </c>
      <c r="C37" s="92" t="s">
        <v>120</v>
      </c>
      <c r="D37" s="24">
        <v>14.99</v>
      </c>
      <c r="E37" s="24">
        <v>15.43</v>
      </c>
      <c r="F37" s="89" t="s">
        <v>123</v>
      </c>
      <c r="G37" s="24">
        <v>2.0169999999999999</v>
      </c>
      <c r="H37" s="24">
        <v>1.944</v>
      </c>
      <c r="I37" s="21"/>
    </row>
    <row r="38" spans="1:9" x14ac:dyDescent="0.2">
      <c r="A38" s="19">
        <f t="shared" si="2"/>
        <v>26</v>
      </c>
      <c r="B38" s="97">
        <v>35943</v>
      </c>
      <c r="C38" s="92" t="s">
        <v>120</v>
      </c>
      <c r="D38" s="24">
        <v>14.85</v>
      </c>
      <c r="E38" s="24">
        <v>15.33</v>
      </c>
      <c r="F38" s="92" t="s">
        <v>120</v>
      </c>
      <c r="G38" s="24">
        <v>2.0710000000000002</v>
      </c>
      <c r="H38" s="24">
        <v>1.9590000000000001</v>
      </c>
      <c r="I38" s="21"/>
    </row>
    <row r="39" spans="1:9" x14ac:dyDescent="0.2">
      <c r="A39" s="19">
        <f t="shared" si="2"/>
        <v>27</v>
      </c>
      <c r="B39" s="97">
        <v>35944</v>
      </c>
      <c r="C39" s="92" t="s">
        <v>120</v>
      </c>
      <c r="D39" s="24">
        <v>15.2</v>
      </c>
      <c r="E39" s="24">
        <v>15.68</v>
      </c>
      <c r="F39" s="92" t="s">
        <v>120</v>
      </c>
      <c r="G39" s="24">
        <v>2.17</v>
      </c>
      <c r="H39" s="24">
        <v>2.08</v>
      </c>
      <c r="I39" s="92" t="s">
        <v>120</v>
      </c>
    </row>
    <row r="40" spans="1:9" x14ac:dyDescent="0.2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">
      <c r="A41" s="28" t="s">
        <v>20</v>
      </c>
      <c r="B41" s="20"/>
      <c r="C41" s="21"/>
      <c r="D41" s="29">
        <v>35934</v>
      </c>
      <c r="E41" s="30"/>
      <c r="F41" s="21"/>
      <c r="G41" s="30"/>
      <c r="H41" s="30"/>
      <c r="I41" s="25"/>
    </row>
    <row r="42" spans="1:9" x14ac:dyDescent="0.2">
      <c r="A42" s="28" t="s">
        <v>21</v>
      </c>
      <c r="B42" s="20"/>
      <c r="C42" s="21"/>
      <c r="D42" s="31">
        <v>35942</v>
      </c>
      <c r="E42" s="30"/>
      <c r="F42" s="21"/>
      <c r="G42" s="30"/>
      <c r="H42" s="30"/>
      <c r="I42" s="25"/>
    </row>
    <row r="43" spans="1:9" x14ac:dyDescent="0.2">
      <c r="A43" s="28" t="s">
        <v>22</v>
      </c>
      <c r="B43" s="20"/>
      <c r="D43" s="31">
        <v>35943</v>
      </c>
      <c r="I43" s="25"/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">
      <c r="A47" s="37" t="s">
        <v>28</v>
      </c>
      <c r="B47" s="38"/>
      <c r="C47" s="39" t="s">
        <v>23</v>
      </c>
      <c r="D47" s="40">
        <f>ROUND((AVERAGE(D12:D32)),3)</f>
        <v>15.141</v>
      </c>
      <c r="E47" s="40">
        <f>ROUND((AVERAGE(E12:E32)),3)</f>
        <v>15.864000000000001</v>
      </c>
      <c r="F47" s="41" t="s">
        <v>29</v>
      </c>
      <c r="G47" s="42">
        <f>ROUND((AVERAGE(G17:G37)),5)</f>
        <v>2.1716000000000002</v>
      </c>
      <c r="H47" s="42">
        <f>ROUND((AVERAGE(H18:H38)),5)</f>
        <v>2.0738500000000002</v>
      </c>
      <c r="I47" s="43" t="s">
        <v>30</v>
      </c>
    </row>
    <row r="48" spans="1:9" x14ac:dyDescent="0.2">
      <c r="A48" s="44" t="s">
        <v>31</v>
      </c>
      <c r="B48" s="45"/>
      <c r="C48" s="99" t="s">
        <v>124</v>
      </c>
      <c r="D48" s="103">
        <f>ROUND((AVERAGE(D20:D39)),3)</f>
        <v>14.933999999999999</v>
      </c>
      <c r="E48" s="103">
        <f>ROUND((AVERAGE(E20:E39)),3)</f>
        <v>15.677</v>
      </c>
      <c r="F48" s="48" t="s">
        <v>33</v>
      </c>
      <c r="G48" s="49">
        <f>ROUND((AVERAGE(G20:G39)),5)</f>
        <v>2.1577000000000002</v>
      </c>
      <c r="H48" s="49">
        <f>ROUND((AVERAGE(H20:H39)),5)</f>
        <v>2.07125</v>
      </c>
      <c r="I48" s="43" t="s">
        <v>34</v>
      </c>
    </row>
    <row r="49" spans="1:9" x14ac:dyDescent="0.2">
      <c r="A49" s="50" t="s">
        <v>35</v>
      </c>
      <c r="B49" s="45"/>
      <c r="C49" s="51"/>
      <c r="D49" s="47">
        <f>ROUND((((SUM(D20:D39))-D32+E32)/20),3)</f>
        <v>15.037000000000001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D32</f>
        <v>12.96</v>
      </c>
      <c r="E50" s="47" t="s">
        <v>36</v>
      </c>
      <c r="F50" s="53" t="s">
        <v>49</v>
      </c>
      <c r="G50" s="49">
        <f>G37</f>
        <v>2.0169999999999999</v>
      </c>
      <c r="H50" s="49">
        <f>H38</f>
        <v>1.9590000000000001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ROUND((SUM(D31:D32)/2),3)</f>
        <v>13.515000000000001</v>
      </c>
      <c r="E51" s="54" t="s">
        <v>36</v>
      </c>
      <c r="F51" s="53" t="s">
        <v>43</v>
      </c>
      <c r="G51" s="49">
        <f>ROUND(SUM(G36:G37)/2,5)</f>
        <v>2.056</v>
      </c>
      <c r="H51" s="49">
        <f>SUM(H37:H38)/2</f>
        <v>1.9515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ROUND((SUM(D30:D32)/3),3)</f>
        <v>13.833</v>
      </c>
      <c r="E52" s="47" t="s">
        <v>36</v>
      </c>
      <c r="F52" s="53" t="s">
        <v>40</v>
      </c>
      <c r="G52" s="49">
        <f>ROUND(AVERAGE(G35:G37),5)</f>
        <v>2.06867</v>
      </c>
      <c r="H52" s="49">
        <f>ROUND(AVERAGE(H36:H38),5)</f>
        <v>1.96933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2.0682499999999999</v>
      </c>
      <c r="H53" s="49">
        <f>ROUND(AVERAGE(H35:H38),5)</f>
        <v>1.98075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ROUND((SUM(D28:D32)/5),3)</f>
        <v>14.305999999999999</v>
      </c>
      <c r="E54" s="55" t="s">
        <v>36</v>
      </c>
      <c r="F54" s="53" t="s">
        <v>38</v>
      </c>
      <c r="G54" s="49">
        <f>ROUND(AVERAGE(G33:G37),5)</f>
        <v>2.0884</v>
      </c>
      <c r="H54" s="49">
        <f>ROUND(AVERAGE(H34:H38),5)</f>
        <v>1.9834000000000001</v>
      </c>
      <c r="I54" s="43"/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2.0950000000000002</v>
      </c>
      <c r="H55" s="49">
        <f>H37</f>
        <v>1.944</v>
      </c>
      <c r="I55" s="43"/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2.0939999999999999</v>
      </c>
      <c r="H56" s="42">
        <f>H36</f>
        <v>2.0049999999999999</v>
      </c>
      <c r="I56" s="43"/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2.0945</v>
      </c>
      <c r="H57" s="49">
        <f>ROUND(AVERAGE(H36:H37),5)</f>
        <v>1.9744999999999999</v>
      </c>
      <c r="I57" s="43"/>
    </row>
    <row r="58" spans="1:9" x14ac:dyDescent="0.2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">
      <c r="A61" s="98">
        <v>35936</v>
      </c>
      <c r="C61" s="62">
        <v>20.62</v>
      </c>
      <c r="E61" s="98">
        <v>35936</v>
      </c>
      <c r="F61" s="61"/>
      <c r="G61" s="100">
        <v>28.59</v>
      </c>
      <c r="H61" s="62"/>
      <c r="I61" s="25"/>
    </row>
    <row r="62" spans="1:9" x14ac:dyDescent="0.2">
      <c r="A62" s="94">
        <v>35937</v>
      </c>
      <c r="B62" s="68" t="s">
        <v>59</v>
      </c>
      <c r="C62" s="62">
        <v>19.97</v>
      </c>
      <c r="E62" s="94">
        <v>35937</v>
      </c>
      <c r="F62" s="68" t="s">
        <v>60</v>
      </c>
      <c r="G62" s="101">
        <v>28.07</v>
      </c>
      <c r="H62" s="62"/>
      <c r="I62" s="25"/>
    </row>
    <row r="63" spans="1:9" x14ac:dyDescent="0.2">
      <c r="A63" s="95">
        <v>35941</v>
      </c>
      <c r="C63" s="62">
        <v>19.72</v>
      </c>
      <c r="E63" s="95">
        <v>35941</v>
      </c>
      <c r="G63" s="101">
        <v>28.03</v>
      </c>
      <c r="H63" s="62"/>
      <c r="I63" s="25"/>
    </row>
    <row r="64" spans="1:9" x14ac:dyDescent="0.2">
      <c r="A64" s="67"/>
      <c r="C64" s="69"/>
      <c r="E64" s="67"/>
      <c r="G64" s="70"/>
      <c r="H64" s="62"/>
      <c r="I64" s="25"/>
    </row>
    <row r="65" spans="1:9" x14ac:dyDescent="0.2">
      <c r="A65" s="25"/>
      <c r="C65" s="65"/>
      <c r="E65" s="25"/>
      <c r="G65" s="66"/>
      <c r="H65" s="62"/>
      <c r="I65" s="25"/>
    </row>
    <row r="66" spans="1:9" x14ac:dyDescent="0.2">
      <c r="A66" s="25" t="s">
        <v>62</v>
      </c>
      <c r="B66" s="68" t="s">
        <v>63</v>
      </c>
      <c r="C66" s="69">
        <f>C63</f>
        <v>19.72</v>
      </c>
      <c r="E66" s="25" t="s">
        <v>62</v>
      </c>
      <c r="F66" s="68" t="s">
        <v>64</v>
      </c>
      <c r="G66" s="69">
        <f>G63</f>
        <v>28.03</v>
      </c>
      <c r="H66" s="62"/>
      <c r="I66" s="25"/>
    </row>
    <row r="67" spans="1:9" x14ac:dyDescent="0.2">
      <c r="A67" s="25" t="s">
        <v>65</v>
      </c>
      <c r="B67" s="68" t="s">
        <v>66</v>
      </c>
      <c r="C67" s="69">
        <f>AVERAGE(C62:C63)</f>
        <v>19.844999999999999</v>
      </c>
      <c r="E67" s="25" t="s">
        <v>65</v>
      </c>
      <c r="F67" s="68" t="s">
        <v>67</v>
      </c>
      <c r="G67" s="69">
        <f>AVERAGE(G62:G63)</f>
        <v>28.05</v>
      </c>
      <c r="H67" s="62"/>
      <c r="I67" s="25"/>
    </row>
    <row r="68" spans="1:9" x14ac:dyDescent="0.2">
      <c r="A68" s="25" t="s">
        <v>68</v>
      </c>
      <c r="B68" s="68" t="s">
        <v>69</v>
      </c>
      <c r="C68" s="69">
        <f>AVERAGE(C61:C63)</f>
        <v>20.103333333333335</v>
      </c>
      <c r="E68" s="25" t="s">
        <v>68</v>
      </c>
      <c r="F68" s="68" t="s">
        <v>70</v>
      </c>
      <c r="G68" s="69">
        <f>AVERAGE(G61:G63)</f>
        <v>28.23</v>
      </c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">
      <c r="A72" s="98">
        <v>35937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94">
        <v>35941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5">
        <v>35942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25"/>
      <c r="C75" s="65"/>
      <c r="D75" s="25"/>
      <c r="E75" s="25"/>
      <c r="F75" s="61"/>
      <c r="G75" s="62"/>
      <c r="H75" s="62"/>
      <c r="I75" s="25"/>
    </row>
    <row r="76" spans="1:9" x14ac:dyDescent="0.2">
      <c r="A76" s="25" t="s">
        <v>62</v>
      </c>
      <c r="B76" s="87" t="s">
        <v>89</v>
      </c>
      <c r="C76" s="65">
        <f>C74</f>
        <v>1.19</v>
      </c>
      <c r="D76" s="25"/>
      <c r="E76" s="25"/>
      <c r="F76" s="61"/>
      <c r="G76" s="62"/>
      <c r="H76" s="62"/>
      <c r="I76" s="25"/>
    </row>
    <row r="77" spans="1:9" x14ac:dyDescent="0.2">
      <c r="A77" s="25" t="s">
        <v>65</v>
      </c>
      <c r="B77" s="87" t="s">
        <v>90</v>
      </c>
      <c r="C77" s="65">
        <f>AVERAGE(C73:C74)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68</v>
      </c>
      <c r="B78" s="87" t="s">
        <v>91</v>
      </c>
      <c r="C78" s="65">
        <f>AVERAGE(C72:C74)</f>
        <v>1.19</v>
      </c>
      <c r="D78" s="25"/>
      <c r="E78" s="25"/>
      <c r="F78" s="61"/>
      <c r="G78" s="62"/>
      <c r="H78" s="62"/>
      <c r="I78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D50" sqref="D50"/>
    </sheetView>
  </sheetViews>
  <sheetFormatPr defaultRowHeight="12.75" x14ac:dyDescent="0.2"/>
  <cols>
    <col min="1" max="1" width="12.85546875" customWidth="1"/>
    <col min="2" max="2" width="10.140625" customWidth="1"/>
    <col min="3" max="3" width="13.42578125" customWidth="1"/>
    <col min="4" max="4" width="11" customWidth="1"/>
    <col min="5" max="5" width="10.5703125" customWidth="1"/>
    <col min="6" max="6" width="11.28515625" customWidth="1"/>
    <col min="7" max="7" width="10.42578125" customWidth="1"/>
    <col min="8" max="8" width="10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125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97">
        <v>35877</v>
      </c>
      <c r="C12" s="92" t="s">
        <v>126</v>
      </c>
      <c r="D12" s="24">
        <v>16.510000000000002</v>
      </c>
      <c r="E12" s="24">
        <v>16.77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>B12+1</f>
        <v>35878</v>
      </c>
      <c r="C13" s="92" t="s">
        <v>126</v>
      </c>
      <c r="D13" s="24">
        <v>15.92</v>
      </c>
      <c r="E13" s="24">
        <v>16.23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v>35879</v>
      </c>
      <c r="C14" s="92" t="s">
        <v>126</v>
      </c>
      <c r="D14" s="24">
        <v>16.48</v>
      </c>
      <c r="E14" s="24">
        <v>16.760000000000002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 t="shared" si="0"/>
        <v>35880</v>
      </c>
      <c r="C15" s="92" t="s">
        <v>126</v>
      </c>
      <c r="D15" s="24">
        <v>16.829999999999998</v>
      </c>
      <c r="E15" s="24">
        <v>17.079999999999998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f t="shared" si="0"/>
        <v>35881</v>
      </c>
      <c r="C16" s="92" t="s">
        <v>126</v>
      </c>
      <c r="D16" s="24">
        <v>16.760000000000002</v>
      </c>
      <c r="E16" s="24">
        <v>17.010000000000002</v>
      </c>
      <c r="F16" s="92"/>
      <c r="G16" s="24"/>
      <c r="H16" s="24"/>
      <c r="I16" s="92"/>
    </row>
    <row r="17" spans="1:9" x14ac:dyDescent="0.2">
      <c r="A17" s="19">
        <f t="shared" si="0"/>
        <v>6</v>
      </c>
      <c r="B17" s="97">
        <v>35884</v>
      </c>
      <c r="C17" s="92" t="s">
        <v>126</v>
      </c>
      <c r="D17" s="24">
        <v>16.21</v>
      </c>
      <c r="E17" s="24">
        <v>16.47</v>
      </c>
      <c r="F17" s="92" t="s">
        <v>126</v>
      </c>
      <c r="G17" s="24">
        <v>2.4089999999999998</v>
      </c>
      <c r="H17" s="24"/>
      <c r="I17" s="92"/>
    </row>
    <row r="18" spans="1:9" x14ac:dyDescent="0.2">
      <c r="A18" s="19">
        <f t="shared" si="0"/>
        <v>7</v>
      </c>
      <c r="B18" s="97">
        <f>B17+1</f>
        <v>35885</v>
      </c>
      <c r="C18" s="92" t="s">
        <v>126</v>
      </c>
      <c r="D18" s="24">
        <v>15.61</v>
      </c>
      <c r="E18" s="24">
        <v>15.94</v>
      </c>
      <c r="F18" s="92" t="s">
        <v>126</v>
      </c>
      <c r="G18" s="24">
        <v>2.5219999999999998</v>
      </c>
      <c r="H18" s="24">
        <v>2.395</v>
      </c>
      <c r="I18" s="92" t="s">
        <v>126</v>
      </c>
    </row>
    <row r="19" spans="1:9" x14ac:dyDescent="0.2">
      <c r="A19" s="104"/>
      <c r="B19" s="97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97">
        <f>B18+1</f>
        <v>35886</v>
      </c>
      <c r="C20" s="89" t="s">
        <v>126</v>
      </c>
      <c r="D20" s="24">
        <v>15.54</v>
      </c>
      <c r="E20" s="24">
        <v>15.86</v>
      </c>
      <c r="F20" s="89" t="s">
        <v>126</v>
      </c>
      <c r="G20" s="24">
        <v>2.5009999999999999</v>
      </c>
      <c r="H20" s="24">
        <v>2.375</v>
      </c>
      <c r="I20" s="89"/>
    </row>
    <row r="21" spans="1:9" x14ac:dyDescent="0.2">
      <c r="A21" s="19">
        <f>A20+1</f>
        <v>9</v>
      </c>
      <c r="B21" s="97">
        <f>B20+1</f>
        <v>35887</v>
      </c>
      <c r="C21" s="89" t="s">
        <v>126</v>
      </c>
      <c r="D21" s="24">
        <v>15.74</v>
      </c>
      <c r="E21" s="24">
        <v>16.059999999999999</v>
      </c>
      <c r="F21" s="89" t="s">
        <v>126</v>
      </c>
      <c r="G21" s="24">
        <v>2.5619999999999998</v>
      </c>
      <c r="H21" s="24">
        <v>2.4369999999999998</v>
      </c>
      <c r="I21" s="25"/>
    </row>
    <row r="22" spans="1:9" x14ac:dyDescent="0.2">
      <c r="A22" s="19">
        <f t="shared" ref="A22:A28" si="1">A21+1</f>
        <v>10</v>
      </c>
      <c r="B22" s="97">
        <f t="shared" ref="B22:B29" si="2">B21+1</f>
        <v>35888</v>
      </c>
      <c r="C22" s="89" t="s">
        <v>126</v>
      </c>
      <c r="D22" s="24">
        <v>15.99</v>
      </c>
      <c r="E22" s="24">
        <v>16.29</v>
      </c>
      <c r="F22" s="89" t="s">
        <v>126</v>
      </c>
      <c r="G22" s="24">
        <v>2.556</v>
      </c>
      <c r="H22" s="24">
        <v>2.4300000000000002</v>
      </c>
      <c r="I22" s="25"/>
    </row>
    <row r="23" spans="1:9" x14ac:dyDescent="0.2">
      <c r="A23" s="19">
        <f t="shared" si="1"/>
        <v>11</v>
      </c>
      <c r="B23" s="97">
        <v>35891</v>
      </c>
      <c r="C23" s="89" t="s">
        <v>126</v>
      </c>
      <c r="D23" s="24">
        <v>15.45</v>
      </c>
      <c r="E23" s="24">
        <v>15.79</v>
      </c>
      <c r="F23" s="89" t="s">
        <v>126</v>
      </c>
      <c r="G23" s="24">
        <v>2.5350000000000001</v>
      </c>
      <c r="H23" s="24">
        <v>2.41</v>
      </c>
      <c r="I23" s="25"/>
    </row>
    <row r="24" spans="1:9" x14ac:dyDescent="0.2">
      <c r="A24" s="19">
        <f t="shared" si="1"/>
        <v>12</v>
      </c>
      <c r="B24" s="97">
        <f t="shared" si="2"/>
        <v>35892</v>
      </c>
      <c r="C24" s="89" t="s">
        <v>126</v>
      </c>
      <c r="D24" s="24">
        <v>15.22</v>
      </c>
      <c r="E24" s="24">
        <v>15.57</v>
      </c>
      <c r="F24" s="89" t="s">
        <v>126</v>
      </c>
      <c r="G24" s="24">
        <v>2.6680000000000001</v>
      </c>
      <c r="H24" s="24">
        <v>2.5499999999999998</v>
      </c>
      <c r="I24" s="25"/>
    </row>
    <row r="25" spans="1:9" x14ac:dyDescent="0.2">
      <c r="A25" s="19">
        <f t="shared" si="1"/>
        <v>13</v>
      </c>
      <c r="B25" s="97">
        <f t="shared" si="2"/>
        <v>35893</v>
      </c>
      <c r="C25" s="89" t="s">
        <v>126</v>
      </c>
      <c r="D25" s="24">
        <v>15.55</v>
      </c>
      <c r="E25" s="24">
        <v>15.9</v>
      </c>
      <c r="F25" s="89" t="s">
        <v>126</v>
      </c>
      <c r="G25" s="24">
        <v>2.6890000000000001</v>
      </c>
      <c r="H25" s="24">
        <v>2.57</v>
      </c>
      <c r="I25" s="25"/>
    </row>
    <row r="26" spans="1:9" x14ac:dyDescent="0.2">
      <c r="A26" s="19">
        <f t="shared" si="1"/>
        <v>14</v>
      </c>
      <c r="B26" s="97">
        <f t="shared" si="2"/>
        <v>35894</v>
      </c>
      <c r="C26" s="89" t="s">
        <v>126</v>
      </c>
      <c r="D26" s="24">
        <v>15.56</v>
      </c>
      <c r="E26" s="24">
        <v>15.9</v>
      </c>
      <c r="F26" s="89" t="s">
        <v>126</v>
      </c>
      <c r="G26" s="24">
        <v>2.657</v>
      </c>
      <c r="H26" s="24">
        <v>2.5499999999999998</v>
      </c>
      <c r="I26" s="25"/>
    </row>
    <row r="27" spans="1:9" x14ac:dyDescent="0.2">
      <c r="A27" s="19">
        <f t="shared" si="1"/>
        <v>15</v>
      </c>
      <c r="B27" s="97">
        <v>35898</v>
      </c>
      <c r="C27" s="89" t="s">
        <v>126</v>
      </c>
      <c r="D27" s="24">
        <v>15.32</v>
      </c>
      <c r="E27" s="24">
        <v>15.65</v>
      </c>
      <c r="F27" s="89" t="s">
        <v>126</v>
      </c>
      <c r="G27" s="24">
        <v>2.4790000000000001</v>
      </c>
      <c r="H27" s="24">
        <v>2.375</v>
      </c>
      <c r="I27" s="25"/>
    </row>
    <row r="28" spans="1:9" x14ac:dyDescent="0.2">
      <c r="A28" s="19">
        <f t="shared" si="1"/>
        <v>16</v>
      </c>
      <c r="B28" s="97">
        <f t="shared" si="2"/>
        <v>35899</v>
      </c>
      <c r="C28" s="89" t="s">
        <v>126</v>
      </c>
      <c r="D28" s="24">
        <v>15.12</v>
      </c>
      <c r="E28" s="24">
        <v>15.5</v>
      </c>
      <c r="F28" s="89" t="s">
        <v>126</v>
      </c>
      <c r="G28" s="24">
        <v>2.5009999999999999</v>
      </c>
      <c r="H28" s="24">
        <v>2.395</v>
      </c>
      <c r="I28" s="25"/>
    </row>
    <row r="29" spans="1:9" x14ac:dyDescent="0.2">
      <c r="A29" s="19">
        <f>A28+1</f>
        <v>17</v>
      </c>
      <c r="B29" s="97">
        <f t="shared" si="2"/>
        <v>35900</v>
      </c>
      <c r="C29" s="89" t="s">
        <v>126</v>
      </c>
      <c r="D29" s="24">
        <v>15.46</v>
      </c>
      <c r="E29" s="24">
        <v>15.82</v>
      </c>
      <c r="F29" s="89" t="s">
        <v>126</v>
      </c>
      <c r="G29" s="24">
        <v>2.5209999999999999</v>
      </c>
      <c r="H29" s="24">
        <v>2.41</v>
      </c>
      <c r="I29" s="25"/>
    </row>
    <row r="30" spans="1:9" x14ac:dyDescent="0.2">
      <c r="A30" s="19">
        <f t="shared" ref="A30:B40" si="3">A29+1</f>
        <v>18</v>
      </c>
      <c r="B30" s="97">
        <f t="shared" si="3"/>
        <v>35901</v>
      </c>
      <c r="C30" s="89" t="s">
        <v>126</v>
      </c>
      <c r="D30" s="24">
        <v>15.9</v>
      </c>
      <c r="E30" s="24">
        <v>16.239999999999998</v>
      </c>
      <c r="F30" s="89" t="s">
        <v>126</v>
      </c>
      <c r="G30" s="24">
        <v>2.4790000000000001</v>
      </c>
      <c r="H30" s="24">
        <v>2.375</v>
      </c>
      <c r="I30" s="25"/>
    </row>
    <row r="31" spans="1:9" x14ac:dyDescent="0.2">
      <c r="A31" s="19">
        <f t="shared" si="3"/>
        <v>19</v>
      </c>
      <c r="B31" s="97">
        <f t="shared" si="3"/>
        <v>35902</v>
      </c>
      <c r="C31" s="89" t="s">
        <v>126</v>
      </c>
      <c r="D31" s="24">
        <v>15.46</v>
      </c>
      <c r="E31" s="24">
        <v>15.91</v>
      </c>
      <c r="F31" s="89" t="s">
        <v>126</v>
      </c>
      <c r="G31" s="24">
        <v>2.4750000000000001</v>
      </c>
      <c r="H31" s="24">
        <v>2.375</v>
      </c>
      <c r="I31" s="25"/>
    </row>
    <row r="32" spans="1:9" x14ac:dyDescent="0.2">
      <c r="A32" s="19">
        <f t="shared" si="3"/>
        <v>20</v>
      </c>
      <c r="B32" s="97">
        <v>35905</v>
      </c>
      <c r="C32" s="89" t="s">
        <v>126</v>
      </c>
      <c r="D32" s="24">
        <v>15.41</v>
      </c>
      <c r="E32" s="24">
        <v>15.91</v>
      </c>
      <c r="F32" s="89" t="s">
        <v>126</v>
      </c>
      <c r="G32" s="24">
        <v>2.4689999999999999</v>
      </c>
      <c r="H32" s="24">
        <v>2.375</v>
      </c>
      <c r="I32" s="25"/>
    </row>
    <row r="33" spans="1:9" x14ac:dyDescent="0.2">
      <c r="A33" s="19">
        <f t="shared" si="3"/>
        <v>21</v>
      </c>
      <c r="B33" s="97">
        <f t="shared" si="3"/>
        <v>35906</v>
      </c>
      <c r="C33" s="89" t="s">
        <v>126</v>
      </c>
      <c r="D33" s="24">
        <v>15.45</v>
      </c>
      <c r="E33" s="24">
        <v>15.98</v>
      </c>
      <c r="F33" s="89" t="s">
        <v>126</v>
      </c>
      <c r="G33" s="24">
        <v>2.5609999999999999</v>
      </c>
      <c r="H33" s="24">
        <v>2.4580000000000002</v>
      </c>
      <c r="I33" s="26"/>
    </row>
    <row r="34" spans="1:9" x14ac:dyDescent="0.2">
      <c r="A34" s="19">
        <f t="shared" si="3"/>
        <v>22</v>
      </c>
      <c r="B34" s="97">
        <f t="shared" si="3"/>
        <v>35907</v>
      </c>
      <c r="C34" s="92" t="s">
        <v>123</v>
      </c>
      <c r="D34" s="24">
        <v>15.54</v>
      </c>
      <c r="E34" s="24">
        <v>15.91</v>
      </c>
      <c r="F34" s="89" t="s">
        <v>126</v>
      </c>
      <c r="G34" s="24">
        <v>2.3980000000000001</v>
      </c>
      <c r="H34" s="24">
        <v>2.2999999999999998</v>
      </c>
      <c r="I34" s="21"/>
    </row>
    <row r="35" spans="1:9" x14ac:dyDescent="0.2">
      <c r="A35" s="19">
        <f t="shared" si="3"/>
        <v>23</v>
      </c>
      <c r="B35" s="97">
        <f t="shared" si="3"/>
        <v>35908</v>
      </c>
      <c r="C35" s="92" t="s">
        <v>123</v>
      </c>
      <c r="D35" s="24">
        <v>15.19</v>
      </c>
      <c r="E35" s="24">
        <v>15.7</v>
      </c>
      <c r="F35" s="89" t="s">
        <v>126</v>
      </c>
      <c r="G35" s="24">
        <v>2.3279999999999998</v>
      </c>
      <c r="H35" s="24">
        <v>2.23</v>
      </c>
      <c r="I35" s="21"/>
    </row>
    <row r="36" spans="1:9" x14ac:dyDescent="0.2">
      <c r="A36" s="19">
        <f t="shared" si="3"/>
        <v>24</v>
      </c>
      <c r="B36" s="97">
        <f t="shared" si="3"/>
        <v>35909</v>
      </c>
      <c r="C36" s="92" t="s">
        <v>123</v>
      </c>
      <c r="D36" s="24">
        <v>15.09</v>
      </c>
      <c r="E36" s="24">
        <v>15.59</v>
      </c>
      <c r="F36" s="89" t="s">
        <v>126</v>
      </c>
      <c r="G36" s="24">
        <v>2.3420000000000001</v>
      </c>
      <c r="H36" s="24">
        <v>2.25</v>
      </c>
      <c r="I36" s="21"/>
    </row>
    <row r="37" spans="1:9" x14ac:dyDescent="0.2">
      <c r="A37" s="19">
        <f t="shared" si="3"/>
        <v>25</v>
      </c>
      <c r="B37" s="97">
        <v>35912</v>
      </c>
      <c r="C37" s="92" t="s">
        <v>123</v>
      </c>
      <c r="D37" s="24">
        <v>15.32</v>
      </c>
      <c r="E37" s="24">
        <v>15.81</v>
      </c>
      <c r="F37" s="89" t="s">
        <v>126</v>
      </c>
      <c r="G37" s="24">
        <v>2.266</v>
      </c>
      <c r="H37" s="24">
        <v>2.1800000000000002</v>
      </c>
      <c r="I37" s="21"/>
    </row>
    <row r="38" spans="1:9" x14ac:dyDescent="0.2">
      <c r="A38" s="19">
        <f t="shared" si="3"/>
        <v>26</v>
      </c>
      <c r="B38" s="97">
        <f t="shared" si="3"/>
        <v>35913</v>
      </c>
      <c r="C38" s="92" t="s">
        <v>123</v>
      </c>
      <c r="D38" s="24">
        <v>15.74</v>
      </c>
      <c r="E38" s="24">
        <v>16.21</v>
      </c>
      <c r="F38" s="89" t="s">
        <v>126</v>
      </c>
      <c r="G38" s="24">
        <v>2.262</v>
      </c>
      <c r="H38" s="24">
        <v>2.1949999999999998</v>
      </c>
      <c r="I38" s="21"/>
    </row>
    <row r="39" spans="1:9" x14ac:dyDescent="0.2">
      <c r="A39" s="19">
        <f t="shared" si="3"/>
        <v>27</v>
      </c>
      <c r="B39" s="97">
        <f t="shared" si="3"/>
        <v>35914</v>
      </c>
      <c r="C39" s="92" t="s">
        <v>123</v>
      </c>
      <c r="D39" s="24">
        <v>15.32</v>
      </c>
      <c r="E39" s="24">
        <v>15.86</v>
      </c>
      <c r="F39" s="92" t="s">
        <v>123</v>
      </c>
      <c r="G39" s="24">
        <v>2.298</v>
      </c>
      <c r="H39" s="24">
        <v>2.202</v>
      </c>
      <c r="I39" s="92"/>
    </row>
    <row r="40" spans="1:9" x14ac:dyDescent="0.2">
      <c r="A40" s="19">
        <f t="shared" si="3"/>
        <v>28</v>
      </c>
      <c r="B40" s="97">
        <f t="shared" si="3"/>
        <v>35915</v>
      </c>
      <c r="C40" s="92" t="s">
        <v>123</v>
      </c>
      <c r="D40" s="24">
        <v>15.39</v>
      </c>
      <c r="E40" s="24">
        <v>16</v>
      </c>
      <c r="F40" s="92" t="s">
        <v>123</v>
      </c>
      <c r="G40" s="24">
        <v>2.2210000000000001</v>
      </c>
      <c r="H40" s="24">
        <v>2.1320000000000001</v>
      </c>
      <c r="I40" s="92" t="s">
        <v>123</v>
      </c>
    </row>
    <row r="41" spans="1:9" x14ac:dyDescent="0.2">
      <c r="A41" s="19"/>
      <c r="B41" s="97"/>
      <c r="C41" s="89"/>
      <c r="D41" s="30"/>
      <c r="E41" s="30"/>
      <c r="F41" s="89"/>
      <c r="G41" s="30"/>
      <c r="H41" s="30"/>
      <c r="I41" s="92"/>
    </row>
    <row r="42" spans="1:9" x14ac:dyDescent="0.2">
      <c r="A42" s="28" t="s">
        <v>20</v>
      </c>
      <c r="B42" s="20"/>
      <c r="C42" s="21"/>
      <c r="D42" s="29">
        <v>35906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35913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35914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ROUND((AVERAGE(D12:D33)),3)</f>
        <v>15.785</v>
      </c>
      <c r="E48" s="40">
        <f>ROUND((AVERAGE(E12:E33)),3)</f>
        <v>16.126000000000001</v>
      </c>
      <c r="F48" s="41" t="s">
        <v>29</v>
      </c>
      <c r="G48" s="42">
        <f>ROUND((AVERAGE(G17:G38)),5)</f>
        <v>2.4847600000000001</v>
      </c>
      <c r="H48" s="42">
        <f>ROUND((AVERAGE(H18:H39)),5)</f>
        <v>2.3731900000000001</v>
      </c>
      <c r="I48" s="43" t="s">
        <v>30</v>
      </c>
    </row>
    <row r="49" spans="1:9" x14ac:dyDescent="0.2">
      <c r="A49" s="44" t="s">
        <v>31</v>
      </c>
      <c r="B49" s="45"/>
      <c r="C49" s="99" t="s">
        <v>127</v>
      </c>
      <c r="D49" s="103">
        <f>ROUND((AVERAGE(D20:D40)),3)</f>
        <v>15.465</v>
      </c>
      <c r="E49" s="103">
        <f>ROUND((AVERAGE(E20:E40)),3)</f>
        <v>15.879</v>
      </c>
      <c r="F49" s="48" t="s">
        <v>33</v>
      </c>
      <c r="G49" s="49">
        <f>ROUND((AVERAGE(G20:G40)),5)</f>
        <v>2.4651399999999999</v>
      </c>
      <c r="H49" s="49">
        <f>ROUND((AVERAGE(H20:H40)),5)</f>
        <v>2.3606699999999998</v>
      </c>
      <c r="I49" s="43" t="s">
        <v>34</v>
      </c>
    </row>
    <row r="50" spans="1:9" x14ac:dyDescent="0.2">
      <c r="A50" s="50" t="s">
        <v>35</v>
      </c>
      <c r="B50" s="45"/>
      <c r="C50" s="51"/>
      <c r="D50" s="105">
        <f>ROUND((((SUM(D20:D40))-D33+E33)/21),3)</f>
        <v>15.49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D33</f>
        <v>15.45</v>
      </c>
      <c r="E51" s="47" t="s">
        <v>36</v>
      </c>
      <c r="F51" s="53" t="s">
        <v>49</v>
      </c>
      <c r="G51" s="49">
        <f>G38</f>
        <v>2.262</v>
      </c>
      <c r="H51" s="49">
        <f>H39</f>
        <v>2.202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ROUND((SUM(D32:D33)/2),3)</f>
        <v>15.43</v>
      </c>
      <c r="E52" s="54" t="s">
        <v>36</v>
      </c>
      <c r="F52" s="53" t="s">
        <v>43</v>
      </c>
      <c r="G52" s="49">
        <f>ROUND(SUM(G37:G38)/2,5)</f>
        <v>2.2639999999999998</v>
      </c>
      <c r="H52" s="49">
        <f>SUM(H38:H39)/2</f>
        <v>2.1985000000000001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ROUND((SUM(D31:D33)/3),3)</f>
        <v>15.44</v>
      </c>
      <c r="E53" s="47" t="s">
        <v>36</v>
      </c>
      <c r="F53" s="53" t="s">
        <v>40</v>
      </c>
      <c r="G53" s="49">
        <f>ROUND(AVERAGE(G36:G38),5)</f>
        <v>2.29</v>
      </c>
      <c r="H53" s="49">
        <f>ROUND(AVERAGE(H37:H39),5)</f>
        <v>2.1923300000000001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2.2995000000000001</v>
      </c>
      <c r="H54" s="49">
        <f>ROUND(AVERAGE(H36:H39),5)</f>
        <v>2.20675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ROUND((SUM(D29:D33)/5),3)</f>
        <v>15.536</v>
      </c>
      <c r="E55" s="55" t="s">
        <v>36</v>
      </c>
      <c r="F55" s="53" t="s">
        <v>38</v>
      </c>
      <c r="G55" s="49">
        <f>ROUND(AVERAGE(G34:G38),5)</f>
        <v>2.3191999999999999</v>
      </c>
      <c r="H55" s="49">
        <f>ROUND(AVERAGE(H35:H39),5)</f>
        <v>2.2113999999999998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2.266</v>
      </c>
      <c r="H56" s="49">
        <f>H38</f>
        <v>2.1949999999999998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2.3420000000000001</v>
      </c>
      <c r="H57" s="42">
        <f>H37</f>
        <v>2.1800000000000002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2.3040000000000003</v>
      </c>
      <c r="H58" s="49">
        <f>ROUND(AVERAGE(H37:H38),5)</f>
        <v>2.1875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98">
        <v>35908</v>
      </c>
      <c r="C62" s="62">
        <v>22.31</v>
      </c>
      <c r="E62" s="98">
        <v>35908</v>
      </c>
      <c r="F62" s="61"/>
      <c r="G62" s="100">
        <v>24.3</v>
      </c>
      <c r="H62" s="62"/>
      <c r="I62" s="25"/>
    </row>
    <row r="63" spans="1:9" x14ac:dyDescent="0.2">
      <c r="A63" s="94">
        <v>35909</v>
      </c>
      <c r="B63" s="68" t="s">
        <v>59</v>
      </c>
      <c r="C63" s="62">
        <v>21.85</v>
      </c>
      <c r="E63" s="94">
        <v>35909</v>
      </c>
      <c r="F63" s="68" t="s">
        <v>60</v>
      </c>
      <c r="G63" s="101">
        <v>24.14</v>
      </c>
      <c r="H63" s="62"/>
      <c r="I63" s="25"/>
    </row>
    <row r="64" spans="1:9" x14ac:dyDescent="0.2">
      <c r="A64" s="95">
        <v>35912</v>
      </c>
      <c r="C64" s="62">
        <v>22.69</v>
      </c>
      <c r="E64" s="95">
        <v>35912</v>
      </c>
      <c r="G64" s="101">
        <v>25.03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22.69</v>
      </c>
      <c r="E67" s="25" t="s">
        <v>62</v>
      </c>
      <c r="F67" s="68" t="s">
        <v>64</v>
      </c>
      <c r="G67" s="69">
        <f>G64</f>
        <v>25.03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22.270000000000003</v>
      </c>
      <c r="E68" s="25" t="s">
        <v>65</v>
      </c>
      <c r="F68" s="68" t="s">
        <v>67</v>
      </c>
      <c r="G68" s="69">
        <f>AVERAGE(G63:G64)</f>
        <v>24.585000000000001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22.283333333333331</v>
      </c>
      <c r="E69" s="25" t="s">
        <v>68</v>
      </c>
      <c r="F69" s="68" t="s">
        <v>70</v>
      </c>
      <c r="G69" s="69">
        <f>AVERAGE(G62:G64)</f>
        <v>24.49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35909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4">
        <v>35912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5">
        <v>35913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rintOptions gridLinesSet="0"/>
  <pageMargins left="0.75" right="0.75" top="1" bottom="1" header="0.5" footer="0.5"/>
  <pageSetup scale="66" orientation="portrait" r:id="rId1"/>
  <headerFooter alignWithMargins="0">
    <oddHeader>&amp;A</oddHeader>
    <oddFooter>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showGridLines="0" workbookViewId="0">
      <selection activeCell="D49" sqref="D49"/>
    </sheetView>
  </sheetViews>
  <sheetFormatPr defaultRowHeight="12.75" x14ac:dyDescent="0.2"/>
  <cols>
    <col min="1" max="1" width="11.85546875" customWidth="1"/>
    <col min="2" max="2" width="10.5703125" customWidth="1"/>
    <col min="3" max="3" width="13.7109375" customWidth="1"/>
    <col min="4" max="5" width="11" customWidth="1"/>
    <col min="6" max="7" width="10.85546875" customWidth="1"/>
    <col min="8" max="8" width="11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128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27" si="0">A11+1</f>
        <v>1</v>
      </c>
      <c r="B12" s="97">
        <v>35849</v>
      </c>
      <c r="C12" s="92" t="s">
        <v>129</v>
      </c>
      <c r="D12" s="24">
        <v>15.37</v>
      </c>
      <c r="E12" s="24">
        <v>15.75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>B12+1</f>
        <v>35850</v>
      </c>
      <c r="C13" s="92" t="s">
        <v>129</v>
      </c>
      <c r="D13" s="24">
        <v>15.31</v>
      </c>
      <c r="E13" s="24">
        <v>15.68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35851</v>
      </c>
      <c r="C14" s="92" t="s">
        <v>129</v>
      </c>
      <c r="D14" s="24">
        <v>15.45</v>
      </c>
      <c r="E14" s="24">
        <v>15.79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 t="shared" si="0"/>
        <v>35852</v>
      </c>
      <c r="C15" s="92" t="s">
        <v>129</v>
      </c>
      <c r="D15" s="24">
        <v>15.35</v>
      </c>
      <c r="E15" s="24">
        <v>15.69</v>
      </c>
      <c r="F15" s="92" t="s">
        <v>129</v>
      </c>
      <c r="G15" s="24">
        <v>2.2839999999999998</v>
      </c>
      <c r="H15" s="24"/>
      <c r="I15" s="89"/>
    </row>
    <row r="16" spans="1:9" x14ac:dyDescent="0.2">
      <c r="A16" s="19">
        <f t="shared" si="0"/>
        <v>5</v>
      </c>
      <c r="B16" s="97">
        <f t="shared" si="0"/>
        <v>35853</v>
      </c>
      <c r="C16" s="92" t="s">
        <v>129</v>
      </c>
      <c r="D16" s="24">
        <v>15.44</v>
      </c>
      <c r="E16" s="24">
        <v>15.77</v>
      </c>
      <c r="F16" s="92" t="s">
        <v>129</v>
      </c>
      <c r="G16" s="24">
        <v>2.3210000000000002</v>
      </c>
      <c r="H16" s="24">
        <v>2.2229999999999999</v>
      </c>
      <c r="I16" s="92" t="s">
        <v>129</v>
      </c>
    </row>
    <row r="17" spans="1:9" x14ac:dyDescent="0.2">
      <c r="A17" s="19"/>
      <c r="B17" s="97"/>
      <c r="C17" s="92"/>
      <c r="D17" s="24"/>
      <c r="E17" s="24"/>
      <c r="F17" s="92"/>
      <c r="G17" s="24"/>
      <c r="H17" s="24"/>
      <c r="I17" s="92"/>
    </row>
    <row r="18" spans="1:9" x14ac:dyDescent="0.2">
      <c r="A18" s="104">
        <f>A16+1</f>
        <v>6</v>
      </c>
      <c r="B18" s="97">
        <v>35856</v>
      </c>
      <c r="C18" s="89" t="s">
        <v>129</v>
      </c>
      <c r="D18" s="24">
        <v>15.34</v>
      </c>
      <c r="E18" s="24">
        <v>15.68</v>
      </c>
      <c r="F18" s="89" t="s">
        <v>129</v>
      </c>
      <c r="G18" s="24">
        <v>2.2919999999999998</v>
      </c>
      <c r="H18" s="24">
        <v>2.1930000000000001</v>
      </c>
      <c r="I18" s="89"/>
    </row>
    <row r="19" spans="1:9" x14ac:dyDescent="0.2">
      <c r="A19" s="19">
        <f t="shared" si="0"/>
        <v>7</v>
      </c>
      <c r="B19" s="97">
        <f>B18+1</f>
        <v>35857</v>
      </c>
      <c r="C19" s="89" t="s">
        <v>129</v>
      </c>
      <c r="D19" s="24">
        <v>15.27</v>
      </c>
      <c r="E19" s="24">
        <v>15.61</v>
      </c>
      <c r="F19" s="89" t="s">
        <v>129</v>
      </c>
      <c r="G19" s="24">
        <v>2.2410000000000001</v>
      </c>
      <c r="H19" s="24">
        <v>2.14</v>
      </c>
      <c r="I19" s="89"/>
    </row>
    <row r="20" spans="1:9" x14ac:dyDescent="0.2">
      <c r="A20" s="19">
        <f t="shared" si="0"/>
        <v>8</v>
      </c>
      <c r="B20" s="97">
        <v>35858</v>
      </c>
      <c r="C20" s="89" t="s">
        <v>129</v>
      </c>
      <c r="D20" s="24">
        <v>15.32</v>
      </c>
      <c r="E20" s="24">
        <v>15.65</v>
      </c>
      <c r="F20" s="89" t="s">
        <v>129</v>
      </c>
      <c r="G20" s="24">
        <v>2.2280000000000002</v>
      </c>
      <c r="H20" s="24">
        <v>2.13</v>
      </c>
      <c r="I20" s="25"/>
    </row>
    <row r="21" spans="1:9" x14ac:dyDescent="0.2">
      <c r="A21" s="19">
        <f t="shared" si="0"/>
        <v>9</v>
      </c>
      <c r="B21" s="97">
        <f>B20+1</f>
        <v>35859</v>
      </c>
      <c r="C21" s="89" t="s">
        <v>129</v>
      </c>
      <c r="D21" s="24">
        <v>15.33</v>
      </c>
      <c r="E21" s="24">
        <v>15.67</v>
      </c>
      <c r="F21" s="89" t="s">
        <v>129</v>
      </c>
      <c r="G21" s="24">
        <v>2.141</v>
      </c>
      <c r="H21" s="24">
        <v>2.0499999999999998</v>
      </c>
      <c r="I21" s="25"/>
    </row>
    <row r="22" spans="1:9" x14ac:dyDescent="0.2">
      <c r="A22" s="19">
        <f t="shared" si="0"/>
        <v>10</v>
      </c>
      <c r="B22" s="97">
        <v>35860</v>
      </c>
      <c r="C22" s="89" t="s">
        <v>129</v>
      </c>
      <c r="D22" s="24">
        <v>14.91</v>
      </c>
      <c r="E22" s="24">
        <v>15.3</v>
      </c>
      <c r="F22" s="89" t="s">
        <v>129</v>
      </c>
      <c r="G22" s="24">
        <v>2.129</v>
      </c>
      <c r="H22" s="24">
        <v>2.04</v>
      </c>
      <c r="I22" s="25"/>
    </row>
    <row r="23" spans="1:9" x14ac:dyDescent="0.2">
      <c r="A23" s="19">
        <f t="shared" si="0"/>
        <v>11</v>
      </c>
      <c r="B23" s="97">
        <v>35863</v>
      </c>
      <c r="C23" s="89" t="s">
        <v>129</v>
      </c>
      <c r="D23" s="24">
        <v>14.33</v>
      </c>
      <c r="E23" s="24">
        <v>14.72</v>
      </c>
      <c r="F23" s="89" t="s">
        <v>129</v>
      </c>
      <c r="G23" s="24">
        <v>2.169</v>
      </c>
      <c r="H23" s="24">
        <v>2.08</v>
      </c>
      <c r="I23" s="25"/>
    </row>
    <row r="24" spans="1:9" x14ac:dyDescent="0.2">
      <c r="A24" s="19">
        <f t="shared" si="0"/>
        <v>12</v>
      </c>
      <c r="B24" s="97">
        <f>B23+1</f>
        <v>35864</v>
      </c>
      <c r="C24" s="89" t="s">
        <v>129</v>
      </c>
      <c r="D24" s="24">
        <v>14.26</v>
      </c>
      <c r="E24" s="24">
        <v>14.63</v>
      </c>
      <c r="F24" s="89" t="s">
        <v>129</v>
      </c>
      <c r="G24" s="24">
        <v>2.137</v>
      </c>
      <c r="H24" s="24">
        <v>2.052</v>
      </c>
      <c r="I24" s="25"/>
    </row>
    <row r="25" spans="1:9" x14ac:dyDescent="0.2">
      <c r="A25" s="19">
        <f t="shared" si="0"/>
        <v>13</v>
      </c>
      <c r="B25" s="97">
        <f>B24+1</f>
        <v>35865</v>
      </c>
      <c r="C25" s="89" t="s">
        <v>129</v>
      </c>
      <c r="D25" s="24">
        <v>14.18</v>
      </c>
      <c r="E25" s="24">
        <v>14.56</v>
      </c>
      <c r="F25" s="89" t="s">
        <v>129</v>
      </c>
      <c r="G25" s="24">
        <v>2.1720000000000002</v>
      </c>
      <c r="H25" s="24">
        <v>2.085</v>
      </c>
      <c r="I25" s="25"/>
    </row>
    <row r="26" spans="1:9" x14ac:dyDescent="0.2">
      <c r="A26" s="19">
        <f t="shared" si="0"/>
        <v>14</v>
      </c>
      <c r="B26" s="97">
        <v>35866</v>
      </c>
      <c r="C26" s="89" t="s">
        <v>129</v>
      </c>
      <c r="D26" s="24">
        <v>14.2</v>
      </c>
      <c r="E26" s="24">
        <v>14.57</v>
      </c>
      <c r="F26" s="89" t="s">
        <v>129</v>
      </c>
      <c r="G26" s="24">
        <v>2.1339999999999999</v>
      </c>
      <c r="H26" s="24">
        <v>2.0569999999999999</v>
      </c>
      <c r="I26" s="25"/>
    </row>
    <row r="27" spans="1:9" x14ac:dyDescent="0.2">
      <c r="A27" s="19">
        <f t="shared" si="0"/>
        <v>15</v>
      </c>
      <c r="B27" s="97">
        <f>B26+1</f>
        <v>35867</v>
      </c>
      <c r="C27" s="89" t="s">
        <v>129</v>
      </c>
      <c r="D27" s="24">
        <v>14.06</v>
      </c>
      <c r="E27" s="24">
        <v>14.43</v>
      </c>
      <c r="F27" s="89" t="s">
        <v>129</v>
      </c>
      <c r="G27" s="24">
        <v>2.137</v>
      </c>
      <c r="H27" s="24">
        <v>2.0699999999999998</v>
      </c>
      <c r="I27" s="25"/>
    </row>
    <row r="28" spans="1:9" x14ac:dyDescent="0.2">
      <c r="A28" s="19">
        <f t="shared" ref="A28:A39" si="1">A27+1</f>
        <v>16</v>
      </c>
      <c r="B28" s="97">
        <v>35870</v>
      </c>
      <c r="C28" s="89" t="s">
        <v>129</v>
      </c>
      <c r="D28" s="24">
        <v>13.28</v>
      </c>
      <c r="E28" s="24">
        <v>13.65</v>
      </c>
      <c r="F28" s="89" t="s">
        <v>129</v>
      </c>
      <c r="G28" s="24">
        <v>2.1549999999999998</v>
      </c>
      <c r="H28" s="24">
        <v>2.085</v>
      </c>
      <c r="I28" s="25"/>
    </row>
    <row r="29" spans="1:9" x14ac:dyDescent="0.2">
      <c r="A29" s="19">
        <f t="shared" si="1"/>
        <v>17</v>
      </c>
      <c r="B29" s="97">
        <f>B28+1</f>
        <v>35871</v>
      </c>
      <c r="C29" s="89" t="s">
        <v>129</v>
      </c>
      <c r="D29" s="24">
        <v>13.21</v>
      </c>
      <c r="E29" s="24">
        <v>13.5</v>
      </c>
      <c r="F29" s="89" t="s">
        <v>129</v>
      </c>
      <c r="G29" s="24">
        <v>2.1549999999999998</v>
      </c>
      <c r="H29" s="24">
        <v>2.0790000000000002</v>
      </c>
      <c r="I29" s="25"/>
    </row>
    <row r="30" spans="1:9" x14ac:dyDescent="0.2">
      <c r="A30" s="19">
        <f t="shared" si="1"/>
        <v>18</v>
      </c>
      <c r="B30" s="97">
        <f>B29+1</f>
        <v>35872</v>
      </c>
      <c r="C30" s="89" t="s">
        <v>129</v>
      </c>
      <c r="D30" s="24">
        <v>14.34</v>
      </c>
      <c r="E30" s="24">
        <v>14.61</v>
      </c>
      <c r="F30" s="89" t="s">
        <v>129</v>
      </c>
      <c r="G30" s="24">
        <v>2.2389999999999999</v>
      </c>
      <c r="H30" s="24">
        <v>2.149</v>
      </c>
      <c r="I30" s="25"/>
    </row>
    <row r="31" spans="1:9" x14ac:dyDescent="0.2">
      <c r="A31" s="19">
        <f t="shared" si="1"/>
        <v>19</v>
      </c>
      <c r="B31" s="97">
        <v>35873</v>
      </c>
      <c r="C31" s="89" t="s">
        <v>129</v>
      </c>
      <c r="D31" s="24">
        <v>14.31</v>
      </c>
      <c r="E31" s="24">
        <v>14.6</v>
      </c>
      <c r="F31" s="89" t="s">
        <v>129</v>
      </c>
      <c r="G31" s="24">
        <v>2.2999999999999998</v>
      </c>
      <c r="H31" s="24">
        <v>2.2160000000000002</v>
      </c>
      <c r="I31" s="25"/>
    </row>
    <row r="32" spans="1:9" x14ac:dyDescent="0.2">
      <c r="A32" s="19">
        <f t="shared" si="1"/>
        <v>20</v>
      </c>
      <c r="B32" s="97">
        <f>B31+1</f>
        <v>35874</v>
      </c>
      <c r="C32" s="89" t="s">
        <v>129</v>
      </c>
      <c r="D32" s="24">
        <v>14.32</v>
      </c>
      <c r="E32" s="24">
        <v>14.61</v>
      </c>
      <c r="F32" s="89" t="s">
        <v>129</v>
      </c>
      <c r="G32" s="24">
        <v>2.343</v>
      </c>
      <c r="H32" s="24">
        <v>2.2530000000000001</v>
      </c>
      <c r="I32" s="26"/>
    </row>
    <row r="33" spans="1:9" x14ac:dyDescent="0.2">
      <c r="A33" s="19">
        <f t="shared" si="1"/>
        <v>21</v>
      </c>
      <c r="B33" s="97">
        <v>35877</v>
      </c>
      <c r="C33" s="92" t="s">
        <v>126</v>
      </c>
      <c r="D33" s="24">
        <v>16.510000000000002</v>
      </c>
      <c r="E33" s="24">
        <v>16.77</v>
      </c>
      <c r="F33" s="89" t="s">
        <v>129</v>
      </c>
      <c r="G33" s="24">
        <v>2.351</v>
      </c>
      <c r="H33" s="24">
        <v>2.2549999999999999</v>
      </c>
      <c r="I33" s="21"/>
    </row>
    <row r="34" spans="1:9" x14ac:dyDescent="0.2">
      <c r="A34" s="19">
        <f t="shared" si="1"/>
        <v>22</v>
      </c>
      <c r="B34" s="97">
        <f>B33+1</f>
        <v>35878</v>
      </c>
      <c r="C34" s="92" t="s">
        <v>126</v>
      </c>
      <c r="D34" s="24">
        <v>15.92</v>
      </c>
      <c r="E34" s="24">
        <v>16.23</v>
      </c>
      <c r="F34" s="89" t="s">
        <v>129</v>
      </c>
      <c r="G34" s="24">
        <v>2.33</v>
      </c>
      <c r="H34" s="24">
        <v>2.2250000000000001</v>
      </c>
      <c r="I34" s="21"/>
    </row>
    <row r="35" spans="1:9" x14ac:dyDescent="0.2">
      <c r="A35" s="19">
        <f t="shared" si="1"/>
        <v>23</v>
      </c>
      <c r="B35" s="97">
        <v>35879</v>
      </c>
      <c r="C35" s="92" t="s">
        <v>126</v>
      </c>
      <c r="D35" s="24">
        <v>16.48</v>
      </c>
      <c r="E35" s="24">
        <v>16.760000000000002</v>
      </c>
      <c r="F35" s="89" t="s">
        <v>129</v>
      </c>
      <c r="G35" s="24">
        <v>2.3650000000000002</v>
      </c>
      <c r="H35" s="24">
        <v>2.2599999999999998</v>
      </c>
      <c r="I35" s="21"/>
    </row>
    <row r="36" spans="1:9" x14ac:dyDescent="0.2">
      <c r="A36" s="19">
        <f t="shared" si="1"/>
        <v>24</v>
      </c>
      <c r="B36" s="97">
        <f>B35+1</f>
        <v>35880</v>
      </c>
      <c r="C36" s="92" t="s">
        <v>126</v>
      </c>
      <c r="D36" s="24">
        <v>16.829999999999998</v>
      </c>
      <c r="E36" s="24">
        <v>17.079999999999998</v>
      </c>
      <c r="F36" s="89" t="s">
        <v>129</v>
      </c>
      <c r="G36" s="24">
        <v>2.3380000000000001</v>
      </c>
      <c r="H36" s="24">
        <v>2.2320000000000002</v>
      </c>
      <c r="I36" s="21"/>
    </row>
    <row r="37" spans="1:9" x14ac:dyDescent="0.2">
      <c r="A37" s="19">
        <f t="shared" si="1"/>
        <v>25</v>
      </c>
      <c r="B37" s="97">
        <f>B36+1</f>
        <v>35881</v>
      </c>
      <c r="C37" s="92" t="s">
        <v>126</v>
      </c>
      <c r="D37" s="24">
        <v>16.760000000000002</v>
      </c>
      <c r="E37" s="24">
        <v>17.010000000000002</v>
      </c>
      <c r="F37" s="89" t="s">
        <v>129</v>
      </c>
      <c r="G37" s="24">
        <v>2.2999999999999998</v>
      </c>
      <c r="H37" s="24">
        <v>2.1800000000000002</v>
      </c>
      <c r="I37" s="21"/>
    </row>
    <row r="38" spans="1:9" x14ac:dyDescent="0.2">
      <c r="A38" s="19">
        <f t="shared" si="1"/>
        <v>26</v>
      </c>
      <c r="B38" s="97">
        <v>35884</v>
      </c>
      <c r="C38" s="92" t="s">
        <v>126</v>
      </c>
      <c r="D38" s="24">
        <v>16.21</v>
      </c>
      <c r="E38" s="24">
        <v>16.47</v>
      </c>
      <c r="F38" s="92" t="s">
        <v>126</v>
      </c>
      <c r="G38" s="24">
        <v>2.4089999999999998</v>
      </c>
      <c r="H38" s="24">
        <v>2.2389999999999999</v>
      </c>
      <c r="I38" s="92"/>
    </row>
    <row r="39" spans="1:9" x14ac:dyDescent="0.2">
      <c r="A39" s="19">
        <f t="shared" si="1"/>
        <v>27</v>
      </c>
      <c r="B39" s="97">
        <f>B38+1</f>
        <v>35885</v>
      </c>
      <c r="C39" s="92" t="s">
        <v>126</v>
      </c>
      <c r="D39" s="24">
        <v>15.61</v>
      </c>
      <c r="E39" s="24">
        <v>15.94</v>
      </c>
      <c r="F39" s="92" t="s">
        <v>126</v>
      </c>
      <c r="G39" s="24">
        <v>2.5219999999999998</v>
      </c>
      <c r="H39" s="24">
        <v>2.395</v>
      </c>
      <c r="I39" s="92" t="s">
        <v>126</v>
      </c>
    </row>
    <row r="40" spans="1:9" x14ac:dyDescent="0.2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">
      <c r="A41" s="28" t="s">
        <v>20</v>
      </c>
      <c r="B41" s="20"/>
      <c r="C41" s="21"/>
      <c r="D41" s="29">
        <v>35874</v>
      </c>
      <c r="E41" s="30"/>
      <c r="F41" s="21"/>
      <c r="G41" s="30"/>
      <c r="H41" s="30"/>
      <c r="I41" s="25"/>
    </row>
    <row r="42" spans="1:9" x14ac:dyDescent="0.2">
      <c r="A42" s="28" t="s">
        <v>21</v>
      </c>
      <c r="B42" s="20"/>
      <c r="C42" s="21"/>
      <c r="D42" s="31">
        <v>35881</v>
      </c>
      <c r="E42" s="30"/>
      <c r="F42" s="21"/>
      <c r="G42" s="30"/>
      <c r="H42" s="30"/>
      <c r="I42" s="25"/>
    </row>
    <row r="43" spans="1:9" x14ac:dyDescent="0.2">
      <c r="A43" s="28" t="s">
        <v>22</v>
      </c>
      <c r="B43" s="20"/>
      <c r="D43" s="31">
        <v>35884</v>
      </c>
      <c r="I43" s="25"/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">
      <c r="A47" s="37" t="s">
        <v>28</v>
      </c>
      <c r="B47" s="38"/>
      <c r="C47" s="39" t="s">
        <v>23</v>
      </c>
      <c r="D47" s="40">
        <f>ROUND((AVERAGE(D12:D32)),3)</f>
        <v>14.679</v>
      </c>
      <c r="E47" s="40">
        <f>ROUND((AVERAGE(E12:E32)),3)</f>
        <v>15.023999999999999</v>
      </c>
      <c r="F47" s="41" t="s">
        <v>29</v>
      </c>
      <c r="G47" s="42">
        <f>ROUND((AVERAGE(G15:G37)),5)</f>
        <v>2.2391399999999999</v>
      </c>
      <c r="H47" s="42">
        <f>ROUND((AVERAGE(H16:H38)),5)</f>
        <v>2.14968</v>
      </c>
      <c r="I47" s="43" t="s">
        <v>30</v>
      </c>
    </row>
    <row r="48" spans="1:9" x14ac:dyDescent="0.2">
      <c r="A48" s="44" t="s">
        <v>31</v>
      </c>
      <c r="B48" s="45"/>
      <c r="C48" s="99" t="s">
        <v>130</v>
      </c>
      <c r="D48" s="103">
        <f>ROUND((AVERAGE(D18:D39)),3)</f>
        <v>15.045</v>
      </c>
      <c r="E48" s="103">
        <f>ROUND((AVERAGE(E18:E39)),3)</f>
        <v>15.366</v>
      </c>
      <c r="F48" s="48" t="s">
        <v>33</v>
      </c>
      <c r="G48" s="49">
        <f>ROUND((AVERAGE(G18:G39)),5)</f>
        <v>2.2539500000000001</v>
      </c>
      <c r="H48" s="49">
        <f>ROUND((AVERAGE(H18:H39)),5)</f>
        <v>2.1575000000000002</v>
      </c>
      <c r="I48" s="43" t="s">
        <v>34</v>
      </c>
    </row>
    <row r="49" spans="1:9" x14ac:dyDescent="0.2">
      <c r="A49" s="50" t="s">
        <v>35</v>
      </c>
      <c r="B49" s="45"/>
      <c r="C49" s="51"/>
      <c r="D49" s="105">
        <f>ROUND((((SUM(D18:D39))-D32+E32)/22),3)</f>
        <v>15.058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D32</f>
        <v>14.32</v>
      </c>
      <c r="E50" s="47" t="s">
        <v>36</v>
      </c>
      <c r="F50" s="53" t="s">
        <v>49</v>
      </c>
      <c r="G50" s="49">
        <f>G37</f>
        <v>2.2999999999999998</v>
      </c>
      <c r="H50" s="49">
        <f>H38</f>
        <v>2.2389999999999999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ROUND((SUM(D31:D32)/2),3)</f>
        <v>14.315</v>
      </c>
      <c r="E51" s="54" t="s">
        <v>36</v>
      </c>
      <c r="F51" s="53" t="s">
        <v>43</v>
      </c>
      <c r="G51" s="49">
        <f>ROUND(SUM(G36:G37)/2,5)</f>
        <v>2.319</v>
      </c>
      <c r="H51" s="49">
        <f>SUM(H37:H38)/2</f>
        <v>2.2095000000000002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ROUND((SUM(D30:D32)/3),3)</f>
        <v>14.323</v>
      </c>
      <c r="E52" s="47" t="s">
        <v>36</v>
      </c>
      <c r="F52" s="53" t="s">
        <v>40</v>
      </c>
      <c r="G52" s="49">
        <f>ROUND(AVERAGE(G35:G37),5)</f>
        <v>2.33433</v>
      </c>
      <c r="H52" s="49">
        <f>ROUND(AVERAGE(H36:H38),5)</f>
        <v>2.2170000000000001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2.33325</v>
      </c>
      <c r="H53" s="49">
        <f>ROUND(AVERAGE(H35:H38),5)</f>
        <v>2.2277499999999999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ROUND((SUM(D28:D32)/5),3)</f>
        <v>13.891999999999999</v>
      </c>
      <c r="E54" s="55" t="s">
        <v>36</v>
      </c>
      <c r="F54" s="53" t="s">
        <v>38</v>
      </c>
      <c r="G54" s="49">
        <f>ROUND(AVERAGE(G33:G37),5)</f>
        <v>2.3368000000000002</v>
      </c>
      <c r="H54" s="49">
        <f>ROUND(AVERAGE(H34:H38),5)</f>
        <v>2.2271999999999998</v>
      </c>
      <c r="I54" s="43"/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2.3380000000000001</v>
      </c>
      <c r="H55" s="49">
        <f>H37</f>
        <v>2.1800000000000002</v>
      </c>
      <c r="I55" s="43"/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2.3650000000000002</v>
      </c>
      <c r="H56" s="42">
        <f>H36</f>
        <v>2.2320000000000002</v>
      </c>
      <c r="I56" s="43"/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2.3515000000000001</v>
      </c>
      <c r="H57" s="49">
        <f>ROUND(AVERAGE(H36:H37),5)</f>
        <v>2.206</v>
      </c>
      <c r="I57" s="43"/>
    </row>
    <row r="58" spans="1:9" x14ac:dyDescent="0.2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">
      <c r="A61" s="98">
        <v>35878</v>
      </c>
      <c r="C61" s="62">
        <v>20.73</v>
      </c>
      <c r="E61" s="98">
        <v>35878</v>
      </c>
      <c r="F61" s="61"/>
      <c r="G61" s="100">
        <v>22.5</v>
      </c>
      <c r="H61" s="62"/>
      <c r="I61" s="25"/>
    </row>
    <row r="62" spans="1:9" x14ac:dyDescent="0.2">
      <c r="A62" s="94">
        <v>35879</v>
      </c>
      <c r="B62" s="68" t="s">
        <v>59</v>
      </c>
      <c r="C62" s="62">
        <v>21.13</v>
      </c>
      <c r="E62" s="94">
        <v>35879</v>
      </c>
      <c r="F62" s="68" t="s">
        <v>60</v>
      </c>
      <c r="G62" s="101">
        <v>22.61</v>
      </c>
      <c r="H62" s="62"/>
      <c r="I62" s="25"/>
    </row>
    <row r="63" spans="1:9" x14ac:dyDescent="0.2">
      <c r="A63" s="95">
        <v>35880</v>
      </c>
      <c r="C63" s="62">
        <v>22</v>
      </c>
      <c r="E63" s="95">
        <v>35880</v>
      </c>
      <c r="G63" s="101">
        <v>22.73</v>
      </c>
      <c r="H63" s="62"/>
      <c r="I63" s="25"/>
    </row>
    <row r="64" spans="1:9" x14ac:dyDescent="0.2">
      <c r="A64" s="67"/>
      <c r="C64" s="69"/>
      <c r="E64" s="67"/>
      <c r="G64" s="70"/>
      <c r="H64" s="62"/>
      <c r="I64" s="25"/>
    </row>
    <row r="65" spans="1:9" x14ac:dyDescent="0.2">
      <c r="A65" s="25"/>
      <c r="C65" s="65"/>
      <c r="E65" s="25"/>
      <c r="G65" s="66"/>
      <c r="H65" s="62"/>
      <c r="I65" s="25"/>
    </row>
    <row r="66" spans="1:9" x14ac:dyDescent="0.2">
      <c r="A66" s="25" t="s">
        <v>62</v>
      </c>
      <c r="B66" s="68" t="s">
        <v>63</v>
      </c>
      <c r="C66" s="69">
        <f>C63</f>
        <v>22</v>
      </c>
      <c r="E66" s="25" t="s">
        <v>62</v>
      </c>
      <c r="F66" s="68" t="s">
        <v>64</v>
      </c>
      <c r="G66" s="69">
        <f>G63</f>
        <v>22.73</v>
      </c>
      <c r="H66" s="62"/>
      <c r="I66" s="25"/>
    </row>
    <row r="67" spans="1:9" x14ac:dyDescent="0.2">
      <c r="A67" s="25" t="s">
        <v>65</v>
      </c>
      <c r="B67" s="68" t="s">
        <v>66</v>
      </c>
      <c r="C67" s="69">
        <f>AVERAGE(C62:C63)</f>
        <v>21.564999999999998</v>
      </c>
      <c r="E67" s="25" t="s">
        <v>65</v>
      </c>
      <c r="F67" s="68" t="s">
        <v>67</v>
      </c>
      <c r="G67" s="69">
        <f>AVERAGE(G62:G63)</f>
        <v>22.67</v>
      </c>
      <c r="H67" s="62"/>
      <c r="I67" s="25"/>
    </row>
    <row r="68" spans="1:9" x14ac:dyDescent="0.2">
      <c r="A68" s="25" t="s">
        <v>68</v>
      </c>
      <c r="B68" s="68" t="s">
        <v>69</v>
      </c>
      <c r="C68" s="69">
        <f>AVERAGE(C61:C63)</f>
        <v>21.286666666666665</v>
      </c>
      <c r="E68" s="25" t="s">
        <v>68</v>
      </c>
      <c r="F68" s="68" t="s">
        <v>70</v>
      </c>
      <c r="G68" s="69">
        <f>AVERAGE(G61:G63)</f>
        <v>22.613333333333333</v>
      </c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">
      <c r="A72" s="98">
        <v>35879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94">
        <v>35880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5">
        <v>35881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25"/>
      <c r="C75" s="65"/>
      <c r="D75" s="25"/>
      <c r="E75" s="25"/>
      <c r="F75" s="61"/>
      <c r="G75" s="62"/>
      <c r="H75" s="62"/>
      <c r="I75" s="25"/>
    </row>
    <row r="76" spans="1:9" x14ac:dyDescent="0.2">
      <c r="A76" s="25" t="s">
        <v>62</v>
      </c>
      <c r="B76" s="87" t="s">
        <v>89</v>
      </c>
      <c r="C76" s="65">
        <f>C74</f>
        <v>1.19</v>
      </c>
      <c r="D76" s="25"/>
      <c r="E76" s="25"/>
      <c r="F76" s="61"/>
      <c r="G76" s="62"/>
      <c r="H76" s="62"/>
      <c r="I76" s="25"/>
    </row>
    <row r="77" spans="1:9" x14ac:dyDescent="0.2">
      <c r="A77" s="25" t="s">
        <v>65</v>
      </c>
      <c r="B77" s="87" t="s">
        <v>90</v>
      </c>
      <c r="C77" s="65">
        <f>AVERAGE(C73:C74)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68</v>
      </c>
      <c r="B78" s="87" t="s">
        <v>91</v>
      </c>
      <c r="C78" s="65">
        <f>AVERAGE(C72:C74)</f>
        <v>1.19</v>
      </c>
      <c r="D78" s="25"/>
      <c r="E78" s="25"/>
      <c r="F78" s="61"/>
      <c r="G78" s="62"/>
      <c r="H78" s="62"/>
      <c r="I78" s="25"/>
    </row>
  </sheetData>
  <phoneticPr fontId="0" type="noConversion"/>
  <printOptions gridLinesSet="0"/>
  <pageMargins left="0.25" right="0.25" top="0.25" bottom="0.25" header="0.5" footer="0.5"/>
  <pageSetup scale="78" orientation="portrait" r:id="rId1"/>
  <headerFooter alignWithMargins="0">
    <oddHeader>&amp;A</oddHeader>
    <oddFooter>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showGridLines="0" workbookViewId="0">
      <selection activeCell="D49" sqref="D49"/>
    </sheetView>
  </sheetViews>
  <sheetFormatPr defaultRowHeight="12.75" x14ac:dyDescent="0.2"/>
  <cols>
    <col min="1" max="1" width="11.7109375" customWidth="1"/>
    <col min="2" max="2" width="11.140625" customWidth="1"/>
    <col min="3" max="3" width="14" customWidth="1"/>
    <col min="4" max="4" width="11.28515625" customWidth="1"/>
    <col min="5" max="5" width="10.85546875" customWidth="1"/>
    <col min="7" max="7" width="11.57031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131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9" si="0">A11+1</f>
        <v>1</v>
      </c>
      <c r="B12" s="97">
        <v>35816</v>
      </c>
      <c r="C12" s="89" t="s">
        <v>132</v>
      </c>
      <c r="D12" s="24">
        <v>16.36</v>
      </c>
      <c r="E12" s="24">
        <v>16.579999999999998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 t="shared" si="0"/>
        <v>35817</v>
      </c>
      <c r="C13" s="89" t="s">
        <v>132</v>
      </c>
      <c r="D13" s="24">
        <v>16.04</v>
      </c>
      <c r="E13" s="24">
        <v>16.27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35818</v>
      </c>
      <c r="C14" s="89" t="s">
        <v>132</v>
      </c>
      <c r="D14" s="24">
        <v>15.74</v>
      </c>
      <c r="E14" s="24">
        <v>16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>B14+3</f>
        <v>35821</v>
      </c>
      <c r="C15" s="89" t="s">
        <v>132</v>
      </c>
      <c r="D15" s="24">
        <v>16.82</v>
      </c>
      <c r="E15" s="24">
        <v>16.98</v>
      </c>
      <c r="F15" s="89"/>
      <c r="G15" s="24"/>
      <c r="H15" s="24"/>
      <c r="I15" s="89"/>
    </row>
    <row r="16" spans="1:9" x14ac:dyDescent="0.2">
      <c r="A16" s="19">
        <f t="shared" si="0"/>
        <v>5</v>
      </c>
      <c r="B16" s="97">
        <f t="shared" si="0"/>
        <v>35822</v>
      </c>
      <c r="C16" s="89" t="s">
        <v>132</v>
      </c>
      <c r="D16" s="24">
        <v>16.98</v>
      </c>
      <c r="E16" s="24">
        <v>17.149999999999999</v>
      </c>
      <c r="F16" s="89"/>
      <c r="G16" s="24"/>
      <c r="H16" s="24"/>
      <c r="I16" s="89"/>
    </row>
    <row r="17" spans="1:9" x14ac:dyDescent="0.2">
      <c r="A17" s="19">
        <f t="shared" si="0"/>
        <v>6</v>
      </c>
      <c r="B17" s="97">
        <f t="shared" si="0"/>
        <v>35823</v>
      </c>
      <c r="C17" s="89" t="s">
        <v>132</v>
      </c>
      <c r="D17" s="24">
        <v>17.309999999999999</v>
      </c>
      <c r="E17" s="24">
        <v>17.48</v>
      </c>
      <c r="F17" s="89"/>
      <c r="G17" s="24"/>
      <c r="H17" s="24"/>
      <c r="I17" s="89"/>
    </row>
    <row r="18" spans="1:9" x14ac:dyDescent="0.2">
      <c r="A18" s="19">
        <f t="shared" si="0"/>
        <v>7</v>
      </c>
      <c r="B18" s="97">
        <f t="shared" si="0"/>
        <v>35824</v>
      </c>
      <c r="C18" s="89" t="s">
        <v>132</v>
      </c>
      <c r="D18" s="24">
        <v>17.82</v>
      </c>
      <c r="E18" s="24">
        <v>17.96</v>
      </c>
      <c r="F18" s="89" t="s">
        <v>132</v>
      </c>
      <c r="G18" s="24">
        <v>2.101</v>
      </c>
      <c r="H18" s="24"/>
      <c r="I18" s="89"/>
    </row>
    <row r="19" spans="1:9" x14ac:dyDescent="0.2">
      <c r="A19" s="19">
        <f t="shared" si="0"/>
        <v>8</v>
      </c>
      <c r="B19" s="97">
        <f t="shared" si="0"/>
        <v>35825</v>
      </c>
      <c r="C19" s="89" t="s">
        <v>132</v>
      </c>
      <c r="D19" s="24">
        <v>17.21</v>
      </c>
      <c r="E19" s="24">
        <v>17.37</v>
      </c>
      <c r="F19" s="89" t="s">
        <v>132</v>
      </c>
      <c r="G19" s="24">
        <v>2.2570000000000001</v>
      </c>
      <c r="H19" s="24">
        <v>2.14</v>
      </c>
      <c r="I19" s="89" t="s">
        <v>132</v>
      </c>
    </row>
    <row r="20" spans="1:9" x14ac:dyDescent="0.2">
      <c r="A20" s="19"/>
      <c r="B20" s="97"/>
      <c r="C20" s="92"/>
      <c r="D20" s="24"/>
      <c r="E20" s="24"/>
      <c r="F20" s="89"/>
      <c r="G20" s="24"/>
      <c r="H20" s="24"/>
      <c r="I20" s="21"/>
    </row>
    <row r="21" spans="1:9" x14ac:dyDescent="0.2">
      <c r="A21" s="19">
        <f>A19+1</f>
        <v>9</v>
      </c>
      <c r="B21" s="97">
        <v>35828</v>
      </c>
      <c r="C21" s="89" t="s">
        <v>132</v>
      </c>
      <c r="D21" s="24">
        <v>17.05</v>
      </c>
      <c r="E21" s="24">
        <v>17.239999999999998</v>
      </c>
      <c r="F21" s="89" t="s">
        <v>132</v>
      </c>
      <c r="G21" s="24">
        <v>2.3290000000000002</v>
      </c>
      <c r="H21" s="24">
        <v>2.21</v>
      </c>
      <c r="I21" s="25"/>
    </row>
    <row r="22" spans="1:9" x14ac:dyDescent="0.2">
      <c r="A22" s="19">
        <f t="shared" ref="A22:B37" si="1">A21+1</f>
        <v>10</v>
      </c>
      <c r="B22" s="97">
        <f>B21+1</f>
        <v>35829</v>
      </c>
      <c r="C22" s="89" t="s">
        <v>132</v>
      </c>
      <c r="D22" s="24">
        <v>16.5</v>
      </c>
      <c r="E22" s="24">
        <v>16.7</v>
      </c>
      <c r="F22" s="89" t="s">
        <v>132</v>
      </c>
      <c r="G22" s="24">
        <v>2.3069999999999999</v>
      </c>
      <c r="H22" s="24">
        <v>2.1749999999999998</v>
      </c>
      <c r="I22" s="25"/>
    </row>
    <row r="23" spans="1:9" x14ac:dyDescent="0.2">
      <c r="A23" s="19">
        <f t="shared" si="1"/>
        <v>11</v>
      </c>
      <c r="B23" s="97">
        <f t="shared" si="1"/>
        <v>35830</v>
      </c>
      <c r="C23" s="89" t="s">
        <v>132</v>
      </c>
      <c r="D23" s="24">
        <v>16.37</v>
      </c>
      <c r="E23" s="24">
        <v>16.579999999999998</v>
      </c>
      <c r="F23" s="89" t="s">
        <v>132</v>
      </c>
      <c r="G23" s="24">
        <v>2.2989999999999999</v>
      </c>
      <c r="H23" s="24">
        <v>2.1800000000000002</v>
      </c>
      <c r="I23" s="25"/>
    </row>
    <row r="24" spans="1:9" x14ac:dyDescent="0.2">
      <c r="A24" s="19">
        <f t="shared" si="1"/>
        <v>12</v>
      </c>
      <c r="B24" s="97">
        <f t="shared" si="1"/>
        <v>35831</v>
      </c>
      <c r="C24" s="89" t="s">
        <v>132</v>
      </c>
      <c r="D24" s="24">
        <v>16.579999999999998</v>
      </c>
      <c r="E24" s="24">
        <v>16.79</v>
      </c>
      <c r="F24" s="89" t="s">
        <v>132</v>
      </c>
      <c r="G24" s="24">
        <v>2.383</v>
      </c>
      <c r="H24" s="24">
        <v>2.258</v>
      </c>
      <c r="I24" s="25"/>
    </row>
    <row r="25" spans="1:9" x14ac:dyDescent="0.2">
      <c r="A25" s="19">
        <f t="shared" si="1"/>
        <v>13</v>
      </c>
      <c r="B25" s="97">
        <f t="shared" si="1"/>
        <v>35832</v>
      </c>
      <c r="C25" s="89" t="s">
        <v>132</v>
      </c>
      <c r="D25" s="24">
        <v>16.7</v>
      </c>
      <c r="E25" s="24">
        <v>16.91</v>
      </c>
      <c r="F25" s="89" t="s">
        <v>132</v>
      </c>
      <c r="G25" s="24">
        <v>2.359</v>
      </c>
      <c r="H25" s="24">
        <v>2.254</v>
      </c>
      <c r="I25" s="25"/>
    </row>
    <row r="26" spans="1:9" x14ac:dyDescent="0.2">
      <c r="A26" s="19">
        <f t="shared" si="1"/>
        <v>14</v>
      </c>
      <c r="B26" s="97">
        <f>B25+3</f>
        <v>35835</v>
      </c>
      <c r="C26" s="89" t="s">
        <v>132</v>
      </c>
      <c r="D26" s="24">
        <v>16.63</v>
      </c>
      <c r="E26" s="24">
        <v>16.850000000000001</v>
      </c>
      <c r="F26" s="89" t="s">
        <v>132</v>
      </c>
      <c r="G26" s="24">
        <v>2.2210000000000001</v>
      </c>
      <c r="H26" s="24">
        <v>2.105</v>
      </c>
      <c r="I26" s="25"/>
    </row>
    <row r="27" spans="1:9" x14ac:dyDescent="0.2">
      <c r="A27" s="19">
        <f t="shared" si="1"/>
        <v>15</v>
      </c>
      <c r="B27" s="97">
        <f>B26+1</f>
        <v>35836</v>
      </c>
      <c r="C27" s="89" t="s">
        <v>132</v>
      </c>
      <c r="D27" s="24">
        <v>16.43</v>
      </c>
      <c r="E27" s="24">
        <v>16.66</v>
      </c>
      <c r="F27" s="89" t="s">
        <v>132</v>
      </c>
      <c r="G27" s="24">
        <v>2.2679999999999998</v>
      </c>
      <c r="H27" s="24">
        <v>2.1459999999999999</v>
      </c>
      <c r="I27" s="25"/>
    </row>
    <row r="28" spans="1:9" x14ac:dyDescent="0.2">
      <c r="A28" s="19">
        <f t="shared" si="1"/>
        <v>16</v>
      </c>
      <c r="B28" s="97">
        <f t="shared" si="1"/>
        <v>35837</v>
      </c>
      <c r="C28" s="89" t="s">
        <v>132</v>
      </c>
      <c r="D28" s="24">
        <v>16.149999999999999</v>
      </c>
      <c r="E28" s="24">
        <v>16.38</v>
      </c>
      <c r="F28" s="89" t="s">
        <v>132</v>
      </c>
      <c r="G28" s="24">
        <v>2.238</v>
      </c>
      <c r="H28" s="24">
        <v>2.1230000000000002</v>
      </c>
      <c r="I28" s="25"/>
    </row>
    <row r="29" spans="1:9" x14ac:dyDescent="0.2">
      <c r="A29" s="19">
        <f t="shared" si="1"/>
        <v>17</v>
      </c>
      <c r="B29" s="97">
        <f t="shared" si="1"/>
        <v>35838</v>
      </c>
      <c r="C29" s="89" t="s">
        <v>132</v>
      </c>
      <c r="D29" s="24">
        <v>15.96</v>
      </c>
      <c r="E29" s="24">
        <v>16.190000000000001</v>
      </c>
      <c r="F29" s="89" t="s">
        <v>132</v>
      </c>
      <c r="G29" s="24">
        <v>2.2879999999999998</v>
      </c>
      <c r="H29" s="24">
        <v>2.16</v>
      </c>
      <c r="I29" s="25"/>
    </row>
    <row r="30" spans="1:9" x14ac:dyDescent="0.2">
      <c r="A30" s="19">
        <f t="shared" si="1"/>
        <v>18</v>
      </c>
      <c r="B30" s="97">
        <f t="shared" si="1"/>
        <v>35839</v>
      </c>
      <c r="C30" s="89" t="s">
        <v>132</v>
      </c>
      <c r="D30" s="24">
        <v>16.02</v>
      </c>
      <c r="E30" s="24">
        <v>16.25</v>
      </c>
      <c r="F30" s="89" t="s">
        <v>132</v>
      </c>
      <c r="G30" s="24">
        <v>2.2080000000000002</v>
      </c>
      <c r="H30" s="24">
        <v>2.0960000000000001</v>
      </c>
      <c r="I30" s="25"/>
    </row>
    <row r="31" spans="1:9" x14ac:dyDescent="0.2">
      <c r="A31" s="19">
        <f t="shared" si="1"/>
        <v>19</v>
      </c>
      <c r="B31" s="97">
        <f>B30+4</f>
        <v>35843</v>
      </c>
      <c r="C31" s="89" t="s">
        <v>132</v>
      </c>
      <c r="D31" s="24">
        <v>15.66</v>
      </c>
      <c r="E31" s="24">
        <v>15.88</v>
      </c>
      <c r="F31" s="89" t="s">
        <v>132</v>
      </c>
      <c r="G31" s="24">
        <v>2.1659999999999999</v>
      </c>
      <c r="H31" s="24">
        <v>2.0609999999999999</v>
      </c>
      <c r="I31" s="25"/>
    </row>
    <row r="32" spans="1:9" x14ac:dyDescent="0.2">
      <c r="A32" s="19">
        <f t="shared" si="1"/>
        <v>20</v>
      </c>
      <c r="B32" s="97">
        <f>B31+1</f>
        <v>35844</v>
      </c>
      <c r="C32" s="89" t="s">
        <v>132</v>
      </c>
      <c r="D32" s="24">
        <v>16.25</v>
      </c>
      <c r="E32" s="24">
        <v>16.45</v>
      </c>
      <c r="F32" s="89" t="s">
        <v>132</v>
      </c>
      <c r="G32" s="24">
        <v>2.238</v>
      </c>
      <c r="H32" s="24">
        <v>2.12</v>
      </c>
      <c r="I32" s="26"/>
    </row>
    <row r="33" spans="1:9" x14ac:dyDescent="0.2">
      <c r="A33" s="19">
        <f t="shared" si="1"/>
        <v>21</v>
      </c>
      <c r="B33" s="97">
        <f t="shared" si="1"/>
        <v>35845</v>
      </c>
      <c r="C33" s="89" t="s">
        <v>132</v>
      </c>
      <c r="D33" s="24">
        <v>16.16</v>
      </c>
      <c r="E33" s="24">
        <v>16.32</v>
      </c>
      <c r="F33" s="89" t="s">
        <v>132</v>
      </c>
      <c r="G33" s="24">
        <v>2.2170000000000001</v>
      </c>
      <c r="H33" s="24">
        <v>2.105</v>
      </c>
      <c r="I33" s="21"/>
    </row>
    <row r="34" spans="1:9" x14ac:dyDescent="0.2">
      <c r="A34" s="19">
        <f t="shared" si="1"/>
        <v>22</v>
      </c>
      <c r="B34" s="97">
        <f t="shared" si="1"/>
        <v>35846</v>
      </c>
      <c r="C34" s="89" t="s">
        <v>132</v>
      </c>
      <c r="D34" s="24">
        <v>16.149999999999999</v>
      </c>
      <c r="E34" s="24">
        <v>16.239999999999998</v>
      </c>
      <c r="F34" s="89" t="s">
        <v>132</v>
      </c>
      <c r="G34" s="24">
        <v>2.198</v>
      </c>
      <c r="H34" s="24">
        <v>2.085</v>
      </c>
      <c r="I34" s="21"/>
    </row>
    <row r="35" spans="1:9" x14ac:dyDescent="0.2">
      <c r="A35" s="19">
        <f t="shared" si="1"/>
        <v>23</v>
      </c>
      <c r="B35" s="97">
        <f>B34+3</f>
        <v>35849</v>
      </c>
      <c r="C35" s="92" t="s">
        <v>129</v>
      </c>
      <c r="D35" s="24">
        <v>15.37</v>
      </c>
      <c r="E35" s="24">
        <v>15.75</v>
      </c>
      <c r="F35" s="89" t="s">
        <v>132</v>
      </c>
      <c r="G35" s="24">
        <v>2.1789999999999998</v>
      </c>
      <c r="H35" s="24">
        <v>2.0699999999999998</v>
      </c>
      <c r="I35" s="21"/>
    </row>
    <row r="36" spans="1:9" x14ac:dyDescent="0.2">
      <c r="A36" s="19">
        <f t="shared" si="1"/>
        <v>24</v>
      </c>
      <c r="B36" s="97">
        <f>B35+1</f>
        <v>35850</v>
      </c>
      <c r="C36" s="92" t="s">
        <v>129</v>
      </c>
      <c r="D36" s="24">
        <v>15.31</v>
      </c>
      <c r="E36" s="24">
        <v>15.68</v>
      </c>
      <c r="F36" s="89" t="s">
        <v>132</v>
      </c>
      <c r="G36" s="24">
        <v>2.2160000000000002</v>
      </c>
      <c r="H36" s="24">
        <v>2.0910000000000002</v>
      </c>
      <c r="I36" s="21"/>
    </row>
    <row r="37" spans="1:9" x14ac:dyDescent="0.2">
      <c r="A37" s="19">
        <f t="shared" si="1"/>
        <v>25</v>
      </c>
      <c r="B37" s="97">
        <f t="shared" si="1"/>
        <v>35851</v>
      </c>
      <c r="C37" s="92" t="s">
        <v>129</v>
      </c>
      <c r="D37" s="24">
        <v>15.45</v>
      </c>
      <c r="E37" s="24">
        <v>15.79</v>
      </c>
      <c r="F37" s="89" t="s">
        <v>132</v>
      </c>
      <c r="G37" s="24">
        <v>2.286</v>
      </c>
      <c r="H37" s="24">
        <v>2.1440000000000001</v>
      </c>
      <c r="I37" s="21"/>
    </row>
    <row r="38" spans="1:9" x14ac:dyDescent="0.2">
      <c r="A38" s="19">
        <f>A37+1</f>
        <v>26</v>
      </c>
      <c r="B38" s="97">
        <f>B37+1</f>
        <v>35852</v>
      </c>
      <c r="C38" s="92" t="s">
        <v>129</v>
      </c>
      <c r="D38" s="24">
        <v>15.35</v>
      </c>
      <c r="E38" s="24">
        <v>15.69</v>
      </c>
      <c r="F38" s="92" t="s">
        <v>129</v>
      </c>
      <c r="G38" s="24">
        <v>2.2839999999999998</v>
      </c>
      <c r="H38" s="24">
        <v>2.1629999999999998</v>
      </c>
      <c r="I38" s="92"/>
    </row>
    <row r="39" spans="1:9" x14ac:dyDescent="0.2">
      <c r="A39" s="19">
        <f>A38+1</f>
        <v>27</v>
      </c>
      <c r="B39" s="97">
        <f>B38+1</f>
        <v>35853</v>
      </c>
      <c r="C39" s="92" t="s">
        <v>129</v>
      </c>
      <c r="D39" s="24">
        <v>15.44</v>
      </c>
      <c r="E39" s="24">
        <v>15.77</v>
      </c>
      <c r="F39" s="92" t="s">
        <v>129</v>
      </c>
      <c r="G39" s="24">
        <v>2.3210000000000002</v>
      </c>
      <c r="H39" s="24">
        <v>2.2229999999999999</v>
      </c>
      <c r="I39" s="92" t="s">
        <v>129</v>
      </c>
    </row>
    <row r="40" spans="1:9" x14ac:dyDescent="0.2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">
      <c r="A41" s="28" t="s">
        <v>20</v>
      </c>
      <c r="B41" s="20"/>
      <c r="C41" s="21"/>
      <c r="D41" s="29">
        <v>35846</v>
      </c>
      <c r="E41" s="30"/>
      <c r="F41" s="21"/>
      <c r="G41" s="30"/>
      <c r="H41" s="30"/>
      <c r="I41" s="25"/>
    </row>
    <row r="42" spans="1:9" x14ac:dyDescent="0.2">
      <c r="A42" s="28" t="s">
        <v>21</v>
      </c>
      <c r="B42" s="20"/>
      <c r="C42" s="21"/>
      <c r="D42" s="31">
        <v>35851</v>
      </c>
      <c r="E42" s="30"/>
      <c r="F42" s="21"/>
      <c r="G42" s="30"/>
      <c r="H42" s="30"/>
      <c r="I42" s="25"/>
    </row>
    <row r="43" spans="1:9" x14ac:dyDescent="0.2">
      <c r="A43" s="28" t="s">
        <v>22</v>
      </c>
      <c r="B43" s="20"/>
      <c r="D43" s="31">
        <v>35852</v>
      </c>
      <c r="I43" s="25"/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">
      <c r="A47" s="37" t="s">
        <v>28</v>
      </c>
      <c r="B47" s="38"/>
      <c r="C47" s="39" t="s">
        <v>23</v>
      </c>
      <c r="D47" s="40">
        <f>ROUND((AVERAGE(D12:D34)),3)</f>
        <v>16.495000000000001</v>
      </c>
      <c r="E47" s="40">
        <f>ROUND((AVERAGE(E12:E32)),3)</f>
        <v>16.734000000000002</v>
      </c>
      <c r="F47" s="41" t="s">
        <v>29</v>
      </c>
      <c r="G47" s="42">
        <f>ROUND((AVERAGE(G18:G37)),5)</f>
        <v>2.2504200000000001</v>
      </c>
      <c r="H47" s="42">
        <f>ROUND((AVERAGE(H19:H38)),5)</f>
        <v>2.1413700000000002</v>
      </c>
      <c r="I47" s="43" t="s">
        <v>30</v>
      </c>
    </row>
    <row r="48" spans="1:9" x14ac:dyDescent="0.2">
      <c r="A48" s="44" t="s">
        <v>31</v>
      </c>
      <c r="B48" s="45"/>
      <c r="C48" s="99" t="s">
        <v>133</v>
      </c>
      <c r="D48" s="103">
        <f>ROUND((AVERAGE(D21:D39)),3)</f>
        <v>16.081</v>
      </c>
      <c r="E48" s="103">
        <f>ROUND((AVERAGE(E21:E39)),3)</f>
        <v>16.321999999999999</v>
      </c>
      <c r="F48" s="48" t="s">
        <v>33</v>
      </c>
      <c r="G48" s="49">
        <f>ROUND((AVERAGE(G21:G39)),5)</f>
        <v>2.26342</v>
      </c>
      <c r="H48" s="49">
        <f>ROUND((AVERAGE(H21:H39)),5)</f>
        <v>2.14574</v>
      </c>
      <c r="I48" s="43" t="s">
        <v>34</v>
      </c>
    </row>
    <row r="49" spans="1:9" x14ac:dyDescent="0.2">
      <c r="A49" s="50" t="s">
        <v>35</v>
      </c>
      <c r="B49" s="45"/>
      <c r="C49" s="51"/>
      <c r="D49" s="47">
        <f>ROUND((((SUM(D21:D39))-D34+E34)/19),3)</f>
        <v>16.085000000000001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D34</f>
        <v>16.149999999999999</v>
      </c>
      <c r="E50" s="47" t="s">
        <v>36</v>
      </c>
      <c r="F50" s="53" t="s">
        <v>49</v>
      </c>
      <c r="G50" s="49">
        <f>G37</f>
        <v>2.286</v>
      </c>
      <c r="H50" s="49">
        <f>H38</f>
        <v>2.1629999999999998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ROUND((SUM(D33:D34)/2),3)</f>
        <v>16.155000000000001</v>
      </c>
      <c r="E51" s="54" t="s">
        <v>36</v>
      </c>
      <c r="F51" s="53" t="s">
        <v>43</v>
      </c>
      <c r="G51" s="49">
        <f>ROUND(SUM(G36:G37)/2,5)</f>
        <v>2.2509999999999999</v>
      </c>
      <c r="H51" s="49">
        <f>SUM(H37:H38)/2</f>
        <v>2.1535000000000002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ROUND((SUM(D32:D34)/3),3)</f>
        <v>16.187000000000001</v>
      </c>
      <c r="E52" s="47" t="s">
        <v>36</v>
      </c>
      <c r="F52" s="53" t="s">
        <v>40</v>
      </c>
      <c r="G52" s="49">
        <f>ROUND(AVERAGE(G35:G37),5)</f>
        <v>2.2269999999999999</v>
      </c>
      <c r="H52" s="49">
        <f>ROUND(AVERAGE(H36:H38),5)</f>
        <v>2.1326700000000001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2.2197499999999999</v>
      </c>
      <c r="H53" s="49">
        <f>ROUND(AVERAGE(H35:H38),5)</f>
        <v>2.117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ROUND((SUM(D30:D34)/5),3)</f>
        <v>16.047999999999998</v>
      </c>
      <c r="E54" s="55" t="s">
        <v>36</v>
      </c>
      <c r="F54" s="53" t="s">
        <v>38</v>
      </c>
      <c r="G54" s="49">
        <f>ROUND(AVERAGE(G33:G37),5)</f>
        <v>2.2191999999999998</v>
      </c>
      <c r="H54" s="49">
        <f>ROUND(AVERAGE(H34:H38),5)</f>
        <v>2.1105999999999998</v>
      </c>
      <c r="I54" s="43"/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2.2160000000000002</v>
      </c>
      <c r="H55" s="49">
        <f>H37</f>
        <v>2.1440000000000001</v>
      </c>
      <c r="I55" s="43"/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2.1789999999999998</v>
      </c>
      <c r="H56" s="42">
        <f>H36</f>
        <v>2.0910000000000002</v>
      </c>
      <c r="I56" s="43"/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2.1974999999999998</v>
      </c>
      <c r="H57" s="49">
        <f>ROUND(AVERAGE(H36:H37),5)</f>
        <v>2.1175000000000002</v>
      </c>
      <c r="I57" s="43"/>
    </row>
    <row r="58" spans="1:9" x14ac:dyDescent="0.2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">
      <c r="A61" s="98">
        <v>35846</v>
      </c>
      <c r="C61" s="62">
        <v>16.079999999999998</v>
      </c>
      <c r="E61" s="98">
        <v>35846</v>
      </c>
      <c r="F61" s="61"/>
      <c r="G61" s="100">
        <v>19.16</v>
      </c>
      <c r="H61" s="62"/>
      <c r="I61" s="25"/>
    </row>
    <row r="62" spans="1:9" x14ac:dyDescent="0.2">
      <c r="A62" s="94">
        <v>35849</v>
      </c>
      <c r="B62" s="68" t="s">
        <v>59</v>
      </c>
      <c r="C62" s="62">
        <v>16.88</v>
      </c>
      <c r="E62" s="94">
        <v>35849</v>
      </c>
      <c r="F62" s="68" t="s">
        <v>60</v>
      </c>
      <c r="G62" s="101">
        <v>21.14</v>
      </c>
      <c r="H62" s="62"/>
      <c r="I62" s="25"/>
    </row>
    <row r="63" spans="1:9" x14ac:dyDescent="0.2">
      <c r="A63" s="95">
        <v>35850</v>
      </c>
      <c r="C63" s="62">
        <v>16.21</v>
      </c>
      <c r="E63" s="95">
        <v>35850</v>
      </c>
      <c r="G63" s="101">
        <v>20.170000000000002</v>
      </c>
      <c r="H63" s="62"/>
      <c r="I63" s="25"/>
    </row>
    <row r="64" spans="1:9" x14ac:dyDescent="0.2">
      <c r="A64" s="67"/>
      <c r="C64" s="69"/>
      <c r="E64" s="67"/>
      <c r="G64" s="70"/>
      <c r="H64" s="62"/>
      <c r="I64" s="25"/>
    </row>
    <row r="65" spans="1:9" x14ac:dyDescent="0.2">
      <c r="A65" s="25"/>
      <c r="C65" s="65"/>
      <c r="E65" s="25"/>
      <c r="G65" s="66"/>
      <c r="H65" s="62"/>
      <c r="I65" s="25"/>
    </row>
    <row r="66" spans="1:9" x14ac:dyDescent="0.2">
      <c r="A66" s="25" t="s">
        <v>62</v>
      </c>
      <c r="B66" s="68" t="s">
        <v>63</v>
      </c>
      <c r="C66" s="69">
        <f>C63</f>
        <v>16.21</v>
      </c>
      <c r="E66" s="25" t="s">
        <v>62</v>
      </c>
      <c r="F66" s="68" t="s">
        <v>64</v>
      </c>
      <c r="G66" s="69">
        <f>G63</f>
        <v>20.170000000000002</v>
      </c>
      <c r="H66" s="62"/>
      <c r="I66" s="25"/>
    </row>
    <row r="67" spans="1:9" x14ac:dyDescent="0.2">
      <c r="A67" s="25" t="s">
        <v>65</v>
      </c>
      <c r="B67" s="68" t="s">
        <v>66</v>
      </c>
      <c r="C67" s="69">
        <f>AVERAGE(C62:C63)</f>
        <v>16.545000000000002</v>
      </c>
      <c r="E67" s="25" t="s">
        <v>65</v>
      </c>
      <c r="F67" s="68" t="s">
        <v>67</v>
      </c>
      <c r="G67" s="69">
        <f>AVERAGE(G62:G63)</f>
        <v>20.655000000000001</v>
      </c>
      <c r="H67" s="62"/>
      <c r="I67" s="25"/>
    </row>
    <row r="68" spans="1:9" x14ac:dyDescent="0.2">
      <c r="A68" s="25" t="s">
        <v>68</v>
      </c>
      <c r="B68" s="68" t="s">
        <v>69</v>
      </c>
      <c r="C68" s="69">
        <f>AVERAGE(C61:C63)</f>
        <v>16.389999999999997</v>
      </c>
      <c r="E68" s="25" t="s">
        <v>68</v>
      </c>
      <c r="F68" s="68" t="s">
        <v>70</v>
      </c>
      <c r="G68" s="69">
        <f>AVERAGE(G61:G63)</f>
        <v>20.156666666666666</v>
      </c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">
      <c r="A72" s="98">
        <v>35849</v>
      </c>
      <c r="C72" s="65">
        <v>1.33</v>
      </c>
      <c r="D72" s="25"/>
      <c r="E72" s="25"/>
      <c r="F72" s="61"/>
      <c r="G72" s="62"/>
      <c r="H72" s="62"/>
      <c r="I72" s="25"/>
    </row>
    <row r="73" spans="1:9" x14ac:dyDescent="0.2">
      <c r="A73" s="94">
        <v>35850</v>
      </c>
      <c r="C73" s="65">
        <v>1.33</v>
      </c>
      <c r="D73" s="25"/>
      <c r="E73" s="25"/>
      <c r="F73" s="61"/>
      <c r="G73" s="62"/>
      <c r="H73" s="62"/>
      <c r="I73" s="25"/>
    </row>
    <row r="74" spans="1:9" x14ac:dyDescent="0.2">
      <c r="A74" s="95">
        <v>35851</v>
      </c>
      <c r="C74" s="65">
        <v>1.33</v>
      </c>
      <c r="D74" s="25"/>
      <c r="E74" s="25"/>
      <c r="F74" s="61"/>
      <c r="G74" s="62"/>
      <c r="H74" s="62"/>
      <c r="I74" s="25"/>
    </row>
    <row r="75" spans="1:9" x14ac:dyDescent="0.2">
      <c r="A75" s="25"/>
      <c r="C75" s="65"/>
      <c r="D75" s="25"/>
      <c r="E75" s="25"/>
      <c r="F75" s="61"/>
      <c r="G75" s="62"/>
      <c r="H75" s="62"/>
      <c r="I75" s="25"/>
    </row>
    <row r="76" spans="1:9" x14ac:dyDescent="0.2">
      <c r="A76" s="25" t="s">
        <v>62</v>
      </c>
      <c r="B76" s="87" t="s">
        <v>89</v>
      </c>
      <c r="C76" s="65">
        <f>C74</f>
        <v>1.33</v>
      </c>
      <c r="D76" s="25"/>
      <c r="E76" s="25"/>
      <c r="F76" s="61"/>
      <c r="G76" s="62"/>
      <c r="H76" s="62"/>
      <c r="I76" s="25"/>
    </row>
    <row r="77" spans="1:9" x14ac:dyDescent="0.2">
      <c r="A77" s="25" t="s">
        <v>65</v>
      </c>
      <c r="B77" s="87" t="s">
        <v>90</v>
      </c>
      <c r="C77" s="65">
        <f>AVERAGE(C73:C74)</f>
        <v>1.33</v>
      </c>
      <c r="D77" s="25"/>
      <c r="E77" s="25"/>
      <c r="F77" s="61"/>
      <c r="G77" s="62"/>
      <c r="H77" s="62"/>
      <c r="I77" s="25"/>
    </row>
    <row r="78" spans="1:9" x14ac:dyDescent="0.2">
      <c r="A78" s="25" t="s">
        <v>68</v>
      </c>
      <c r="B78" s="87" t="s">
        <v>91</v>
      </c>
      <c r="C78" s="65">
        <f>AVERAGE(C72:C74)</f>
        <v>1.33</v>
      </c>
      <c r="D78" s="25"/>
      <c r="E78" s="25"/>
      <c r="F78" s="61"/>
      <c r="G78" s="62"/>
      <c r="H78" s="62"/>
      <c r="I78" s="25"/>
    </row>
  </sheetData>
  <phoneticPr fontId="0" type="noConversion"/>
  <pageMargins left="0.5" right="0.5" top="0" bottom="0" header="0.5" footer="0.5"/>
  <pageSetup scale="70" orientation="portrait" r:id="rId1"/>
  <headerFooter alignWithMargins="0">
    <oddHeader>&amp;A</oddHeader>
    <oddFooter>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showGridLines="0" workbookViewId="0">
      <selection activeCell="D48" sqref="D48"/>
    </sheetView>
  </sheetViews>
  <sheetFormatPr defaultRowHeight="12.75" x14ac:dyDescent="0.2"/>
  <cols>
    <col min="1" max="1" width="11.42578125" customWidth="1"/>
    <col min="2" max="2" width="10.7109375" customWidth="1"/>
    <col min="3" max="3" width="12.85546875" customWidth="1"/>
    <col min="4" max="4" width="9.85546875" customWidth="1"/>
    <col min="5" max="5" width="11.42578125" customWidth="1"/>
    <col min="7" max="7" width="10.85546875" customWidth="1"/>
    <col min="8" max="8" width="12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134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97">
        <v>35786</v>
      </c>
      <c r="C12" s="89" t="s">
        <v>135</v>
      </c>
      <c r="D12" s="24">
        <v>18.32</v>
      </c>
      <c r="E12" s="24">
        <v>18.489999999999998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 t="shared" si="0"/>
        <v>35787</v>
      </c>
      <c r="C13" s="89" t="s">
        <v>135</v>
      </c>
      <c r="D13" s="24">
        <v>18.329999999999998</v>
      </c>
      <c r="E13" s="24">
        <v>18.48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>B13+1</f>
        <v>35788</v>
      </c>
      <c r="C14" s="89" t="s">
        <v>135</v>
      </c>
      <c r="D14" s="24">
        <v>18.350000000000001</v>
      </c>
      <c r="E14" s="24">
        <v>18.5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>B14+2</f>
        <v>35790</v>
      </c>
      <c r="C15" s="89" t="s">
        <v>135</v>
      </c>
      <c r="D15" s="24">
        <v>18.2</v>
      </c>
      <c r="E15" s="24">
        <v>18.329999999999998</v>
      </c>
      <c r="F15" s="89"/>
      <c r="G15" s="24"/>
      <c r="H15" s="24"/>
      <c r="I15" s="89"/>
    </row>
    <row r="16" spans="1:9" x14ac:dyDescent="0.2">
      <c r="A16" s="19">
        <f t="shared" si="0"/>
        <v>5</v>
      </c>
      <c r="B16" s="97">
        <f>B15+3</f>
        <v>35793</v>
      </c>
      <c r="C16" s="89" t="s">
        <v>135</v>
      </c>
      <c r="D16" s="24">
        <v>17.62</v>
      </c>
      <c r="E16" s="24">
        <v>17.82</v>
      </c>
      <c r="F16" s="89"/>
      <c r="G16" s="24"/>
      <c r="H16" s="24"/>
      <c r="I16" s="89"/>
    </row>
    <row r="17" spans="1:9" x14ac:dyDescent="0.2">
      <c r="A17" s="19">
        <f t="shared" si="0"/>
        <v>6</v>
      </c>
      <c r="B17" s="97">
        <f>B16+1</f>
        <v>35794</v>
      </c>
      <c r="C17" s="89" t="s">
        <v>135</v>
      </c>
      <c r="D17" s="24">
        <v>17.600000000000001</v>
      </c>
      <c r="E17" s="24">
        <v>17.82</v>
      </c>
      <c r="F17" s="89" t="s">
        <v>135</v>
      </c>
      <c r="G17" s="24">
        <v>2.2349999999999999</v>
      </c>
      <c r="H17" s="24"/>
      <c r="I17" s="89"/>
    </row>
    <row r="18" spans="1:9" x14ac:dyDescent="0.2">
      <c r="A18" s="19">
        <f t="shared" si="0"/>
        <v>7</v>
      </c>
      <c r="B18" s="97">
        <f>B17+1</f>
        <v>35795</v>
      </c>
      <c r="C18" s="89" t="s">
        <v>135</v>
      </c>
      <c r="D18" s="24">
        <v>17.64</v>
      </c>
      <c r="E18" s="24">
        <v>17.829999999999998</v>
      </c>
      <c r="F18" s="89" t="s">
        <v>135</v>
      </c>
      <c r="G18" s="24">
        <v>2.2639999999999998</v>
      </c>
      <c r="H18" s="24">
        <v>2.13</v>
      </c>
      <c r="I18" s="89" t="s">
        <v>135</v>
      </c>
    </row>
    <row r="19" spans="1:9" x14ac:dyDescent="0.2">
      <c r="A19" s="19"/>
      <c r="B19" s="97"/>
      <c r="C19" s="92"/>
      <c r="D19" s="24"/>
      <c r="E19" s="24"/>
      <c r="F19" s="89"/>
      <c r="G19" s="24"/>
      <c r="H19" s="24"/>
      <c r="I19" s="21"/>
    </row>
    <row r="20" spans="1:9" x14ac:dyDescent="0.2">
      <c r="A20" s="19">
        <f>A18+1</f>
        <v>8</v>
      </c>
      <c r="B20" s="97">
        <v>35797</v>
      </c>
      <c r="C20" s="89" t="s">
        <v>135</v>
      </c>
      <c r="D20" s="24">
        <v>17.43</v>
      </c>
      <c r="E20" s="24">
        <v>17.66</v>
      </c>
      <c r="F20" s="89" t="s">
        <v>135</v>
      </c>
      <c r="G20" s="24">
        <v>2.153</v>
      </c>
      <c r="H20" s="24">
        <v>2.0099999999999998</v>
      </c>
      <c r="I20" s="25"/>
    </row>
    <row r="21" spans="1:9" x14ac:dyDescent="0.2">
      <c r="A21" s="19">
        <f t="shared" ref="A21:B31" si="1">A20+1</f>
        <v>9</v>
      </c>
      <c r="B21" s="97">
        <f>B20+3</f>
        <v>35800</v>
      </c>
      <c r="C21" s="89" t="s">
        <v>135</v>
      </c>
      <c r="D21" s="24">
        <v>16.89</v>
      </c>
      <c r="E21" s="24">
        <v>17.14</v>
      </c>
      <c r="F21" s="89" t="s">
        <v>135</v>
      </c>
      <c r="G21" s="24">
        <v>2.2069999999999999</v>
      </c>
      <c r="H21" s="24">
        <v>2.08</v>
      </c>
      <c r="I21" s="25"/>
    </row>
    <row r="22" spans="1:9" x14ac:dyDescent="0.2">
      <c r="A22" s="19">
        <f t="shared" si="1"/>
        <v>10</v>
      </c>
      <c r="B22" s="97">
        <f t="shared" si="1"/>
        <v>35801</v>
      </c>
      <c r="C22" s="89" t="s">
        <v>135</v>
      </c>
      <c r="D22" s="24">
        <v>16.91</v>
      </c>
      <c r="E22" s="24">
        <v>17.13</v>
      </c>
      <c r="F22" s="89" t="s">
        <v>135</v>
      </c>
      <c r="G22" s="24">
        <v>2.1819999999999999</v>
      </c>
      <c r="H22" s="24">
        <v>2.0590000000000002</v>
      </c>
      <c r="I22" s="25"/>
    </row>
    <row r="23" spans="1:9" x14ac:dyDescent="0.2">
      <c r="A23" s="19">
        <f t="shared" si="1"/>
        <v>11</v>
      </c>
      <c r="B23" s="97">
        <f t="shared" si="1"/>
        <v>35802</v>
      </c>
      <c r="C23" s="89" t="s">
        <v>135</v>
      </c>
      <c r="D23" s="24">
        <v>16.82</v>
      </c>
      <c r="E23" s="24">
        <v>17.010000000000002</v>
      </c>
      <c r="F23" s="89" t="s">
        <v>135</v>
      </c>
      <c r="G23" s="24">
        <v>2.145</v>
      </c>
      <c r="H23" s="24">
        <v>2.0350000000000001</v>
      </c>
      <c r="I23" s="25"/>
    </row>
    <row r="24" spans="1:9" x14ac:dyDescent="0.2">
      <c r="A24" s="19">
        <f t="shared" si="1"/>
        <v>12</v>
      </c>
      <c r="B24" s="97">
        <f t="shared" si="1"/>
        <v>35803</v>
      </c>
      <c r="C24" s="89" t="s">
        <v>135</v>
      </c>
      <c r="D24" s="24">
        <v>16.97</v>
      </c>
      <c r="E24" s="24">
        <v>17.16</v>
      </c>
      <c r="F24" s="89" t="s">
        <v>135</v>
      </c>
      <c r="G24" s="24">
        <v>2.0459999999999998</v>
      </c>
      <c r="H24" s="24">
        <v>1.94</v>
      </c>
      <c r="I24" s="25"/>
    </row>
    <row r="25" spans="1:9" x14ac:dyDescent="0.2">
      <c r="A25" s="19">
        <f t="shared" si="1"/>
        <v>13</v>
      </c>
      <c r="B25" s="97">
        <f>B24+1</f>
        <v>35804</v>
      </c>
      <c r="C25" s="89" t="s">
        <v>135</v>
      </c>
      <c r="D25" s="24">
        <v>16.63</v>
      </c>
      <c r="E25" s="24">
        <v>16.850000000000001</v>
      </c>
      <c r="F25" s="89" t="s">
        <v>135</v>
      </c>
      <c r="G25" s="24">
        <v>2.0459999999999998</v>
      </c>
      <c r="H25" s="24">
        <v>1.9450000000000001</v>
      </c>
      <c r="I25" s="25"/>
    </row>
    <row r="26" spans="1:9" x14ac:dyDescent="0.2">
      <c r="A26" s="19">
        <f t="shared" si="1"/>
        <v>14</v>
      </c>
      <c r="B26" s="97">
        <f>B25+3</f>
        <v>35807</v>
      </c>
      <c r="C26" s="89" t="s">
        <v>135</v>
      </c>
      <c r="D26" s="24">
        <v>16.47</v>
      </c>
      <c r="E26" s="24">
        <v>16.68</v>
      </c>
      <c r="F26" s="89" t="s">
        <v>135</v>
      </c>
      <c r="G26" s="24">
        <v>2.0019999999999998</v>
      </c>
      <c r="H26" s="24">
        <v>1.9</v>
      </c>
      <c r="I26" s="25"/>
    </row>
    <row r="27" spans="1:9" x14ac:dyDescent="0.2">
      <c r="A27" s="19">
        <f t="shared" si="1"/>
        <v>15</v>
      </c>
      <c r="B27" s="97">
        <f t="shared" si="1"/>
        <v>35808</v>
      </c>
      <c r="C27" s="89" t="s">
        <v>135</v>
      </c>
      <c r="D27" s="24">
        <v>16.43</v>
      </c>
      <c r="E27" s="24">
        <v>16.64</v>
      </c>
      <c r="F27" s="89" t="s">
        <v>135</v>
      </c>
      <c r="G27" s="24">
        <v>2.0139999999999998</v>
      </c>
      <c r="H27" s="24">
        <v>1.9179999999999999</v>
      </c>
      <c r="I27" s="25"/>
    </row>
    <row r="28" spans="1:9" x14ac:dyDescent="0.2">
      <c r="A28" s="19">
        <f t="shared" si="1"/>
        <v>16</v>
      </c>
      <c r="B28" s="97">
        <f t="shared" si="1"/>
        <v>35809</v>
      </c>
      <c r="C28" s="89" t="s">
        <v>135</v>
      </c>
      <c r="D28" s="24">
        <v>16.45</v>
      </c>
      <c r="E28" s="24">
        <v>16.64</v>
      </c>
      <c r="F28" s="89" t="s">
        <v>135</v>
      </c>
      <c r="G28" s="24">
        <v>2.016</v>
      </c>
      <c r="H28" s="24">
        <v>1.93</v>
      </c>
      <c r="I28" s="25"/>
    </row>
    <row r="29" spans="1:9" x14ac:dyDescent="0.2">
      <c r="A29" s="19">
        <f t="shared" si="1"/>
        <v>17</v>
      </c>
      <c r="B29" s="97">
        <f t="shared" si="1"/>
        <v>35810</v>
      </c>
      <c r="C29" s="89" t="s">
        <v>135</v>
      </c>
      <c r="D29" s="24">
        <v>16.34</v>
      </c>
      <c r="E29" s="24">
        <v>16.510000000000002</v>
      </c>
      <c r="F29" s="89" t="s">
        <v>135</v>
      </c>
      <c r="G29" s="24">
        <v>2.0939999999999999</v>
      </c>
      <c r="H29" s="24">
        <v>1.9950000000000001</v>
      </c>
      <c r="I29" s="25"/>
    </row>
    <row r="30" spans="1:9" x14ac:dyDescent="0.2">
      <c r="A30" s="19">
        <f t="shared" si="1"/>
        <v>18</v>
      </c>
      <c r="B30" s="97">
        <f>B29+1</f>
        <v>35811</v>
      </c>
      <c r="C30" s="89" t="s">
        <v>135</v>
      </c>
      <c r="D30" s="24">
        <v>16.510000000000002</v>
      </c>
      <c r="E30" s="24">
        <v>16.690000000000001</v>
      </c>
      <c r="F30" s="89" t="s">
        <v>135</v>
      </c>
      <c r="G30" s="24">
        <v>2.1760000000000002</v>
      </c>
      <c r="H30" s="24">
        <v>2.08</v>
      </c>
      <c r="I30" s="25"/>
    </row>
    <row r="31" spans="1:9" x14ac:dyDescent="0.2">
      <c r="A31" s="19">
        <f t="shared" si="1"/>
        <v>19</v>
      </c>
      <c r="B31" s="97">
        <f>B30+4</f>
        <v>35815</v>
      </c>
      <c r="C31" s="89" t="s">
        <v>135</v>
      </c>
      <c r="D31" s="24">
        <v>16.420000000000002</v>
      </c>
      <c r="E31" s="24">
        <v>16.559999999999999</v>
      </c>
      <c r="F31" s="89" t="s">
        <v>135</v>
      </c>
      <c r="G31" s="24">
        <v>2.0840000000000001</v>
      </c>
      <c r="H31" s="24">
        <v>1.9670000000000001</v>
      </c>
      <c r="I31" s="26"/>
    </row>
    <row r="32" spans="1:9" x14ac:dyDescent="0.2">
      <c r="A32" s="19">
        <f t="shared" ref="A32:B34" si="2">A31+1</f>
        <v>20</v>
      </c>
      <c r="B32" s="97">
        <f t="shared" si="2"/>
        <v>35816</v>
      </c>
      <c r="C32" s="92" t="s">
        <v>132</v>
      </c>
      <c r="D32" s="24">
        <v>16.36</v>
      </c>
      <c r="E32" s="24">
        <v>16.579999999999998</v>
      </c>
      <c r="F32" s="89" t="s">
        <v>135</v>
      </c>
      <c r="G32" s="24">
        <v>2.16</v>
      </c>
      <c r="H32" s="24">
        <v>2.0499999999999998</v>
      </c>
      <c r="I32" s="21"/>
    </row>
    <row r="33" spans="1:9" x14ac:dyDescent="0.2">
      <c r="A33" s="19">
        <f t="shared" si="2"/>
        <v>21</v>
      </c>
      <c r="B33" s="97">
        <f t="shared" si="2"/>
        <v>35817</v>
      </c>
      <c r="C33" s="92" t="s">
        <v>132</v>
      </c>
      <c r="D33" s="24">
        <v>16.04</v>
      </c>
      <c r="E33" s="24">
        <v>16.27</v>
      </c>
      <c r="F33" s="89" t="s">
        <v>135</v>
      </c>
      <c r="G33" s="24">
        <v>2.117</v>
      </c>
      <c r="H33" s="24">
        <v>1.9950000000000001</v>
      </c>
      <c r="I33" s="21"/>
    </row>
    <row r="34" spans="1:9" x14ac:dyDescent="0.2">
      <c r="A34" s="19">
        <f t="shared" si="2"/>
        <v>22</v>
      </c>
      <c r="B34" s="97">
        <f t="shared" si="2"/>
        <v>35818</v>
      </c>
      <c r="C34" s="92" t="s">
        <v>132</v>
      </c>
      <c r="D34" s="24">
        <v>15.74</v>
      </c>
      <c r="E34" s="24">
        <v>16</v>
      </c>
      <c r="F34" s="89" t="s">
        <v>135</v>
      </c>
      <c r="G34" s="24">
        <v>2.117</v>
      </c>
      <c r="H34" s="24">
        <v>1.9950000000000001</v>
      </c>
      <c r="I34" s="21"/>
    </row>
    <row r="35" spans="1:9" x14ac:dyDescent="0.2">
      <c r="A35" s="19">
        <f>A34+1</f>
        <v>23</v>
      </c>
      <c r="B35" s="97">
        <f>B34+3</f>
        <v>35821</v>
      </c>
      <c r="C35" s="92" t="s">
        <v>132</v>
      </c>
      <c r="D35" s="24">
        <v>16.82</v>
      </c>
      <c r="E35" s="24">
        <v>16.98</v>
      </c>
      <c r="F35" s="89" t="s">
        <v>135</v>
      </c>
      <c r="G35" s="24">
        <v>2.0640000000000001</v>
      </c>
      <c r="H35" s="24">
        <v>1.92</v>
      </c>
      <c r="I35" s="21"/>
    </row>
    <row r="36" spans="1:9" x14ac:dyDescent="0.2">
      <c r="A36" s="19">
        <f>A35+1</f>
        <v>24</v>
      </c>
      <c r="B36" s="97">
        <f>B35+1</f>
        <v>35822</v>
      </c>
      <c r="C36" s="92" t="s">
        <v>132</v>
      </c>
      <c r="D36" s="24">
        <v>16.98</v>
      </c>
      <c r="E36" s="24">
        <v>17.149999999999999</v>
      </c>
      <c r="F36" s="89" t="s">
        <v>135</v>
      </c>
      <c r="G36" s="24">
        <v>2.0419999999999998</v>
      </c>
      <c r="H36" s="24">
        <v>1.88</v>
      </c>
      <c r="I36" s="21"/>
    </row>
    <row r="37" spans="1:9" x14ac:dyDescent="0.2">
      <c r="A37" s="19">
        <f>A36+1</f>
        <v>25</v>
      </c>
      <c r="B37" s="97">
        <f>B36+1</f>
        <v>35823</v>
      </c>
      <c r="C37" s="92" t="s">
        <v>132</v>
      </c>
      <c r="D37" s="24">
        <v>17.309999999999999</v>
      </c>
      <c r="E37" s="24">
        <v>17.48</v>
      </c>
      <c r="F37" s="89" t="s">
        <v>135</v>
      </c>
      <c r="G37" s="24">
        <v>2.0009999999999999</v>
      </c>
      <c r="H37" s="24">
        <v>1.8859999999999999</v>
      </c>
      <c r="I37" s="92"/>
    </row>
    <row r="38" spans="1:9" x14ac:dyDescent="0.2">
      <c r="A38" s="19">
        <f>A37+1</f>
        <v>26</v>
      </c>
      <c r="B38" s="97">
        <f>B37+1</f>
        <v>35824</v>
      </c>
      <c r="C38" s="92" t="s">
        <v>132</v>
      </c>
      <c r="D38" s="24">
        <v>17.82</v>
      </c>
      <c r="E38" s="24">
        <v>17.96</v>
      </c>
      <c r="F38" s="92" t="s">
        <v>132</v>
      </c>
      <c r="G38" s="24">
        <v>2.101</v>
      </c>
      <c r="H38" s="24">
        <v>1.9450000000000001</v>
      </c>
      <c r="I38" s="92"/>
    </row>
    <row r="39" spans="1:9" x14ac:dyDescent="0.2">
      <c r="A39" s="19">
        <f>A38+1</f>
        <v>27</v>
      </c>
      <c r="B39" s="97">
        <f>B38+1</f>
        <v>35825</v>
      </c>
      <c r="C39" s="92" t="s">
        <v>132</v>
      </c>
      <c r="D39" s="24">
        <v>17.21</v>
      </c>
      <c r="E39" s="24">
        <v>17.37</v>
      </c>
      <c r="F39" s="92" t="s">
        <v>132</v>
      </c>
      <c r="G39" s="24">
        <v>2.2570000000000001</v>
      </c>
      <c r="H39" s="24">
        <v>2.14</v>
      </c>
      <c r="I39" s="92" t="s">
        <v>132</v>
      </c>
    </row>
    <row r="40" spans="1:9" x14ac:dyDescent="0.2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">
      <c r="A41" s="28" t="s">
        <v>20</v>
      </c>
      <c r="B41" s="20"/>
      <c r="C41" s="21"/>
      <c r="D41" s="29">
        <v>35815</v>
      </c>
      <c r="E41" s="30"/>
      <c r="F41" s="21"/>
      <c r="G41" s="30"/>
      <c r="H41" s="30"/>
      <c r="I41" s="25"/>
    </row>
    <row r="42" spans="1:9" x14ac:dyDescent="0.2">
      <c r="A42" s="28" t="s">
        <v>21</v>
      </c>
      <c r="B42" s="20"/>
      <c r="C42" s="21"/>
      <c r="D42" s="31">
        <v>35823</v>
      </c>
      <c r="E42" s="30"/>
      <c r="F42" s="21"/>
      <c r="G42" s="30"/>
      <c r="H42" s="30"/>
      <c r="I42" s="25"/>
    </row>
    <row r="43" spans="1:9" x14ac:dyDescent="0.2">
      <c r="A43" s="28" t="s">
        <v>22</v>
      </c>
      <c r="B43" s="20"/>
      <c r="D43" s="31">
        <v>35824</v>
      </c>
      <c r="I43" s="25"/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">
      <c r="A47" s="37" t="s">
        <v>28</v>
      </c>
      <c r="B47" s="38"/>
      <c r="C47" s="39" t="s">
        <v>23</v>
      </c>
      <c r="D47" s="40">
        <f>ROUND((AVERAGE(D12:D31)),3)</f>
        <v>17.175000000000001</v>
      </c>
      <c r="E47" s="40">
        <f>ROUND((AVERAGE(E12:E31)),3)</f>
        <v>17.364999999999998</v>
      </c>
      <c r="F47" s="41" t="s">
        <v>29</v>
      </c>
      <c r="G47" s="42">
        <f>ROUND((AVERAGE(G17:G37)),5)</f>
        <v>2.10825</v>
      </c>
      <c r="H47" s="42">
        <f>ROUND((AVERAGE(H18:H38)),5)</f>
        <v>1.9830000000000001</v>
      </c>
      <c r="I47" s="43" t="s">
        <v>30</v>
      </c>
    </row>
    <row r="48" spans="1:9" x14ac:dyDescent="0.2">
      <c r="A48" s="44" t="s">
        <v>31</v>
      </c>
      <c r="B48" s="45"/>
      <c r="C48" s="99" t="s">
        <v>136</v>
      </c>
      <c r="D48" s="102">
        <f>ROUND((AVERAGE(D20:D39)),3)</f>
        <v>16.728000000000002</v>
      </c>
      <c r="E48" s="102">
        <f>ROUND((AVERAGE(E20:E39)),3)</f>
        <v>16.922999999999998</v>
      </c>
      <c r="F48" s="48" t="s">
        <v>33</v>
      </c>
      <c r="G48" s="49">
        <f>ROUND((AVERAGE(G20:G39)),5)</f>
        <v>2.1012</v>
      </c>
      <c r="H48" s="49">
        <f>ROUND((AVERAGE(H20:H39)),5)</f>
        <v>1.9835</v>
      </c>
      <c r="I48" s="43" t="s">
        <v>34</v>
      </c>
    </row>
    <row r="49" spans="1:9" x14ac:dyDescent="0.2">
      <c r="A49" s="50" t="s">
        <v>35</v>
      </c>
      <c r="B49" s="45"/>
      <c r="C49" s="51"/>
      <c r="D49" s="105">
        <f>ROUND((((SUM(D20:D39))-D31+E31)/20),3)</f>
        <v>16.734999999999999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D31</f>
        <v>16.420000000000002</v>
      </c>
      <c r="E50" s="47" t="s">
        <v>36</v>
      </c>
      <c r="F50" s="53" t="s">
        <v>49</v>
      </c>
      <c r="G50" s="49">
        <f>G37</f>
        <v>2.0009999999999999</v>
      </c>
      <c r="H50" s="49">
        <f>H38</f>
        <v>1.9450000000000001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ROUND((SUM(D30:D31)/2),3)</f>
        <v>16.465</v>
      </c>
      <c r="E51" s="54" t="s">
        <v>36</v>
      </c>
      <c r="F51" s="53" t="s">
        <v>43</v>
      </c>
      <c r="G51" s="49">
        <f>ROUND(SUM(G36:G37)/2,5)</f>
        <v>2.0215000000000001</v>
      </c>
      <c r="H51" s="49">
        <f>SUM(H37:H38)/2</f>
        <v>1.9155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ROUND((SUM(D29:D31)/3),3)</f>
        <v>16.422999999999998</v>
      </c>
      <c r="E52" s="47" t="s">
        <v>36</v>
      </c>
      <c r="F52" s="53" t="s">
        <v>40</v>
      </c>
      <c r="G52" s="49">
        <f>ROUND(AVERAGE(G35:G37),5)</f>
        <v>2.0356700000000001</v>
      </c>
      <c r="H52" s="49">
        <f>ROUND(AVERAGE(H36:H38),5)</f>
        <v>1.90367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2.056</v>
      </c>
      <c r="H53" s="49">
        <f>ROUND(AVERAGE(H35:H38),5)</f>
        <v>1.9077500000000001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ROUND((SUM(D27:D31)/5),3)</f>
        <v>16.43</v>
      </c>
      <c r="E54" s="55" t="s">
        <v>36</v>
      </c>
      <c r="F54" s="53" t="s">
        <v>38</v>
      </c>
      <c r="G54" s="49">
        <f>ROUND(AVERAGE(G33:G37),5)</f>
        <v>2.0682</v>
      </c>
      <c r="H54" s="49">
        <f>ROUND(AVERAGE(H34:H38),5)</f>
        <v>1.9252</v>
      </c>
      <c r="I54" s="43"/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2.0419999999999998</v>
      </c>
      <c r="H55" s="49">
        <f>H37</f>
        <v>1.8859999999999999</v>
      </c>
      <c r="I55" s="43"/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2.0640000000000001</v>
      </c>
      <c r="H56" s="42">
        <f>H36</f>
        <v>1.88</v>
      </c>
      <c r="I56" s="43"/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2.0529999999999999</v>
      </c>
      <c r="H57" s="49">
        <f>ROUND(AVERAGE(H36:H37),5)</f>
        <v>1.883</v>
      </c>
      <c r="I57" s="43"/>
    </row>
    <row r="58" spans="1:9" x14ac:dyDescent="0.2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">
      <c r="A61" s="98">
        <v>35818</v>
      </c>
      <c r="C61" s="62">
        <v>18.23</v>
      </c>
      <c r="E61" s="98">
        <v>35818</v>
      </c>
      <c r="F61" s="61"/>
      <c r="G61" s="100">
        <v>22.53</v>
      </c>
      <c r="H61" s="62"/>
      <c r="I61" s="25"/>
    </row>
    <row r="62" spans="1:9" x14ac:dyDescent="0.2">
      <c r="A62" s="94">
        <v>35821</v>
      </c>
      <c r="B62" s="68" t="s">
        <v>59</v>
      </c>
      <c r="C62" s="62">
        <v>16.760000000000002</v>
      </c>
      <c r="E62" s="94">
        <v>35821</v>
      </c>
      <c r="F62" s="68" t="s">
        <v>60</v>
      </c>
      <c r="G62" s="101">
        <v>20.079999999999998</v>
      </c>
      <c r="H62" s="62"/>
      <c r="I62" s="25"/>
    </row>
    <row r="63" spans="1:9" x14ac:dyDescent="0.2">
      <c r="A63" s="95">
        <v>35822</v>
      </c>
      <c r="C63" s="62">
        <v>16.739999999999998</v>
      </c>
      <c r="E63" s="95">
        <v>35822</v>
      </c>
      <c r="G63" s="101">
        <v>19.93</v>
      </c>
      <c r="H63" s="62"/>
      <c r="I63" s="25"/>
    </row>
    <row r="64" spans="1:9" x14ac:dyDescent="0.2">
      <c r="A64" s="67"/>
      <c r="C64" s="69"/>
      <c r="E64" s="67"/>
      <c r="G64" s="70"/>
      <c r="H64" s="62"/>
      <c r="I64" s="25"/>
    </row>
    <row r="65" spans="1:9" x14ac:dyDescent="0.2">
      <c r="A65" s="25"/>
      <c r="C65" s="65"/>
      <c r="E65" s="25"/>
      <c r="G65" s="66"/>
      <c r="H65" s="62"/>
      <c r="I65" s="25"/>
    </row>
    <row r="66" spans="1:9" x14ac:dyDescent="0.2">
      <c r="A66" s="25" t="s">
        <v>62</v>
      </c>
      <c r="B66" s="68" t="s">
        <v>63</v>
      </c>
      <c r="C66" s="69">
        <f>C63</f>
        <v>16.739999999999998</v>
      </c>
      <c r="E66" s="25" t="s">
        <v>62</v>
      </c>
      <c r="F66" s="68" t="s">
        <v>64</v>
      </c>
      <c r="G66" s="69">
        <f>G63</f>
        <v>19.93</v>
      </c>
      <c r="H66" s="62"/>
      <c r="I66" s="25"/>
    </row>
    <row r="67" spans="1:9" x14ac:dyDescent="0.2">
      <c r="A67" s="25" t="s">
        <v>65</v>
      </c>
      <c r="B67" s="68" t="s">
        <v>66</v>
      </c>
      <c r="C67" s="69">
        <f>AVERAGE(C62:C63)</f>
        <v>16.75</v>
      </c>
      <c r="E67" s="25" t="s">
        <v>65</v>
      </c>
      <c r="F67" s="68" t="s">
        <v>67</v>
      </c>
      <c r="G67" s="69">
        <f>AVERAGE(G62:G63)</f>
        <v>20.004999999999999</v>
      </c>
      <c r="H67" s="62"/>
      <c r="I67" s="25"/>
    </row>
    <row r="68" spans="1:9" x14ac:dyDescent="0.2">
      <c r="A68" s="25" t="s">
        <v>68</v>
      </c>
      <c r="B68" s="68" t="s">
        <v>69</v>
      </c>
      <c r="C68" s="69">
        <f>AVERAGE(C61:C63)</f>
        <v>17.243333333333336</v>
      </c>
      <c r="E68" s="25" t="s">
        <v>68</v>
      </c>
      <c r="F68" s="68" t="s">
        <v>70</v>
      </c>
      <c r="G68" s="69">
        <f>AVERAGE(G61:G63)</f>
        <v>20.846666666666668</v>
      </c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">
      <c r="A72" s="98">
        <v>35821</v>
      </c>
      <c r="C72" s="65">
        <v>1.43</v>
      </c>
      <c r="D72" s="25"/>
      <c r="E72" s="25"/>
      <c r="F72" s="61"/>
      <c r="G72" s="62"/>
      <c r="H72" s="62"/>
      <c r="I72" s="25"/>
    </row>
    <row r="73" spans="1:9" x14ac:dyDescent="0.2">
      <c r="A73" s="94">
        <v>35822</v>
      </c>
      <c r="C73" s="65">
        <v>1.43</v>
      </c>
      <c r="D73" s="25"/>
      <c r="E73" s="25"/>
      <c r="F73" s="61"/>
      <c r="G73" s="62"/>
      <c r="H73" s="62"/>
      <c r="I73" s="25"/>
    </row>
    <row r="74" spans="1:9" x14ac:dyDescent="0.2">
      <c r="A74" s="95">
        <v>35823</v>
      </c>
      <c r="C74" s="65">
        <v>1.43</v>
      </c>
      <c r="D74" s="25"/>
      <c r="E74" s="25"/>
      <c r="F74" s="61"/>
      <c r="G74" s="62"/>
      <c r="H74" s="62"/>
      <c r="I74" s="25"/>
    </row>
    <row r="75" spans="1:9" x14ac:dyDescent="0.2">
      <c r="A75" s="25"/>
      <c r="C75" s="65"/>
      <c r="D75" s="25"/>
      <c r="E75" s="25"/>
      <c r="F75" s="61"/>
      <c r="G75" s="62"/>
      <c r="H75" s="62"/>
      <c r="I75" s="25"/>
    </row>
    <row r="76" spans="1:9" x14ac:dyDescent="0.2">
      <c r="A76" s="25" t="s">
        <v>62</v>
      </c>
      <c r="B76" s="87" t="s">
        <v>89</v>
      </c>
      <c r="C76" s="65">
        <f>C74</f>
        <v>1.43</v>
      </c>
      <c r="D76" s="25"/>
      <c r="E76" s="25"/>
      <c r="F76" s="61"/>
      <c r="G76" s="62"/>
      <c r="H76" s="62"/>
      <c r="I76" s="25"/>
    </row>
    <row r="77" spans="1:9" x14ac:dyDescent="0.2">
      <c r="A77" s="25" t="s">
        <v>65</v>
      </c>
      <c r="B77" s="87" t="s">
        <v>90</v>
      </c>
      <c r="C77" s="65">
        <f>AVERAGE(C73:C74)</f>
        <v>1.43</v>
      </c>
      <c r="D77" s="25"/>
      <c r="E77" s="25"/>
      <c r="F77" s="61"/>
      <c r="G77" s="62"/>
      <c r="H77" s="62"/>
      <c r="I77" s="25"/>
    </row>
    <row r="78" spans="1:9" x14ac:dyDescent="0.2">
      <c r="A78" s="25" t="s">
        <v>68</v>
      </c>
      <c r="B78" s="87" t="s">
        <v>91</v>
      </c>
      <c r="C78" s="65">
        <f>AVERAGE(C72:C74)</f>
        <v>1.43</v>
      </c>
      <c r="D78" s="25"/>
      <c r="E78" s="25"/>
      <c r="F78" s="61"/>
      <c r="G78" s="62"/>
      <c r="H78" s="62"/>
      <c r="I78" s="25"/>
    </row>
  </sheetData>
  <phoneticPr fontId="0" type="noConversion"/>
  <pageMargins left="0.5" right="0.5" top="0" bottom="0" header="0.5" footer="0.5"/>
  <pageSetup scale="70" orientation="portrait" r:id="rId1"/>
  <headerFooter alignWithMargins="0">
    <oddHeader>&amp;A</oddHeader>
    <oddFooter>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showGridLines="0" workbookViewId="0">
      <selection activeCell="B18" sqref="B18"/>
    </sheetView>
  </sheetViews>
  <sheetFormatPr defaultColWidth="8.42578125" defaultRowHeight="12" x14ac:dyDescent="0.2"/>
  <cols>
    <col min="1" max="1" width="12.7109375" style="25" customWidth="1"/>
    <col min="2" max="2" width="11" style="25" customWidth="1"/>
    <col min="3" max="3" width="12.7109375" style="25" customWidth="1"/>
    <col min="4" max="4" width="11" style="25" customWidth="1"/>
    <col min="5" max="5" width="11.140625" style="25" customWidth="1"/>
    <col min="6" max="6" width="12.7109375" style="61" customWidth="1"/>
    <col min="7" max="8" width="12.7109375" style="62" customWidth="1"/>
    <col min="9" max="9" width="16.140625" style="25" customWidth="1"/>
    <col min="10" max="10" width="13.85546875" style="25" customWidth="1"/>
    <col min="11" max="11" width="10.7109375" style="25" customWidth="1"/>
    <col min="12" max="12" width="11.42578125" style="25" customWidth="1"/>
    <col min="13" max="16384" width="8.42578125" style="25"/>
  </cols>
  <sheetData>
    <row r="1" spans="1:12" s="63" customFormat="1" ht="12.75" x14ac:dyDescent="0.2">
      <c r="A1" s="1"/>
      <c r="B1" s="2"/>
      <c r="C1" s="2"/>
      <c r="D1" s="2"/>
      <c r="E1" s="2"/>
      <c r="F1" s="3" t="s">
        <v>0</v>
      </c>
      <c r="G1" s="4">
        <f ca="1">NOW()</f>
        <v>41887.530888773152</v>
      </c>
      <c r="H1" s="4"/>
      <c r="I1"/>
      <c r="J1"/>
      <c r="K1"/>
    </row>
    <row r="2" spans="1:12" s="63" customFormat="1" ht="12.75" x14ac:dyDescent="0.2">
      <c r="A2" s="5" t="s">
        <v>1</v>
      </c>
      <c r="B2" s="6"/>
      <c r="C2" s="6"/>
      <c r="D2" s="6"/>
      <c r="E2" s="6"/>
      <c r="F2" s="6"/>
      <c r="G2" s="7">
        <f ca="1">NOW()</f>
        <v>41887.530888773152</v>
      </c>
      <c r="H2" s="8"/>
      <c r="I2"/>
      <c r="J2"/>
      <c r="K2"/>
    </row>
    <row r="3" spans="1:12" s="63" customFormat="1" ht="12.75" x14ac:dyDescent="0.2">
      <c r="A3" s="9"/>
      <c r="B3" s="10" t="s">
        <v>137</v>
      </c>
      <c r="C3" s="10"/>
      <c r="D3" s="10"/>
      <c r="E3" s="10"/>
      <c r="F3" s="11"/>
      <c r="G3" s="12"/>
      <c r="H3" s="12"/>
      <c r="I3"/>
      <c r="J3"/>
      <c r="K3"/>
    </row>
    <row r="4" spans="1:12" s="63" customFormat="1" ht="12.75" x14ac:dyDescent="0.2">
      <c r="A4" s="13"/>
      <c r="B4" s="14"/>
      <c r="C4" s="6"/>
      <c r="D4" s="6"/>
      <c r="E4" s="6"/>
      <c r="F4" s="11"/>
      <c r="G4" s="15"/>
      <c r="H4" s="15"/>
      <c r="I4"/>
      <c r="J4"/>
      <c r="K4"/>
    </row>
    <row r="5" spans="1:12" s="63" customFormat="1" ht="12.75" x14ac:dyDescent="0.2">
      <c r="A5" s="13"/>
      <c r="B5" s="14"/>
      <c r="C5" s="6"/>
      <c r="D5" s="6"/>
      <c r="E5" s="6"/>
      <c r="F5" s="11"/>
      <c r="G5" s="15"/>
      <c r="H5" s="15"/>
      <c r="I5"/>
      <c r="J5"/>
      <c r="K5"/>
    </row>
    <row r="6" spans="1:12" s="63" customFormat="1" ht="12.75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  <c r="I6"/>
      <c r="J6" s="17"/>
      <c r="K6" s="17"/>
      <c r="L6" s="17"/>
    </row>
    <row r="7" spans="1:12" s="63" customFormat="1" ht="12.75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  <c r="I7"/>
      <c r="J7" s="17"/>
      <c r="K7" s="17"/>
      <c r="L7" s="17"/>
    </row>
    <row r="8" spans="1:12" s="63" customFormat="1" ht="12.75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  <c r="I8"/>
      <c r="J8" s="17"/>
      <c r="K8" s="17"/>
      <c r="L8" s="17"/>
    </row>
    <row r="9" spans="1:12" s="63" customFormat="1" ht="12.75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  <c r="I9"/>
      <c r="J9" s="17"/>
      <c r="K9" s="17"/>
      <c r="L9" s="17"/>
    </row>
    <row r="10" spans="1:12" s="63" customFormat="1" ht="12.75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  <c r="I10"/>
      <c r="J10" s="17"/>
      <c r="K10" s="17"/>
      <c r="L10" s="17"/>
    </row>
    <row r="11" spans="1:12" ht="12.75" x14ac:dyDescent="0.2">
      <c r="A11" s="19"/>
      <c r="B11" s="20"/>
      <c r="C11" s="21"/>
      <c r="D11" s="22"/>
      <c r="E11" s="22"/>
      <c r="F11"/>
      <c r="G11" s="23"/>
      <c r="H11" s="23"/>
      <c r="I11"/>
      <c r="J11"/>
      <c r="K11"/>
    </row>
    <row r="12" spans="1:12" ht="12.75" x14ac:dyDescent="0.2">
      <c r="A12" s="19">
        <f t="shared" ref="A12:A19" si="0">A11+1</f>
        <v>1</v>
      </c>
      <c r="B12" s="20">
        <v>35452</v>
      </c>
      <c r="C12" s="21" t="s">
        <v>19</v>
      </c>
      <c r="D12" s="24">
        <v>24.24</v>
      </c>
      <c r="E12" s="24">
        <v>23.76</v>
      </c>
      <c r="F12" s="21"/>
      <c r="G12" s="24"/>
      <c r="H12" s="24"/>
      <c r="J12"/>
    </row>
    <row r="13" spans="1:12" ht="12.75" x14ac:dyDescent="0.2">
      <c r="A13" s="19">
        <f t="shared" si="0"/>
        <v>2</v>
      </c>
      <c r="B13" s="20">
        <f>+B12+1</f>
        <v>35453</v>
      </c>
      <c r="C13" s="21" t="s">
        <v>19</v>
      </c>
      <c r="D13" s="24">
        <v>24.18</v>
      </c>
      <c r="E13" s="24">
        <v>23.67</v>
      </c>
      <c r="F13" s="21"/>
      <c r="G13" s="24"/>
      <c r="H13" s="24"/>
      <c r="J13"/>
    </row>
    <row r="14" spans="1:12" ht="12.75" x14ac:dyDescent="0.2">
      <c r="A14" s="19">
        <f t="shared" si="0"/>
        <v>3</v>
      </c>
      <c r="B14" s="20">
        <f>+B13+1</f>
        <v>35454</v>
      </c>
      <c r="C14" s="21" t="s">
        <v>19</v>
      </c>
      <c r="D14" s="24">
        <v>24.05</v>
      </c>
      <c r="E14" s="24">
        <v>23.53</v>
      </c>
      <c r="F14" s="21"/>
      <c r="G14" s="24"/>
      <c r="H14" s="24"/>
      <c r="J14"/>
    </row>
    <row r="15" spans="1:12" ht="12.75" x14ac:dyDescent="0.2">
      <c r="A15" s="19">
        <f t="shared" si="0"/>
        <v>4</v>
      </c>
      <c r="B15" s="20">
        <f>+B14+3</f>
        <v>35457</v>
      </c>
      <c r="C15" s="21" t="s">
        <v>19</v>
      </c>
      <c r="D15" s="24">
        <v>23.94</v>
      </c>
      <c r="E15" s="24">
        <v>23.44</v>
      </c>
      <c r="F15" s="21"/>
      <c r="G15" s="24"/>
      <c r="H15" s="24"/>
      <c r="I15" s="21"/>
      <c r="J15"/>
    </row>
    <row r="16" spans="1:12" ht="12.75" x14ac:dyDescent="0.2">
      <c r="A16" s="19">
        <f t="shared" si="0"/>
        <v>5</v>
      </c>
      <c r="B16" s="20">
        <f>+B15+1</f>
        <v>35458</v>
      </c>
      <c r="C16" s="21" t="s">
        <v>19</v>
      </c>
      <c r="D16" s="24">
        <v>23.9</v>
      </c>
      <c r="E16" s="24">
        <v>23.42</v>
      </c>
      <c r="F16" s="21" t="s">
        <v>19</v>
      </c>
      <c r="G16" s="24">
        <v>2.5459999999999998</v>
      </c>
      <c r="H16" s="24"/>
      <c r="I16" s="21"/>
      <c r="J16"/>
    </row>
    <row r="17" spans="1:10" ht="12.75" x14ac:dyDescent="0.2">
      <c r="A17" s="19">
        <f t="shared" si="0"/>
        <v>6</v>
      </c>
      <c r="B17" s="20">
        <f>+B16+1</f>
        <v>35459</v>
      </c>
      <c r="C17" s="21" t="s">
        <v>19</v>
      </c>
      <c r="D17" s="24">
        <v>24.47</v>
      </c>
      <c r="E17" s="24">
        <v>23.93</v>
      </c>
      <c r="F17" s="21" t="s">
        <v>19</v>
      </c>
      <c r="G17" s="24">
        <v>2.4380000000000002</v>
      </c>
      <c r="H17" s="24">
        <v>2.14</v>
      </c>
      <c r="I17" s="21" t="s">
        <v>19</v>
      </c>
      <c r="J17"/>
    </row>
    <row r="18" spans="1:10" x14ac:dyDescent="0.2">
      <c r="A18" s="19">
        <f t="shared" si="0"/>
        <v>7</v>
      </c>
      <c r="B18" s="20">
        <f>+B17+1</f>
        <v>35460</v>
      </c>
      <c r="C18" s="21" t="s">
        <v>19</v>
      </c>
      <c r="D18" s="24">
        <v>24.87</v>
      </c>
      <c r="E18" s="24">
        <v>24.35</v>
      </c>
      <c r="F18" s="21" t="s">
        <v>19</v>
      </c>
      <c r="G18" s="24">
        <v>2.4860000000000002</v>
      </c>
      <c r="H18" s="24">
        <v>2.19</v>
      </c>
      <c r="I18" s="21" t="s">
        <v>19</v>
      </c>
    </row>
    <row r="19" spans="1:10" x14ac:dyDescent="0.2">
      <c r="A19" s="19">
        <f t="shared" si="0"/>
        <v>8</v>
      </c>
      <c r="B19" s="20">
        <f>+B18+1</f>
        <v>35461</v>
      </c>
      <c r="C19" s="21" t="s">
        <v>19</v>
      </c>
      <c r="D19" s="24">
        <v>24.15</v>
      </c>
      <c r="E19" s="24">
        <v>23.71</v>
      </c>
      <c r="F19" s="21" t="s">
        <v>19</v>
      </c>
      <c r="G19" s="24">
        <v>2.3849999999999998</v>
      </c>
      <c r="H19" s="24">
        <v>2.14</v>
      </c>
      <c r="I19" s="21" t="s">
        <v>19</v>
      </c>
    </row>
    <row r="20" spans="1:10" x14ac:dyDescent="0.2">
      <c r="A20" s="19"/>
      <c r="B20" s="20"/>
      <c r="C20" s="21"/>
      <c r="D20" s="24"/>
      <c r="E20" s="24"/>
      <c r="F20" s="21"/>
      <c r="G20" s="24"/>
      <c r="H20" s="24"/>
      <c r="I20" s="21"/>
    </row>
    <row r="21" spans="1:10" x14ac:dyDescent="0.2">
      <c r="A21" s="19">
        <f>A19+1</f>
        <v>9</v>
      </c>
      <c r="B21" s="20">
        <v>35464</v>
      </c>
      <c r="C21" s="21" t="s">
        <v>19</v>
      </c>
      <c r="D21" s="24">
        <v>24.15</v>
      </c>
      <c r="E21" s="24">
        <v>23.74</v>
      </c>
      <c r="F21" s="21" t="s">
        <v>19</v>
      </c>
      <c r="G21" s="24">
        <v>2.3130000000000002</v>
      </c>
      <c r="H21" s="24">
        <v>2.0550000000000002</v>
      </c>
    </row>
    <row r="22" spans="1:10" x14ac:dyDescent="0.2">
      <c r="A22" s="19">
        <f t="shared" ref="A22:B31" si="1">A21+1</f>
        <v>10</v>
      </c>
      <c r="B22" s="20">
        <f t="shared" si="1"/>
        <v>35465</v>
      </c>
      <c r="C22" s="21" t="s">
        <v>19</v>
      </c>
      <c r="D22" s="24">
        <v>24.02</v>
      </c>
      <c r="E22" s="24">
        <v>23.61</v>
      </c>
      <c r="F22" s="21" t="s">
        <v>19</v>
      </c>
      <c r="G22" s="24">
        <v>2.4969999999999999</v>
      </c>
      <c r="H22" s="24">
        <v>2.2000000000000002</v>
      </c>
    </row>
    <row r="23" spans="1:10" x14ac:dyDescent="0.2">
      <c r="A23" s="19">
        <f t="shared" si="1"/>
        <v>11</v>
      </c>
      <c r="B23" s="20">
        <f>+B22+1</f>
        <v>35466</v>
      </c>
      <c r="C23" s="21" t="s">
        <v>19</v>
      </c>
      <c r="D23" s="24">
        <v>23.91</v>
      </c>
      <c r="E23" s="24">
        <v>23.52</v>
      </c>
      <c r="F23" s="21" t="s">
        <v>19</v>
      </c>
      <c r="G23" s="24">
        <v>2.4300000000000002</v>
      </c>
      <c r="H23" s="24">
        <v>2.14</v>
      </c>
    </row>
    <row r="24" spans="1:10" x14ac:dyDescent="0.2">
      <c r="A24" s="19">
        <f t="shared" si="1"/>
        <v>12</v>
      </c>
      <c r="B24" s="20">
        <f>+B23+1</f>
        <v>35467</v>
      </c>
      <c r="C24" s="21" t="s">
        <v>19</v>
      </c>
      <c r="D24" s="24">
        <v>23.1</v>
      </c>
      <c r="E24" s="24">
        <v>22.74</v>
      </c>
      <c r="F24" s="21" t="s">
        <v>19</v>
      </c>
      <c r="G24" s="24">
        <v>2.3610000000000002</v>
      </c>
      <c r="H24" s="24">
        <v>2.0990000000000002</v>
      </c>
    </row>
    <row r="25" spans="1:10" x14ac:dyDescent="0.2">
      <c r="A25" s="19">
        <f t="shared" si="1"/>
        <v>13</v>
      </c>
      <c r="B25" s="20">
        <f>+B24+1</f>
        <v>35468</v>
      </c>
      <c r="C25" s="21" t="s">
        <v>19</v>
      </c>
      <c r="D25" s="24">
        <v>22.23</v>
      </c>
      <c r="E25" s="24">
        <v>22.07</v>
      </c>
      <c r="F25" s="21" t="s">
        <v>19</v>
      </c>
      <c r="G25" s="24">
        <v>2.1819999999999999</v>
      </c>
      <c r="H25" s="24">
        <v>1.97</v>
      </c>
    </row>
    <row r="26" spans="1:10" x14ac:dyDescent="0.2">
      <c r="A26" s="19">
        <f t="shared" si="1"/>
        <v>14</v>
      </c>
      <c r="B26" s="20">
        <f>+B25+3</f>
        <v>35471</v>
      </c>
      <c r="C26" s="21" t="s">
        <v>19</v>
      </c>
      <c r="D26" s="24">
        <v>22.46</v>
      </c>
      <c r="E26" s="24">
        <v>22.25</v>
      </c>
      <c r="F26" s="21" t="s">
        <v>19</v>
      </c>
      <c r="G26" s="24">
        <v>2.1669999999999998</v>
      </c>
      <c r="H26" s="24">
        <v>1.93</v>
      </c>
    </row>
    <row r="27" spans="1:10" x14ac:dyDescent="0.2">
      <c r="A27" s="19">
        <f t="shared" si="1"/>
        <v>15</v>
      </c>
      <c r="B27" s="20">
        <f>B26+1</f>
        <v>35472</v>
      </c>
      <c r="C27" s="21" t="s">
        <v>19</v>
      </c>
      <c r="D27" s="24">
        <v>22.42</v>
      </c>
      <c r="E27" s="24">
        <v>22.23</v>
      </c>
      <c r="F27" s="21" t="s">
        <v>19</v>
      </c>
      <c r="G27" s="24">
        <v>2.2240000000000002</v>
      </c>
      <c r="H27" s="24">
        <v>1.99</v>
      </c>
    </row>
    <row r="28" spans="1:10" x14ac:dyDescent="0.2">
      <c r="A28" s="19">
        <f t="shared" si="1"/>
        <v>16</v>
      </c>
      <c r="B28" s="20">
        <f>+B27+1</f>
        <v>35473</v>
      </c>
      <c r="C28" s="21" t="s">
        <v>19</v>
      </c>
      <c r="D28" s="24">
        <v>21.86</v>
      </c>
      <c r="E28" s="24">
        <v>21.63</v>
      </c>
      <c r="F28" s="21" t="s">
        <v>19</v>
      </c>
      <c r="G28" s="24">
        <v>2.09</v>
      </c>
      <c r="H28" s="24">
        <v>1.8480000000000001</v>
      </c>
    </row>
    <row r="29" spans="1:10" x14ac:dyDescent="0.2">
      <c r="A29" s="19">
        <f t="shared" si="1"/>
        <v>17</v>
      </c>
      <c r="B29" s="20">
        <f>+B28+1</f>
        <v>35474</v>
      </c>
      <c r="C29" s="21" t="s">
        <v>19</v>
      </c>
      <c r="D29" s="24">
        <v>22.02</v>
      </c>
      <c r="E29" s="24">
        <v>21.74</v>
      </c>
      <c r="F29" s="21" t="s">
        <v>19</v>
      </c>
      <c r="G29" s="24">
        <v>1.9990000000000001</v>
      </c>
      <c r="H29" s="24">
        <v>1.74</v>
      </c>
    </row>
    <row r="30" spans="1:10" x14ac:dyDescent="0.2">
      <c r="A30" s="19">
        <f t="shared" si="1"/>
        <v>18</v>
      </c>
      <c r="B30" s="20">
        <f>+B29+1</f>
        <v>35475</v>
      </c>
      <c r="C30" s="21" t="s">
        <v>19</v>
      </c>
      <c r="D30" s="24">
        <v>22.41</v>
      </c>
      <c r="E30" s="24">
        <v>22.03</v>
      </c>
      <c r="F30" s="21" t="s">
        <v>19</v>
      </c>
      <c r="G30" s="24">
        <v>1.966</v>
      </c>
      <c r="H30" s="24">
        <v>1.72</v>
      </c>
    </row>
    <row r="31" spans="1:10" x14ac:dyDescent="0.2">
      <c r="A31" s="19">
        <f t="shared" si="1"/>
        <v>19</v>
      </c>
      <c r="B31" s="20">
        <f>+B30+4</f>
        <v>35479</v>
      </c>
      <c r="C31" s="21" t="s">
        <v>19</v>
      </c>
      <c r="D31" s="24">
        <v>22.52</v>
      </c>
      <c r="E31" s="24">
        <v>22.12</v>
      </c>
      <c r="F31" s="21" t="s">
        <v>19</v>
      </c>
      <c r="G31" s="24">
        <v>1.964</v>
      </c>
      <c r="H31" s="24">
        <v>1.706</v>
      </c>
    </row>
    <row r="32" spans="1:10" s="26" customFormat="1" x14ac:dyDescent="0.2">
      <c r="A32" s="19">
        <f t="shared" ref="A32:A39" si="2">A31+1</f>
        <v>20</v>
      </c>
      <c r="B32" s="20">
        <f>+B31+1</f>
        <v>35480</v>
      </c>
      <c r="C32" s="21" t="s">
        <v>19</v>
      </c>
      <c r="D32" s="24">
        <v>22.79</v>
      </c>
      <c r="E32" s="24">
        <v>22.33</v>
      </c>
      <c r="F32" s="21" t="s">
        <v>19</v>
      </c>
      <c r="G32" s="24">
        <v>2.016</v>
      </c>
      <c r="H32" s="24">
        <v>1.71</v>
      </c>
    </row>
    <row r="33" spans="1:10" x14ac:dyDescent="0.2">
      <c r="A33" s="19">
        <f t="shared" si="2"/>
        <v>21</v>
      </c>
      <c r="B33" s="20">
        <f t="shared" ref="B33:B39" si="3">+B32+1</f>
        <v>35481</v>
      </c>
      <c r="C33" s="21" t="s">
        <v>19</v>
      </c>
      <c r="D33" s="24">
        <v>21.98</v>
      </c>
      <c r="E33" s="24">
        <v>21.69</v>
      </c>
      <c r="F33" s="21" t="s">
        <v>19</v>
      </c>
      <c r="G33" s="24">
        <v>1.9219999999999999</v>
      </c>
      <c r="H33" s="24">
        <v>1.64</v>
      </c>
      <c r="I33" s="21"/>
    </row>
    <row r="34" spans="1:10" x14ac:dyDescent="0.2">
      <c r="A34" s="19">
        <f t="shared" si="2"/>
        <v>22</v>
      </c>
      <c r="B34" s="20">
        <f t="shared" si="3"/>
        <v>35482</v>
      </c>
      <c r="C34" s="21" t="s">
        <v>138</v>
      </c>
      <c r="D34" s="24">
        <v>21.39</v>
      </c>
      <c r="E34" s="24">
        <v>21.07</v>
      </c>
      <c r="F34" s="21" t="s">
        <v>19</v>
      </c>
      <c r="G34" s="24">
        <v>1.9359999999999999</v>
      </c>
      <c r="H34" s="24">
        <v>1.65</v>
      </c>
      <c r="I34" s="21"/>
    </row>
    <row r="35" spans="1:10" x14ac:dyDescent="0.2">
      <c r="A35" s="19">
        <f t="shared" si="2"/>
        <v>23</v>
      </c>
      <c r="B35" s="20">
        <f>+B34+3</f>
        <v>35485</v>
      </c>
      <c r="C35" s="21" t="s">
        <v>138</v>
      </c>
      <c r="D35" s="24">
        <v>20.71</v>
      </c>
      <c r="E35" s="24">
        <v>20.46</v>
      </c>
      <c r="F35" s="21" t="s">
        <v>19</v>
      </c>
      <c r="G35" s="24">
        <v>1.78</v>
      </c>
      <c r="H35" s="24">
        <v>1.55</v>
      </c>
      <c r="I35" s="21"/>
    </row>
    <row r="36" spans="1:10" x14ac:dyDescent="0.2">
      <c r="A36" s="19">
        <f t="shared" si="2"/>
        <v>24</v>
      </c>
      <c r="B36" s="20">
        <f t="shared" si="3"/>
        <v>35486</v>
      </c>
      <c r="C36" s="21" t="s">
        <v>138</v>
      </c>
      <c r="D36" s="24">
        <v>21</v>
      </c>
      <c r="E36" s="24">
        <v>20.7</v>
      </c>
      <c r="F36" s="21" t="s">
        <v>138</v>
      </c>
      <c r="G36" s="24">
        <v>1.865</v>
      </c>
      <c r="H36" s="24">
        <v>1.62</v>
      </c>
      <c r="I36" s="21"/>
    </row>
    <row r="37" spans="1:10" x14ac:dyDescent="0.2">
      <c r="A37" s="19">
        <f t="shared" si="2"/>
        <v>25</v>
      </c>
      <c r="B37" s="20">
        <f t="shared" si="3"/>
        <v>35487</v>
      </c>
      <c r="C37" s="21" t="s">
        <v>138</v>
      </c>
      <c r="D37" s="24">
        <v>21.11</v>
      </c>
      <c r="E37" s="24">
        <v>20.83</v>
      </c>
      <c r="F37" s="21" t="s">
        <v>138</v>
      </c>
      <c r="G37" s="24">
        <v>1.8740000000000001</v>
      </c>
      <c r="H37" s="24">
        <v>1.63</v>
      </c>
      <c r="I37" s="21" t="s">
        <v>138</v>
      </c>
      <c r="J37" s="21"/>
    </row>
    <row r="38" spans="1:10" x14ac:dyDescent="0.2">
      <c r="A38" s="19">
        <f t="shared" si="2"/>
        <v>26</v>
      </c>
      <c r="B38" s="20">
        <f t="shared" si="3"/>
        <v>35488</v>
      </c>
      <c r="C38" s="21" t="s">
        <v>138</v>
      </c>
      <c r="D38" s="24">
        <v>20.89</v>
      </c>
      <c r="E38" s="24">
        <v>20.64</v>
      </c>
      <c r="F38" s="21" t="s">
        <v>138</v>
      </c>
      <c r="G38" s="24">
        <v>1.8380000000000001</v>
      </c>
      <c r="H38" s="24">
        <v>1.61</v>
      </c>
      <c r="I38" s="21" t="s">
        <v>138</v>
      </c>
      <c r="J38" s="21"/>
    </row>
    <row r="39" spans="1:10" x14ac:dyDescent="0.2">
      <c r="A39" s="19">
        <f t="shared" si="2"/>
        <v>27</v>
      </c>
      <c r="B39" s="20">
        <f t="shared" si="3"/>
        <v>35489</v>
      </c>
      <c r="C39" s="21" t="s">
        <v>138</v>
      </c>
      <c r="D39" s="24">
        <v>20.3</v>
      </c>
      <c r="E39" s="24">
        <v>20.04</v>
      </c>
      <c r="F39" s="21" t="s">
        <v>138</v>
      </c>
      <c r="G39" s="24">
        <v>1.821</v>
      </c>
      <c r="H39" s="24">
        <v>1.63</v>
      </c>
      <c r="I39" s="21" t="s">
        <v>138</v>
      </c>
      <c r="J39" s="21"/>
    </row>
    <row r="40" spans="1:10" x14ac:dyDescent="0.2">
      <c r="A40" s="19"/>
      <c r="B40" s="20"/>
      <c r="C40" s="21"/>
      <c r="D40" s="85"/>
      <c r="E40" s="85"/>
      <c r="F40" s="86"/>
      <c r="G40" s="85"/>
      <c r="H40" s="85"/>
      <c r="I40" s="21"/>
      <c r="J40" s="21"/>
    </row>
    <row r="41" spans="1:10" ht="12.75" x14ac:dyDescent="0.2">
      <c r="A41" s="19"/>
      <c r="B41" s="20"/>
      <c r="C41" s="21"/>
      <c r="D41"/>
      <c r="E41"/>
      <c r="F41" s="27"/>
      <c r="G41"/>
      <c r="H41"/>
      <c r="I41" s="21"/>
    </row>
    <row r="42" spans="1:10" x14ac:dyDescent="0.2">
      <c r="A42" s="28" t="s">
        <v>20</v>
      </c>
      <c r="B42" s="20"/>
      <c r="C42" s="21"/>
      <c r="D42" s="29">
        <v>35481</v>
      </c>
      <c r="E42" s="30"/>
      <c r="F42" s="21"/>
      <c r="G42" s="30"/>
      <c r="H42" s="30"/>
    </row>
    <row r="43" spans="1:10" x14ac:dyDescent="0.2">
      <c r="A43" s="28" t="s">
        <v>21</v>
      </c>
      <c r="B43" s="20"/>
      <c r="C43" s="21"/>
      <c r="D43" s="31">
        <v>35485</v>
      </c>
      <c r="E43" s="30"/>
      <c r="F43" s="21"/>
      <c r="G43" s="30"/>
      <c r="H43" s="30"/>
    </row>
    <row r="44" spans="1:10" ht="12.75" x14ac:dyDescent="0.2">
      <c r="A44" s="28" t="s">
        <v>22</v>
      </c>
      <c r="B44" s="20"/>
      <c r="C44"/>
      <c r="D44" s="31">
        <v>35486</v>
      </c>
      <c r="E44"/>
      <c r="F44"/>
      <c r="G44"/>
      <c r="H44"/>
    </row>
    <row r="45" spans="1:10" ht="12.75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</row>
    <row r="46" spans="1:10" ht="12.75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</row>
    <row r="47" spans="1:10" ht="12.75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</row>
    <row r="48" spans="1:10" x14ac:dyDescent="0.2">
      <c r="A48" s="37" t="s">
        <v>28</v>
      </c>
      <c r="B48" s="38"/>
      <c r="C48" s="39" t="s">
        <v>23</v>
      </c>
      <c r="D48" s="40">
        <f>ROUND((AVERAGE(D12:D33)),3)</f>
        <v>23.318000000000001</v>
      </c>
      <c r="E48" s="40">
        <f>ROUND((AVERAGE(E12:E33)),3)</f>
        <v>22.928999999999998</v>
      </c>
      <c r="F48" s="41" t="s">
        <v>29</v>
      </c>
      <c r="G48" s="42">
        <f>ROUND((AVERAGE(G16:G35)),5)</f>
        <v>2.1948400000000001</v>
      </c>
      <c r="H48" s="42">
        <f>ROUND((AVERAGE(H17:H36)),5)</f>
        <v>1.8967400000000001</v>
      </c>
      <c r="I48" s="43" t="s">
        <v>30</v>
      </c>
    </row>
    <row r="49" spans="1:9" x14ac:dyDescent="0.2">
      <c r="A49" s="44" t="s">
        <v>31</v>
      </c>
      <c r="B49" s="45"/>
      <c r="C49" s="46" t="s">
        <v>139</v>
      </c>
      <c r="D49" s="47">
        <f>ROUND((AVERAGE(D21:D39)),3)</f>
        <v>22.172000000000001</v>
      </c>
      <c r="E49" s="47">
        <f>ROUND((AVERAGE(E21:E39)),3)</f>
        <v>21.864999999999998</v>
      </c>
      <c r="F49" s="48" t="s">
        <v>33</v>
      </c>
      <c r="G49" s="49">
        <f>ROUND((AVERAGE(G21:G39)),5)</f>
        <v>2.0655299999999999</v>
      </c>
      <c r="H49" s="49">
        <f>ROUND((AVERAGE(H21:H39)),5)</f>
        <v>1.81253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ROUND((((SUM(D21:D39))-D33+E33)/19),3)</f>
        <v>22.157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ht="12.75" x14ac:dyDescent="0.2">
      <c r="A51" s="50" t="s">
        <v>37</v>
      </c>
      <c r="B51" s="45"/>
      <c r="C51" s="23"/>
      <c r="D51" s="47">
        <f>SUM(D29:D33)/5</f>
        <v>22.344000000000001</v>
      </c>
      <c r="E51" s="47" t="s">
        <v>36</v>
      </c>
      <c r="F51" s="53" t="s">
        <v>38</v>
      </c>
      <c r="G51" s="49">
        <f>SUM(G31:G35)/5</f>
        <v>1.9236</v>
      </c>
      <c r="H51" s="49">
        <f>SUM(H32:H36)/5</f>
        <v>1.6339999999999999</v>
      </c>
      <c r="I51" s="43"/>
    </row>
    <row r="52" spans="1:9" ht="12.75" x14ac:dyDescent="0.2">
      <c r="A52" s="50" t="s">
        <v>39</v>
      </c>
      <c r="B52" s="45"/>
      <c r="C52" s="23"/>
      <c r="D52" s="54">
        <f>SUM(D31:D33)/3</f>
        <v>22.430000000000003</v>
      </c>
      <c r="E52" s="54" t="s">
        <v>36</v>
      </c>
      <c r="F52" s="53" t="s">
        <v>40</v>
      </c>
      <c r="G52" s="49">
        <f>ROUND(SUM(G33:G35)/3,5)</f>
        <v>1.8793299999999999</v>
      </c>
      <c r="H52" s="49">
        <f>SUM(H34:H36)/3</f>
        <v>1.6066666666666667</v>
      </c>
      <c r="I52" s="43" t="s">
        <v>41</v>
      </c>
    </row>
    <row r="53" spans="1:9" ht="12.75" x14ac:dyDescent="0.2">
      <c r="A53" s="50" t="s">
        <v>42</v>
      </c>
      <c r="B53" s="45"/>
      <c r="C53" s="23"/>
      <c r="D53" s="47">
        <f>ROUND((SUM(D32:D33)/2),3)</f>
        <v>22.385000000000002</v>
      </c>
      <c r="E53" s="47" t="s">
        <v>36</v>
      </c>
      <c r="F53" s="53" t="s">
        <v>43</v>
      </c>
      <c r="G53" s="49">
        <f>ROUND(AVERAGE(G34:G35),5)</f>
        <v>1.8580000000000001</v>
      </c>
      <c r="H53" s="49">
        <f>ROUND(AVERAGE(H35:H36),5)</f>
        <v>1.585</v>
      </c>
      <c r="I53" s="43" t="s">
        <v>44</v>
      </c>
    </row>
    <row r="54" spans="1:9" ht="12.75" x14ac:dyDescent="0.2">
      <c r="A54" s="50" t="s">
        <v>45</v>
      </c>
      <c r="B54" s="45"/>
      <c r="C54" s="23"/>
      <c r="D54" s="55" t="s">
        <v>36</v>
      </c>
      <c r="E54" s="55" t="s">
        <v>36</v>
      </c>
      <c r="F54" s="53"/>
      <c r="G54" s="49">
        <f>G33</f>
        <v>1.9219999999999999</v>
      </c>
      <c r="H54" s="49">
        <f>H34</f>
        <v>1.65</v>
      </c>
      <c r="I54" s="43"/>
    </row>
    <row r="55" spans="1:9" ht="12.75" x14ac:dyDescent="0.2">
      <c r="A55" s="50" t="s">
        <v>46</v>
      </c>
      <c r="B55" s="45"/>
      <c r="C55" s="23"/>
      <c r="D55" s="55" t="s">
        <v>36</v>
      </c>
      <c r="E55" s="55" t="s">
        <v>36</v>
      </c>
      <c r="F55" s="53" t="s">
        <v>47</v>
      </c>
      <c r="G55" s="49">
        <f>G34</f>
        <v>1.9359999999999999</v>
      </c>
      <c r="H55" s="49">
        <f>H35</f>
        <v>1.55</v>
      </c>
      <c r="I55" s="43"/>
    </row>
    <row r="56" spans="1:9" ht="12.75" x14ac:dyDescent="0.2">
      <c r="A56" s="50" t="s">
        <v>48</v>
      </c>
      <c r="B56" s="45"/>
      <c r="C56" s="23"/>
      <c r="D56" s="47">
        <f>D33</f>
        <v>21.98</v>
      </c>
      <c r="E56" s="47" t="s">
        <v>36</v>
      </c>
      <c r="F56" s="53" t="s">
        <v>49</v>
      </c>
      <c r="G56" s="49">
        <f>G35</f>
        <v>1.78</v>
      </c>
      <c r="H56" s="49">
        <f>H36</f>
        <v>1.62</v>
      </c>
      <c r="I56" s="43" t="s">
        <v>50</v>
      </c>
    </row>
    <row r="57" spans="1:9" ht="12.75" x14ac:dyDescent="0.2">
      <c r="A57" s="56" t="s">
        <v>51</v>
      </c>
      <c r="B57" s="38"/>
      <c r="C57" s="57"/>
      <c r="D57" s="58" t="s">
        <v>36</v>
      </c>
      <c r="E57" s="58" t="s">
        <v>36</v>
      </c>
      <c r="F57" s="59"/>
      <c r="G57" s="42">
        <f>SUM(G33:G34)/2</f>
        <v>1.9289999999999998</v>
      </c>
      <c r="H57" s="42">
        <f>SUM(H34:H35)/2</f>
        <v>1.6</v>
      </c>
      <c r="I57" s="43"/>
    </row>
    <row r="58" spans="1:9" ht="12.75" x14ac:dyDescent="0.2">
      <c r="A58" s="56" t="s">
        <v>52</v>
      </c>
      <c r="B58" s="38"/>
      <c r="C58" s="57"/>
      <c r="D58" s="58"/>
      <c r="E58" s="58"/>
      <c r="F58" s="59" t="s">
        <v>53</v>
      </c>
      <c r="G58" s="42">
        <f>SUM(G32:G35)/4</f>
        <v>1.9135</v>
      </c>
      <c r="H58" s="42">
        <f>SUM(H33:H36)/4</f>
        <v>1.615</v>
      </c>
      <c r="I58" s="43" t="s">
        <v>54</v>
      </c>
    </row>
    <row r="59" spans="1:9" x14ac:dyDescent="0.2">
      <c r="D59" s="60"/>
      <c r="E59" s="60"/>
      <c r="F59" s="25"/>
      <c r="G59" s="25"/>
      <c r="H59" s="25"/>
    </row>
    <row r="60" spans="1:9" x14ac:dyDescent="0.2">
      <c r="F60" s="25"/>
      <c r="G60" s="25"/>
      <c r="H60" s="25"/>
    </row>
    <row r="61" spans="1:9" x14ac:dyDescent="0.2">
      <c r="F61" s="25"/>
      <c r="G61" s="25"/>
      <c r="H61" s="25"/>
    </row>
    <row r="63" spans="1:9" ht="12.75" x14ac:dyDescent="0.2">
      <c r="A63" s="63" t="s">
        <v>55</v>
      </c>
      <c r="B63"/>
      <c r="D63"/>
      <c r="E63" s="63" t="s">
        <v>56</v>
      </c>
    </row>
    <row r="64" spans="1:9" ht="12.75" x14ac:dyDescent="0.2">
      <c r="B64"/>
      <c r="D64"/>
    </row>
    <row r="65" spans="1:7" ht="12.75" x14ac:dyDescent="0.2">
      <c r="A65" s="64" t="s">
        <v>140</v>
      </c>
      <c r="B65"/>
      <c r="C65" s="69">
        <v>10.3</v>
      </c>
      <c r="D65"/>
      <c r="E65" s="64" t="s">
        <v>140</v>
      </c>
      <c r="F65"/>
      <c r="G65" s="70">
        <v>13.82</v>
      </c>
    </row>
    <row r="66" spans="1:7" ht="12.75" x14ac:dyDescent="0.2">
      <c r="A66" s="67" t="s">
        <v>141</v>
      </c>
      <c r="B66" s="68" t="s">
        <v>59</v>
      </c>
      <c r="C66" s="69">
        <v>10.57</v>
      </c>
      <c r="D66"/>
      <c r="E66" s="67" t="s">
        <v>141</v>
      </c>
      <c r="F66" s="68" t="s">
        <v>60</v>
      </c>
      <c r="G66" s="70">
        <v>14.43</v>
      </c>
    </row>
    <row r="67" spans="1:7" ht="12.75" x14ac:dyDescent="0.2">
      <c r="A67" s="67" t="s">
        <v>142</v>
      </c>
      <c r="B67"/>
      <c r="C67" s="69">
        <v>10.44</v>
      </c>
      <c r="D67"/>
      <c r="E67" s="67" t="s">
        <v>142</v>
      </c>
      <c r="F67"/>
      <c r="G67" s="70">
        <v>14.49</v>
      </c>
    </row>
    <row r="68" spans="1:7" ht="12.75" x14ac:dyDescent="0.2">
      <c r="B68"/>
      <c r="C68" s="65"/>
      <c r="D68"/>
      <c r="F68"/>
      <c r="G68" s="66"/>
    </row>
    <row r="69" spans="1:7" ht="12.75" x14ac:dyDescent="0.2">
      <c r="A69" s="25" t="s">
        <v>62</v>
      </c>
      <c r="B69" s="68" t="s">
        <v>63</v>
      </c>
      <c r="C69" s="69">
        <f>C67</f>
        <v>10.44</v>
      </c>
      <c r="D69"/>
      <c r="E69" s="25" t="s">
        <v>62</v>
      </c>
      <c r="F69" s="68" t="s">
        <v>64</v>
      </c>
      <c r="G69" s="70">
        <f>G67</f>
        <v>14.49</v>
      </c>
    </row>
    <row r="70" spans="1:7" ht="12.75" x14ac:dyDescent="0.2">
      <c r="A70" s="25" t="s">
        <v>65</v>
      </c>
      <c r="B70" s="68" t="s">
        <v>66</v>
      </c>
      <c r="C70" s="69">
        <f>SUM(C66:C67)/2</f>
        <v>10.504999999999999</v>
      </c>
      <c r="D70"/>
      <c r="E70" s="25" t="s">
        <v>65</v>
      </c>
      <c r="F70" s="68" t="s">
        <v>67</v>
      </c>
      <c r="G70" s="70">
        <f>SUM(G66:G67)/2</f>
        <v>14.46</v>
      </c>
    </row>
    <row r="71" spans="1:7" ht="12.75" x14ac:dyDescent="0.2">
      <c r="A71" s="25" t="s">
        <v>68</v>
      </c>
      <c r="B71" s="68" t="s">
        <v>69</v>
      </c>
      <c r="C71" s="69">
        <f>SUM(C65:C67)/3</f>
        <v>10.436666666666667</v>
      </c>
      <c r="D71"/>
      <c r="E71" s="25" t="s">
        <v>68</v>
      </c>
      <c r="F71" s="68" t="s">
        <v>70</v>
      </c>
      <c r="G71" s="70">
        <f>SUM(G65:G67)/3</f>
        <v>14.246666666666668</v>
      </c>
    </row>
    <row r="72" spans="1:7" ht="12.75" x14ac:dyDescent="0.2">
      <c r="B72"/>
    </row>
    <row r="73" spans="1:7" ht="12.75" x14ac:dyDescent="0.2">
      <c r="B73"/>
    </row>
    <row r="74" spans="1:7" ht="12.75" x14ac:dyDescent="0.2">
      <c r="A74" s="63" t="s">
        <v>71</v>
      </c>
      <c r="B74"/>
    </row>
    <row r="75" spans="1:7" ht="12.75" x14ac:dyDescent="0.2">
      <c r="A75" s="67" t="s">
        <v>141</v>
      </c>
      <c r="B75"/>
      <c r="C75" s="65">
        <v>1.78</v>
      </c>
    </row>
    <row r="76" spans="1:7" ht="12.75" x14ac:dyDescent="0.2">
      <c r="A76" s="67" t="s">
        <v>142</v>
      </c>
      <c r="B76"/>
      <c r="C76" s="65">
        <v>1.78</v>
      </c>
    </row>
    <row r="77" spans="1:7" ht="12.75" x14ac:dyDescent="0.2">
      <c r="A77" s="67" t="s">
        <v>143</v>
      </c>
      <c r="B77"/>
      <c r="C77" s="65">
        <v>1.5349999999999999</v>
      </c>
    </row>
    <row r="78" spans="1:7" ht="12.75" x14ac:dyDescent="0.2">
      <c r="B78"/>
      <c r="C78" s="65"/>
    </row>
    <row r="79" spans="1:7" x14ac:dyDescent="0.2">
      <c r="A79" s="25" t="s">
        <v>62</v>
      </c>
      <c r="B79" s="87" t="s">
        <v>89</v>
      </c>
      <c r="C79" s="65">
        <f>C77</f>
        <v>1.5349999999999999</v>
      </c>
    </row>
    <row r="80" spans="1:7" x14ac:dyDescent="0.2">
      <c r="A80" s="25" t="s">
        <v>65</v>
      </c>
      <c r="B80" s="87" t="s">
        <v>90</v>
      </c>
      <c r="C80" s="65">
        <f>SUM(C76:C77)/2</f>
        <v>1.6575</v>
      </c>
    </row>
    <row r="81" spans="1:5" x14ac:dyDescent="0.2">
      <c r="A81" s="25" t="s">
        <v>68</v>
      </c>
      <c r="B81" s="87" t="s">
        <v>91</v>
      </c>
      <c r="C81" s="65">
        <f>SUM(C75:C77)/3</f>
        <v>1.6983333333333333</v>
      </c>
    </row>
    <row r="84" spans="1:5" x14ac:dyDescent="0.2">
      <c r="A84" s="71" t="s">
        <v>73</v>
      </c>
    </row>
    <row r="85" spans="1:5" x14ac:dyDescent="0.2">
      <c r="C85" s="72" t="s">
        <v>74</v>
      </c>
      <c r="D85" s="72" t="s">
        <v>75</v>
      </c>
      <c r="E85" s="72" t="s">
        <v>76</v>
      </c>
    </row>
    <row r="86" spans="1:5" x14ac:dyDescent="0.2">
      <c r="A86" s="25" t="s">
        <v>77</v>
      </c>
      <c r="B86" s="73">
        <v>35464</v>
      </c>
      <c r="C86" s="74">
        <v>2.83</v>
      </c>
      <c r="D86" s="74">
        <v>2.97</v>
      </c>
      <c r="E86" s="74">
        <v>2.96</v>
      </c>
    </row>
    <row r="87" spans="1:5" x14ac:dyDescent="0.2">
      <c r="A87" s="25" t="s">
        <v>78</v>
      </c>
      <c r="B87" s="73">
        <v>35471</v>
      </c>
      <c r="C87" s="74">
        <v>2.4700000000000002</v>
      </c>
      <c r="D87" s="74">
        <v>2.54</v>
      </c>
      <c r="E87" s="74">
        <v>2.58</v>
      </c>
    </row>
    <row r="88" spans="1:5" x14ac:dyDescent="0.2">
      <c r="A88" s="25" t="s">
        <v>79</v>
      </c>
      <c r="B88" s="73">
        <v>35478</v>
      </c>
      <c r="C88" s="74">
        <v>2.2599999999999998</v>
      </c>
      <c r="D88" s="74">
        <v>2.31</v>
      </c>
      <c r="E88" s="74">
        <v>2.2999999999999998</v>
      </c>
    </row>
    <row r="89" spans="1:5" x14ac:dyDescent="0.2">
      <c r="A89" s="25" t="s">
        <v>80</v>
      </c>
      <c r="B89" s="73">
        <v>35485</v>
      </c>
      <c r="C89" s="74">
        <v>1.79</v>
      </c>
      <c r="D89" s="74">
        <v>1.88</v>
      </c>
      <c r="E89" s="74">
        <v>1.89</v>
      </c>
    </row>
    <row r="90" spans="1:5" x14ac:dyDescent="0.2">
      <c r="B90" s="73"/>
      <c r="C90" s="74"/>
      <c r="D90" s="74"/>
      <c r="E90" s="74"/>
    </row>
    <row r="91" spans="1:5" x14ac:dyDescent="0.2">
      <c r="A91" s="25" t="s">
        <v>81</v>
      </c>
      <c r="C91" s="74">
        <f>AVERAGE(C86:C89)</f>
        <v>2.3375000000000004</v>
      </c>
      <c r="D91" s="74">
        <f>AVERAGE(D86:D89)</f>
        <v>2.4249999999999998</v>
      </c>
      <c r="E91" s="74">
        <f>AVERAGE(E86:E89)</f>
        <v>2.4325000000000001</v>
      </c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95" fitToWidth="2" orientation="portrait" horizontalDpi="4294967292" verticalDpi="4294967292" r:id="rId1"/>
  <headerFooter alignWithMargins="0">
    <oddHeader>&amp;A</oddHeader>
    <oddFooter>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showGridLines="0" workbookViewId="0">
      <selection activeCell="D32" sqref="D32"/>
    </sheetView>
  </sheetViews>
  <sheetFormatPr defaultColWidth="8.42578125" defaultRowHeight="12" x14ac:dyDescent="0.2"/>
  <cols>
    <col min="1" max="1" width="12.7109375" style="25" customWidth="1"/>
    <col min="2" max="2" width="11" style="25" customWidth="1"/>
    <col min="3" max="3" width="12.7109375" style="25" customWidth="1"/>
    <col min="4" max="4" width="11" style="25" customWidth="1"/>
    <col min="5" max="5" width="11.140625" style="25" customWidth="1"/>
    <col min="6" max="6" width="12.7109375" style="61" customWidth="1"/>
    <col min="7" max="8" width="12.7109375" style="62" customWidth="1"/>
    <col min="9" max="9" width="16.140625" style="25" customWidth="1"/>
    <col min="10" max="10" width="13.85546875" style="25" customWidth="1"/>
    <col min="11" max="11" width="10.7109375" style="25" customWidth="1"/>
    <col min="12" max="12" width="11.42578125" style="25" customWidth="1"/>
    <col min="13" max="16384" width="8.42578125" style="25"/>
  </cols>
  <sheetData>
    <row r="1" spans="1:12" s="63" customFormat="1" ht="12.75" x14ac:dyDescent="0.2">
      <c r="A1" s="1"/>
      <c r="B1" s="2"/>
      <c r="C1" s="2"/>
      <c r="D1" s="2"/>
      <c r="E1" s="2"/>
      <c r="F1" s="3"/>
      <c r="G1" s="4"/>
      <c r="H1" s="4"/>
      <c r="I1"/>
      <c r="J1"/>
      <c r="K1"/>
    </row>
    <row r="2" spans="1:12" s="63" customFormat="1" ht="12.75" x14ac:dyDescent="0.2">
      <c r="A2" s="5" t="s">
        <v>1</v>
      </c>
      <c r="B2" s="6"/>
      <c r="C2" s="6"/>
      <c r="D2" s="6"/>
      <c r="E2" s="6"/>
      <c r="F2" s="6"/>
      <c r="G2" s="88"/>
      <c r="H2" s="8"/>
      <c r="I2"/>
      <c r="J2"/>
      <c r="K2"/>
    </row>
    <row r="3" spans="1:12" s="63" customFormat="1" ht="12.75" x14ac:dyDescent="0.2">
      <c r="A3" s="9"/>
      <c r="B3" s="10" t="s">
        <v>144</v>
      </c>
      <c r="C3" s="10"/>
      <c r="D3" s="10"/>
      <c r="E3" s="10"/>
      <c r="F3" s="11"/>
      <c r="G3" s="12"/>
      <c r="H3" s="12"/>
      <c r="I3"/>
      <c r="J3"/>
      <c r="K3"/>
    </row>
    <row r="4" spans="1:12" s="63" customFormat="1" ht="12.75" x14ac:dyDescent="0.2">
      <c r="A4" s="13"/>
      <c r="B4" s="14"/>
      <c r="C4" s="6"/>
      <c r="D4" s="6"/>
      <c r="E4" s="6"/>
      <c r="F4" s="11"/>
      <c r="G4" s="15"/>
      <c r="H4" s="15"/>
      <c r="I4"/>
      <c r="J4"/>
      <c r="K4"/>
    </row>
    <row r="5" spans="1:12" s="63" customFormat="1" ht="12.75" x14ac:dyDescent="0.2">
      <c r="A5" s="13"/>
      <c r="B5" s="14"/>
      <c r="C5" s="6"/>
      <c r="D5" s="6"/>
      <c r="E5" s="6"/>
      <c r="F5" s="11"/>
      <c r="G5" s="15"/>
      <c r="H5" s="15"/>
      <c r="I5"/>
      <c r="J5"/>
      <c r="K5"/>
    </row>
    <row r="6" spans="1:12" s="63" customFormat="1" ht="12.75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  <c r="I6"/>
      <c r="J6" s="17"/>
      <c r="K6" s="17"/>
      <c r="L6" s="17"/>
    </row>
    <row r="7" spans="1:12" s="63" customFormat="1" ht="12.75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  <c r="I7"/>
      <c r="J7" s="17"/>
      <c r="K7" s="17"/>
      <c r="L7" s="17"/>
    </row>
    <row r="8" spans="1:12" s="63" customFormat="1" ht="12.75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  <c r="I8"/>
      <c r="J8" s="17"/>
      <c r="K8" s="17"/>
      <c r="L8" s="17"/>
    </row>
    <row r="9" spans="1:12" s="63" customFormat="1" ht="12.75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  <c r="I9"/>
      <c r="J9" s="17"/>
      <c r="K9" s="17"/>
      <c r="L9" s="17"/>
    </row>
    <row r="10" spans="1:12" s="63" customFormat="1" ht="12.75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  <c r="I10"/>
      <c r="J10" s="17"/>
      <c r="K10" s="17"/>
      <c r="L10" s="17"/>
    </row>
    <row r="11" spans="1:12" ht="12.75" x14ac:dyDescent="0.2">
      <c r="A11" s="19"/>
      <c r="B11" s="20"/>
      <c r="C11" s="21"/>
      <c r="D11" s="22"/>
      <c r="E11" s="22"/>
      <c r="F11"/>
      <c r="G11" s="23"/>
      <c r="H11" s="23"/>
      <c r="I11"/>
      <c r="J11"/>
      <c r="K11"/>
    </row>
    <row r="12" spans="1:12" ht="12.75" x14ac:dyDescent="0.2">
      <c r="A12" s="19">
        <f t="shared" ref="A12:B27" si="0">A11+1</f>
        <v>1</v>
      </c>
      <c r="B12" s="20">
        <v>35482</v>
      </c>
      <c r="C12" s="21" t="s">
        <v>138</v>
      </c>
      <c r="D12" s="24">
        <v>21.39</v>
      </c>
      <c r="E12" s="24">
        <v>21.07</v>
      </c>
      <c r="F12" s="21"/>
      <c r="G12" s="24"/>
      <c r="H12" s="24"/>
      <c r="J12"/>
    </row>
    <row r="13" spans="1:12" ht="12.75" x14ac:dyDescent="0.2">
      <c r="A13" s="19">
        <f t="shared" si="0"/>
        <v>2</v>
      </c>
      <c r="B13" s="20">
        <f>+B12+3</f>
        <v>35485</v>
      </c>
      <c r="C13" s="21" t="s">
        <v>138</v>
      </c>
      <c r="D13" s="24">
        <v>20.71</v>
      </c>
      <c r="E13" s="24">
        <v>20.46</v>
      </c>
      <c r="F13" s="21"/>
      <c r="G13" s="24"/>
      <c r="H13" s="24"/>
      <c r="J13"/>
    </row>
    <row r="14" spans="1:12" ht="12.75" x14ac:dyDescent="0.2">
      <c r="A14" s="19">
        <f t="shared" si="0"/>
        <v>3</v>
      </c>
      <c r="B14" s="20">
        <f>+B13+1</f>
        <v>35486</v>
      </c>
      <c r="C14" s="21" t="s">
        <v>138</v>
      </c>
      <c r="D14" s="24">
        <v>21</v>
      </c>
      <c r="E14" s="24">
        <v>20.7</v>
      </c>
      <c r="F14" s="21" t="s">
        <v>138</v>
      </c>
      <c r="G14" s="24">
        <v>1.865</v>
      </c>
      <c r="H14" s="24"/>
      <c r="J14"/>
    </row>
    <row r="15" spans="1:12" ht="12.75" x14ac:dyDescent="0.2">
      <c r="A15" s="19">
        <f t="shared" si="0"/>
        <v>4</v>
      </c>
      <c r="B15" s="20">
        <f>+B14+1</f>
        <v>35487</v>
      </c>
      <c r="C15" s="21" t="s">
        <v>138</v>
      </c>
      <c r="D15" s="24">
        <v>21.11</v>
      </c>
      <c r="E15" s="24">
        <v>20.83</v>
      </c>
      <c r="F15" s="21" t="s">
        <v>138</v>
      </c>
      <c r="G15" s="24">
        <v>1.8740000000000001</v>
      </c>
      <c r="H15" s="24">
        <v>1.63</v>
      </c>
      <c r="I15" s="21" t="s">
        <v>138</v>
      </c>
      <c r="J15"/>
    </row>
    <row r="16" spans="1:12" ht="12.75" x14ac:dyDescent="0.2">
      <c r="A16" s="19">
        <f t="shared" si="0"/>
        <v>5</v>
      </c>
      <c r="B16" s="20">
        <f>+B15+1</f>
        <v>35488</v>
      </c>
      <c r="C16" s="21" t="s">
        <v>138</v>
      </c>
      <c r="D16" s="24">
        <v>20.89</v>
      </c>
      <c r="E16" s="24">
        <v>20.64</v>
      </c>
      <c r="F16" s="21" t="s">
        <v>138</v>
      </c>
      <c r="G16" s="24">
        <v>1.8380000000000001</v>
      </c>
      <c r="H16" s="24">
        <v>1.61</v>
      </c>
      <c r="I16" s="21" t="s">
        <v>138</v>
      </c>
      <c r="J16"/>
    </row>
    <row r="17" spans="1:10" ht="12.75" x14ac:dyDescent="0.2">
      <c r="A17" s="19">
        <f t="shared" si="0"/>
        <v>6</v>
      </c>
      <c r="B17" s="20">
        <f>+B16+1</f>
        <v>35489</v>
      </c>
      <c r="C17" s="21" t="s">
        <v>138</v>
      </c>
      <c r="D17" s="24">
        <v>20.3</v>
      </c>
      <c r="E17" s="24">
        <v>20.04</v>
      </c>
      <c r="F17" s="21" t="s">
        <v>138</v>
      </c>
      <c r="G17" s="24">
        <v>1.821</v>
      </c>
      <c r="H17" s="24">
        <v>1.63</v>
      </c>
      <c r="I17" s="21" t="s">
        <v>138</v>
      </c>
      <c r="J17"/>
    </row>
    <row r="18" spans="1:10" x14ac:dyDescent="0.2">
      <c r="A18" s="19">
        <f t="shared" si="0"/>
        <v>7</v>
      </c>
      <c r="B18" s="20"/>
      <c r="C18" s="21"/>
      <c r="D18" s="24"/>
      <c r="E18" s="24"/>
      <c r="F18" s="21"/>
      <c r="G18" s="24"/>
      <c r="H18" s="24"/>
      <c r="I18" s="21"/>
    </row>
    <row r="19" spans="1:10" x14ac:dyDescent="0.2">
      <c r="A19" s="19">
        <f t="shared" si="0"/>
        <v>8</v>
      </c>
      <c r="B19" s="20">
        <v>35492</v>
      </c>
      <c r="C19" s="21" t="s">
        <v>138</v>
      </c>
      <c r="D19" s="24">
        <v>20.25</v>
      </c>
      <c r="E19" s="24">
        <v>20.03</v>
      </c>
      <c r="F19" s="21" t="s">
        <v>138</v>
      </c>
      <c r="G19" s="24">
        <v>1.8029999999999999</v>
      </c>
      <c r="H19" s="24">
        <v>1.58</v>
      </c>
      <c r="I19" s="21"/>
    </row>
    <row r="20" spans="1:10" x14ac:dyDescent="0.2">
      <c r="A20" s="19">
        <f t="shared" si="0"/>
        <v>9</v>
      </c>
      <c r="B20" s="20">
        <f t="shared" si="0"/>
        <v>35493</v>
      </c>
      <c r="C20" s="21" t="s">
        <v>138</v>
      </c>
      <c r="D20" s="24">
        <v>20.66</v>
      </c>
      <c r="E20" s="24">
        <v>20.47</v>
      </c>
      <c r="F20" s="21" t="s">
        <v>138</v>
      </c>
      <c r="G20" s="24">
        <v>1.9430000000000001</v>
      </c>
      <c r="H20" s="24">
        <v>1.71</v>
      </c>
    </row>
    <row r="21" spans="1:10" x14ac:dyDescent="0.2">
      <c r="A21" s="19">
        <f t="shared" si="0"/>
        <v>10</v>
      </c>
      <c r="B21" s="20">
        <f>B20+1</f>
        <v>35494</v>
      </c>
      <c r="C21" s="21" t="s">
        <v>138</v>
      </c>
      <c r="D21" s="24">
        <v>20.49</v>
      </c>
      <c r="E21" s="24">
        <v>20.37</v>
      </c>
      <c r="F21" s="21" t="s">
        <v>138</v>
      </c>
      <c r="G21" s="24">
        <v>1.839</v>
      </c>
      <c r="H21" s="24">
        <v>1.59</v>
      </c>
    </row>
    <row r="22" spans="1:10" x14ac:dyDescent="0.2">
      <c r="A22" s="19">
        <f t="shared" si="0"/>
        <v>11</v>
      </c>
      <c r="B22" s="20">
        <f>+B21+1</f>
        <v>35495</v>
      </c>
      <c r="C22" s="21" t="s">
        <v>138</v>
      </c>
      <c r="D22" s="24">
        <v>20.94</v>
      </c>
      <c r="E22" s="24">
        <v>20.76</v>
      </c>
      <c r="F22" s="21" t="s">
        <v>138</v>
      </c>
      <c r="G22" s="24">
        <v>1.8859999999999999</v>
      </c>
      <c r="H22" s="24">
        <v>1.65</v>
      </c>
    </row>
    <row r="23" spans="1:10" x14ac:dyDescent="0.2">
      <c r="A23" s="19">
        <f t="shared" si="0"/>
        <v>12</v>
      </c>
      <c r="B23" s="20">
        <f>+B22+1</f>
        <v>35496</v>
      </c>
      <c r="C23" s="21" t="s">
        <v>138</v>
      </c>
      <c r="D23" s="24">
        <v>21.28</v>
      </c>
      <c r="E23" s="24">
        <v>21.24</v>
      </c>
      <c r="F23" s="21" t="s">
        <v>138</v>
      </c>
      <c r="G23" s="24">
        <v>1.9470000000000001</v>
      </c>
      <c r="H23" s="24">
        <v>1.72</v>
      </c>
    </row>
    <row r="24" spans="1:10" x14ac:dyDescent="0.2">
      <c r="A24" s="19">
        <f t="shared" si="0"/>
        <v>13</v>
      </c>
      <c r="B24" s="20">
        <f>+B23+3</f>
        <v>35499</v>
      </c>
      <c r="C24" s="21" t="s">
        <v>138</v>
      </c>
      <c r="D24" s="24">
        <v>20.49</v>
      </c>
      <c r="E24" s="24">
        <v>20.55</v>
      </c>
      <c r="F24" s="21" t="s">
        <v>138</v>
      </c>
      <c r="G24" s="24">
        <v>1.9370000000000001</v>
      </c>
      <c r="H24" s="24">
        <v>1.7</v>
      </c>
    </row>
    <row r="25" spans="1:10" x14ac:dyDescent="0.2">
      <c r="A25" s="19">
        <f t="shared" si="0"/>
        <v>14</v>
      </c>
      <c r="B25" s="20">
        <f>+B24+1</f>
        <v>35500</v>
      </c>
      <c r="C25" s="21" t="s">
        <v>138</v>
      </c>
      <c r="D25" s="24">
        <v>20.11</v>
      </c>
      <c r="E25" s="24">
        <v>20.29</v>
      </c>
      <c r="F25" s="21" t="s">
        <v>138</v>
      </c>
      <c r="G25" s="24">
        <v>1.919</v>
      </c>
      <c r="H25" s="24">
        <v>1.69</v>
      </c>
    </row>
    <row r="26" spans="1:10" x14ac:dyDescent="0.2">
      <c r="A26" s="19">
        <f t="shared" si="0"/>
        <v>15</v>
      </c>
      <c r="B26" s="20">
        <f>B25+1</f>
        <v>35501</v>
      </c>
      <c r="C26" s="21" t="s">
        <v>138</v>
      </c>
      <c r="D26" s="24">
        <v>20.62</v>
      </c>
      <c r="E26" s="24">
        <v>20.68</v>
      </c>
      <c r="F26" s="21" t="s">
        <v>138</v>
      </c>
      <c r="G26" s="24">
        <v>1.9550000000000001</v>
      </c>
      <c r="H26" s="24">
        <v>1.72</v>
      </c>
    </row>
    <row r="27" spans="1:10" x14ac:dyDescent="0.2">
      <c r="A27" s="19">
        <f t="shared" si="0"/>
        <v>16</v>
      </c>
      <c r="B27" s="20">
        <f>+B26+1</f>
        <v>35502</v>
      </c>
      <c r="C27" s="21" t="s">
        <v>138</v>
      </c>
      <c r="D27" s="24">
        <v>20.7</v>
      </c>
      <c r="E27" s="24">
        <v>20.76</v>
      </c>
      <c r="F27" s="21" t="s">
        <v>138</v>
      </c>
      <c r="G27" s="24">
        <v>1.9419999999999999</v>
      </c>
      <c r="H27" s="24">
        <v>1.7190000000000001</v>
      </c>
    </row>
    <row r="28" spans="1:10" x14ac:dyDescent="0.2">
      <c r="A28" s="19">
        <f>A27+1</f>
        <v>17</v>
      </c>
      <c r="B28" s="20">
        <f>+B27+1</f>
        <v>35503</v>
      </c>
      <c r="C28" s="21" t="s">
        <v>138</v>
      </c>
      <c r="D28" s="24">
        <v>21.29</v>
      </c>
      <c r="E28" s="24">
        <v>21.2</v>
      </c>
      <c r="F28" s="21" t="s">
        <v>138</v>
      </c>
      <c r="G28" s="24">
        <v>1.96</v>
      </c>
      <c r="H28" s="24">
        <v>1.74</v>
      </c>
    </row>
    <row r="29" spans="1:10" x14ac:dyDescent="0.2">
      <c r="A29" s="19">
        <f>A28+1</f>
        <v>18</v>
      </c>
      <c r="B29" s="20">
        <f>+B28+3</f>
        <v>35506</v>
      </c>
      <c r="C29" s="21" t="s">
        <v>138</v>
      </c>
      <c r="D29" s="24">
        <v>20.92</v>
      </c>
      <c r="E29" s="24">
        <v>20.85</v>
      </c>
      <c r="F29" s="21" t="s">
        <v>138</v>
      </c>
      <c r="G29" s="24">
        <v>1.909</v>
      </c>
      <c r="H29" s="24">
        <v>1.7050000000000001</v>
      </c>
    </row>
    <row r="30" spans="1:10" x14ac:dyDescent="0.2">
      <c r="A30" s="19">
        <f>A29+1</f>
        <v>19</v>
      </c>
      <c r="B30" s="20">
        <f>+B29+1</f>
        <v>35507</v>
      </c>
      <c r="C30" s="21" t="s">
        <v>138</v>
      </c>
      <c r="D30" s="24">
        <v>22.06</v>
      </c>
      <c r="E30" s="24">
        <v>21.77</v>
      </c>
      <c r="F30" s="21" t="s">
        <v>138</v>
      </c>
      <c r="G30" s="24">
        <v>1.897</v>
      </c>
      <c r="H30" s="24">
        <v>1.7</v>
      </c>
    </row>
    <row r="31" spans="1:10" s="26" customFormat="1" x14ac:dyDescent="0.2">
      <c r="A31" s="19">
        <f t="shared" ref="A31:A38" si="1">A30+1</f>
        <v>20</v>
      </c>
      <c r="B31" s="20">
        <f>+B30+1</f>
        <v>35508</v>
      </c>
      <c r="C31" s="21" t="s">
        <v>138</v>
      </c>
      <c r="D31" s="24">
        <v>22.04</v>
      </c>
      <c r="E31" s="24">
        <v>21.82</v>
      </c>
      <c r="F31" s="21" t="s">
        <v>138</v>
      </c>
      <c r="G31" s="24">
        <v>1.8959999999999999</v>
      </c>
      <c r="H31" s="24">
        <v>1.7</v>
      </c>
    </row>
    <row r="32" spans="1:10" x14ac:dyDescent="0.2">
      <c r="A32" s="19">
        <f t="shared" si="1"/>
        <v>21</v>
      </c>
      <c r="B32" s="20">
        <f>+B31+1</f>
        <v>35509</v>
      </c>
      <c r="C32" s="21" t="s">
        <v>138</v>
      </c>
      <c r="D32" s="24">
        <v>22.32</v>
      </c>
      <c r="E32" s="24">
        <v>21.85</v>
      </c>
      <c r="F32" s="21" t="s">
        <v>138</v>
      </c>
      <c r="G32" s="24">
        <v>1.8919999999999999</v>
      </c>
      <c r="H32" s="24">
        <v>1.7</v>
      </c>
      <c r="I32" s="21"/>
    </row>
    <row r="33" spans="1:10" x14ac:dyDescent="0.2">
      <c r="A33" s="19">
        <f t="shared" si="1"/>
        <v>22</v>
      </c>
      <c r="B33" s="20">
        <f>+B32+1</f>
        <v>35510</v>
      </c>
      <c r="C33" s="21" t="s">
        <v>145</v>
      </c>
      <c r="D33" s="24">
        <v>21.51</v>
      </c>
      <c r="E33" s="24">
        <v>21.4</v>
      </c>
      <c r="F33" s="21" t="s">
        <v>138</v>
      </c>
      <c r="G33" s="24">
        <v>1.84</v>
      </c>
      <c r="H33" s="24">
        <v>1.68</v>
      </c>
      <c r="I33" s="21"/>
    </row>
    <row r="34" spans="1:10" x14ac:dyDescent="0.2">
      <c r="A34" s="19">
        <f t="shared" si="1"/>
        <v>23</v>
      </c>
      <c r="B34" s="20">
        <f>+B33+3</f>
        <v>35513</v>
      </c>
      <c r="C34" s="21" t="s">
        <v>145</v>
      </c>
      <c r="D34" s="24">
        <v>21.06</v>
      </c>
      <c r="E34" s="24">
        <v>21.02</v>
      </c>
      <c r="F34" s="21" t="s">
        <v>138</v>
      </c>
      <c r="G34" s="24">
        <v>1.8069999999999999</v>
      </c>
      <c r="H34" s="24">
        <v>1.68</v>
      </c>
      <c r="I34" s="21"/>
    </row>
    <row r="35" spans="1:10" x14ac:dyDescent="0.2">
      <c r="A35" s="19">
        <f t="shared" si="1"/>
        <v>24</v>
      </c>
      <c r="B35" s="20">
        <f>+B34+1</f>
        <v>35514</v>
      </c>
      <c r="C35" s="21" t="s">
        <v>145</v>
      </c>
      <c r="D35" s="24">
        <v>20.99</v>
      </c>
      <c r="E35" s="24">
        <v>20.97</v>
      </c>
      <c r="F35" s="21" t="s">
        <v>145</v>
      </c>
      <c r="G35" s="24">
        <v>1.8839999999999999</v>
      </c>
      <c r="H35" s="24">
        <v>1.728</v>
      </c>
      <c r="I35" s="21"/>
    </row>
    <row r="36" spans="1:10" x14ac:dyDescent="0.2">
      <c r="A36" s="19">
        <f t="shared" si="1"/>
        <v>25</v>
      </c>
      <c r="B36" s="20">
        <f>+B35+1</f>
        <v>35515</v>
      </c>
      <c r="C36" s="21" t="s">
        <v>145</v>
      </c>
      <c r="D36" s="24">
        <v>20.64</v>
      </c>
      <c r="E36" s="24">
        <v>20.63</v>
      </c>
      <c r="F36" s="21" t="s">
        <v>145</v>
      </c>
      <c r="G36" s="24">
        <v>1.883</v>
      </c>
      <c r="H36" s="24">
        <v>1.71</v>
      </c>
      <c r="I36" s="21" t="s">
        <v>145</v>
      </c>
      <c r="J36" s="21"/>
    </row>
    <row r="37" spans="1:10" x14ac:dyDescent="0.2">
      <c r="A37" s="19">
        <f t="shared" si="1"/>
        <v>26</v>
      </c>
      <c r="B37" s="20">
        <f>+B36+1</f>
        <v>35516</v>
      </c>
      <c r="C37" s="21" t="s">
        <v>145</v>
      </c>
      <c r="D37" s="24">
        <v>20.7</v>
      </c>
      <c r="E37" s="24">
        <v>20.69</v>
      </c>
      <c r="F37" s="21" t="s">
        <v>145</v>
      </c>
      <c r="G37" s="24">
        <v>1.9279999999999999</v>
      </c>
      <c r="H37" s="24">
        <v>1.75</v>
      </c>
      <c r="I37" s="21" t="s">
        <v>145</v>
      </c>
      <c r="J37" s="21"/>
    </row>
    <row r="38" spans="1:10" x14ac:dyDescent="0.2">
      <c r="A38" s="19">
        <f t="shared" si="1"/>
        <v>27</v>
      </c>
      <c r="B38" s="20">
        <f>+B37+4</f>
        <v>35520</v>
      </c>
      <c r="C38" s="21" t="s">
        <v>145</v>
      </c>
      <c r="D38" s="24">
        <v>20.41</v>
      </c>
      <c r="E38" s="24">
        <v>20.420000000000002</v>
      </c>
      <c r="F38" s="21" t="s">
        <v>145</v>
      </c>
      <c r="G38" s="24">
        <v>1.9259999999999999</v>
      </c>
      <c r="H38" s="24">
        <v>1.76</v>
      </c>
      <c r="I38" s="21" t="s">
        <v>145</v>
      </c>
      <c r="J38" s="21"/>
    </row>
    <row r="39" spans="1:10" ht="12.75" x14ac:dyDescent="0.2">
      <c r="A39" s="19"/>
      <c r="B39" s="20"/>
      <c r="C39" s="21"/>
      <c r="D39"/>
      <c r="E39"/>
      <c r="F39" s="27"/>
      <c r="G39"/>
      <c r="H39"/>
      <c r="I39" s="21"/>
    </row>
    <row r="40" spans="1:10" x14ac:dyDescent="0.2">
      <c r="A40" s="28" t="s">
        <v>20</v>
      </c>
      <c r="B40" s="20"/>
      <c r="C40" s="21"/>
      <c r="D40" s="29">
        <v>35509</v>
      </c>
      <c r="E40" s="30"/>
      <c r="F40" s="21"/>
      <c r="G40" s="30"/>
      <c r="H40" s="30"/>
    </row>
    <row r="41" spans="1:10" x14ac:dyDescent="0.2">
      <c r="A41" s="28" t="s">
        <v>21</v>
      </c>
      <c r="B41" s="20"/>
      <c r="C41" s="21"/>
      <c r="D41" s="31">
        <v>35513</v>
      </c>
      <c r="E41" s="30"/>
      <c r="F41" s="21"/>
      <c r="G41" s="30"/>
      <c r="H41" s="30"/>
    </row>
    <row r="42" spans="1:10" ht="12.75" x14ac:dyDescent="0.2">
      <c r="A42" s="28" t="s">
        <v>22</v>
      </c>
      <c r="B42" s="20"/>
      <c r="C42"/>
      <c r="D42" s="31">
        <v>35514</v>
      </c>
      <c r="E42"/>
      <c r="F42"/>
      <c r="G42"/>
      <c r="H42"/>
    </row>
    <row r="43" spans="1:10" ht="12.75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10" ht="12.75" x14ac:dyDescent="0.2">
      <c r="A44" s="19"/>
      <c r="B44" s="14"/>
      <c r="C44" s="33"/>
      <c r="D44" s="11" t="s">
        <v>25</v>
      </c>
      <c r="E44" s="11" t="s">
        <v>25</v>
      </c>
      <c r="F44" s="33"/>
      <c r="G44" s="36" t="s">
        <v>4</v>
      </c>
      <c r="H44" s="36" t="s">
        <v>26</v>
      </c>
    </row>
    <row r="45" spans="1:10" ht="12.75" x14ac:dyDescent="0.2">
      <c r="A45" s="19"/>
      <c r="B45" s="14"/>
      <c r="C45" s="33"/>
      <c r="D45" s="11" t="s">
        <v>5</v>
      </c>
      <c r="E45" s="11" t="s">
        <v>5</v>
      </c>
      <c r="F45" s="33"/>
      <c r="G45" s="36" t="s">
        <v>6</v>
      </c>
      <c r="H45" s="36" t="s">
        <v>27</v>
      </c>
    </row>
    <row r="46" spans="1:10" x14ac:dyDescent="0.2">
      <c r="A46" s="37" t="s">
        <v>28</v>
      </c>
      <c r="B46" s="38"/>
      <c r="C46" s="39" t="s">
        <v>23</v>
      </c>
      <c r="D46" s="40">
        <f>ROUND((AVERAGE(D12:D32)),3)</f>
        <v>20.978999999999999</v>
      </c>
      <c r="E46" s="40">
        <f>ROUND((AVERAGE(E12:E32)),3)</f>
        <v>20.818999999999999</v>
      </c>
      <c r="F46" s="41" t="s">
        <v>29</v>
      </c>
      <c r="G46" s="42">
        <f>ROUND((AVERAGE(G14:G34)),5)</f>
        <v>1.8885000000000001</v>
      </c>
      <c r="H46" s="42">
        <f>ROUND((AVERAGE(H15:H35)),5)</f>
        <v>1.6791</v>
      </c>
      <c r="I46" s="43" t="s">
        <v>30</v>
      </c>
    </row>
    <row r="47" spans="1:10" x14ac:dyDescent="0.2">
      <c r="A47" s="44" t="s">
        <v>31</v>
      </c>
      <c r="B47" s="45"/>
      <c r="C47" s="46" t="s">
        <v>146</v>
      </c>
      <c r="D47" s="47">
        <f>ROUND((AVERAGE(D19:D38)),3)</f>
        <v>20.974</v>
      </c>
      <c r="E47" s="47">
        <f>ROUND((AVERAGE(E19:E38)),3)</f>
        <v>20.888999999999999</v>
      </c>
      <c r="F47" s="48" t="s">
        <v>33</v>
      </c>
      <c r="G47" s="49">
        <f>ROUND((AVERAGE(G19:G38)),5)</f>
        <v>1.8996500000000001</v>
      </c>
      <c r="H47" s="49">
        <f>ROUND((AVERAGE(H19:H38)),5)</f>
        <v>1.6966000000000001</v>
      </c>
      <c r="I47" s="43" t="s">
        <v>34</v>
      </c>
    </row>
    <row r="48" spans="1:10" x14ac:dyDescent="0.2">
      <c r="A48" s="50" t="s">
        <v>35</v>
      </c>
      <c r="B48" s="45"/>
      <c r="C48" s="51"/>
      <c r="D48" s="47">
        <f>ROUND((((SUM(D19:D38))-D32+E32)/20),3)</f>
        <v>20.951000000000001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ht="12.75" x14ac:dyDescent="0.2">
      <c r="A49" s="50" t="s">
        <v>37</v>
      </c>
      <c r="B49" s="45"/>
      <c r="C49" s="23"/>
      <c r="D49" s="47">
        <f>SUM(D28:D32)/5</f>
        <v>21.725999999999999</v>
      </c>
      <c r="E49" s="47" t="s">
        <v>36</v>
      </c>
      <c r="F49" s="53" t="s">
        <v>38</v>
      </c>
      <c r="G49" s="49">
        <f>SUM(G30:G34)/5</f>
        <v>1.8664000000000001</v>
      </c>
      <c r="H49" s="49">
        <f>SUM(H31:H35)/5</f>
        <v>1.6976</v>
      </c>
      <c r="I49" s="43"/>
    </row>
    <row r="50" spans="1:9" ht="12.75" x14ac:dyDescent="0.2">
      <c r="A50" s="50" t="s">
        <v>39</v>
      </c>
      <c r="B50" s="45"/>
      <c r="C50" s="23"/>
      <c r="D50" s="54">
        <f>SUM(D30:D32)/3</f>
        <v>22.139999999999997</v>
      </c>
      <c r="E50" s="54" t="s">
        <v>36</v>
      </c>
      <c r="F50" s="53" t="s">
        <v>40</v>
      </c>
      <c r="G50" s="49">
        <f>ROUND(SUM(G32:G34)/3,5)</f>
        <v>1.84633</v>
      </c>
      <c r="H50" s="49">
        <f>SUM(H33:H35)/3</f>
        <v>1.696</v>
      </c>
      <c r="I50" s="43" t="s">
        <v>41</v>
      </c>
    </row>
    <row r="51" spans="1:9" ht="12.75" x14ac:dyDescent="0.2">
      <c r="A51" s="50" t="s">
        <v>42</v>
      </c>
      <c r="B51" s="45"/>
      <c r="C51" s="23"/>
      <c r="D51" s="47">
        <f>ROUND((SUM(D31:D32)/2),3)</f>
        <v>22.18</v>
      </c>
      <c r="E51" s="47" t="s">
        <v>36</v>
      </c>
      <c r="F51" s="53" t="s">
        <v>43</v>
      </c>
      <c r="G51" s="49">
        <f>ROUND(AVERAGE(G33:G34),5)</f>
        <v>1.8234999999999999</v>
      </c>
      <c r="H51" s="49">
        <f>ROUND(AVERAGE(H34:H35),5)</f>
        <v>1.704</v>
      </c>
      <c r="I51" s="43" t="s">
        <v>44</v>
      </c>
    </row>
    <row r="52" spans="1:9" ht="12.75" x14ac:dyDescent="0.2">
      <c r="A52" s="50" t="s">
        <v>45</v>
      </c>
      <c r="B52" s="45"/>
      <c r="C52" s="23"/>
      <c r="D52" s="55" t="s">
        <v>36</v>
      </c>
      <c r="E52" s="55" t="s">
        <v>36</v>
      </c>
      <c r="F52" s="53"/>
      <c r="G52" s="49">
        <f>G32</f>
        <v>1.8919999999999999</v>
      </c>
      <c r="H52" s="49">
        <f>H33</f>
        <v>1.68</v>
      </c>
      <c r="I52" s="43"/>
    </row>
    <row r="53" spans="1:9" ht="12.75" x14ac:dyDescent="0.2">
      <c r="A53" s="50" t="s">
        <v>46</v>
      </c>
      <c r="B53" s="45"/>
      <c r="C53" s="23"/>
      <c r="D53" s="55" t="s">
        <v>36</v>
      </c>
      <c r="E53" s="55" t="s">
        <v>36</v>
      </c>
      <c r="F53" s="53" t="s">
        <v>47</v>
      </c>
      <c r="G53" s="49">
        <f>G33</f>
        <v>1.84</v>
      </c>
      <c r="H53" s="49">
        <f>H34</f>
        <v>1.68</v>
      </c>
      <c r="I53" s="43"/>
    </row>
    <row r="54" spans="1:9" ht="12.75" x14ac:dyDescent="0.2">
      <c r="A54" s="50" t="s">
        <v>48</v>
      </c>
      <c r="B54" s="45"/>
      <c r="C54" s="23"/>
      <c r="D54" s="47">
        <f>D32</f>
        <v>22.32</v>
      </c>
      <c r="E54" s="47" t="s">
        <v>36</v>
      </c>
      <c r="F54" s="53" t="s">
        <v>49</v>
      </c>
      <c r="G54" s="49">
        <f>G34</f>
        <v>1.8069999999999999</v>
      </c>
      <c r="H54" s="49">
        <f>H35</f>
        <v>1.728</v>
      </c>
      <c r="I54" s="43" t="s">
        <v>50</v>
      </c>
    </row>
    <row r="55" spans="1:9" ht="12.75" x14ac:dyDescent="0.2">
      <c r="A55" s="56" t="s">
        <v>51</v>
      </c>
      <c r="B55" s="38"/>
      <c r="C55" s="57"/>
      <c r="D55" s="58" t="s">
        <v>36</v>
      </c>
      <c r="E55" s="58" t="s">
        <v>36</v>
      </c>
      <c r="F55" s="59"/>
      <c r="G55" s="42">
        <f>SUM(G32:G33)/2</f>
        <v>1.8660000000000001</v>
      </c>
      <c r="H55" s="42">
        <f>SUM(H33:H34)/2</f>
        <v>1.68</v>
      </c>
      <c r="I55" s="43"/>
    </row>
    <row r="56" spans="1:9" ht="12.75" x14ac:dyDescent="0.2">
      <c r="A56" s="56" t="s">
        <v>52</v>
      </c>
      <c r="B56" s="38"/>
      <c r="C56" s="57"/>
      <c r="D56" s="58"/>
      <c r="E56" s="58"/>
      <c r="F56" s="59" t="s">
        <v>53</v>
      </c>
      <c r="G56" s="42">
        <f>SUM(G31:G34)/4</f>
        <v>1.8587500000000001</v>
      </c>
      <c r="H56" s="42">
        <f>SUM(H32:H35)/4</f>
        <v>1.6969999999999998</v>
      </c>
      <c r="I56" s="43" t="s">
        <v>54</v>
      </c>
    </row>
    <row r="57" spans="1:9" x14ac:dyDescent="0.2">
      <c r="D57" s="60"/>
      <c r="E57" s="60"/>
      <c r="F57" s="25"/>
      <c r="G57" s="25"/>
      <c r="H57" s="25"/>
    </row>
    <row r="58" spans="1:9" x14ac:dyDescent="0.2">
      <c r="F58" s="25"/>
      <c r="G58" s="25"/>
      <c r="H58" s="25"/>
    </row>
    <row r="59" spans="1:9" x14ac:dyDescent="0.2">
      <c r="F59" s="25"/>
      <c r="G59" s="25"/>
      <c r="H59" s="25"/>
    </row>
    <row r="61" spans="1:9" ht="12.75" x14ac:dyDescent="0.2">
      <c r="A61" s="63" t="s">
        <v>55</v>
      </c>
      <c r="B61"/>
      <c r="D61"/>
      <c r="E61" s="63" t="s">
        <v>56</v>
      </c>
    </row>
    <row r="62" spans="1:9" ht="12.75" x14ac:dyDescent="0.2">
      <c r="B62"/>
      <c r="D62"/>
    </row>
    <row r="63" spans="1:9" ht="12.75" x14ac:dyDescent="0.2">
      <c r="A63" s="64" t="s">
        <v>147</v>
      </c>
      <c r="B63"/>
      <c r="C63" s="69">
        <v>10.35</v>
      </c>
      <c r="D63"/>
      <c r="E63" s="64" t="s">
        <v>147</v>
      </c>
      <c r="F63"/>
      <c r="G63" s="70">
        <v>14.45</v>
      </c>
    </row>
    <row r="64" spans="1:9" ht="12.75" x14ac:dyDescent="0.2">
      <c r="A64" s="67" t="s">
        <v>148</v>
      </c>
      <c r="B64" s="68" t="s">
        <v>59</v>
      </c>
      <c r="C64" s="69">
        <v>10.87</v>
      </c>
      <c r="D64"/>
      <c r="E64" s="67" t="s">
        <v>148</v>
      </c>
      <c r="F64" s="68" t="s">
        <v>60</v>
      </c>
      <c r="G64" s="70">
        <v>14.61</v>
      </c>
    </row>
    <row r="65" spans="1:7" ht="12.75" x14ac:dyDescent="0.2">
      <c r="A65" s="67" t="s">
        <v>149</v>
      </c>
      <c r="B65"/>
      <c r="C65" s="69">
        <v>11.15</v>
      </c>
      <c r="D65"/>
      <c r="E65" s="67" t="s">
        <v>149</v>
      </c>
      <c r="F65"/>
      <c r="G65" s="70">
        <v>14.56</v>
      </c>
    </row>
    <row r="66" spans="1:7" ht="12.75" x14ac:dyDescent="0.2">
      <c r="B66"/>
      <c r="C66" s="65"/>
      <c r="D66"/>
      <c r="F66"/>
      <c r="G66" s="66"/>
    </row>
    <row r="67" spans="1:7" ht="12.75" x14ac:dyDescent="0.2">
      <c r="A67" s="25" t="s">
        <v>62</v>
      </c>
      <c r="B67" s="68" t="s">
        <v>63</v>
      </c>
      <c r="C67" s="69">
        <f>C65</f>
        <v>11.15</v>
      </c>
      <c r="D67"/>
      <c r="E67" s="25" t="s">
        <v>62</v>
      </c>
      <c r="F67" s="68" t="s">
        <v>64</v>
      </c>
      <c r="G67" s="70">
        <f>G65</f>
        <v>14.56</v>
      </c>
    </row>
    <row r="68" spans="1:7" ht="12.75" x14ac:dyDescent="0.2">
      <c r="A68" s="25" t="s">
        <v>65</v>
      </c>
      <c r="B68" s="68" t="s">
        <v>66</v>
      </c>
      <c r="C68" s="69">
        <f>SUM(C64:C65)/2</f>
        <v>11.01</v>
      </c>
      <c r="D68"/>
      <c r="E68" s="25" t="s">
        <v>65</v>
      </c>
      <c r="F68" s="68" t="s">
        <v>67</v>
      </c>
      <c r="G68" s="70">
        <f>SUM(G64:G65)/2</f>
        <v>14.585000000000001</v>
      </c>
    </row>
    <row r="69" spans="1:7" ht="12.75" x14ac:dyDescent="0.2">
      <c r="A69" s="25" t="s">
        <v>68</v>
      </c>
      <c r="B69" s="68" t="s">
        <v>69</v>
      </c>
      <c r="C69" s="69">
        <f>SUM(C63:C65)/3</f>
        <v>10.79</v>
      </c>
      <c r="D69"/>
      <c r="E69" s="25" t="s">
        <v>68</v>
      </c>
      <c r="F69" s="68" t="s">
        <v>70</v>
      </c>
      <c r="G69" s="70">
        <f>SUM(G63:G65)/3</f>
        <v>14.54</v>
      </c>
    </row>
    <row r="70" spans="1:7" ht="12.75" x14ac:dyDescent="0.2">
      <c r="B70"/>
    </row>
    <row r="71" spans="1:7" ht="12.75" x14ac:dyDescent="0.2">
      <c r="B71"/>
    </row>
    <row r="72" spans="1:7" ht="12.75" x14ac:dyDescent="0.2">
      <c r="A72" s="63" t="s">
        <v>71</v>
      </c>
      <c r="B72"/>
    </row>
    <row r="73" spans="1:7" ht="12.75" x14ac:dyDescent="0.2">
      <c r="A73" s="67" t="s">
        <v>148</v>
      </c>
      <c r="B73"/>
      <c r="C73" s="65">
        <v>1.57</v>
      </c>
    </row>
    <row r="74" spans="1:7" ht="12.75" x14ac:dyDescent="0.2">
      <c r="A74" s="67" t="s">
        <v>149</v>
      </c>
      <c r="B74"/>
      <c r="C74" s="65">
        <v>1.57</v>
      </c>
    </row>
    <row r="75" spans="1:7" ht="12.75" x14ac:dyDescent="0.2">
      <c r="A75" s="67" t="s">
        <v>150</v>
      </c>
      <c r="B75"/>
      <c r="C75" s="65">
        <v>1.57</v>
      </c>
    </row>
    <row r="76" spans="1:7" ht="12.75" x14ac:dyDescent="0.2">
      <c r="B76"/>
      <c r="C76" s="65"/>
    </row>
    <row r="77" spans="1:7" x14ac:dyDescent="0.2">
      <c r="A77" s="25" t="s">
        <v>62</v>
      </c>
      <c r="B77" s="87" t="s">
        <v>89</v>
      </c>
      <c r="C77" s="65">
        <f>C75</f>
        <v>1.57</v>
      </c>
    </row>
    <row r="78" spans="1:7" x14ac:dyDescent="0.2">
      <c r="A78" s="25" t="s">
        <v>65</v>
      </c>
      <c r="B78" s="87" t="s">
        <v>90</v>
      </c>
      <c r="C78" s="65">
        <f>SUM(C74:C75)/2</f>
        <v>1.57</v>
      </c>
    </row>
    <row r="79" spans="1:7" x14ac:dyDescent="0.2">
      <c r="A79" s="25" t="s">
        <v>68</v>
      </c>
      <c r="B79" s="87" t="s">
        <v>91</v>
      </c>
      <c r="C79" s="65">
        <f>SUM(C73:C75)/3</f>
        <v>1.57</v>
      </c>
    </row>
    <row r="82" spans="1:5" x14ac:dyDescent="0.2">
      <c r="A82" s="71" t="s">
        <v>73</v>
      </c>
    </row>
    <row r="83" spans="1:5" x14ac:dyDescent="0.2">
      <c r="C83" s="72" t="s">
        <v>74</v>
      </c>
      <c r="D83" s="72" t="s">
        <v>75</v>
      </c>
      <c r="E83" s="72" t="s">
        <v>76</v>
      </c>
    </row>
    <row r="84" spans="1:5" x14ac:dyDescent="0.2">
      <c r="A84" s="25" t="s">
        <v>77</v>
      </c>
      <c r="B84" s="73">
        <v>35492</v>
      </c>
      <c r="C84" s="74">
        <v>1.74</v>
      </c>
      <c r="D84" s="74">
        <v>1.85</v>
      </c>
      <c r="E84" s="74">
        <v>1.81</v>
      </c>
    </row>
    <row r="85" spans="1:5" x14ac:dyDescent="0.2">
      <c r="A85" s="25" t="s">
        <v>78</v>
      </c>
      <c r="B85" s="73">
        <v>35499</v>
      </c>
      <c r="C85" s="74">
        <v>1.83</v>
      </c>
      <c r="D85" s="74">
        <v>1.86</v>
      </c>
      <c r="E85" s="74">
        <v>1.86</v>
      </c>
    </row>
    <row r="86" spans="1:5" x14ac:dyDescent="0.2">
      <c r="A86" s="25" t="s">
        <v>79</v>
      </c>
      <c r="B86" s="73">
        <v>35506</v>
      </c>
      <c r="C86" s="74">
        <v>1.95</v>
      </c>
      <c r="D86" s="74">
        <v>1.98</v>
      </c>
      <c r="E86" s="74">
        <v>2</v>
      </c>
    </row>
    <row r="87" spans="1:5" x14ac:dyDescent="0.2">
      <c r="A87" s="25" t="s">
        <v>80</v>
      </c>
      <c r="B87" s="73">
        <v>35513</v>
      </c>
      <c r="C87" s="74">
        <v>1.93</v>
      </c>
      <c r="D87" s="74">
        <v>1.97</v>
      </c>
      <c r="E87" s="74">
        <v>1.91</v>
      </c>
    </row>
    <row r="88" spans="1:5" x14ac:dyDescent="0.2">
      <c r="A88" s="25" t="s">
        <v>151</v>
      </c>
      <c r="B88" s="73">
        <v>35520</v>
      </c>
      <c r="C88" s="74">
        <v>1.89</v>
      </c>
      <c r="D88" s="74">
        <v>1.91</v>
      </c>
      <c r="E88" s="74">
        <v>1.9</v>
      </c>
    </row>
    <row r="89" spans="1:5" x14ac:dyDescent="0.2">
      <c r="B89" s="73"/>
      <c r="C89" s="74"/>
      <c r="D89" s="74"/>
      <c r="E89" s="74"/>
    </row>
    <row r="90" spans="1:5" x14ac:dyDescent="0.2">
      <c r="A90" s="25" t="s">
        <v>81</v>
      </c>
      <c r="C90" s="74">
        <f>AVERAGE(C84:C88)</f>
        <v>1.8679999999999999</v>
      </c>
      <c r="D90" s="74">
        <f>AVERAGE(D84:D88)</f>
        <v>1.9139999999999997</v>
      </c>
      <c r="E90" s="74">
        <f>AVERAGE(E84:E88)</f>
        <v>1.8960000000000001</v>
      </c>
    </row>
    <row r="91" spans="1:5" x14ac:dyDescent="0.2">
      <c r="A91" s="90" t="s">
        <v>152</v>
      </c>
      <c r="B91" s="90"/>
      <c r="C91" s="91">
        <v>1.8625</v>
      </c>
      <c r="D91" s="90"/>
      <c r="E91" s="91">
        <v>1.895</v>
      </c>
    </row>
  </sheetData>
  <sheetProtection password="C9B8" sheet="1" objects="1" scenarios="1"/>
  <phoneticPr fontId="0" type="noConversion"/>
  <printOptions horizontalCentered="1" gridLinesSet="0"/>
  <pageMargins left="0.25" right="0.25" top="0.57999999999999996" bottom="0.33" header="0.36" footer="0.25"/>
  <pageSetup scale="67" fitToWidth="2" orientation="portrait" horizontalDpi="4294967292" verticalDpi="4294967292" r:id="rId1"/>
  <headerFooter alignWithMargins="0">
    <oddHeader>&amp;A</oddHeader>
    <oddFooter>&amp;CPrepared by Staggs, Tammie &amp;D
L:\COMMON\STAGGS\&amp;F&amp;RPage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showGridLines="0" workbookViewId="0"/>
  </sheetViews>
  <sheetFormatPr defaultColWidth="8.42578125" defaultRowHeight="12" x14ac:dyDescent="0.2"/>
  <cols>
    <col min="1" max="1" width="12.7109375" style="25" customWidth="1"/>
    <col min="2" max="2" width="11" style="25" customWidth="1"/>
    <col min="3" max="3" width="12.7109375" style="25" customWidth="1"/>
    <col min="4" max="4" width="11" style="25" customWidth="1"/>
    <col min="5" max="5" width="11.140625" style="25" customWidth="1"/>
    <col min="6" max="6" width="12.7109375" style="61" customWidth="1"/>
    <col min="7" max="8" width="12.7109375" style="62" customWidth="1"/>
    <col min="9" max="9" width="16.140625" style="25" customWidth="1"/>
    <col min="10" max="10" width="13.85546875" style="25" customWidth="1"/>
    <col min="11" max="11" width="10.7109375" style="25" customWidth="1"/>
    <col min="12" max="12" width="11.42578125" style="25" customWidth="1"/>
    <col min="13" max="16384" width="8.42578125" style="25"/>
  </cols>
  <sheetData>
    <row r="1" spans="1:12" s="63" customFormat="1" ht="12.75" x14ac:dyDescent="0.2">
      <c r="A1" s="1"/>
      <c r="B1" s="2"/>
      <c r="C1" s="2"/>
      <c r="D1" s="2"/>
      <c r="E1" s="2"/>
      <c r="F1" s="3"/>
      <c r="G1" s="4"/>
      <c r="H1" s="4"/>
      <c r="I1"/>
      <c r="J1"/>
      <c r="K1"/>
    </row>
    <row r="2" spans="1:12" s="63" customFormat="1" ht="12.75" x14ac:dyDescent="0.2">
      <c r="A2" s="5" t="s">
        <v>1</v>
      </c>
      <c r="B2" s="6"/>
      <c r="C2" s="6"/>
      <c r="D2" s="6"/>
      <c r="E2" s="6"/>
      <c r="F2" s="6"/>
      <c r="G2" s="88"/>
      <c r="H2" s="8"/>
      <c r="I2"/>
      <c r="J2"/>
      <c r="K2"/>
    </row>
    <row r="3" spans="1:12" s="63" customFormat="1" ht="12.75" x14ac:dyDescent="0.2">
      <c r="A3" s="9"/>
      <c r="B3" s="10" t="s">
        <v>153</v>
      </c>
      <c r="C3" s="10"/>
      <c r="D3" s="10"/>
      <c r="E3" s="10"/>
      <c r="F3" s="11"/>
      <c r="G3" s="12"/>
      <c r="H3" s="12"/>
      <c r="I3"/>
      <c r="J3"/>
      <c r="K3"/>
    </row>
    <row r="4" spans="1:12" s="63" customFormat="1" ht="12.75" x14ac:dyDescent="0.2">
      <c r="A4" s="13"/>
      <c r="B4" s="14"/>
      <c r="C4" s="6"/>
      <c r="D4" s="6"/>
      <c r="E4" s="6"/>
      <c r="F4" s="11"/>
      <c r="G4" s="15"/>
      <c r="H4" s="15"/>
      <c r="I4"/>
      <c r="J4"/>
      <c r="K4"/>
    </row>
    <row r="5" spans="1:12" s="63" customFormat="1" ht="12.75" x14ac:dyDescent="0.2">
      <c r="A5" s="13"/>
      <c r="B5" s="14"/>
      <c r="C5" s="6"/>
      <c r="D5" s="6"/>
      <c r="E5" s="6"/>
      <c r="F5" s="11"/>
      <c r="G5" s="15"/>
      <c r="H5" s="15"/>
      <c r="I5"/>
      <c r="J5"/>
      <c r="K5"/>
    </row>
    <row r="6" spans="1:12" s="63" customFormat="1" ht="12.75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  <c r="I6"/>
      <c r="J6" s="17"/>
      <c r="K6" s="17"/>
      <c r="L6" s="17"/>
    </row>
    <row r="7" spans="1:12" s="63" customFormat="1" ht="12.75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  <c r="I7"/>
      <c r="J7" s="17"/>
      <c r="K7" s="17"/>
      <c r="L7" s="17"/>
    </row>
    <row r="8" spans="1:12" s="63" customFormat="1" ht="12.75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  <c r="I8"/>
      <c r="J8" s="17"/>
      <c r="K8" s="17"/>
      <c r="L8" s="17"/>
    </row>
    <row r="9" spans="1:12" s="63" customFormat="1" ht="12.75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  <c r="I9"/>
      <c r="J9" s="17"/>
      <c r="K9" s="17"/>
      <c r="L9" s="17"/>
    </row>
    <row r="10" spans="1:12" s="63" customFormat="1" ht="12.75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  <c r="I10"/>
      <c r="J10" s="17"/>
      <c r="K10" s="17"/>
      <c r="L10" s="17"/>
    </row>
    <row r="11" spans="1:12" ht="12.75" x14ac:dyDescent="0.2">
      <c r="A11" s="19"/>
      <c r="B11" s="20"/>
      <c r="C11" s="21"/>
      <c r="D11" s="22"/>
      <c r="E11" s="22"/>
      <c r="F11"/>
      <c r="G11" s="23"/>
      <c r="H11" s="23"/>
      <c r="I11"/>
      <c r="J11"/>
      <c r="K11"/>
    </row>
    <row r="12" spans="1:12" ht="12.75" x14ac:dyDescent="0.2">
      <c r="A12" s="19">
        <f t="shared" ref="A12:A27" si="0">A11+1</f>
        <v>1</v>
      </c>
      <c r="B12" s="20">
        <v>35510</v>
      </c>
      <c r="C12" s="21" t="s">
        <v>145</v>
      </c>
      <c r="D12" s="24">
        <v>21.51</v>
      </c>
      <c r="E12" s="24">
        <v>21.4</v>
      </c>
      <c r="F12" s="21"/>
      <c r="G12" s="24"/>
      <c r="H12" s="24"/>
      <c r="J12"/>
    </row>
    <row r="13" spans="1:12" ht="12.75" x14ac:dyDescent="0.2">
      <c r="A13" s="19">
        <f t="shared" si="0"/>
        <v>2</v>
      </c>
      <c r="B13" s="20">
        <f>+B12+3</f>
        <v>35513</v>
      </c>
      <c r="C13" s="21" t="s">
        <v>145</v>
      </c>
      <c r="D13" s="24">
        <v>21.06</v>
      </c>
      <c r="E13" s="24">
        <v>21.02</v>
      </c>
      <c r="F13" s="21"/>
      <c r="G13" s="24"/>
      <c r="H13" s="24"/>
      <c r="J13"/>
    </row>
    <row r="14" spans="1:12" ht="12.75" x14ac:dyDescent="0.2">
      <c r="A14" s="19">
        <f t="shared" si="0"/>
        <v>3</v>
      </c>
      <c r="B14" s="20">
        <f>+B13+1</f>
        <v>35514</v>
      </c>
      <c r="C14" s="21" t="s">
        <v>145</v>
      </c>
      <c r="D14" s="24">
        <v>20.99</v>
      </c>
      <c r="E14" s="24">
        <v>20.97</v>
      </c>
      <c r="F14" s="21" t="s">
        <v>145</v>
      </c>
      <c r="G14" s="24">
        <v>1.8839999999999999</v>
      </c>
      <c r="H14" s="24"/>
      <c r="J14"/>
    </row>
    <row r="15" spans="1:12" ht="12.75" x14ac:dyDescent="0.2">
      <c r="A15" s="19">
        <f t="shared" si="0"/>
        <v>4</v>
      </c>
      <c r="B15" s="20">
        <f>+B14+1</f>
        <v>35515</v>
      </c>
      <c r="C15" s="21" t="s">
        <v>145</v>
      </c>
      <c r="D15" s="24">
        <v>20.64</v>
      </c>
      <c r="E15" s="24">
        <v>20.63</v>
      </c>
      <c r="F15" s="21" t="s">
        <v>145</v>
      </c>
      <c r="G15" s="24">
        <v>1.883</v>
      </c>
      <c r="H15" s="24">
        <v>1.71</v>
      </c>
      <c r="I15" s="21" t="s">
        <v>145</v>
      </c>
      <c r="J15"/>
    </row>
    <row r="16" spans="1:12" ht="12.75" x14ac:dyDescent="0.2">
      <c r="A16" s="19">
        <f t="shared" si="0"/>
        <v>5</v>
      </c>
      <c r="B16" s="20">
        <f>+B15+1</f>
        <v>35516</v>
      </c>
      <c r="C16" s="21" t="s">
        <v>145</v>
      </c>
      <c r="D16" s="24">
        <v>20.7</v>
      </c>
      <c r="E16" s="24">
        <v>20.69</v>
      </c>
      <c r="F16" s="21" t="s">
        <v>145</v>
      </c>
      <c r="G16" s="24">
        <v>1.9279999999999999</v>
      </c>
      <c r="H16" s="24">
        <v>1.75</v>
      </c>
      <c r="I16" s="21" t="s">
        <v>145</v>
      </c>
      <c r="J16"/>
    </row>
    <row r="17" spans="1:10" ht="12.75" x14ac:dyDescent="0.2">
      <c r="A17" s="19">
        <f t="shared" si="0"/>
        <v>6</v>
      </c>
      <c r="B17" s="20">
        <f>+B16+4</f>
        <v>35520</v>
      </c>
      <c r="C17" s="21" t="s">
        <v>145</v>
      </c>
      <c r="D17" s="24">
        <v>20.41</v>
      </c>
      <c r="E17" s="24">
        <v>20.420000000000002</v>
      </c>
      <c r="F17" s="21" t="s">
        <v>145</v>
      </c>
      <c r="G17" s="24">
        <v>1.9259999999999999</v>
      </c>
      <c r="H17" s="24">
        <v>1.76</v>
      </c>
      <c r="I17" s="21" t="s">
        <v>145</v>
      </c>
      <c r="J17"/>
    </row>
    <row r="18" spans="1:10" x14ac:dyDescent="0.2">
      <c r="A18" s="19"/>
      <c r="B18" s="20"/>
      <c r="C18" s="21"/>
      <c r="D18" s="24"/>
      <c r="E18" s="24"/>
      <c r="F18" s="21"/>
      <c r="G18" s="24"/>
      <c r="H18" s="24"/>
      <c r="I18" s="21"/>
    </row>
    <row r="19" spans="1:10" x14ac:dyDescent="0.2">
      <c r="A19" s="19">
        <f>A17+1</f>
        <v>7</v>
      </c>
      <c r="B19" s="20">
        <v>35521</v>
      </c>
      <c r="C19" s="21" t="s">
        <v>145</v>
      </c>
      <c r="D19" s="24">
        <v>20.28</v>
      </c>
      <c r="E19" s="24">
        <v>20.260000000000002</v>
      </c>
      <c r="F19" s="21" t="s">
        <v>145</v>
      </c>
      <c r="G19" s="24">
        <v>1.8819999999999999</v>
      </c>
      <c r="H19" s="24">
        <v>1.74</v>
      </c>
      <c r="I19" s="21"/>
    </row>
    <row r="20" spans="1:10" x14ac:dyDescent="0.2">
      <c r="A20" s="19">
        <f t="shared" si="0"/>
        <v>8</v>
      </c>
      <c r="B20" s="20">
        <f>B19+1</f>
        <v>35522</v>
      </c>
      <c r="C20" s="21" t="s">
        <v>145</v>
      </c>
      <c r="D20" s="24">
        <v>19.47</v>
      </c>
      <c r="E20" s="24">
        <v>19.54</v>
      </c>
      <c r="F20" s="21" t="s">
        <v>145</v>
      </c>
      <c r="G20" s="24">
        <v>1.867</v>
      </c>
      <c r="H20" s="24">
        <v>1.73</v>
      </c>
    </row>
    <row r="21" spans="1:10" x14ac:dyDescent="0.2">
      <c r="A21" s="19">
        <f t="shared" si="0"/>
        <v>9</v>
      </c>
      <c r="B21" s="20">
        <f>B20+1</f>
        <v>35523</v>
      </c>
      <c r="C21" s="21" t="s">
        <v>145</v>
      </c>
      <c r="D21" s="24">
        <v>19.47</v>
      </c>
      <c r="E21" s="24">
        <v>19.57</v>
      </c>
      <c r="F21" s="21" t="s">
        <v>145</v>
      </c>
      <c r="G21" s="24">
        <v>1.905</v>
      </c>
      <c r="H21" s="24">
        <v>1.76</v>
      </c>
    </row>
    <row r="22" spans="1:10" x14ac:dyDescent="0.2">
      <c r="A22" s="19">
        <f t="shared" si="0"/>
        <v>10</v>
      </c>
      <c r="B22" s="20">
        <f>+B21+1</f>
        <v>35524</v>
      </c>
      <c r="C22" s="21" t="s">
        <v>145</v>
      </c>
      <c r="D22" s="24">
        <v>19.12</v>
      </c>
      <c r="E22" s="24">
        <v>19.22</v>
      </c>
      <c r="F22" s="21" t="s">
        <v>145</v>
      </c>
      <c r="G22" s="24">
        <v>1.9419999999999999</v>
      </c>
      <c r="H22" s="24">
        <v>1.78</v>
      </c>
    </row>
    <row r="23" spans="1:10" x14ac:dyDescent="0.2">
      <c r="A23" s="19">
        <f t="shared" si="0"/>
        <v>11</v>
      </c>
      <c r="B23" s="20">
        <f>+B22+3</f>
        <v>35527</v>
      </c>
      <c r="C23" s="21" t="s">
        <v>145</v>
      </c>
      <c r="D23" s="24">
        <v>19.23</v>
      </c>
      <c r="E23" s="24">
        <v>19.329999999999998</v>
      </c>
      <c r="F23" s="21" t="s">
        <v>145</v>
      </c>
      <c r="G23" s="24">
        <v>1.946</v>
      </c>
      <c r="H23" s="24">
        <v>1.7949999999999999</v>
      </c>
    </row>
    <row r="24" spans="1:10" x14ac:dyDescent="0.2">
      <c r="A24" s="19">
        <f t="shared" si="0"/>
        <v>12</v>
      </c>
      <c r="B24" s="20">
        <f>+B23+1</f>
        <v>35528</v>
      </c>
      <c r="C24" s="21" t="s">
        <v>145</v>
      </c>
      <c r="D24" s="24">
        <v>19.350000000000001</v>
      </c>
      <c r="E24" s="24">
        <v>19.45</v>
      </c>
      <c r="F24" s="21" t="s">
        <v>145</v>
      </c>
      <c r="G24" s="24">
        <v>1.9159999999999999</v>
      </c>
      <c r="H24" s="24">
        <v>1.76</v>
      </c>
    </row>
    <row r="25" spans="1:10" x14ac:dyDescent="0.2">
      <c r="A25" s="19">
        <f t="shared" si="0"/>
        <v>13</v>
      </c>
      <c r="B25" s="20">
        <f>+B24+1</f>
        <v>35529</v>
      </c>
      <c r="C25" s="21" t="s">
        <v>145</v>
      </c>
      <c r="D25" s="24">
        <v>19.27</v>
      </c>
      <c r="E25" s="24">
        <v>19.39</v>
      </c>
      <c r="F25" s="21" t="s">
        <v>145</v>
      </c>
      <c r="G25" s="24">
        <v>1.901</v>
      </c>
      <c r="H25" s="24">
        <v>1.77</v>
      </c>
    </row>
    <row r="26" spans="1:10" x14ac:dyDescent="0.2">
      <c r="A26" s="19">
        <f t="shared" si="0"/>
        <v>14</v>
      </c>
      <c r="B26" s="20">
        <f>B25+1</f>
        <v>35530</v>
      </c>
      <c r="C26" s="21" t="s">
        <v>145</v>
      </c>
      <c r="D26" s="24">
        <v>19.57</v>
      </c>
      <c r="E26" s="24">
        <v>19.68</v>
      </c>
      <c r="F26" s="21" t="s">
        <v>145</v>
      </c>
      <c r="G26" s="24">
        <v>1.9</v>
      </c>
      <c r="H26" s="24">
        <v>1.77</v>
      </c>
    </row>
    <row r="27" spans="1:10" x14ac:dyDescent="0.2">
      <c r="A27" s="19">
        <f t="shared" si="0"/>
        <v>15</v>
      </c>
      <c r="B27" s="20">
        <f t="shared" ref="B27:B32" si="1">+B26+1</f>
        <v>35531</v>
      </c>
      <c r="C27" s="21" t="s">
        <v>145</v>
      </c>
      <c r="D27" s="24">
        <v>19.53</v>
      </c>
      <c r="E27" s="24">
        <v>19.62</v>
      </c>
      <c r="F27" s="21" t="s">
        <v>145</v>
      </c>
      <c r="G27" s="24">
        <v>1.9330000000000001</v>
      </c>
      <c r="H27" s="24">
        <v>1.7989999999999999</v>
      </c>
    </row>
    <row r="28" spans="1:10" x14ac:dyDescent="0.2">
      <c r="A28" s="19">
        <f t="shared" ref="A28:A40" si="2">A27+1</f>
        <v>16</v>
      </c>
      <c r="B28" s="20">
        <f>+B27+3</f>
        <v>35534</v>
      </c>
      <c r="C28" s="21" t="s">
        <v>145</v>
      </c>
      <c r="D28" s="24">
        <v>19.899999999999999</v>
      </c>
      <c r="E28" s="24">
        <v>19.91</v>
      </c>
      <c r="F28" s="21" t="s">
        <v>145</v>
      </c>
      <c r="G28" s="24">
        <v>1.9530000000000001</v>
      </c>
      <c r="H28" s="24">
        <v>1.82</v>
      </c>
    </row>
    <row r="29" spans="1:10" x14ac:dyDescent="0.2">
      <c r="A29" s="19">
        <f t="shared" si="2"/>
        <v>17</v>
      </c>
      <c r="B29" s="20">
        <f t="shared" si="1"/>
        <v>35535</v>
      </c>
      <c r="C29" s="21" t="s">
        <v>145</v>
      </c>
      <c r="D29" s="24">
        <v>19.829999999999998</v>
      </c>
      <c r="E29" s="24">
        <v>19.78</v>
      </c>
      <c r="F29" s="21" t="s">
        <v>145</v>
      </c>
      <c r="G29" s="24">
        <v>1.9370000000000001</v>
      </c>
      <c r="H29" s="24">
        <v>1.81</v>
      </c>
    </row>
    <row r="30" spans="1:10" x14ac:dyDescent="0.2">
      <c r="A30" s="19">
        <f t="shared" si="2"/>
        <v>18</v>
      </c>
      <c r="B30" s="20">
        <f t="shared" si="1"/>
        <v>35536</v>
      </c>
      <c r="C30" s="21" t="s">
        <v>145</v>
      </c>
      <c r="D30" s="24">
        <v>19.350000000000001</v>
      </c>
      <c r="E30" s="24">
        <v>19.3</v>
      </c>
      <c r="F30" s="21" t="s">
        <v>145</v>
      </c>
      <c r="G30" s="24">
        <v>2.0049999999999999</v>
      </c>
      <c r="H30" s="24">
        <v>1.89</v>
      </c>
    </row>
    <row r="31" spans="1:10" s="26" customFormat="1" x14ac:dyDescent="0.2">
      <c r="A31" s="19">
        <f t="shared" si="2"/>
        <v>19</v>
      </c>
      <c r="B31" s="20">
        <f t="shared" si="1"/>
        <v>35537</v>
      </c>
      <c r="C31" s="21" t="s">
        <v>145</v>
      </c>
      <c r="D31" s="24">
        <v>19.420000000000002</v>
      </c>
      <c r="E31" s="24">
        <v>19.34</v>
      </c>
      <c r="F31" s="21" t="s">
        <v>145</v>
      </c>
      <c r="G31" s="24">
        <v>2.069</v>
      </c>
      <c r="H31" s="24">
        <v>1.94</v>
      </c>
    </row>
    <row r="32" spans="1:10" x14ac:dyDescent="0.2">
      <c r="A32" s="19">
        <f t="shared" si="2"/>
        <v>20</v>
      </c>
      <c r="B32" s="20">
        <f t="shared" si="1"/>
        <v>35538</v>
      </c>
      <c r="C32" s="21" t="s">
        <v>145</v>
      </c>
      <c r="D32" s="24">
        <v>19.91</v>
      </c>
      <c r="E32" s="24">
        <v>19.670000000000002</v>
      </c>
      <c r="F32" s="21" t="s">
        <v>145</v>
      </c>
      <c r="G32" s="24">
        <v>2.081</v>
      </c>
      <c r="H32" s="24">
        <v>1.952</v>
      </c>
      <c r="I32" s="21"/>
    </row>
    <row r="33" spans="1:10" x14ac:dyDescent="0.2">
      <c r="A33" s="19">
        <f t="shared" si="2"/>
        <v>21</v>
      </c>
      <c r="B33" s="20">
        <f>+B32+3</f>
        <v>35541</v>
      </c>
      <c r="C33" s="21" t="s">
        <v>145</v>
      </c>
      <c r="D33" s="24">
        <v>20.38</v>
      </c>
      <c r="E33" s="24">
        <v>20.07</v>
      </c>
      <c r="F33" s="21" t="s">
        <v>145</v>
      </c>
      <c r="G33" s="24">
        <v>2.0640000000000001</v>
      </c>
      <c r="H33" s="24">
        <v>1.93</v>
      </c>
      <c r="I33" s="21"/>
    </row>
    <row r="34" spans="1:10" x14ac:dyDescent="0.2">
      <c r="A34" s="19">
        <f t="shared" si="2"/>
        <v>22</v>
      </c>
      <c r="B34" s="20">
        <f>+B33+1</f>
        <v>35542</v>
      </c>
      <c r="C34" s="21" t="s">
        <v>145</v>
      </c>
      <c r="D34" s="24">
        <v>19.600000000000001</v>
      </c>
      <c r="E34" s="24">
        <v>19.59</v>
      </c>
      <c r="F34" s="21" t="s">
        <v>145</v>
      </c>
      <c r="G34" s="24">
        <v>2.1139999999999999</v>
      </c>
      <c r="H34" s="24">
        <v>2.02</v>
      </c>
      <c r="I34" s="21"/>
    </row>
    <row r="35" spans="1:10" x14ac:dyDescent="0.2">
      <c r="A35" s="19">
        <f t="shared" si="2"/>
        <v>23</v>
      </c>
      <c r="B35" s="20">
        <f>+B34+1</f>
        <v>35543</v>
      </c>
      <c r="C35" s="89" t="s">
        <v>154</v>
      </c>
      <c r="D35" s="24">
        <v>19.73</v>
      </c>
      <c r="E35" s="24">
        <v>19.739999999999998</v>
      </c>
      <c r="F35" s="21" t="s">
        <v>145</v>
      </c>
      <c r="G35" s="24">
        <v>2.06</v>
      </c>
      <c r="H35" s="24">
        <v>1.95</v>
      </c>
      <c r="I35" s="21"/>
    </row>
    <row r="36" spans="1:10" x14ac:dyDescent="0.2">
      <c r="A36" s="19">
        <f t="shared" si="2"/>
        <v>24</v>
      </c>
      <c r="B36" s="20">
        <f>+B35+1</f>
        <v>35544</v>
      </c>
      <c r="C36" s="89" t="s">
        <v>154</v>
      </c>
      <c r="D36" s="24">
        <v>20.03</v>
      </c>
      <c r="E36" s="24">
        <v>19.989999999999998</v>
      </c>
      <c r="F36" s="21" t="s">
        <v>145</v>
      </c>
      <c r="G36" s="24">
        <v>2.1219999999999999</v>
      </c>
      <c r="H36" s="24">
        <v>1.9550000000000001</v>
      </c>
      <c r="I36" s="21"/>
      <c r="J36" s="21"/>
    </row>
    <row r="37" spans="1:10" x14ac:dyDescent="0.2">
      <c r="A37" s="19">
        <f t="shared" si="2"/>
        <v>25</v>
      </c>
      <c r="B37" s="20">
        <f>+B36+1</f>
        <v>35545</v>
      </c>
      <c r="C37" s="89" t="s">
        <v>154</v>
      </c>
      <c r="D37" s="24">
        <v>19.989999999999998</v>
      </c>
      <c r="E37" s="24">
        <v>20</v>
      </c>
      <c r="F37" s="89" t="s">
        <v>154</v>
      </c>
      <c r="G37" s="24">
        <v>2.1259999999999999</v>
      </c>
      <c r="H37" s="24">
        <v>2.02</v>
      </c>
      <c r="I37" s="21"/>
      <c r="J37" s="21"/>
    </row>
    <row r="38" spans="1:10" x14ac:dyDescent="0.2">
      <c r="A38" s="19">
        <f t="shared" si="2"/>
        <v>26</v>
      </c>
      <c r="B38" s="20">
        <f>+B37+3</f>
        <v>35548</v>
      </c>
      <c r="C38" s="89" t="s">
        <v>154</v>
      </c>
      <c r="D38" s="24">
        <v>19.91</v>
      </c>
      <c r="E38" s="24">
        <v>19.91</v>
      </c>
      <c r="F38" s="89" t="s">
        <v>154</v>
      </c>
      <c r="G38" s="24">
        <v>2.081</v>
      </c>
      <c r="H38" s="24">
        <v>1.9350000000000001</v>
      </c>
      <c r="I38" s="89" t="s">
        <v>154</v>
      </c>
      <c r="J38" s="21"/>
    </row>
    <row r="39" spans="1:10" x14ac:dyDescent="0.2">
      <c r="A39" s="19">
        <f t="shared" si="2"/>
        <v>27</v>
      </c>
      <c r="B39" s="20">
        <f>+B38+1</f>
        <v>35549</v>
      </c>
      <c r="C39" s="89" t="s">
        <v>154</v>
      </c>
      <c r="D39" s="24">
        <v>20.440000000000001</v>
      </c>
      <c r="E39" s="24">
        <v>20.39</v>
      </c>
      <c r="F39" s="89" t="s">
        <v>154</v>
      </c>
      <c r="G39" s="24">
        <v>2.1419999999999999</v>
      </c>
      <c r="H39" s="24">
        <v>1.98</v>
      </c>
      <c r="I39" s="89" t="s">
        <v>154</v>
      </c>
      <c r="J39" s="21"/>
    </row>
    <row r="40" spans="1:10" x14ac:dyDescent="0.2">
      <c r="A40" s="19">
        <f t="shared" si="2"/>
        <v>28</v>
      </c>
      <c r="B40" s="20">
        <f>+B39+1</f>
        <v>35550</v>
      </c>
      <c r="C40" s="89" t="s">
        <v>154</v>
      </c>
      <c r="D40" s="24">
        <v>20.21</v>
      </c>
      <c r="E40" s="24">
        <v>20.21</v>
      </c>
      <c r="F40" s="89" t="s">
        <v>154</v>
      </c>
      <c r="G40" s="24">
        <v>2.1840000000000002</v>
      </c>
      <c r="H40" s="24">
        <v>2.0169999999999999</v>
      </c>
      <c r="I40" s="89" t="s">
        <v>154</v>
      </c>
    </row>
    <row r="41" spans="1:10" ht="12.75" x14ac:dyDescent="0.2">
      <c r="A41" s="28"/>
      <c r="B41" s="20"/>
      <c r="C41" s="21"/>
      <c r="D41"/>
      <c r="E41"/>
      <c r="F41" s="27"/>
      <c r="G41"/>
      <c r="H41"/>
      <c r="I41" s="21"/>
    </row>
    <row r="42" spans="1:10" x14ac:dyDescent="0.2">
      <c r="A42" s="28" t="s">
        <v>20</v>
      </c>
      <c r="B42" s="20"/>
      <c r="C42" s="21"/>
      <c r="D42" s="29">
        <v>35542</v>
      </c>
      <c r="E42" s="30"/>
      <c r="F42" s="21"/>
      <c r="G42" s="30"/>
      <c r="H42" s="30"/>
    </row>
    <row r="43" spans="1:10" x14ac:dyDescent="0.2">
      <c r="A43" s="28" t="s">
        <v>21</v>
      </c>
      <c r="B43" s="20"/>
      <c r="C43" s="21"/>
      <c r="D43" s="31">
        <v>35544</v>
      </c>
      <c r="E43" s="30"/>
      <c r="F43" s="21"/>
      <c r="G43" s="30"/>
      <c r="H43" s="30"/>
    </row>
    <row r="44" spans="1:10" ht="12.75" x14ac:dyDescent="0.2">
      <c r="A44" s="28" t="s">
        <v>22</v>
      </c>
      <c r="B44" s="20"/>
      <c r="C44"/>
      <c r="D44" s="31">
        <v>35545</v>
      </c>
      <c r="E44"/>
      <c r="F44"/>
      <c r="G44"/>
      <c r="H44"/>
    </row>
    <row r="45" spans="1:10" ht="12.75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</row>
    <row r="46" spans="1:10" ht="12.75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</row>
    <row r="47" spans="1:10" ht="12.75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</row>
    <row r="48" spans="1:10" x14ac:dyDescent="0.2">
      <c r="A48" s="37" t="s">
        <v>28</v>
      </c>
      <c r="B48" s="38"/>
      <c r="C48" s="39" t="s">
        <v>23</v>
      </c>
      <c r="D48" s="40">
        <f>ROUND((AVERAGE(D12:D34)),3)</f>
        <v>19.954000000000001</v>
      </c>
      <c r="E48" s="40">
        <f>ROUND((AVERAGE(E12:E34)),3)</f>
        <v>19.948</v>
      </c>
      <c r="F48" s="41" t="s">
        <v>29</v>
      </c>
      <c r="G48" s="42">
        <f>ROUND((AVERAGE(G14:G36)),5)</f>
        <v>1.96445</v>
      </c>
      <c r="H48" s="42">
        <f>ROUND((AVERAGE(H15:H37)),5)</f>
        <v>1.8368599999999999</v>
      </c>
      <c r="I48" s="43" t="s">
        <v>30</v>
      </c>
    </row>
    <row r="49" spans="1:9" x14ac:dyDescent="0.2">
      <c r="A49" s="44" t="s">
        <v>31</v>
      </c>
      <c r="B49" s="45"/>
      <c r="C49" s="46" t="s">
        <v>155</v>
      </c>
      <c r="D49" s="47">
        <f>ROUND((AVERAGE(D19:D40)),3)</f>
        <v>19.727</v>
      </c>
      <c r="E49" s="47">
        <f>ROUND((AVERAGE(E19:E40)),3)</f>
        <v>19.725000000000001</v>
      </c>
      <c r="F49" s="48" t="s">
        <v>33</v>
      </c>
      <c r="G49" s="49">
        <f>ROUND((AVERAGE(G19:G40)),5)</f>
        <v>2.0059100000000001</v>
      </c>
      <c r="H49" s="49">
        <f>ROUND((AVERAGE(H19:H40)),5)</f>
        <v>1.8692299999999999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ROUND((((SUM(D19:D40))-D34+E34)/22),3)</f>
        <v>19.725999999999999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ht="12.75" x14ac:dyDescent="0.2">
      <c r="A51" s="50" t="s">
        <v>48</v>
      </c>
      <c r="B51" s="45"/>
      <c r="C51" s="23"/>
      <c r="D51" s="47">
        <f>D34</f>
        <v>19.600000000000001</v>
      </c>
      <c r="E51" s="47" t="s">
        <v>36</v>
      </c>
      <c r="F51" s="53" t="s">
        <v>49</v>
      </c>
      <c r="G51" s="49">
        <f>G36</f>
        <v>2.1219999999999999</v>
      </c>
      <c r="H51" s="49">
        <f>H37</f>
        <v>2.02</v>
      </c>
      <c r="I51" s="43" t="s">
        <v>50</v>
      </c>
    </row>
    <row r="52" spans="1:9" ht="12.75" x14ac:dyDescent="0.2">
      <c r="A52" s="50" t="s">
        <v>42</v>
      </c>
      <c r="B52" s="45"/>
      <c r="C52" s="23"/>
      <c r="D52" s="54">
        <f>SUM(D33:D34)/3</f>
        <v>13.326666666666668</v>
      </c>
      <c r="E52" s="54" t="s">
        <v>36</v>
      </c>
      <c r="F52" s="53" t="s">
        <v>43</v>
      </c>
      <c r="G52" s="49">
        <f>ROUND(SUM(G35:G36)/2,5)</f>
        <v>2.0910000000000002</v>
      </c>
      <c r="H52" s="49">
        <f>SUM(H36:H37)/2</f>
        <v>1.9875</v>
      </c>
      <c r="I52" s="43" t="s">
        <v>44</v>
      </c>
    </row>
    <row r="53" spans="1:9" ht="12.75" x14ac:dyDescent="0.2">
      <c r="A53" s="50" t="s">
        <v>39</v>
      </c>
      <c r="B53" s="45"/>
      <c r="C53" s="23"/>
      <c r="D53" s="47">
        <f>ROUND((SUM(D32:D34)/2),3)</f>
        <v>29.945</v>
      </c>
      <c r="E53" s="47" t="s">
        <v>36</v>
      </c>
      <c r="F53" s="53" t="s">
        <v>40</v>
      </c>
      <c r="G53" s="49">
        <f>ROUND(AVERAGE(G34:G36),5)</f>
        <v>2.0986699999999998</v>
      </c>
      <c r="H53" s="49">
        <f>ROUND(AVERAGE(H35:H37),5)</f>
        <v>1.9750000000000001</v>
      </c>
      <c r="I53" s="43" t="s">
        <v>41</v>
      </c>
    </row>
    <row r="54" spans="1:9" ht="12.75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ROUND(AVERAGE(G33:G36),5)</f>
        <v>2.09</v>
      </c>
      <c r="H54" s="49">
        <f>ROUND(AVERAGE(H34:H37),5)</f>
        <v>1.9862500000000001</v>
      </c>
      <c r="I54" s="43" t="s">
        <v>54</v>
      </c>
    </row>
    <row r="55" spans="1:9" ht="12.75" x14ac:dyDescent="0.2">
      <c r="A55" s="56" t="s">
        <v>87</v>
      </c>
      <c r="B55" s="45"/>
      <c r="C55" s="23"/>
      <c r="D55" s="47">
        <f>ROUND((SUM(D30:D34)/2),3)</f>
        <v>49.33</v>
      </c>
      <c r="E55" s="55" t="s">
        <v>36</v>
      </c>
      <c r="F55" s="53" t="s">
        <v>38</v>
      </c>
      <c r="G55" s="49">
        <f>ROUND(AVERAGE(G32:G36),5)</f>
        <v>2.0882000000000001</v>
      </c>
      <c r="H55" s="49">
        <f>ROUND(AVERAGE(H33:H37),5)</f>
        <v>1.9750000000000001</v>
      </c>
      <c r="I55" s="43"/>
    </row>
    <row r="56" spans="1:9" ht="12.75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G35</f>
        <v>2.06</v>
      </c>
      <c r="H56" s="49">
        <f>H36</f>
        <v>1.9550000000000001</v>
      </c>
      <c r="I56" s="43"/>
    </row>
    <row r="57" spans="1:9" ht="12.75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/>
      <c r="G57" s="42">
        <f>G34</f>
        <v>2.1139999999999999</v>
      </c>
      <c r="H57" s="42">
        <f>H35</f>
        <v>1.95</v>
      </c>
      <c r="I57" s="43"/>
    </row>
    <row r="58" spans="1:9" ht="12.75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SUM(G34:G35)/4</f>
        <v>1.0434999999999999</v>
      </c>
      <c r="H58" s="49">
        <f>ROUND(AVERAGE(H35:H36),5)</f>
        <v>1.9524999999999999</v>
      </c>
      <c r="I58" s="43"/>
    </row>
    <row r="59" spans="1:9" x14ac:dyDescent="0.2">
      <c r="D59" s="60"/>
      <c r="E59" s="60"/>
      <c r="F59" s="25"/>
      <c r="G59" s="25"/>
      <c r="H59" s="25"/>
    </row>
    <row r="60" spans="1:9" x14ac:dyDescent="0.2">
      <c r="F60" s="25"/>
      <c r="G60" s="25"/>
      <c r="H60" s="25"/>
    </row>
    <row r="61" spans="1:9" x14ac:dyDescent="0.2">
      <c r="F61" s="25"/>
      <c r="G61" s="25"/>
      <c r="H61" s="25"/>
    </row>
    <row r="63" spans="1:9" ht="12.75" x14ac:dyDescent="0.2">
      <c r="A63" s="63" t="s">
        <v>55</v>
      </c>
      <c r="B63"/>
      <c r="D63"/>
      <c r="E63" s="63" t="s">
        <v>56</v>
      </c>
    </row>
    <row r="64" spans="1:9" ht="12.75" x14ac:dyDescent="0.2">
      <c r="B64"/>
      <c r="D64"/>
    </row>
    <row r="65" spans="1:7" ht="12.75" x14ac:dyDescent="0.2">
      <c r="A65" s="64" t="s">
        <v>156</v>
      </c>
      <c r="B65"/>
      <c r="C65" s="69">
        <v>13.55</v>
      </c>
      <c r="D65"/>
      <c r="E65" s="64" t="s">
        <v>156</v>
      </c>
      <c r="F65"/>
      <c r="G65" s="70">
        <v>18.23</v>
      </c>
    </row>
    <row r="66" spans="1:7" ht="12.75" x14ac:dyDescent="0.2">
      <c r="A66" s="67" t="s">
        <v>157</v>
      </c>
      <c r="B66" s="68" t="s">
        <v>59</v>
      </c>
      <c r="C66" s="69">
        <v>13.9</v>
      </c>
      <c r="D66"/>
      <c r="E66" s="67" t="s">
        <v>157</v>
      </c>
      <c r="F66" s="68" t="s">
        <v>60</v>
      </c>
      <c r="G66" s="70">
        <v>17.98</v>
      </c>
    </row>
    <row r="67" spans="1:7" ht="12.75" x14ac:dyDescent="0.2">
      <c r="A67" s="67" t="s">
        <v>158</v>
      </c>
      <c r="B67"/>
      <c r="C67" s="69">
        <v>14.71</v>
      </c>
      <c r="D67"/>
      <c r="E67" s="67" t="s">
        <v>158</v>
      </c>
      <c r="F67"/>
      <c r="G67" s="70">
        <v>18.2</v>
      </c>
    </row>
    <row r="68" spans="1:7" ht="12.75" x14ac:dyDescent="0.2">
      <c r="B68"/>
      <c r="C68" s="65"/>
      <c r="D68"/>
      <c r="F68"/>
      <c r="G68" s="66"/>
    </row>
    <row r="69" spans="1:7" ht="12.75" x14ac:dyDescent="0.2">
      <c r="A69" s="25" t="s">
        <v>62</v>
      </c>
      <c r="B69" s="68" t="s">
        <v>63</v>
      </c>
      <c r="C69" s="69">
        <f>C67</f>
        <v>14.71</v>
      </c>
      <c r="D69"/>
      <c r="E69" s="25" t="s">
        <v>62</v>
      </c>
      <c r="F69" s="68" t="s">
        <v>64</v>
      </c>
      <c r="G69" s="70">
        <f>G67</f>
        <v>18.2</v>
      </c>
    </row>
    <row r="70" spans="1:7" ht="12.75" x14ac:dyDescent="0.2">
      <c r="A70" s="25" t="s">
        <v>65</v>
      </c>
      <c r="B70" s="68" t="s">
        <v>66</v>
      </c>
      <c r="C70" s="69">
        <f>SUM(C66:C67)/2</f>
        <v>14.305</v>
      </c>
      <c r="D70"/>
      <c r="E70" s="25" t="s">
        <v>65</v>
      </c>
      <c r="F70" s="68" t="s">
        <v>67</v>
      </c>
      <c r="G70" s="70">
        <f>SUM(G66:G67)/2</f>
        <v>18.09</v>
      </c>
    </row>
    <row r="71" spans="1:7" ht="12.75" x14ac:dyDescent="0.2">
      <c r="A71" s="25" t="s">
        <v>68</v>
      </c>
      <c r="B71" s="68" t="s">
        <v>69</v>
      </c>
      <c r="C71" s="69">
        <f>SUM(C65:C67)/3</f>
        <v>14.053333333333335</v>
      </c>
      <c r="D71"/>
      <c r="E71" s="25" t="s">
        <v>68</v>
      </c>
      <c r="F71" s="68" t="s">
        <v>70</v>
      </c>
      <c r="G71" s="70">
        <f>SUM(G65:G67)/3</f>
        <v>18.136666666666667</v>
      </c>
    </row>
    <row r="72" spans="1:7" ht="12.75" x14ac:dyDescent="0.2">
      <c r="B72"/>
    </row>
    <row r="73" spans="1:7" ht="12.75" x14ac:dyDescent="0.2">
      <c r="B73"/>
    </row>
    <row r="74" spans="1:7" ht="12.75" x14ac:dyDescent="0.2">
      <c r="A74" s="63" t="s">
        <v>71</v>
      </c>
      <c r="B74"/>
    </row>
    <row r="75" spans="1:7" ht="12.75" x14ac:dyDescent="0.2">
      <c r="A75" s="67" t="s">
        <v>157</v>
      </c>
      <c r="B75"/>
      <c r="C75" s="65">
        <v>1.45</v>
      </c>
    </row>
    <row r="76" spans="1:7" ht="12.75" x14ac:dyDescent="0.2">
      <c r="A76" s="67" t="s">
        <v>158</v>
      </c>
      <c r="B76"/>
      <c r="C76" s="65">
        <v>1.45</v>
      </c>
    </row>
    <row r="77" spans="1:7" ht="12.75" x14ac:dyDescent="0.2">
      <c r="A77" s="67" t="s">
        <v>159</v>
      </c>
      <c r="B77"/>
      <c r="C77" s="65">
        <v>1.45</v>
      </c>
    </row>
    <row r="78" spans="1:7" ht="12.75" x14ac:dyDescent="0.2">
      <c r="B78"/>
      <c r="C78" s="65"/>
    </row>
    <row r="79" spans="1:7" x14ac:dyDescent="0.2">
      <c r="A79" s="25" t="s">
        <v>62</v>
      </c>
      <c r="B79" s="87" t="s">
        <v>89</v>
      </c>
      <c r="C79" s="65">
        <f>C77</f>
        <v>1.45</v>
      </c>
    </row>
    <row r="80" spans="1:7" x14ac:dyDescent="0.2">
      <c r="A80" s="25" t="s">
        <v>65</v>
      </c>
      <c r="B80" s="87" t="s">
        <v>90</v>
      </c>
      <c r="C80" s="65">
        <f>SUM(C76:C77)/2</f>
        <v>1.45</v>
      </c>
    </row>
    <row r="81" spans="1:5" x14ac:dyDescent="0.2">
      <c r="A81" s="25" t="s">
        <v>68</v>
      </c>
      <c r="B81" s="87" t="s">
        <v>91</v>
      </c>
      <c r="C81" s="65">
        <f>SUM(C75:C77)/3</f>
        <v>1.45</v>
      </c>
    </row>
    <row r="84" spans="1:5" x14ac:dyDescent="0.2">
      <c r="A84" s="71" t="s">
        <v>73</v>
      </c>
    </row>
    <row r="85" spans="1:5" x14ac:dyDescent="0.2">
      <c r="C85" s="72" t="s">
        <v>74</v>
      </c>
      <c r="D85" s="72" t="s">
        <v>75</v>
      </c>
      <c r="E85" s="72" t="s">
        <v>76</v>
      </c>
    </row>
    <row r="86" spans="1:5" x14ac:dyDescent="0.2">
      <c r="A86" s="25" t="s">
        <v>77</v>
      </c>
      <c r="B86" s="73">
        <v>35527</v>
      </c>
      <c r="C86" s="74">
        <v>1.81</v>
      </c>
      <c r="D86" s="74">
        <v>1.89</v>
      </c>
      <c r="E86" s="74">
        <v>1.84</v>
      </c>
    </row>
    <row r="87" spans="1:5" x14ac:dyDescent="0.2">
      <c r="A87" s="25" t="s">
        <v>78</v>
      </c>
      <c r="B87" s="73">
        <v>35534</v>
      </c>
      <c r="C87" s="74">
        <v>1.97</v>
      </c>
      <c r="D87" s="74">
        <v>2</v>
      </c>
      <c r="E87" s="74">
        <v>1.98</v>
      </c>
    </row>
    <row r="88" spans="1:5" x14ac:dyDescent="0.2">
      <c r="A88" s="25" t="s">
        <v>79</v>
      </c>
      <c r="B88" s="73">
        <v>35541</v>
      </c>
      <c r="C88" s="74">
        <v>2</v>
      </c>
      <c r="D88" s="74">
        <v>2.02</v>
      </c>
      <c r="E88" s="74">
        <v>2.02</v>
      </c>
    </row>
    <row r="89" spans="1:5" x14ac:dyDescent="0.2">
      <c r="A89" s="25" t="s">
        <v>80</v>
      </c>
      <c r="B89" s="73">
        <v>35548</v>
      </c>
      <c r="C89" s="74">
        <v>2.11</v>
      </c>
      <c r="D89" s="74">
        <v>2.16</v>
      </c>
      <c r="E89" s="74">
        <v>2.14</v>
      </c>
    </row>
    <row r="90" spans="1:5" x14ac:dyDescent="0.2">
      <c r="B90" s="73"/>
      <c r="C90" s="74"/>
      <c r="D90" s="74"/>
      <c r="E90" s="74"/>
    </row>
    <row r="91" spans="1:5" x14ac:dyDescent="0.2">
      <c r="A91" s="25" t="s">
        <v>81</v>
      </c>
      <c r="C91" s="74">
        <f>AVERAGE(C86:C89)</f>
        <v>1.9725000000000001</v>
      </c>
      <c r="D91" s="74">
        <f>AVERAGE(D86:D89)</f>
        <v>2.0175000000000001</v>
      </c>
      <c r="E91" s="74">
        <f>AVERAGE(E86:E89)</f>
        <v>1.9950000000000001</v>
      </c>
    </row>
  </sheetData>
  <sheetProtection password="C9B8" sheet="1" objects="1" scenarios="1"/>
  <phoneticPr fontId="0" type="noConversion"/>
  <printOptions horizontalCentered="1" gridLinesSet="0"/>
  <pageMargins left="0.25" right="0.25" top="0.57999999999999996" bottom="0.33" header="0.36" footer="0.25"/>
  <pageSetup scale="65" fitToWidth="2" orientation="portrait" horizontalDpi="4294967292" verticalDpi="4294967292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workbookViewId="0">
      <selection activeCell="I77" sqref="I77"/>
    </sheetView>
  </sheetViews>
  <sheetFormatPr defaultRowHeight="12.75" x14ac:dyDescent="0.2"/>
  <cols>
    <col min="8" max="8" width="11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300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37034</v>
      </c>
      <c r="C11" s="144" t="s">
        <v>299</v>
      </c>
      <c r="D11" s="158">
        <v>29.58</v>
      </c>
      <c r="E11" s="145">
        <v>29.7</v>
      </c>
    </row>
    <row r="12" spans="1:8" x14ac:dyDescent="0.2">
      <c r="A12" s="104" t="s">
        <v>242</v>
      </c>
      <c r="B12" s="117">
        <v>37035</v>
      </c>
      <c r="C12" s="144" t="s">
        <v>299</v>
      </c>
      <c r="D12" s="158">
        <v>28.41</v>
      </c>
      <c r="E12" s="145">
        <v>28.6</v>
      </c>
    </row>
    <row r="13" spans="1:8" x14ac:dyDescent="0.2">
      <c r="A13" s="104" t="s">
        <v>243</v>
      </c>
      <c r="B13" s="117">
        <v>37036</v>
      </c>
      <c r="C13" s="144" t="s">
        <v>299</v>
      </c>
      <c r="D13" s="158">
        <v>28.38</v>
      </c>
      <c r="E13" s="145">
        <v>28.57</v>
      </c>
    </row>
    <row r="14" spans="1:8" x14ac:dyDescent="0.2">
      <c r="A14" s="104" t="s">
        <v>244</v>
      </c>
      <c r="B14" s="117">
        <v>37040</v>
      </c>
      <c r="C14" s="144" t="s">
        <v>299</v>
      </c>
      <c r="D14" s="158">
        <v>28.66</v>
      </c>
      <c r="E14" s="145">
        <v>28.82</v>
      </c>
    </row>
    <row r="15" spans="1:8" x14ac:dyDescent="0.2">
      <c r="A15" s="104" t="s">
        <v>245</v>
      </c>
      <c r="B15" s="117">
        <v>37041</v>
      </c>
      <c r="C15" s="144" t="s">
        <v>299</v>
      </c>
      <c r="D15" s="158">
        <v>28.55</v>
      </c>
      <c r="E15" s="145">
        <v>28.69</v>
      </c>
      <c r="F15" s="144" t="s">
        <v>299</v>
      </c>
      <c r="G15" s="178">
        <v>3.9809999999999999</v>
      </c>
    </row>
    <row r="16" spans="1:8" x14ac:dyDescent="0.2">
      <c r="A16" s="104" t="s">
        <v>246</v>
      </c>
      <c r="B16" s="117">
        <v>37042</v>
      </c>
      <c r="C16" s="144" t="s">
        <v>299</v>
      </c>
      <c r="D16" s="158">
        <v>28.37</v>
      </c>
      <c r="E16" s="145">
        <v>28.52</v>
      </c>
      <c r="F16" s="144" t="s">
        <v>299</v>
      </c>
      <c r="G16" s="178">
        <v>3.9140000000000001</v>
      </c>
    </row>
    <row r="17" spans="1:7" x14ac:dyDescent="0.2">
      <c r="B17" s="117"/>
    </row>
    <row r="18" spans="1:7" x14ac:dyDescent="0.2">
      <c r="A18" s="104" t="s">
        <v>239</v>
      </c>
      <c r="B18" s="195">
        <v>37043</v>
      </c>
      <c r="C18" s="144" t="s">
        <v>299</v>
      </c>
      <c r="D18" s="158">
        <v>27.93</v>
      </c>
      <c r="E18" s="145">
        <v>28.17</v>
      </c>
      <c r="F18" s="144" t="s">
        <v>299</v>
      </c>
      <c r="G18" s="178">
        <v>3.93</v>
      </c>
    </row>
    <row r="19" spans="1:7" x14ac:dyDescent="0.2">
      <c r="A19" s="104" t="s">
        <v>240</v>
      </c>
      <c r="B19" s="117">
        <v>37046</v>
      </c>
      <c r="C19" s="144" t="s">
        <v>299</v>
      </c>
      <c r="D19" s="158">
        <v>28.13</v>
      </c>
      <c r="E19" s="145">
        <v>28.41</v>
      </c>
      <c r="F19" s="144" t="s">
        <v>299</v>
      </c>
      <c r="G19" s="178">
        <v>4.069</v>
      </c>
    </row>
    <row r="20" spans="1:7" x14ac:dyDescent="0.2">
      <c r="A20" s="104" t="s">
        <v>247</v>
      </c>
      <c r="B20" s="117">
        <v>37047</v>
      </c>
      <c r="C20" s="144" t="s">
        <v>299</v>
      </c>
      <c r="D20" s="158">
        <v>28.24</v>
      </c>
      <c r="E20" s="145">
        <v>28.58</v>
      </c>
      <c r="F20" s="144" t="s">
        <v>299</v>
      </c>
      <c r="G20" s="178">
        <v>3.8919999999999999</v>
      </c>
    </row>
    <row r="21" spans="1:7" x14ac:dyDescent="0.2">
      <c r="A21" s="104" t="s">
        <v>248</v>
      </c>
      <c r="B21" s="117">
        <v>37048</v>
      </c>
      <c r="C21" s="144" t="s">
        <v>299</v>
      </c>
      <c r="D21" s="158">
        <v>27.72</v>
      </c>
      <c r="E21" s="145">
        <v>28.09</v>
      </c>
      <c r="F21" s="144" t="s">
        <v>299</v>
      </c>
      <c r="G21" s="178">
        <v>3.8010000000000002</v>
      </c>
    </row>
    <row r="22" spans="1:7" x14ac:dyDescent="0.2">
      <c r="A22" s="104" t="s">
        <v>249</v>
      </c>
      <c r="B22" s="117">
        <v>37049</v>
      </c>
      <c r="C22" s="144" t="s">
        <v>299</v>
      </c>
      <c r="D22" s="158">
        <v>27.75</v>
      </c>
      <c r="E22" s="145">
        <v>28.14</v>
      </c>
      <c r="F22" s="144" t="s">
        <v>299</v>
      </c>
      <c r="G22" s="178">
        <v>3.79</v>
      </c>
    </row>
    <row r="23" spans="1:7" x14ac:dyDescent="0.2">
      <c r="A23" s="104" t="s">
        <v>250</v>
      </c>
      <c r="B23" s="117">
        <v>37050</v>
      </c>
      <c r="C23" s="144" t="s">
        <v>299</v>
      </c>
      <c r="D23" s="158">
        <v>28.33</v>
      </c>
      <c r="E23" s="145">
        <v>28.63</v>
      </c>
      <c r="F23" s="144" t="s">
        <v>299</v>
      </c>
      <c r="G23" s="178">
        <v>3.9220000000000002</v>
      </c>
    </row>
    <row r="24" spans="1:7" x14ac:dyDescent="0.2">
      <c r="A24" s="104" t="s">
        <v>251</v>
      </c>
      <c r="B24" s="117">
        <v>37053</v>
      </c>
      <c r="C24" s="144" t="s">
        <v>299</v>
      </c>
      <c r="D24" s="158">
        <v>29.04</v>
      </c>
      <c r="E24" s="145">
        <v>29.19</v>
      </c>
      <c r="F24" s="144" t="s">
        <v>299</v>
      </c>
      <c r="G24" s="178">
        <v>4.1790000000000003</v>
      </c>
    </row>
    <row r="25" spans="1:7" x14ac:dyDescent="0.2">
      <c r="A25" s="104" t="s">
        <v>252</v>
      </c>
      <c r="B25" s="117">
        <v>37054</v>
      </c>
      <c r="C25" s="144" t="s">
        <v>299</v>
      </c>
      <c r="D25" s="211">
        <v>29.18</v>
      </c>
      <c r="E25" s="145">
        <v>29.39</v>
      </c>
      <c r="F25" s="144" t="s">
        <v>299</v>
      </c>
      <c r="G25" s="178">
        <v>4.3010000000000002</v>
      </c>
    </row>
    <row r="26" spans="1:7" x14ac:dyDescent="0.2">
      <c r="A26" s="104" t="s">
        <v>253</v>
      </c>
      <c r="B26" s="117">
        <v>37055</v>
      </c>
      <c r="C26" s="144" t="s">
        <v>299</v>
      </c>
      <c r="D26" s="158">
        <v>28.84</v>
      </c>
      <c r="E26" s="210">
        <v>29.16</v>
      </c>
      <c r="F26" s="144" t="s">
        <v>299</v>
      </c>
      <c r="G26" s="178">
        <v>4.1120000000000001</v>
      </c>
    </row>
    <row r="27" spans="1:7" x14ac:dyDescent="0.2">
      <c r="A27" s="104" t="s">
        <v>254</v>
      </c>
      <c r="B27" s="117">
        <v>37056</v>
      </c>
      <c r="C27" s="144" t="s">
        <v>299</v>
      </c>
      <c r="D27" s="213">
        <v>29.04</v>
      </c>
      <c r="E27" s="209">
        <v>29.2</v>
      </c>
      <c r="F27" s="144" t="s">
        <v>299</v>
      </c>
      <c r="G27" s="178">
        <v>4.0380000000000003</v>
      </c>
    </row>
    <row r="28" spans="1:7" x14ac:dyDescent="0.2">
      <c r="A28" s="104" t="s">
        <v>255</v>
      </c>
      <c r="B28" s="117">
        <v>37057</v>
      </c>
      <c r="C28" s="144" t="s">
        <v>299</v>
      </c>
      <c r="D28" s="212">
        <v>28.51</v>
      </c>
      <c r="E28" s="145">
        <v>28.62</v>
      </c>
      <c r="F28" s="144" t="s">
        <v>299</v>
      </c>
      <c r="G28" s="178">
        <v>3.9790000000000001</v>
      </c>
    </row>
    <row r="29" spans="1:7" x14ac:dyDescent="0.2">
      <c r="A29" s="104" t="s">
        <v>256</v>
      </c>
      <c r="B29" s="117">
        <v>37060</v>
      </c>
      <c r="C29" s="144" t="s">
        <v>299</v>
      </c>
      <c r="D29" s="158">
        <v>27.55</v>
      </c>
      <c r="E29" s="145">
        <v>27.67</v>
      </c>
      <c r="F29" s="144" t="s">
        <v>299</v>
      </c>
      <c r="G29" s="178">
        <v>3.9390000000000001</v>
      </c>
    </row>
    <row r="30" spans="1:7" x14ac:dyDescent="0.2">
      <c r="A30" s="104" t="s">
        <v>257</v>
      </c>
      <c r="B30" s="117">
        <v>37061</v>
      </c>
      <c r="C30" s="144" t="s">
        <v>299</v>
      </c>
      <c r="D30" s="158">
        <v>27.48</v>
      </c>
      <c r="E30" s="145">
        <v>27.64</v>
      </c>
      <c r="F30" s="144" t="s">
        <v>299</v>
      </c>
      <c r="G30" s="178">
        <v>3.9809999999999999</v>
      </c>
    </row>
    <row r="31" spans="1:7" x14ac:dyDescent="0.2">
      <c r="A31" s="104" t="s">
        <v>258</v>
      </c>
      <c r="B31" s="117">
        <v>37062</v>
      </c>
      <c r="C31" s="144" t="s">
        <v>299</v>
      </c>
      <c r="D31" s="158">
        <v>26.5</v>
      </c>
      <c r="E31" s="145">
        <v>26.48</v>
      </c>
      <c r="F31" s="144" t="s">
        <v>299</v>
      </c>
      <c r="G31" s="178">
        <v>3.734</v>
      </c>
    </row>
    <row r="32" spans="1:7" x14ac:dyDescent="0.2">
      <c r="A32" s="104" t="s">
        <v>259</v>
      </c>
      <c r="B32" s="117">
        <v>37063</v>
      </c>
      <c r="C32" s="138" t="s">
        <v>301</v>
      </c>
      <c r="D32" s="158">
        <v>26.56</v>
      </c>
      <c r="E32" s="145">
        <v>26.56</v>
      </c>
      <c r="F32" s="144" t="s">
        <v>299</v>
      </c>
      <c r="G32" s="178">
        <v>3.7469999999999999</v>
      </c>
    </row>
    <row r="33" spans="1:9" x14ac:dyDescent="0.2">
      <c r="A33" s="104" t="s">
        <v>260</v>
      </c>
      <c r="B33" s="117">
        <v>37064</v>
      </c>
      <c r="C33" s="138" t="s">
        <v>301</v>
      </c>
      <c r="D33" s="158">
        <v>26.83</v>
      </c>
      <c r="E33" s="145">
        <v>26.8</v>
      </c>
      <c r="F33" s="144" t="s">
        <v>299</v>
      </c>
      <c r="G33" s="178">
        <v>3.742</v>
      </c>
    </row>
    <row r="34" spans="1:9" x14ac:dyDescent="0.2">
      <c r="A34" s="104" t="s">
        <v>261</v>
      </c>
      <c r="B34" s="117">
        <v>37067</v>
      </c>
      <c r="C34" s="138" t="s">
        <v>301</v>
      </c>
      <c r="D34" s="158">
        <v>27.25</v>
      </c>
      <c r="E34" s="145">
        <v>27.18</v>
      </c>
      <c r="F34" s="144" t="s">
        <v>299</v>
      </c>
      <c r="G34" s="178">
        <v>3.4460000000000002</v>
      </c>
    </row>
    <row r="35" spans="1:9" x14ac:dyDescent="0.2">
      <c r="A35" s="104" t="s">
        <v>262</v>
      </c>
      <c r="B35" s="117">
        <v>37068</v>
      </c>
      <c r="C35" s="138" t="s">
        <v>301</v>
      </c>
      <c r="D35" s="158">
        <v>26.98</v>
      </c>
      <c r="E35" s="145">
        <v>26.96</v>
      </c>
      <c r="F35" s="144" t="s">
        <v>299</v>
      </c>
      <c r="G35" s="178">
        <v>3.3969999999999998</v>
      </c>
    </row>
    <row r="36" spans="1:9" x14ac:dyDescent="0.2">
      <c r="A36" s="104" t="s">
        <v>263</v>
      </c>
      <c r="B36" s="117">
        <v>37069</v>
      </c>
      <c r="C36" s="138" t="s">
        <v>301</v>
      </c>
      <c r="D36" s="158">
        <v>25.61</v>
      </c>
      <c r="E36" s="145">
        <v>25.72</v>
      </c>
      <c r="F36" s="144" t="s">
        <v>299</v>
      </c>
      <c r="G36" s="178">
        <v>3.1819999999999999</v>
      </c>
    </row>
    <row r="37" spans="1:9" x14ac:dyDescent="0.2">
      <c r="A37" s="104" t="s">
        <v>264</v>
      </c>
      <c r="B37" s="117">
        <v>37070</v>
      </c>
      <c r="C37" s="138" t="s">
        <v>301</v>
      </c>
      <c r="D37" s="158">
        <v>25.56</v>
      </c>
      <c r="E37" s="145">
        <v>25.61</v>
      </c>
      <c r="F37" s="138" t="s">
        <v>301</v>
      </c>
      <c r="G37" s="178">
        <v>3.28</v>
      </c>
    </row>
    <row r="38" spans="1:9" x14ac:dyDescent="0.2">
      <c r="A38" s="104" t="s">
        <v>265</v>
      </c>
      <c r="B38" s="117">
        <v>37071</v>
      </c>
      <c r="C38" s="138" t="s">
        <v>301</v>
      </c>
      <c r="D38" s="158">
        <v>26.25</v>
      </c>
      <c r="E38" s="145">
        <v>26.9</v>
      </c>
      <c r="F38" s="138" t="s">
        <v>301</v>
      </c>
      <c r="G38" s="178">
        <v>3.0960000000000001</v>
      </c>
    </row>
    <row r="40" spans="1:9" x14ac:dyDescent="0.2">
      <c r="A40" s="19" t="s">
        <v>20</v>
      </c>
      <c r="B40" s="20"/>
      <c r="C40" s="21"/>
      <c r="D40" s="29">
        <v>37062</v>
      </c>
    </row>
    <row r="41" spans="1:9" x14ac:dyDescent="0.2">
      <c r="A41" s="19" t="s">
        <v>21</v>
      </c>
      <c r="B41" s="20"/>
      <c r="C41" s="21"/>
      <c r="D41" s="29">
        <v>37069</v>
      </c>
    </row>
    <row r="42" spans="1:9" x14ac:dyDescent="0.2">
      <c r="A42" s="19" t="s">
        <v>22</v>
      </c>
      <c r="B42" s="20"/>
      <c r="D42" s="29">
        <v>37069</v>
      </c>
    </row>
    <row r="44" spans="1:9" x14ac:dyDescent="0.2">
      <c r="A44" s="32" t="s">
        <v>23</v>
      </c>
      <c r="B44" s="20"/>
      <c r="C44" s="33"/>
      <c r="D44" s="16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6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40"/>
      <c r="B46" s="14"/>
      <c r="C46" s="33"/>
      <c r="D46" s="16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163">
        <f>ROUND((AVERAGE(D11:D31)),3)</f>
        <v>28.31</v>
      </c>
      <c r="E47" s="148">
        <f>ROUND((AVERAGE(E11:E31)),3)</f>
        <v>28.513999999999999</v>
      </c>
      <c r="F47" s="41" t="s">
        <v>29</v>
      </c>
      <c r="G47" s="147">
        <f>ROUND((AVERAGE(G15:G36)),5)</f>
        <v>3.86076</v>
      </c>
      <c r="H47" s="147" t="e">
        <f>ROUND((AVERAGE(H19:H38)),5)</f>
        <v>#DIV/0!</v>
      </c>
      <c r="I47" s="114" t="s">
        <v>30</v>
      </c>
    </row>
    <row r="48" spans="1:9" x14ac:dyDescent="0.2">
      <c r="A48" s="44" t="s">
        <v>31</v>
      </c>
      <c r="B48" s="45"/>
      <c r="C48" s="155" t="s">
        <v>297</v>
      </c>
      <c r="D48" s="164">
        <f>ROUND((AVERAGE(D18:D38)),3)</f>
        <v>27.585000000000001</v>
      </c>
      <c r="E48" s="149">
        <f>ROUND((AVERAGE(E18:E38)),3)</f>
        <v>27.766999999999999</v>
      </c>
      <c r="F48" s="48" t="s">
        <v>33</v>
      </c>
      <c r="G48" s="150">
        <f>ROUND((AVERAGE(G18:G38)),5)</f>
        <v>3.78843</v>
      </c>
      <c r="H48" s="150" t="e">
        <f>ROUND((AVERAGE(H19:H38)),5)</f>
        <v>#DIV/0!</v>
      </c>
      <c r="I48" s="114" t="s">
        <v>34</v>
      </c>
    </row>
    <row r="49" spans="1:9" x14ac:dyDescent="0.2">
      <c r="A49" s="50" t="s">
        <v>35</v>
      </c>
      <c r="B49" s="45"/>
      <c r="C49" s="51"/>
      <c r="D49" s="164">
        <f>ROUND((((SUM(D18:D38))-D31+E31)/19),3)</f>
        <v>30.486999999999998</v>
      </c>
      <c r="E49" s="47" t="s">
        <v>36</v>
      </c>
      <c r="F49" s="52"/>
      <c r="G49" s="47" t="s">
        <v>36</v>
      </c>
      <c r="H49" s="143" t="s">
        <v>36</v>
      </c>
      <c r="I49" s="43"/>
    </row>
    <row r="50" spans="1:9" x14ac:dyDescent="0.2">
      <c r="A50" s="50" t="s">
        <v>48</v>
      </c>
      <c r="B50" s="45"/>
      <c r="C50" s="23"/>
      <c r="D50" s="164">
        <f>D31</f>
        <v>26.5</v>
      </c>
      <c r="E50" s="47" t="s">
        <v>36</v>
      </c>
      <c r="F50" s="142" t="s">
        <v>49</v>
      </c>
      <c r="G50" s="150">
        <f>G36</f>
        <v>3.1819999999999999</v>
      </c>
      <c r="H50" s="150" t="e">
        <f>#REF!</f>
        <v>#REF!</v>
      </c>
      <c r="I50" s="43" t="s">
        <v>50</v>
      </c>
    </row>
    <row r="51" spans="1:9" x14ac:dyDescent="0.2">
      <c r="A51" s="50" t="s">
        <v>42</v>
      </c>
      <c r="B51" s="45"/>
      <c r="C51" s="23"/>
      <c r="D51" s="164">
        <f>ROUND((SUM(D30:D31)/2),3)</f>
        <v>26.99</v>
      </c>
      <c r="E51" s="141" t="s">
        <v>36</v>
      </c>
      <c r="F51" s="59" t="s">
        <v>43</v>
      </c>
      <c r="G51" s="150">
        <f>ROUND(SUM(G35:G36)/2,5)</f>
        <v>3.2894999999999999</v>
      </c>
      <c r="H51" s="150">
        <f>SUM(H36:H37)/2</f>
        <v>0</v>
      </c>
      <c r="I51" s="43" t="s">
        <v>44</v>
      </c>
    </row>
    <row r="52" spans="1:9" x14ac:dyDescent="0.2">
      <c r="A52" s="50" t="s">
        <v>39</v>
      </c>
      <c r="B52" s="45"/>
      <c r="C52" s="23"/>
      <c r="D52" s="164">
        <f>ROUND((SUM(D29:D31)/3),3)</f>
        <v>27.177</v>
      </c>
      <c r="E52" s="47" t="s">
        <v>36</v>
      </c>
      <c r="F52" s="53" t="s">
        <v>40</v>
      </c>
      <c r="G52" s="150">
        <f>ROUND(AVERAGE(G34:G36),5)</f>
        <v>3.3416700000000001</v>
      </c>
      <c r="H52" s="150" t="e">
        <f>ROUND(AVERAGE(H35:H37),5)</f>
        <v>#DIV/0!</v>
      </c>
      <c r="I52" s="43" t="s">
        <v>41</v>
      </c>
    </row>
    <row r="53" spans="1:9" x14ac:dyDescent="0.2">
      <c r="A53" s="56" t="s">
        <v>52</v>
      </c>
      <c r="B53" s="45"/>
      <c r="C53" s="23"/>
      <c r="D53" s="165" t="s">
        <v>36</v>
      </c>
      <c r="E53" s="55" t="s">
        <v>36</v>
      </c>
      <c r="F53" s="59" t="s">
        <v>53</v>
      </c>
      <c r="G53" s="150">
        <f>ROUND(AVERAGE(G33:G36),5)</f>
        <v>3.4417499999999999</v>
      </c>
      <c r="H53" s="150" t="e">
        <f>ROUND(AVERAGE(H34:H37),5)</f>
        <v>#DIV/0!</v>
      </c>
      <c r="I53" s="43" t="s">
        <v>54</v>
      </c>
    </row>
    <row r="54" spans="1:9" x14ac:dyDescent="0.2">
      <c r="A54" s="56" t="s">
        <v>87</v>
      </c>
      <c r="B54" s="45"/>
      <c r="C54" s="23"/>
      <c r="D54" s="164">
        <f>ROUND((SUM(D27:D31)/5),3)</f>
        <v>27.815999999999999</v>
      </c>
      <c r="E54" s="55" t="s">
        <v>36</v>
      </c>
      <c r="F54" s="53" t="s">
        <v>38</v>
      </c>
      <c r="G54" s="150">
        <f>ROUND(AVERAGE(G32:G36),5)</f>
        <v>3.5028000000000001</v>
      </c>
      <c r="H54" s="150" t="e">
        <f>ROUND(AVERAGE(H33:H37),5)</f>
        <v>#DIV/0!</v>
      </c>
    </row>
    <row r="55" spans="1:9" x14ac:dyDescent="0.2">
      <c r="A55" s="50" t="s">
        <v>46</v>
      </c>
      <c r="B55" s="45"/>
      <c r="C55" s="23"/>
      <c r="D55" s="165" t="s">
        <v>36</v>
      </c>
      <c r="E55" s="47" t="s">
        <v>36</v>
      </c>
      <c r="F55" s="53" t="s">
        <v>47</v>
      </c>
      <c r="G55" s="150">
        <f>G35</f>
        <v>3.3969999999999998</v>
      </c>
      <c r="H55" s="150">
        <f>H36</f>
        <v>0</v>
      </c>
    </row>
    <row r="56" spans="1:9" x14ac:dyDescent="0.2">
      <c r="A56" s="50" t="s">
        <v>45</v>
      </c>
      <c r="B56" s="38"/>
      <c r="C56" s="57"/>
      <c r="D56" s="166" t="s">
        <v>36</v>
      </c>
      <c r="E56" s="58" t="s">
        <v>36</v>
      </c>
      <c r="F56" s="59" t="s">
        <v>88</v>
      </c>
      <c r="G56" s="147">
        <f>G34</f>
        <v>3.4460000000000002</v>
      </c>
      <c r="H56" s="147">
        <f>H35</f>
        <v>0</v>
      </c>
    </row>
    <row r="57" spans="1:9" x14ac:dyDescent="0.2">
      <c r="A57" s="56" t="s">
        <v>51</v>
      </c>
      <c r="B57" s="38"/>
      <c r="C57" s="57"/>
      <c r="D57" s="165" t="s">
        <v>36</v>
      </c>
      <c r="E57" s="55" t="s">
        <v>36</v>
      </c>
      <c r="F57" s="59"/>
      <c r="G57" s="150">
        <f>ROUND(AVERAGE(G34:G35),5)</f>
        <v>3.4215</v>
      </c>
      <c r="H57" s="150" t="e">
        <f>ROUND(AVERAGE(H36:H37),5)</f>
        <v>#DIV/0!</v>
      </c>
    </row>
    <row r="59" spans="1:9" ht="18" x14ac:dyDescent="0.25">
      <c r="A59" s="137" t="s">
        <v>55</v>
      </c>
      <c r="C59" s="25"/>
      <c r="D59" s="160"/>
      <c r="E59" s="137" t="s">
        <v>56</v>
      </c>
      <c r="F59" s="61"/>
      <c r="G59" s="62"/>
    </row>
    <row r="60" spans="1:9" x14ac:dyDescent="0.2">
      <c r="A60" s="98">
        <v>37062</v>
      </c>
      <c r="C60" s="62">
        <v>115</v>
      </c>
      <c r="D60" s="160"/>
      <c r="E60" s="98">
        <v>37062</v>
      </c>
      <c r="F60" s="61"/>
      <c r="G60" s="100">
        <v>120</v>
      </c>
    </row>
    <row r="61" spans="1:9" x14ac:dyDescent="0.2">
      <c r="A61" s="98">
        <v>37063</v>
      </c>
      <c r="C61" s="62">
        <v>115</v>
      </c>
      <c r="D61" s="160"/>
      <c r="E61" s="98">
        <v>37063</v>
      </c>
      <c r="F61" s="61"/>
      <c r="G61" s="100">
        <v>112</v>
      </c>
    </row>
    <row r="62" spans="1:9" x14ac:dyDescent="0.2">
      <c r="A62" s="98">
        <v>37064</v>
      </c>
      <c r="C62" s="62">
        <v>115</v>
      </c>
      <c r="D62" s="160"/>
      <c r="E62" s="98">
        <v>37064</v>
      </c>
      <c r="F62" s="61"/>
      <c r="G62" s="100">
        <v>91</v>
      </c>
    </row>
    <row r="63" spans="1:9" x14ac:dyDescent="0.2">
      <c r="A63" s="98">
        <v>37067</v>
      </c>
      <c r="B63" s="68" t="s">
        <v>59</v>
      </c>
      <c r="C63" s="62">
        <v>150</v>
      </c>
      <c r="D63" s="160"/>
      <c r="E63" s="98">
        <v>37067</v>
      </c>
      <c r="F63" s="68" t="s">
        <v>60</v>
      </c>
      <c r="G63" s="101">
        <v>80</v>
      </c>
    </row>
    <row r="64" spans="1:9" x14ac:dyDescent="0.2">
      <c r="A64" s="98">
        <v>37068</v>
      </c>
      <c r="C64" s="62">
        <v>150</v>
      </c>
      <c r="E64" s="98">
        <v>37068</v>
      </c>
      <c r="G64" s="101">
        <v>75</v>
      </c>
    </row>
    <row r="65" spans="1:7" x14ac:dyDescent="0.2">
      <c r="A65" s="67"/>
      <c r="C65" s="69"/>
      <c r="E65" s="67"/>
      <c r="G65" s="70"/>
    </row>
    <row r="66" spans="1:7" x14ac:dyDescent="0.2">
      <c r="A66" s="25"/>
      <c r="C66" s="65"/>
      <c r="E66" s="25"/>
      <c r="G66" s="66"/>
    </row>
    <row r="67" spans="1:7" x14ac:dyDescent="0.2">
      <c r="A67" s="25"/>
      <c r="B67" s="68" t="s">
        <v>63</v>
      </c>
      <c r="C67" s="69">
        <v>150</v>
      </c>
      <c r="E67" s="25" t="s">
        <v>62</v>
      </c>
      <c r="F67" s="68" t="s">
        <v>64</v>
      </c>
      <c r="G67" s="69">
        <v>75</v>
      </c>
    </row>
    <row r="68" spans="1:7" x14ac:dyDescent="0.2">
      <c r="A68" s="25" t="s">
        <v>65</v>
      </c>
      <c r="B68" s="68" t="s">
        <v>66</v>
      </c>
      <c r="C68" s="69">
        <v>150</v>
      </c>
      <c r="E68" s="25" t="s">
        <v>65</v>
      </c>
      <c r="F68" s="68" t="s">
        <v>67</v>
      </c>
      <c r="G68" s="69">
        <v>77.5</v>
      </c>
    </row>
    <row r="69" spans="1:7" x14ac:dyDescent="0.2">
      <c r="A69" s="25" t="s">
        <v>68</v>
      </c>
      <c r="B69" s="68" t="s">
        <v>69</v>
      </c>
      <c r="C69" s="69">
        <v>164.167</v>
      </c>
      <c r="E69" s="25" t="s">
        <v>68</v>
      </c>
      <c r="F69" s="68" t="s">
        <v>70</v>
      </c>
      <c r="G69" s="69">
        <v>82</v>
      </c>
    </row>
    <row r="70" spans="1:7" x14ac:dyDescent="0.2">
      <c r="A70" s="25" t="s">
        <v>52</v>
      </c>
      <c r="B70" s="68" t="s">
        <v>289</v>
      </c>
      <c r="C70" s="69">
        <v>153</v>
      </c>
      <c r="E70" s="25" t="s">
        <v>52</v>
      </c>
      <c r="F70" s="68" t="s">
        <v>292</v>
      </c>
      <c r="G70" s="69">
        <v>89.5</v>
      </c>
    </row>
    <row r="71" spans="1:7" x14ac:dyDescent="0.2">
      <c r="A71" s="25" t="s">
        <v>87</v>
      </c>
      <c r="B71" s="68" t="s">
        <v>291</v>
      </c>
      <c r="C71" s="69">
        <v>129</v>
      </c>
      <c r="E71" s="25" t="s">
        <v>87</v>
      </c>
      <c r="F71" s="68" t="s">
        <v>290</v>
      </c>
      <c r="G71" s="69">
        <v>95.6</v>
      </c>
    </row>
    <row r="74" spans="1:7" ht="15" x14ac:dyDescent="0.25">
      <c r="A74" s="111" t="s">
        <v>71</v>
      </c>
      <c r="C74" s="25"/>
    </row>
    <row r="75" spans="1:7" x14ac:dyDescent="0.2">
      <c r="A75" s="98">
        <v>37062</v>
      </c>
      <c r="B75" s="128"/>
      <c r="C75" s="65">
        <v>1.19</v>
      </c>
    </row>
    <row r="76" spans="1:7" x14ac:dyDescent="0.2">
      <c r="A76" s="98">
        <v>37063</v>
      </c>
      <c r="B76" s="128"/>
      <c r="C76" s="65">
        <v>1.19</v>
      </c>
    </row>
    <row r="77" spans="1:7" x14ac:dyDescent="0.2">
      <c r="A77" s="98">
        <v>37064</v>
      </c>
      <c r="B77" s="128"/>
      <c r="C77" s="65">
        <v>1.19</v>
      </c>
    </row>
    <row r="78" spans="1:7" x14ac:dyDescent="0.2">
      <c r="A78" s="98">
        <v>37067</v>
      </c>
      <c r="C78" s="65">
        <v>1.19</v>
      </c>
    </row>
    <row r="79" spans="1:7" x14ac:dyDescent="0.2">
      <c r="A79" s="98">
        <v>37068</v>
      </c>
      <c r="C79" s="65">
        <v>1.19</v>
      </c>
    </row>
    <row r="80" spans="1:7" x14ac:dyDescent="0.2">
      <c r="A80" s="25"/>
      <c r="C80" s="65"/>
    </row>
    <row r="81" spans="1:3" x14ac:dyDescent="0.2">
      <c r="A81" s="25" t="s">
        <v>62</v>
      </c>
      <c r="B81" s="87" t="s">
        <v>89</v>
      </c>
      <c r="C81" s="65">
        <f>C79</f>
        <v>1.19</v>
      </c>
    </row>
    <row r="82" spans="1:3" x14ac:dyDescent="0.2">
      <c r="A82" s="25" t="s">
        <v>65</v>
      </c>
      <c r="B82" s="87" t="s">
        <v>90</v>
      </c>
      <c r="C82" s="65">
        <f>AVERAGE(C78:C79)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showGridLines="0" workbookViewId="0">
      <selection activeCell="B33" sqref="B33:B39"/>
    </sheetView>
  </sheetViews>
  <sheetFormatPr defaultRowHeight="12.75" x14ac:dyDescent="0.2"/>
  <cols>
    <col min="1" max="1" width="11.42578125" customWidth="1"/>
    <col min="2" max="2" width="10.28515625" customWidth="1"/>
    <col min="3" max="3" width="11.140625" customWidth="1"/>
    <col min="5" max="5" width="10.710937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A2" s="5" t="s">
        <v>1</v>
      </c>
      <c r="B2" s="6"/>
      <c r="C2" s="6"/>
      <c r="D2" s="6"/>
      <c r="E2" s="6"/>
      <c r="F2" s="6"/>
      <c r="G2" s="88"/>
      <c r="H2" s="8"/>
    </row>
    <row r="3" spans="1:9" x14ac:dyDescent="0.2">
      <c r="A3" s="9"/>
      <c r="B3" s="10" t="s">
        <v>160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7" si="0">A11+1</f>
        <v>1</v>
      </c>
      <c r="B12" s="20">
        <v>35543</v>
      </c>
      <c r="C12" s="89" t="s">
        <v>154</v>
      </c>
      <c r="D12" s="24">
        <v>19.73</v>
      </c>
      <c r="E12" s="24">
        <v>19.739999999999998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>+B12+1</f>
        <v>35544</v>
      </c>
      <c r="C13" s="89" t="s">
        <v>154</v>
      </c>
      <c r="D13" s="24">
        <v>20.03</v>
      </c>
      <c r="E13" s="24">
        <v>19.989999999999998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>+B13+1</f>
        <v>35545</v>
      </c>
      <c r="C14" s="89" t="s">
        <v>154</v>
      </c>
      <c r="D14" s="24">
        <v>19.989999999999998</v>
      </c>
      <c r="E14" s="24">
        <v>20</v>
      </c>
      <c r="F14" s="89" t="s">
        <v>154</v>
      </c>
      <c r="G14" s="24">
        <v>2.1259999999999999</v>
      </c>
      <c r="H14" s="24"/>
      <c r="I14" s="25"/>
    </row>
    <row r="15" spans="1:9" x14ac:dyDescent="0.2">
      <c r="A15" s="19">
        <f t="shared" si="0"/>
        <v>4</v>
      </c>
      <c r="B15" s="20">
        <f>+B14+3</f>
        <v>35548</v>
      </c>
      <c r="C15" s="89" t="s">
        <v>154</v>
      </c>
      <c r="D15" s="24">
        <v>19.91</v>
      </c>
      <c r="E15" s="24">
        <v>19.91</v>
      </c>
      <c r="F15" s="89" t="s">
        <v>154</v>
      </c>
      <c r="G15" s="24">
        <v>2.081</v>
      </c>
      <c r="H15" s="24">
        <v>1.9350000000000001</v>
      </c>
      <c r="I15" s="89" t="s">
        <v>154</v>
      </c>
    </row>
    <row r="16" spans="1:9" x14ac:dyDescent="0.2">
      <c r="A16" s="19">
        <f t="shared" si="0"/>
        <v>5</v>
      </c>
      <c r="B16" s="20">
        <f>+B15+1</f>
        <v>35549</v>
      </c>
      <c r="C16" s="89" t="s">
        <v>154</v>
      </c>
      <c r="D16" s="24">
        <v>20.440000000000001</v>
      </c>
      <c r="E16" s="24">
        <v>20.39</v>
      </c>
      <c r="F16" s="89" t="s">
        <v>154</v>
      </c>
      <c r="G16" s="24">
        <v>2.1419999999999999</v>
      </c>
      <c r="H16" s="24">
        <v>1.98</v>
      </c>
      <c r="I16" s="89" t="s">
        <v>154</v>
      </c>
    </row>
    <row r="17" spans="1:9" x14ac:dyDescent="0.2">
      <c r="A17" s="19">
        <f t="shared" si="0"/>
        <v>6</v>
      </c>
      <c r="B17" s="20">
        <f>+B16+1</f>
        <v>35550</v>
      </c>
      <c r="C17" s="89" t="s">
        <v>154</v>
      </c>
      <c r="D17" s="24">
        <v>20.21</v>
      </c>
      <c r="E17" s="24">
        <v>20.21</v>
      </c>
      <c r="F17" s="89" t="s">
        <v>154</v>
      </c>
      <c r="G17" s="24">
        <v>2.1840000000000002</v>
      </c>
      <c r="H17" s="24">
        <v>2.0169999999999999</v>
      </c>
      <c r="I17" s="89" t="s">
        <v>154</v>
      </c>
    </row>
    <row r="18" spans="1:9" x14ac:dyDescent="0.2">
      <c r="A18" s="19"/>
      <c r="B18" s="20"/>
      <c r="C18" s="21"/>
      <c r="D18" s="24"/>
      <c r="E18" s="24"/>
      <c r="F18" s="21"/>
      <c r="G18" s="24"/>
      <c r="H18" s="24"/>
      <c r="I18" s="21"/>
    </row>
    <row r="19" spans="1:9" x14ac:dyDescent="0.2">
      <c r="A19" s="19">
        <f>A17+1</f>
        <v>7</v>
      </c>
      <c r="B19" s="20">
        <v>35551</v>
      </c>
      <c r="C19" s="89" t="s">
        <v>154</v>
      </c>
      <c r="D19" s="24">
        <v>19.91</v>
      </c>
      <c r="E19" s="24">
        <v>19.96</v>
      </c>
      <c r="F19" s="89" t="s">
        <v>154</v>
      </c>
      <c r="G19" s="24">
        <v>2.2429999999999999</v>
      </c>
      <c r="H19" s="24">
        <v>2.08</v>
      </c>
      <c r="I19" s="21"/>
    </row>
    <row r="20" spans="1:9" x14ac:dyDescent="0.2">
      <c r="A20" s="19">
        <f>A19+1</f>
        <v>8</v>
      </c>
      <c r="B20" s="20">
        <f>B19+1</f>
        <v>35552</v>
      </c>
      <c r="C20" s="89" t="s">
        <v>154</v>
      </c>
      <c r="D20" s="24">
        <v>19.600000000000001</v>
      </c>
      <c r="E20" s="24">
        <v>19.690000000000001</v>
      </c>
      <c r="F20" s="89" t="s">
        <v>154</v>
      </c>
      <c r="G20" s="24">
        <v>2.2669999999999999</v>
      </c>
      <c r="H20" s="24">
        <v>2.097</v>
      </c>
      <c r="I20" s="25"/>
    </row>
    <row r="21" spans="1:9" x14ac:dyDescent="0.2">
      <c r="A21" s="19">
        <f t="shared" ref="A21:A27" si="1">A20+1</f>
        <v>9</v>
      </c>
      <c r="B21" s="20">
        <f>B20+3</f>
        <v>35555</v>
      </c>
      <c r="C21" s="89" t="s">
        <v>154</v>
      </c>
      <c r="D21" s="24">
        <v>19.63</v>
      </c>
      <c r="E21" s="24">
        <v>19.71</v>
      </c>
      <c r="F21" s="89" t="s">
        <v>154</v>
      </c>
      <c r="G21" s="24">
        <v>2.2200000000000002</v>
      </c>
      <c r="H21" s="24">
        <v>2.06</v>
      </c>
      <c r="I21" s="25"/>
    </row>
    <row r="22" spans="1:9" x14ac:dyDescent="0.2">
      <c r="A22" s="19">
        <f t="shared" si="1"/>
        <v>10</v>
      </c>
      <c r="B22" s="20">
        <f>+B21+1</f>
        <v>35556</v>
      </c>
      <c r="C22" s="89" t="s">
        <v>154</v>
      </c>
      <c r="D22" s="24">
        <v>19.66</v>
      </c>
      <c r="E22" s="24">
        <v>19.75</v>
      </c>
      <c r="F22" s="89" t="s">
        <v>154</v>
      </c>
      <c r="G22" s="24">
        <v>2.3090000000000002</v>
      </c>
      <c r="H22" s="24">
        <v>2.13</v>
      </c>
      <c r="I22" s="25"/>
    </row>
    <row r="23" spans="1:9" x14ac:dyDescent="0.2">
      <c r="A23" s="19">
        <f t="shared" si="1"/>
        <v>11</v>
      </c>
      <c r="B23" s="20">
        <f>+B22+1</f>
        <v>35557</v>
      </c>
      <c r="C23" s="89" t="s">
        <v>154</v>
      </c>
      <c r="D23" s="24">
        <v>19.62</v>
      </c>
      <c r="E23" s="24">
        <v>19.73</v>
      </c>
      <c r="F23" s="89" t="s">
        <v>154</v>
      </c>
      <c r="G23" s="24">
        <v>2.3530000000000002</v>
      </c>
      <c r="H23" s="24">
        <v>2.1800000000000002</v>
      </c>
      <c r="I23" s="25"/>
    </row>
    <row r="24" spans="1:9" x14ac:dyDescent="0.2">
      <c r="A24" s="19">
        <f t="shared" si="1"/>
        <v>12</v>
      </c>
      <c r="B24" s="20">
        <f>+B23+1</f>
        <v>35558</v>
      </c>
      <c r="C24" s="89" t="s">
        <v>154</v>
      </c>
      <c r="D24" s="24">
        <v>20.34</v>
      </c>
      <c r="E24" s="24">
        <v>20.34</v>
      </c>
      <c r="F24" s="89" t="s">
        <v>154</v>
      </c>
      <c r="G24" s="24">
        <v>2.2730000000000001</v>
      </c>
      <c r="H24" s="24">
        <v>2.1429999999999998</v>
      </c>
      <c r="I24" s="25"/>
    </row>
    <row r="25" spans="1:9" x14ac:dyDescent="0.2">
      <c r="A25" s="19">
        <f t="shared" si="1"/>
        <v>13</v>
      </c>
      <c r="B25" s="20">
        <f>+B24+1</f>
        <v>35559</v>
      </c>
      <c r="C25" s="89" t="s">
        <v>154</v>
      </c>
      <c r="D25" s="24">
        <v>20.43</v>
      </c>
      <c r="E25" s="24">
        <v>20.41</v>
      </c>
      <c r="F25" s="89" t="s">
        <v>154</v>
      </c>
      <c r="G25" s="24">
        <v>2.242</v>
      </c>
      <c r="H25" s="24">
        <v>2.09</v>
      </c>
      <c r="I25" s="25"/>
    </row>
    <row r="26" spans="1:9" x14ac:dyDescent="0.2">
      <c r="A26" s="19">
        <f t="shared" si="1"/>
        <v>14</v>
      </c>
      <c r="B26" s="20">
        <f>B25+3</f>
        <v>35562</v>
      </c>
      <c r="C26" s="89" t="s">
        <v>154</v>
      </c>
      <c r="D26" s="24">
        <v>21.38</v>
      </c>
      <c r="E26" s="24">
        <v>21.26</v>
      </c>
      <c r="F26" s="89" t="s">
        <v>154</v>
      </c>
      <c r="G26" s="24">
        <v>2.2240000000000002</v>
      </c>
      <c r="H26" s="24">
        <v>2.08</v>
      </c>
      <c r="I26" s="25"/>
    </row>
    <row r="27" spans="1:9" x14ac:dyDescent="0.2">
      <c r="A27" s="19">
        <f t="shared" si="1"/>
        <v>15</v>
      </c>
      <c r="B27" s="20">
        <f t="shared" ref="B27:B32" si="2">+B26+1</f>
        <v>35563</v>
      </c>
      <c r="C27" s="89" t="s">
        <v>154</v>
      </c>
      <c r="D27" s="24">
        <v>21.37</v>
      </c>
      <c r="E27" s="24">
        <v>21.28</v>
      </c>
      <c r="F27" s="89" t="s">
        <v>154</v>
      </c>
      <c r="G27" s="24">
        <v>2.1890000000000001</v>
      </c>
      <c r="H27" s="24">
        <v>2.0259999999999998</v>
      </c>
      <c r="I27" s="25"/>
    </row>
    <row r="28" spans="1:9" x14ac:dyDescent="0.2">
      <c r="A28" s="19">
        <f t="shared" ref="A28:A39" si="3">A27+1</f>
        <v>16</v>
      </c>
      <c r="B28" s="20">
        <f>+B27+1</f>
        <v>35564</v>
      </c>
      <c r="C28" s="89" t="s">
        <v>154</v>
      </c>
      <c r="D28" s="24">
        <v>21.39</v>
      </c>
      <c r="E28" s="24">
        <v>21.29</v>
      </c>
      <c r="F28" s="89" t="s">
        <v>154</v>
      </c>
      <c r="G28" s="24">
        <v>2.2759999999999998</v>
      </c>
      <c r="H28" s="24">
        <v>2.1</v>
      </c>
      <c r="I28" s="25"/>
    </row>
    <row r="29" spans="1:9" x14ac:dyDescent="0.2">
      <c r="A29" s="19">
        <f t="shared" si="3"/>
        <v>17</v>
      </c>
      <c r="B29" s="20">
        <f t="shared" si="2"/>
        <v>35565</v>
      </c>
      <c r="C29" s="89" t="s">
        <v>154</v>
      </c>
      <c r="D29" s="24">
        <v>21.3</v>
      </c>
      <c r="E29" s="24">
        <v>21.29</v>
      </c>
      <c r="F29" s="89" t="s">
        <v>154</v>
      </c>
      <c r="G29" s="24">
        <v>2.1949999999999998</v>
      </c>
      <c r="H29" s="24">
        <v>2.0579999999999998</v>
      </c>
      <c r="I29" s="25"/>
    </row>
    <row r="30" spans="1:9" x14ac:dyDescent="0.2">
      <c r="A30" s="19">
        <f t="shared" si="3"/>
        <v>18</v>
      </c>
      <c r="B30" s="20">
        <f t="shared" si="2"/>
        <v>35566</v>
      </c>
      <c r="C30" s="89" t="s">
        <v>154</v>
      </c>
      <c r="D30" s="24">
        <v>22.12</v>
      </c>
      <c r="E30" s="24">
        <v>22.18</v>
      </c>
      <c r="F30" s="89" t="s">
        <v>154</v>
      </c>
      <c r="G30" s="24">
        <v>2.2490000000000001</v>
      </c>
      <c r="H30" s="24">
        <v>2.0710000000000002</v>
      </c>
      <c r="I30" s="25"/>
    </row>
    <row r="31" spans="1:9" x14ac:dyDescent="0.2">
      <c r="A31" s="19">
        <f t="shared" si="3"/>
        <v>19</v>
      </c>
      <c r="B31" s="20">
        <f>+B30+3</f>
        <v>35569</v>
      </c>
      <c r="C31" s="89" t="s">
        <v>154</v>
      </c>
      <c r="D31" s="24">
        <v>21.59</v>
      </c>
      <c r="E31" s="24">
        <v>21.9</v>
      </c>
      <c r="F31" s="89" t="s">
        <v>154</v>
      </c>
      <c r="G31" s="24">
        <v>2.2149999999999999</v>
      </c>
      <c r="H31" s="24">
        <v>2.0649999999999999</v>
      </c>
      <c r="I31" s="26"/>
    </row>
    <row r="32" spans="1:9" x14ac:dyDescent="0.2">
      <c r="A32" s="19">
        <f t="shared" si="3"/>
        <v>20</v>
      </c>
      <c r="B32" s="20">
        <f t="shared" si="2"/>
        <v>35570</v>
      </c>
      <c r="C32" s="89" t="s">
        <v>154</v>
      </c>
      <c r="D32" s="24">
        <v>21.19</v>
      </c>
      <c r="E32" s="24">
        <v>21.59</v>
      </c>
      <c r="F32" s="89" t="s">
        <v>154</v>
      </c>
      <c r="G32" s="24">
        <v>2.1909999999999998</v>
      </c>
      <c r="H32" s="24">
        <v>2.0449999999999999</v>
      </c>
      <c r="I32" s="21"/>
    </row>
    <row r="33" spans="1:9" x14ac:dyDescent="0.2">
      <c r="A33" s="19">
        <f t="shared" si="3"/>
        <v>21</v>
      </c>
      <c r="B33" s="20">
        <f>+B32+1</f>
        <v>35571</v>
      </c>
      <c r="C33" s="92" t="s">
        <v>161</v>
      </c>
      <c r="D33" s="24">
        <v>21.86</v>
      </c>
      <c r="E33" s="24">
        <v>21.87</v>
      </c>
      <c r="F33" s="89" t="s">
        <v>154</v>
      </c>
      <c r="G33" s="24">
        <v>2.206</v>
      </c>
      <c r="H33" s="24">
        <v>2.0699999999999998</v>
      </c>
      <c r="I33" s="21"/>
    </row>
    <row r="34" spans="1:9" x14ac:dyDescent="0.2">
      <c r="A34" s="19">
        <f t="shared" si="3"/>
        <v>22</v>
      </c>
      <c r="B34" s="20">
        <f>+B33+1</f>
        <v>35572</v>
      </c>
      <c r="C34" s="92" t="s">
        <v>161</v>
      </c>
      <c r="D34" s="24">
        <v>21.86</v>
      </c>
      <c r="E34" s="24">
        <v>21.87</v>
      </c>
      <c r="F34" s="89" t="s">
        <v>154</v>
      </c>
      <c r="G34" s="24">
        <v>2.1960000000000002</v>
      </c>
      <c r="H34" s="24">
        <v>2.0449999999999999</v>
      </c>
      <c r="I34" s="21"/>
    </row>
    <row r="35" spans="1:9" x14ac:dyDescent="0.2">
      <c r="A35" s="19">
        <f t="shared" si="3"/>
        <v>23</v>
      </c>
      <c r="B35" s="20">
        <f>+B34+1</f>
        <v>35573</v>
      </c>
      <c r="C35" s="92" t="s">
        <v>161</v>
      </c>
      <c r="D35" s="24">
        <v>21.63</v>
      </c>
      <c r="E35" s="24">
        <v>21.66</v>
      </c>
      <c r="F35" s="89" t="s">
        <v>154</v>
      </c>
      <c r="G35" s="24">
        <v>2.2850000000000001</v>
      </c>
      <c r="H35" s="24">
        <v>2.11</v>
      </c>
      <c r="I35" s="21"/>
    </row>
    <row r="36" spans="1:9" x14ac:dyDescent="0.2">
      <c r="A36" s="19">
        <f t="shared" si="3"/>
        <v>24</v>
      </c>
      <c r="B36" s="20">
        <f>+B35+4</f>
        <v>35577</v>
      </c>
      <c r="C36" s="92" t="s">
        <v>161</v>
      </c>
      <c r="D36" s="24">
        <v>20.79</v>
      </c>
      <c r="E36" s="24">
        <v>20.84</v>
      </c>
      <c r="F36" s="89" t="s">
        <v>154</v>
      </c>
      <c r="G36" s="24">
        <v>2.363</v>
      </c>
      <c r="H36" s="24">
        <v>2.206</v>
      </c>
      <c r="I36" s="21"/>
    </row>
    <row r="37" spans="1:9" x14ac:dyDescent="0.2">
      <c r="A37" s="19">
        <f t="shared" si="3"/>
        <v>25</v>
      </c>
      <c r="B37" s="20">
        <f>+B36+1</f>
        <v>35578</v>
      </c>
      <c r="C37" s="92" t="s">
        <v>161</v>
      </c>
      <c r="D37" s="24">
        <v>20.79</v>
      </c>
      <c r="E37" s="24">
        <v>20.9</v>
      </c>
      <c r="F37" s="89" t="s">
        <v>154</v>
      </c>
      <c r="G37" s="24">
        <v>2.3460000000000001</v>
      </c>
      <c r="H37" s="24">
        <v>2.145</v>
      </c>
      <c r="I37" s="92" t="s">
        <v>161</v>
      </c>
    </row>
    <row r="38" spans="1:9" x14ac:dyDescent="0.2">
      <c r="A38" s="19">
        <f t="shared" si="3"/>
        <v>26</v>
      </c>
      <c r="B38" s="20">
        <f>+B37+1</f>
        <v>35579</v>
      </c>
      <c r="C38" s="92" t="s">
        <v>161</v>
      </c>
      <c r="D38" s="24">
        <v>20.97</v>
      </c>
      <c r="E38" s="24">
        <v>21.07</v>
      </c>
      <c r="F38" s="92" t="s">
        <v>161</v>
      </c>
      <c r="G38" s="24">
        <v>2.25</v>
      </c>
      <c r="H38" s="24">
        <v>2.1070000000000002</v>
      </c>
      <c r="I38" s="92" t="s">
        <v>161</v>
      </c>
    </row>
    <row r="39" spans="1:9" x14ac:dyDescent="0.2">
      <c r="A39" s="19">
        <f t="shared" si="3"/>
        <v>27</v>
      </c>
      <c r="B39" s="20">
        <f>+B38+1</f>
        <v>35580</v>
      </c>
      <c r="C39" s="92" t="s">
        <v>161</v>
      </c>
      <c r="D39" s="24">
        <v>20.88</v>
      </c>
      <c r="E39" s="24">
        <v>21.01</v>
      </c>
      <c r="F39" s="92" t="s">
        <v>161</v>
      </c>
      <c r="G39" s="24">
        <v>2.2389999999999999</v>
      </c>
      <c r="H39" s="24">
        <v>2.1040000000000001</v>
      </c>
      <c r="I39" s="92" t="s">
        <v>161</v>
      </c>
    </row>
    <row r="40" spans="1:9" x14ac:dyDescent="0.2">
      <c r="A40" s="28"/>
      <c r="B40" s="20"/>
      <c r="C40" s="21"/>
      <c r="F40" s="27"/>
      <c r="I40" s="21"/>
    </row>
    <row r="41" spans="1:9" x14ac:dyDescent="0.2">
      <c r="A41" s="28" t="s">
        <v>20</v>
      </c>
      <c r="B41" s="20"/>
      <c r="C41" s="21"/>
      <c r="D41" s="29">
        <v>35570</v>
      </c>
      <c r="E41" s="30"/>
      <c r="F41" s="21"/>
      <c r="G41" s="30"/>
      <c r="H41" s="30"/>
      <c r="I41" s="25"/>
    </row>
    <row r="42" spans="1:9" x14ac:dyDescent="0.2">
      <c r="A42" s="28" t="s">
        <v>21</v>
      </c>
      <c r="B42" s="20"/>
      <c r="C42" s="21"/>
      <c r="D42" s="31">
        <v>35578</v>
      </c>
      <c r="E42" s="30"/>
      <c r="F42" s="21"/>
      <c r="G42" s="30"/>
      <c r="H42" s="30"/>
      <c r="I42" s="25"/>
    </row>
    <row r="43" spans="1:9" x14ac:dyDescent="0.2">
      <c r="A43" s="28" t="s">
        <v>22</v>
      </c>
      <c r="B43" s="20"/>
      <c r="D43" s="31">
        <v>35577</v>
      </c>
      <c r="I43" s="25"/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">
      <c r="A47" s="37" t="s">
        <v>28</v>
      </c>
      <c r="B47" s="38"/>
      <c r="C47" s="39" t="s">
        <v>23</v>
      </c>
      <c r="D47" s="40">
        <f>ROUND((AVERAGE(D12:D32)),3)</f>
        <v>20.492000000000001</v>
      </c>
      <c r="E47" s="40">
        <f>ROUND((AVERAGE(E12:E32)),3)</f>
        <v>20.530999999999999</v>
      </c>
      <c r="F47" s="41" t="s">
        <v>29</v>
      </c>
      <c r="G47" s="42">
        <f>ROUND((AVERAGE(G14:G37)),5)</f>
        <v>2.2336999999999998</v>
      </c>
      <c r="H47" s="42">
        <f>ROUND((AVERAGE(H15:H36)),5)</f>
        <v>2.0756199999999998</v>
      </c>
      <c r="I47" s="43" t="s">
        <v>30</v>
      </c>
    </row>
    <row r="48" spans="1:9" x14ac:dyDescent="0.2">
      <c r="A48" s="44" t="s">
        <v>31</v>
      </c>
      <c r="B48" s="45"/>
      <c r="C48" s="46" t="s">
        <v>162</v>
      </c>
      <c r="D48" s="47">
        <f>ROUND((AVERAGE(D19:D39)),3)</f>
        <v>20.872</v>
      </c>
      <c r="E48" s="47">
        <f>ROUND((AVERAGE(E19:E39)),3)</f>
        <v>20.933</v>
      </c>
      <c r="F48" s="48" t="s">
        <v>33</v>
      </c>
      <c r="G48" s="49">
        <f>ROUND((AVERAGE(G19:G39)),5)</f>
        <v>2.25386</v>
      </c>
      <c r="H48" s="49">
        <f>ROUND((AVERAGE(H19:H39)),5)</f>
        <v>2.0958100000000002</v>
      </c>
      <c r="I48" s="43" t="s">
        <v>34</v>
      </c>
    </row>
    <row r="49" spans="1:9" x14ac:dyDescent="0.2">
      <c r="A49" s="50" t="s">
        <v>35</v>
      </c>
      <c r="B49" s="45"/>
      <c r="C49" s="51"/>
      <c r="D49" s="47">
        <f>ROUND((((SUM(D19:D39))-D32+E32)/21),3)</f>
        <v>20.890999999999998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D32</f>
        <v>21.19</v>
      </c>
      <c r="E50" s="47" t="s">
        <v>36</v>
      </c>
      <c r="F50" s="53" t="s">
        <v>49</v>
      </c>
      <c r="G50" s="49">
        <f>G37</f>
        <v>2.3460000000000001</v>
      </c>
      <c r="H50" s="49">
        <f>H36</f>
        <v>2.206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ROUND((SUM(D31:D32)/2),3)</f>
        <v>21.39</v>
      </c>
      <c r="E51" s="54" t="s">
        <v>36</v>
      </c>
      <c r="F51" s="53" t="s">
        <v>43</v>
      </c>
      <c r="G51" s="49">
        <f>ROUND(SUM(G36:G37)/2,5)</f>
        <v>2.3544999999999998</v>
      </c>
      <c r="H51" s="49">
        <f>SUM(H35:H36)/2</f>
        <v>2.1579999999999999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ROUND((SUM(D30:D32)/3),3)</f>
        <v>21.632999999999999</v>
      </c>
      <c r="E52" s="47" t="s">
        <v>36</v>
      </c>
      <c r="F52" s="53" t="s">
        <v>40</v>
      </c>
      <c r="G52" s="49">
        <f>ROUND(AVERAGE(G35:G37),5)</f>
        <v>2.3313299999999999</v>
      </c>
      <c r="H52" s="49">
        <f>ROUND(AVERAGE(H34:H36),5)</f>
        <v>2.12033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2.2974999999999999</v>
      </c>
      <c r="H53" s="49">
        <f>ROUND(AVERAGE(H33:H36),5)</f>
        <v>2.1077499999999998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ROUND((SUM(D28:D32)/5),3)</f>
        <v>21.518000000000001</v>
      </c>
      <c r="E54" s="55" t="s">
        <v>36</v>
      </c>
      <c r="F54" s="53" t="s">
        <v>38</v>
      </c>
      <c r="G54" s="49">
        <f>ROUND(AVERAGE(G33:G37),5)</f>
        <v>2.2791999999999999</v>
      </c>
      <c r="H54" s="49">
        <f>ROUND(AVERAGE(H32:H36),5)</f>
        <v>2.0952000000000002</v>
      </c>
      <c r="I54" s="43"/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2.363</v>
      </c>
      <c r="H55" s="49">
        <f>H35</f>
        <v>2.11</v>
      </c>
      <c r="I55" s="43"/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/>
      <c r="G56" s="42">
        <f>G35</f>
        <v>2.2850000000000001</v>
      </c>
      <c r="H56" s="42">
        <f>H34</f>
        <v>2.0449999999999999</v>
      </c>
      <c r="I56" s="43"/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SUM(G35:G36)/4</f>
        <v>1.1619999999999999</v>
      </c>
      <c r="H57" s="49">
        <f>ROUND(AVERAGE(H34:H35),5)</f>
        <v>2.0775000000000001</v>
      </c>
      <c r="I57" s="43"/>
    </row>
    <row r="58" spans="1:9" x14ac:dyDescent="0.2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">
      <c r="A61" s="25"/>
      <c r="C61" s="25"/>
      <c r="E61" s="25"/>
      <c r="F61" s="61"/>
      <c r="G61" s="62"/>
      <c r="H61" s="62"/>
      <c r="I61" s="25"/>
    </row>
    <row r="62" spans="1:9" x14ac:dyDescent="0.2">
      <c r="A62" s="64" t="s">
        <v>163</v>
      </c>
      <c r="C62" s="69">
        <v>18.649999999999999</v>
      </c>
      <c r="E62" s="64" t="s">
        <v>163</v>
      </c>
      <c r="G62" s="70">
        <v>24.34</v>
      </c>
      <c r="H62" s="62"/>
      <c r="I62" s="25"/>
    </row>
    <row r="63" spans="1:9" x14ac:dyDescent="0.2">
      <c r="A63" s="67" t="s">
        <v>164</v>
      </c>
      <c r="B63" s="68" t="s">
        <v>59</v>
      </c>
      <c r="C63" s="69">
        <v>19.37</v>
      </c>
      <c r="E63" s="67" t="s">
        <v>164</v>
      </c>
      <c r="F63" s="68" t="s">
        <v>60</v>
      </c>
      <c r="G63" s="70">
        <v>25.15</v>
      </c>
      <c r="H63" s="62"/>
      <c r="I63" s="25"/>
    </row>
    <row r="64" spans="1:9" x14ac:dyDescent="0.2">
      <c r="A64" s="67" t="s">
        <v>165</v>
      </c>
      <c r="C64" s="69">
        <v>21.45</v>
      </c>
      <c r="E64" s="67" t="s">
        <v>165</v>
      </c>
      <c r="G64" s="70">
        <v>28.79</v>
      </c>
      <c r="H64" s="62"/>
      <c r="I64" s="25"/>
    </row>
    <row r="65" spans="1:9" x14ac:dyDescent="0.2">
      <c r="A65" s="25"/>
      <c r="C65" s="65"/>
      <c r="E65" s="25"/>
      <c r="G65" s="66"/>
      <c r="H65" s="62"/>
      <c r="I65" s="25"/>
    </row>
    <row r="66" spans="1:9" x14ac:dyDescent="0.2">
      <c r="A66" s="25" t="s">
        <v>62</v>
      </c>
      <c r="B66" s="68" t="s">
        <v>63</v>
      </c>
      <c r="C66" s="69">
        <f>C64</f>
        <v>21.45</v>
      </c>
      <c r="E66" s="25" t="s">
        <v>62</v>
      </c>
      <c r="F66" s="68" t="s">
        <v>64</v>
      </c>
      <c r="G66" s="70">
        <f>G64</f>
        <v>28.79</v>
      </c>
      <c r="H66" s="62"/>
      <c r="I66" s="25"/>
    </row>
    <row r="67" spans="1:9" x14ac:dyDescent="0.2">
      <c r="A67" s="25" t="s">
        <v>65</v>
      </c>
      <c r="B67" s="68" t="s">
        <v>66</v>
      </c>
      <c r="C67" s="69">
        <f>SUM(C63:C64)/2</f>
        <v>20.41</v>
      </c>
      <c r="E67" s="25" t="s">
        <v>65</v>
      </c>
      <c r="F67" s="68" t="s">
        <v>67</v>
      </c>
      <c r="G67" s="70">
        <f>SUM(G63:G64)/2</f>
        <v>26.97</v>
      </c>
      <c r="H67" s="62"/>
      <c r="I67" s="25"/>
    </row>
    <row r="68" spans="1:9" x14ac:dyDescent="0.2">
      <c r="A68" s="25" t="s">
        <v>68</v>
      </c>
      <c r="B68" s="68" t="s">
        <v>69</v>
      </c>
      <c r="C68" s="69">
        <f>SUM(C62:C64)/3</f>
        <v>19.823333333333334</v>
      </c>
      <c r="E68" s="25" t="s">
        <v>68</v>
      </c>
      <c r="F68" s="68" t="s">
        <v>70</v>
      </c>
      <c r="G68" s="70">
        <f>SUM(G62:G64)/3</f>
        <v>26.093333333333334</v>
      </c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">
      <c r="A72" s="67" t="s">
        <v>164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67" t="s">
        <v>165</v>
      </c>
      <c r="C73" s="65">
        <v>1.36</v>
      </c>
      <c r="D73" s="25"/>
      <c r="E73" s="25"/>
      <c r="F73" s="61"/>
      <c r="G73" s="62"/>
      <c r="H73" s="62"/>
      <c r="I73" s="25"/>
    </row>
    <row r="74" spans="1:9" x14ac:dyDescent="0.2">
      <c r="A74" s="67" t="s">
        <v>166</v>
      </c>
      <c r="C74" s="65">
        <v>1.36</v>
      </c>
      <c r="D74" s="25"/>
      <c r="E74" s="25"/>
      <c r="F74" s="61"/>
      <c r="G74" s="62"/>
      <c r="H74" s="62"/>
      <c r="I74" s="25"/>
    </row>
    <row r="75" spans="1:9" x14ac:dyDescent="0.2">
      <c r="A75" s="25"/>
      <c r="C75" s="65"/>
      <c r="D75" s="25"/>
      <c r="E75" s="25"/>
      <c r="F75" s="61"/>
      <c r="G75" s="62"/>
      <c r="H75" s="62"/>
      <c r="I75" s="25"/>
    </row>
    <row r="76" spans="1:9" x14ac:dyDescent="0.2">
      <c r="A76" s="25" t="s">
        <v>62</v>
      </c>
      <c r="B76" s="87" t="s">
        <v>89</v>
      </c>
      <c r="C76" s="65">
        <f>C74</f>
        <v>1.36</v>
      </c>
      <c r="D76" s="25"/>
      <c r="E76" s="25"/>
      <c r="F76" s="61"/>
      <c r="G76" s="62"/>
      <c r="H76" s="62"/>
      <c r="I76" s="25"/>
    </row>
    <row r="77" spans="1:9" x14ac:dyDescent="0.2">
      <c r="A77" s="25" t="s">
        <v>65</v>
      </c>
      <c r="B77" s="87" t="s">
        <v>90</v>
      </c>
      <c r="C77" s="65">
        <f>SUM(C73:C74)/2</f>
        <v>1.36</v>
      </c>
      <c r="D77" s="25"/>
      <c r="E77" s="25"/>
      <c r="F77" s="61"/>
      <c r="G77" s="62"/>
      <c r="H77" s="62"/>
      <c r="I77" s="25"/>
    </row>
    <row r="78" spans="1:9" x14ac:dyDescent="0.2">
      <c r="A78" s="25" t="s">
        <v>68</v>
      </c>
      <c r="B78" s="87" t="s">
        <v>91</v>
      </c>
      <c r="C78" s="65">
        <f>SUM(C72:C74)/3</f>
        <v>1.3033333333333335</v>
      </c>
      <c r="D78" s="25"/>
      <c r="E78" s="25"/>
      <c r="F78" s="61"/>
      <c r="G78" s="62"/>
      <c r="H78" s="62"/>
      <c r="I78" s="25"/>
    </row>
    <row r="79" spans="1:9" x14ac:dyDescent="0.2">
      <c r="A79" s="25"/>
      <c r="B79" s="25"/>
      <c r="C79" s="25"/>
      <c r="D79" s="25"/>
      <c r="E79" s="25"/>
      <c r="F79" s="61"/>
      <c r="G79" s="62"/>
      <c r="H79" s="62"/>
      <c r="I79" s="25"/>
    </row>
    <row r="80" spans="1:9" x14ac:dyDescent="0.2">
      <c r="A80" s="25"/>
      <c r="B80" s="25"/>
      <c r="C80" s="25"/>
      <c r="D80" s="25"/>
      <c r="E80" s="25"/>
      <c r="F80" s="61"/>
      <c r="G80" s="62"/>
      <c r="H80" s="62"/>
      <c r="I80" s="25"/>
    </row>
    <row r="81" spans="1:9" x14ac:dyDescent="0.2">
      <c r="A81" s="71"/>
      <c r="B81" s="25"/>
      <c r="C81" s="25"/>
      <c r="D81" s="25"/>
      <c r="E81" s="25"/>
      <c r="F81" s="61"/>
      <c r="G81" s="62"/>
      <c r="H81" s="62"/>
      <c r="I81" s="25"/>
    </row>
    <row r="82" spans="1:9" x14ac:dyDescent="0.2">
      <c r="A82" s="25"/>
      <c r="B82" s="25"/>
      <c r="C82" s="72"/>
      <c r="D82" s="72"/>
      <c r="E82" s="72"/>
      <c r="F82" s="61"/>
      <c r="G82" s="62"/>
      <c r="H82" s="62"/>
      <c r="I82" s="25"/>
    </row>
    <row r="83" spans="1:9" x14ac:dyDescent="0.2">
      <c r="A83" s="25"/>
      <c r="B83" s="73"/>
      <c r="C83" s="74"/>
      <c r="D83" s="74"/>
      <c r="E83" s="74"/>
      <c r="F83" s="61"/>
      <c r="G83" s="62"/>
      <c r="H83" s="62"/>
      <c r="I83" s="25"/>
    </row>
    <row r="84" spans="1:9" x14ac:dyDescent="0.2">
      <c r="A84" s="25"/>
      <c r="B84" s="73"/>
      <c r="C84" s="74"/>
      <c r="D84" s="74"/>
      <c r="E84" s="74"/>
      <c r="F84" s="61"/>
      <c r="G84" s="62"/>
      <c r="H84" s="62"/>
      <c r="I84" s="25"/>
    </row>
    <row r="85" spans="1:9" x14ac:dyDescent="0.2">
      <c r="A85" s="25"/>
      <c r="B85" s="73"/>
      <c r="C85" s="74"/>
      <c r="D85" s="74"/>
      <c r="E85" s="74"/>
      <c r="F85" s="61"/>
      <c r="G85" s="62"/>
      <c r="H85" s="62"/>
      <c r="I85" s="25"/>
    </row>
    <row r="86" spans="1:9" x14ac:dyDescent="0.2">
      <c r="A86" s="25"/>
      <c r="B86" s="73"/>
      <c r="C86" s="74"/>
      <c r="D86" s="74"/>
      <c r="E86" s="74"/>
      <c r="F86" s="61"/>
      <c r="G86" s="62"/>
      <c r="H86" s="62"/>
      <c r="I86" s="25"/>
    </row>
    <row r="87" spans="1:9" x14ac:dyDescent="0.2">
      <c r="A87" s="25"/>
      <c r="B87" s="73"/>
      <c r="C87" s="74"/>
      <c r="D87" s="74"/>
      <c r="E87" s="74"/>
      <c r="F87" s="61"/>
      <c r="G87" s="62"/>
      <c r="H87" s="62"/>
      <c r="I87" s="25"/>
    </row>
    <row r="88" spans="1:9" x14ac:dyDescent="0.2">
      <c r="A88" s="25"/>
      <c r="B88" s="25"/>
      <c r="C88" s="74"/>
      <c r="D88" s="74"/>
      <c r="E88" s="74"/>
      <c r="F88" s="61"/>
      <c r="G88" s="62"/>
      <c r="H88" s="62"/>
      <c r="I88" s="25"/>
    </row>
    <row r="89" spans="1:9" x14ac:dyDescent="0.2">
      <c r="A89" s="25"/>
      <c r="B89" s="25"/>
      <c r="C89" s="25"/>
      <c r="D89" s="25"/>
      <c r="E89" s="25"/>
      <c r="F89" s="61"/>
      <c r="G89" s="62"/>
      <c r="H89" s="62"/>
      <c r="I89" s="25"/>
    </row>
    <row r="90" spans="1:9" x14ac:dyDescent="0.2">
      <c r="A90" s="25"/>
      <c r="B90" s="25"/>
      <c r="C90" s="25"/>
      <c r="D90" s="25"/>
      <c r="E90" s="25"/>
      <c r="F90" s="61"/>
      <c r="G90" s="62"/>
      <c r="H90" s="62"/>
      <c r="I90" s="25"/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71" fitToWidth="2" orientation="portrait" r:id="rId1"/>
  <headerFooter alignWithMargins="0">
    <oddHeader>&amp;A</oddHeader>
    <oddFooter>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B35" sqref="B35"/>
    </sheetView>
  </sheetViews>
  <sheetFormatPr defaultRowHeight="12.75" x14ac:dyDescent="0.2"/>
  <cols>
    <col min="1" max="1" width="12.140625" customWidth="1"/>
    <col min="2" max="2" width="10.42578125" customWidth="1"/>
    <col min="3" max="3" width="11.42578125" customWidth="1"/>
    <col min="5" max="5" width="11.42578125" customWidth="1"/>
    <col min="7" max="7" width="9.5703125" customWidth="1"/>
    <col min="8" max="8" width="11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A2" s="5" t="s">
        <v>1</v>
      </c>
      <c r="B2" s="6"/>
      <c r="C2" s="6"/>
      <c r="D2" s="6"/>
      <c r="E2" s="6"/>
      <c r="F2" s="6"/>
      <c r="G2" s="88"/>
      <c r="H2" s="8"/>
    </row>
    <row r="3" spans="1:9" x14ac:dyDescent="0.2">
      <c r="A3" s="9"/>
      <c r="B3" s="10" t="s">
        <v>167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7" si="0">A11+1</f>
        <v>1</v>
      </c>
      <c r="B12" s="20">
        <f>+B11+1</f>
        <v>1</v>
      </c>
      <c r="C12" s="89" t="s">
        <v>161</v>
      </c>
      <c r="D12" s="24">
        <v>21.86</v>
      </c>
      <c r="E12" s="24">
        <v>21.87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>+B12+1</f>
        <v>2</v>
      </c>
      <c r="C13" s="89" t="s">
        <v>161</v>
      </c>
      <c r="D13" s="24">
        <v>21.86</v>
      </c>
      <c r="E13" s="24">
        <v>21.87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>+B13+1</f>
        <v>3</v>
      </c>
      <c r="C14" s="89" t="s">
        <v>161</v>
      </c>
      <c r="D14" s="24">
        <v>21.63</v>
      </c>
      <c r="E14" s="24">
        <v>21.66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20">
        <f>+B14+4</f>
        <v>7</v>
      </c>
      <c r="C15" s="89" t="s">
        <v>161</v>
      </c>
      <c r="D15" s="24">
        <v>20.79</v>
      </c>
      <c r="E15" s="24">
        <v>20.84</v>
      </c>
      <c r="F15" s="89"/>
      <c r="G15" s="24"/>
      <c r="H15" s="93"/>
    </row>
    <row r="16" spans="1:9" x14ac:dyDescent="0.2">
      <c r="A16" s="19">
        <f t="shared" si="0"/>
        <v>5</v>
      </c>
      <c r="B16" s="20">
        <f>+B15+1</f>
        <v>8</v>
      </c>
      <c r="C16" s="89" t="s">
        <v>161</v>
      </c>
      <c r="D16" s="24">
        <v>20.79</v>
      </c>
      <c r="E16" s="24">
        <v>20.9</v>
      </c>
      <c r="F16" s="89"/>
      <c r="G16" s="24"/>
      <c r="H16" s="24">
        <v>2.145</v>
      </c>
      <c r="I16" s="89" t="s">
        <v>161</v>
      </c>
    </row>
    <row r="17" spans="1:9" x14ac:dyDescent="0.2">
      <c r="A17" s="19">
        <f t="shared" si="0"/>
        <v>6</v>
      </c>
      <c r="B17" s="20">
        <f>+B16+1</f>
        <v>9</v>
      </c>
      <c r="C17" s="89" t="s">
        <v>161</v>
      </c>
      <c r="D17" s="24">
        <v>20.97</v>
      </c>
      <c r="E17" s="24">
        <v>21.07</v>
      </c>
      <c r="F17" s="89" t="s">
        <v>161</v>
      </c>
      <c r="G17" s="24">
        <v>2.25</v>
      </c>
      <c r="H17" s="24">
        <v>2.1070000000000002</v>
      </c>
      <c r="I17" s="89" t="s">
        <v>161</v>
      </c>
    </row>
    <row r="18" spans="1:9" x14ac:dyDescent="0.2">
      <c r="A18" s="19">
        <f>A17+1</f>
        <v>7</v>
      </c>
      <c r="B18" s="20">
        <f>+B17+1</f>
        <v>10</v>
      </c>
      <c r="C18" s="89" t="s">
        <v>161</v>
      </c>
      <c r="D18" s="24">
        <v>20.88</v>
      </c>
      <c r="E18" s="24">
        <v>21.01</v>
      </c>
      <c r="F18" s="89" t="s">
        <v>161</v>
      </c>
      <c r="G18" s="24">
        <v>2.2389999999999999</v>
      </c>
      <c r="H18" s="24">
        <v>2.1040000000000001</v>
      </c>
      <c r="I18" s="89" t="s">
        <v>161</v>
      </c>
    </row>
    <row r="19" spans="1:9" x14ac:dyDescent="0.2">
      <c r="A19" s="19"/>
      <c r="B19" s="20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20">
        <v>35583</v>
      </c>
      <c r="C20" s="89" t="s">
        <v>161</v>
      </c>
      <c r="D20" s="24">
        <v>20.98</v>
      </c>
      <c r="E20" s="24">
        <v>21.12</v>
      </c>
      <c r="F20" s="89" t="s">
        <v>161</v>
      </c>
      <c r="G20" s="24">
        <v>2.11</v>
      </c>
      <c r="H20" s="24">
        <v>1.9850000000000001</v>
      </c>
      <c r="I20" s="21"/>
    </row>
    <row r="21" spans="1:9" x14ac:dyDescent="0.2">
      <c r="A21" s="19">
        <f>A20+1</f>
        <v>9</v>
      </c>
      <c r="B21" s="20">
        <f>B20+1</f>
        <v>35584</v>
      </c>
      <c r="C21" s="89" t="s">
        <v>161</v>
      </c>
      <c r="D21" s="24">
        <v>20.329999999999998</v>
      </c>
      <c r="E21" s="24">
        <v>20.45</v>
      </c>
      <c r="F21" s="89" t="s">
        <v>161</v>
      </c>
      <c r="G21" s="24">
        <v>2.1030000000000002</v>
      </c>
      <c r="H21" s="24">
        <v>1.962</v>
      </c>
      <c r="I21" s="25"/>
    </row>
    <row r="22" spans="1:9" x14ac:dyDescent="0.2">
      <c r="A22" s="19">
        <f t="shared" ref="A22:A40" si="1">A21+1</f>
        <v>10</v>
      </c>
      <c r="B22" s="20">
        <f>B21+1</f>
        <v>35585</v>
      </c>
      <c r="C22" s="89" t="s">
        <v>161</v>
      </c>
      <c r="D22" s="24">
        <v>20.12</v>
      </c>
      <c r="E22" s="24">
        <v>20.27</v>
      </c>
      <c r="F22" s="89" t="s">
        <v>161</v>
      </c>
      <c r="G22" s="24">
        <v>2.157</v>
      </c>
      <c r="H22" s="24">
        <v>2.008</v>
      </c>
      <c r="I22" s="25"/>
    </row>
    <row r="23" spans="1:9" x14ac:dyDescent="0.2">
      <c r="A23" s="19">
        <f t="shared" si="1"/>
        <v>11</v>
      </c>
      <c r="B23" s="20">
        <f>+B22+1</f>
        <v>35586</v>
      </c>
      <c r="C23" s="89" t="s">
        <v>161</v>
      </c>
      <c r="D23" s="24">
        <v>19.66</v>
      </c>
      <c r="E23" s="24">
        <v>19.86</v>
      </c>
      <c r="F23" s="89" t="s">
        <v>161</v>
      </c>
      <c r="G23" s="24">
        <v>2.177</v>
      </c>
      <c r="H23" s="24">
        <v>2.0499999999999998</v>
      </c>
      <c r="I23" s="25"/>
    </row>
    <row r="24" spans="1:9" x14ac:dyDescent="0.2">
      <c r="A24" s="19">
        <f t="shared" si="1"/>
        <v>12</v>
      </c>
      <c r="B24" s="20">
        <f>+B23+1</f>
        <v>35587</v>
      </c>
      <c r="C24" s="89" t="s">
        <v>161</v>
      </c>
      <c r="D24" s="24">
        <v>18.79</v>
      </c>
      <c r="E24" s="24">
        <v>19.11</v>
      </c>
      <c r="F24" s="89" t="s">
        <v>161</v>
      </c>
      <c r="G24" s="24">
        <v>2.1880000000000002</v>
      </c>
      <c r="H24" s="24">
        <v>2.0350000000000001</v>
      </c>
      <c r="I24" s="25"/>
    </row>
    <row r="25" spans="1:9" x14ac:dyDescent="0.2">
      <c r="A25" s="19">
        <f t="shared" si="1"/>
        <v>13</v>
      </c>
      <c r="B25" s="20">
        <f>+B24+1</f>
        <v>35588</v>
      </c>
      <c r="C25" s="89" t="s">
        <v>161</v>
      </c>
      <c r="D25" s="24">
        <v>18.68</v>
      </c>
      <c r="E25" s="24">
        <v>19.010000000000002</v>
      </c>
      <c r="F25" s="89" t="s">
        <v>161</v>
      </c>
      <c r="G25" s="24">
        <v>2.14</v>
      </c>
      <c r="H25" s="24">
        <v>2.0150000000000001</v>
      </c>
      <c r="I25" s="25"/>
    </row>
    <row r="26" spans="1:9" x14ac:dyDescent="0.2">
      <c r="A26" s="19">
        <f t="shared" si="1"/>
        <v>14</v>
      </c>
      <c r="B26" s="20">
        <f>+B25+1</f>
        <v>35589</v>
      </c>
      <c r="C26" s="89" t="s">
        <v>161</v>
      </c>
      <c r="D26" s="24">
        <v>18.670000000000002</v>
      </c>
      <c r="E26" s="24">
        <v>19</v>
      </c>
      <c r="F26" s="89" t="s">
        <v>161</v>
      </c>
      <c r="G26" s="24">
        <v>2.1219999999999999</v>
      </c>
      <c r="H26" s="24">
        <v>1.9850000000000001</v>
      </c>
      <c r="I26" s="25"/>
    </row>
    <row r="27" spans="1:9" x14ac:dyDescent="0.2">
      <c r="A27" s="19">
        <f t="shared" si="1"/>
        <v>15</v>
      </c>
      <c r="B27" s="20">
        <f>B26+1</f>
        <v>35590</v>
      </c>
      <c r="C27" s="89" t="s">
        <v>161</v>
      </c>
      <c r="D27" s="24">
        <v>18.53</v>
      </c>
      <c r="E27" s="24">
        <v>18.89</v>
      </c>
      <c r="F27" s="89" t="s">
        <v>161</v>
      </c>
      <c r="G27" s="24">
        <v>2.0710000000000002</v>
      </c>
      <c r="H27" s="24">
        <v>1.948</v>
      </c>
      <c r="I27" s="25"/>
    </row>
    <row r="28" spans="1:9" x14ac:dyDescent="0.2">
      <c r="A28" s="19">
        <f t="shared" si="1"/>
        <v>16</v>
      </c>
      <c r="B28" s="20">
        <f t="shared" ref="B28:B39" si="2">+B27+1</f>
        <v>35591</v>
      </c>
      <c r="C28" s="89" t="s">
        <v>161</v>
      </c>
      <c r="D28" s="24">
        <v>18.690000000000001</v>
      </c>
      <c r="E28" s="24">
        <v>18.93</v>
      </c>
      <c r="F28" s="89" t="s">
        <v>161</v>
      </c>
      <c r="G28" s="24">
        <v>2.08</v>
      </c>
      <c r="H28" s="24">
        <v>1.95</v>
      </c>
      <c r="I28" s="25"/>
    </row>
    <row r="29" spans="1:9" x14ac:dyDescent="0.2">
      <c r="A29" s="19">
        <f t="shared" si="1"/>
        <v>17</v>
      </c>
      <c r="B29" s="20">
        <f t="shared" si="2"/>
        <v>35592</v>
      </c>
      <c r="C29" s="89" t="s">
        <v>161</v>
      </c>
      <c r="D29" s="24">
        <v>18.829999999999998</v>
      </c>
      <c r="E29" s="24">
        <v>19.059999999999999</v>
      </c>
      <c r="F29" s="89" t="s">
        <v>161</v>
      </c>
      <c r="G29" s="24">
        <v>2.149</v>
      </c>
      <c r="H29" s="24">
        <v>2.0129999999999999</v>
      </c>
      <c r="I29" s="25"/>
    </row>
    <row r="30" spans="1:9" x14ac:dyDescent="0.2">
      <c r="A30" s="19">
        <f t="shared" si="1"/>
        <v>18</v>
      </c>
      <c r="B30" s="20">
        <f t="shared" si="2"/>
        <v>35593</v>
      </c>
      <c r="C30" s="89" t="s">
        <v>161</v>
      </c>
      <c r="D30" s="24">
        <v>19.010000000000002</v>
      </c>
      <c r="E30" s="24">
        <v>19.170000000000002</v>
      </c>
      <c r="F30" s="89" t="s">
        <v>161</v>
      </c>
      <c r="G30" s="24">
        <v>2.1469999999999998</v>
      </c>
      <c r="H30" s="24">
        <v>2.0099999999999998</v>
      </c>
      <c r="I30" s="25"/>
    </row>
    <row r="31" spans="1:9" x14ac:dyDescent="0.2">
      <c r="A31" s="19">
        <f t="shared" si="1"/>
        <v>19</v>
      </c>
      <c r="B31" s="20">
        <f t="shared" si="2"/>
        <v>35594</v>
      </c>
      <c r="C31" s="89" t="s">
        <v>161</v>
      </c>
      <c r="D31" s="24">
        <v>19.23</v>
      </c>
      <c r="E31" s="24">
        <v>19.350000000000001</v>
      </c>
      <c r="F31" s="89" t="s">
        <v>161</v>
      </c>
      <c r="G31" s="24">
        <v>2.1589999999999998</v>
      </c>
      <c r="H31" s="24">
        <v>2.02</v>
      </c>
      <c r="I31" s="25"/>
    </row>
    <row r="32" spans="1:9" x14ac:dyDescent="0.2">
      <c r="A32" s="19">
        <f t="shared" si="1"/>
        <v>20</v>
      </c>
      <c r="B32" s="20">
        <f t="shared" si="2"/>
        <v>35595</v>
      </c>
      <c r="C32" s="89" t="s">
        <v>161</v>
      </c>
      <c r="D32" s="24">
        <v>18.79</v>
      </c>
      <c r="E32" s="24">
        <v>18.96</v>
      </c>
      <c r="F32" s="89" t="s">
        <v>161</v>
      </c>
      <c r="G32" s="24">
        <v>2.1709999999999998</v>
      </c>
      <c r="H32" s="24">
        <v>2.02</v>
      </c>
      <c r="I32" s="26"/>
    </row>
    <row r="33" spans="1:9" x14ac:dyDescent="0.2">
      <c r="A33" s="19">
        <f t="shared" si="1"/>
        <v>21</v>
      </c>
      <c r="B33" s="20">
        <f t="shared" si="2"/>
        <v>35596</v>
      </c>
      <c r="C33" s="89" t="s">
        <v>161</v>
      </c>
      <c r="D33" s="24">
        <v>18.670000000000002</v>
      </c>
      <c r="E33" s="24">
        <v>18.920000000000002</v>
      </c>
      <c r="F33" s="89" t="s">
        <v>161</v>
      </c>
      <c r="G33" s="24">
        <v>2.2210000000000001</v>
      </c>
      <c r="H33" s="24">
        <v>2.09</v>
      </c>
      <c r="I33" s="21"/>
    </row>
    <row r="34" spans="1:9" x14ac:dyDescent="0.2">
      <c r="A34" s="19">
        <f t="shared" si="1"/>
        <v>22</v>
      </c>
      <c r="B34" s="20">
        <f t="shared" si="2"/>
        <v>35597</v>
      </c>
      <c r="C34" s="89" t="s">
        <v>161</v>
      </c>
      <c r="D34" s="24">
        <v>18.55</v>
      </c>
      <c r="E34" s="24">
        <v>18.89</v>
      </c>
      <c r="F34" s="89" t="s">
        <v>161</v>
      </c>
      <c r="G34" s="24">
        <v>2.2349999999999999</v>
      </c>
      <c r="H34" s="24">
        <v>2.1</v>
      </c>
      <c r="I34" s="21"/>
    </row>
    <row r="35" spans="1:9" x14ac:dyDescent="0.2">
      <c r="A35" s="19">
        <f t="shared" si="1"/>
        <v>23</v>
      </c>
      <c r="B35" s="20">
        <f t="shared" si="2"/>
        <v>35598</v>
      </c>
      <c r="C35" s="92" t="s">
        <v>168</v>
      </c>
      <c r="D35" s="24">
        <v>19.14</v>
      </c>
      <c r="E35" s="24">
        <v>19.25</v>
      </c>
      <c r="F35" s="89" t="s">
        <v>161</v>
      </c>
      <c r="G35" s="24">
        <v>2.246</v>
      </c>
      <c r="H35" s="24">
        <v>2.12</v>
      </c>
      <c r="I35" s="21"/>
    </row>
    <row r="36" spans="1:9" x14ac:dyDescent="0.2">
      <c r="A36" s="19">
        <f t="shared" si="1"/>
        <v>24</v>
      </c>
      <c r="B36" s="20">
        <f t="shared" si="2"/>
        <v>35599</v>
      </c>
      <c r="C36" s="92" t="s">
        <v>168</v>
      </c>
      <c r="D36" s="24">
        <v>19.03</v>
      </c>
      <c r="E36" s="24">
        <v>19.2</v>
      </c>
      <c r="F36" s="89" t="s">
        <v>161</v>
      </c>
      <c r="G36" s="24">
        <v>2.286</v>
      </c>
      <c r="H36" s="24">
        <v>2.149</v>
      </c>
      <c r="I36" s="21"/>
    </row>
    <row r="37" spans="1:9" x14ac:dyDescent="0.2">
      <c r="A37" s="19">
        <f t="shared" si="1"/>
        <v>25</v>
      </c>
      <c r="B37" s="20">
        <f t="shared" si="2"/>
        <v>35600</v>
      </c>
      <c r="C37" s="92" t="s">
        <v>168</v>
      </c>
      <c r="D37" s="24">
        <v>19.52</v>
      </c>
      <c r="E37" s="24">
        <v>19.63</v>
      </c>
      <c r="F37" s="89" t="s">
        <v>161</v>
      </c>
      <c r="G37" s="24">
        <v>2.2269999999999999</v>
      </c>
      <c r="H37" s="24">
        <v>2.133</v>
      </c>
      <c r="I37" s="21"/>
    </row>
    <row r="38" spans="1:9" x14ac:dyDescent="0.2">
      <c r="A38" s="19">
        <f t="shared" si="1"/>
        <v>26</v>
      </c>
      <c r="B38" s="20">
        <f t="shared" si="2"/>
        <v>35601</v>
      </c>
      <c r="C38" s="92" t="s">
        <v>168</v>
      </c>
      <c r="D38" s="24">
        <v>19.09</v>
      </c>
      <c r="E38" s="24">
        <v>19.190000000000001</v>
      </c>
      <c r="F38" s="89" t="s">
        <v>161</v>
      </c>
      <c r="G38" s="24">
        <v>2.145</v>
      </c>
      <c r="H38" s="24">
        <v>2</v>
      </c>
      <c r="I38" s="92" t="s">
        <v>168</v>
      </c>
    </row>
    <row r="39" spans="1:9" x14ac:dyDescent="0.2">
      <c r="A39" s="19">
        <f t="shared" si="1"/>
        <v>27</v>
      </c>
      <c r="B39" s="20">
        <f t="shared" si="2"/>
        <v>35602</v>
      </c>
      <c r="C39" s="92" t="s">
        <v>168</v>
      </c>
      <c r="D39" s="24">
        <v>19.46</v>
      </c>
      <c r="E39" s="24">
        <v>19.559999999999999</v>
      </c>
      <c r="F39" s="92" t="s">
        <v>168</v>
      </c>
      <c r="G39" s="24">
        <v>2.1389999999999998</v>
      </c>
      <c r="H39" s="24">
        <v>2.0150000000000001</v>
      </c>
      <c r="I39" s="92" t="s">
        <v>168</v>
      </c>
    </row>
    <row r="40" spans="1:9" x14ac:dyDescent="0.2">
      <c r="A40" s="19">
        <f t="shared" si="1"/>
        <v>28</v>
      </c>
      <c r="B40" s="20">
        <f>+B39+3</f>
        <v>35605</v>
      </c>
      <c r="C40" s="92" t="s">
        <v>168</v>
      </c>
      <c r="D40" s="24">
        <v>19.8</v>
      </c>
      <c r="E40" s="24">
        <v>19.84</v>
      </c>
      <c r="F40" s="92" t="s">
        <v>168</v>
      </c>
      <c r="G40" s="24">
        <v>2.1389999999999998</v>
      </c>
      <c r="H40" s="24">
        <v>2.02</v>
      </c>
      <c r="I40" s="92" t="s">
        <v>168</v>
      </c>
    </row>
    <row r="41" spans="1:9" x14ac:dyDescent="0.2">
      <c r="A41" s="28"/>
      <c r="B41" s="20"/>
      <c r="C41" s="21"/>
      <c r="F41" s="27"/>
      <c r="I41" s="21"/>
    </row>
    <row r="42" spans="1:9" x14ac:dyDescent="0.2">
      <c r="A42" s="28" t="s">
        <v>20</v>
      </c>
      <c r="B42" s="20"/>
      <c r="C42" s="21"/>
      <c r="D42" s="29">
        <v>35601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35607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35606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ROUND((AVERAGE(D12:D34)),3)</f>
        <v>19.832000000000001</v>
      </c>
      <c r="E48" s="40">
        <f>ROUND((AVERAGE(E12:E34)),3)</f>
        <v>20.010000000000002</v>
      </c>
      <c r="F48" s="41" t="s">
        <v>29</v>
      </c>
      <c r="G48" s="42">
        <f>ROUND((AVERAGE(G17:G38)),5)</f>
        <v>2.17252</v>
      </c>
      <c r="H48" s="42">
        <f>ROUND((AVERAGE(H16:H37)),5)</f>
        <v>2.0451899999999998</v>
      </c>
      <c r="I48" s="43" t="s">
        <v>30</v>
      </c>
    </row>
    <row r="49" spans="1:9" x14ac:dyDescent="0.2">
      <c r="A49" s="44" t="s">
        <v>31</v>
      </c>
      <c r="B49" s="45"/>
      <c r="C49" s="46" t="s">
        <v>169</v>
      </c>
      <c r="D49" s="47">
        <f>ROUND((AVERAGE(D20:D40)),3)</f>
        <v>19.218</v>
      </c>
      <c r="E49" s="47">
        <f>ROUND((AVERAGE(E20:E40)),3)</f>
        <v>19.411999999999999</v>
      </c>
      <c r="F49" s="48" t="s">
        <v>33</v>
      </c>
      <c r="G49" s="49">
        <f>ROUND((AVERAGE(G20:G40)),5)</f>
        <v>2.16248</v>
      </c>
      <c r="H49" s="49">
        <f>ROUND((AVERAGE(H20:H40)),5)</f>
        <v>2.0299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ROUND((((SUM(D20:D40))-D34+E34)/21),3)</f>
        <v>19.234000000000002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D34</f>
        <v>18.55</v>
      </c>
      <c r="E51" s="47" t="s">
        <v>36</v>
      </c>
      <c r="F51" s="53" t="s">
        <v>49</v>
      </c>
      <c r="G51" s="49">
        <f>G38</f>
        <v>2.145</v>
      </c>
      <c r="H51" s="49">
        <f>H37</f>
        <v>2.133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ROUND((SUM(D33:D34)/2),3)</f>
        <v>18.61</v>
      </c>
      <c r="E52" s="54" t="s">
        <v>36</v>
      </c>
      <c r="F52" s="53" t="s">
        <v>43</v>
      </c>
      <c r="G52" s="49">
        <f>ROUND(SUM(G37:G38)/2,5)</f>
        <v>2.1859999999999999</v>
      </c>
      <c r="H52" s="49">
        <f>SUM(H36:H37)/2</f>
        <v>2.141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ROUND((SUM(D32:D34)/3),3)</f>
        <v>18.670000000000002</v>
      </c>
      <c r="E53" s="47" t="s">
        <v>36</v>
      </c>
      <c r="F53" s="53" t="s">
        <v>40</v>
      </c>
      <c r="G53" s="49">
        <f>ROUND(AVERAGE(G36:G38),5)</f>
        <v>2.2193299999999998</v>
      </c>
      <c r="H53" s="49">
        <f>ROUND(AVERAGE(H35:H37),5)</f>
        <v>2.1339999999999999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2.226</v>
      </c>
      <c r="H54" s="49">
        <f>ROUND(AVERAGE(H34:H37),5)</f>
        <v>2.1255000000000002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ROUND((SUM(D30:D34)/5),3)</f>
        <v>18.850000000000001</v>
      </c>
      <c r="E55" s="55" t="s">
        <v>36</v>
      </c>
      <c r="F55" s="53" t="s">
        <v>38</v>
      </c>
      <c r="G55" s="49">
        <f>ROUND(AVERAGE(G34:G38),5)</f>
        <v>2.2277999999999998</v>
      </c>
      <c r="H55" s="49">
        <f>ROUND(AVERAGE(H33:H37),5)</f>
        <v>2.1183999999999998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2.2269999999999999</v>
      </c>
      <c r="H56" s="49">
        <f>H36</f>
        <v>2.149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2.286</v>
      </c>
      <c r="H57" s="42">
        <f>H35</f>
        <v>2.12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2.2565</v>
      </c>
      <c r="H58" s="49">
        <f>ROUND(AVERAGE(H35:H36),5)</f>
        <v>2.1345000000000001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25"/>
      <c r="C62" s="25"/>
      <c r="E62" s="25"/>
      <c r="F62" s="61"/>
      <c r="G62" s="62"/>
      <c r="H62" s="62"/>
      <c r="I62" s="25"/>
    </row>
    <row r="63" spans="1:9" x14ac:dyDescent="0.2">
      <c r="A63" s="64" t="s">
        <v>170</v>
      </c>
      <c r="C63" s="69">
        <v>20.34</v>
      </c>
      <c r="E63" s="64" t="s">
        <v>170</v>
      </c>
      <c r="G63" s="70">
        <v>32.71</v>
      </c>
      <c r="H63" s="62"/>
      <c r="I63" s="25"/>
    </row>
    <row r="64" spans="1:9" x14ac:dyDescent="0.2">
      <c r="A64" s="67" t="s">
        <v>171</v>
      </c>
      <c r="B64" s="68" t="s">
        <v>59</v>
      </c>
      <c r="C64" s="69">
        <v>20.86</v>
      </c>
      <c r="E64" s="67" t="s">
        <v>171</v>
      </c>
      <c r="F64" s="68" t="s">
        <v>60</v>
      </c>
      <c r="G64" s="70">
        <v>33.35</v>
      </c>
      <c r="H64" s="62"/>
      <c r="I64" s="25"/>
    </row>
    <row r="65" spans="1:9" x14ac:dyDescent="0.2">
      <c r="A65" s="67" t="s">
        <v>172</v>
      </c>
      <c r="C65" s="69">
        <v>20.399999999999999</v>
      </c>
      <c r="E65" s="67" t="s">
        <v>172</v>
      </c>
      <c r="G65" s="70">
        <v>33.020000000000003</v>
      </c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C65</f>
        <v>20.399999999999999</v>
      </c>
      <c r="E67" s="25" t="s">
        <v>62</v>
      </c>
      <c r="F67" s="68" t="s">
        <v>64</v>
      </c>
      <c r="G67" s="70">
        <f>G65</f>
        <v>33.020000000000003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SUM(C64:C65)/2</f>
        <v>20.63</v>
      </c>
      <c r="E68" s="25" t="s">
        <v>65</v>
      </c>
      <c r="F68" s="68" t="s">
        <v>67</v>
      </c>
      <c r="G68" s="70">
        <f>SUM(G64:G65)/2</f>
        <v>33.185000000000002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SUM(C63:C65)/3</f>
        <v>20.533333333333335</v>
      </c>
      <c r="E69" s="25" t="s">
        <v>68</v>
      </c>
      <c r="F69" s="68" t="s">
        <v>70</v>
      </c>
      <c r="G69" s="70">
        <f>SUM(G63:G65)/3</f>
        <v>33.026666666666671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67" t="s">
        <v>171</v>
      </c>
      <c r="C73" s="65">
        <v>1.32</v>
      </c>
      <c r="D73" s="25"/>
      <c r="E73" s="25"/>
      <c r="F73" s="61"/>
      <c r="G73" s="62"/>
      <c r="H73" s="62"/>
      <c r="I73" s="25"/>
    </row>
    <row r="74" spans="1:9" x14ac:dyDescent="0.2">
      <c r="A74" s="67" t="s">
        <v>172</v>
      </c>
      <c r="C74" s="65">
        <v>1.32</v>
      </c>
      <c r="D74" s="25"/>
      <c r="E74" s="25"/>
      <c r="F74" s="61"/>
      <c r="G74" s="62"/>
      <c r="H74" s="62"/>
      <c r="I74" s="25"/>
    </row>
    <row r="75" spans="1:9" x14ac:dyDescent="0.2">
      <c r="A75" s="67" t="s">
        <v>173</v>
      </c>
      <c r="C75" s="65">
        <v>1.32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1.32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SUM(C74:C75)/2</f>
        <v>1.32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SUM(C73:C75)/3</f>
        <v>1.32</v>
      </c>
      <c r="D79" s="25"/>
      <c r="E79" s="25"/>
      <c r="F79" s="61"/>
      <c r="G79" s="62"/>
      <c r="H79" s="62"/>
      <c r="I79" s="25"/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75" fitToWidth="2" orientation="portrait" r:id="rId1"/>
  <headerFooter alignWithMargins="0">
    <oddHeader>&amp;A</oddHeader>
    <oddFooter>&amp;Cl:\common\staggs\nymexstl.xlsPage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B12" sqref="B12"/>
    </sheetView>
  </sheetViews>
  <sheetFormatPr defaultRowHeight="12.75" x14ac:dyDescent="0.2"/>
  <cols>
    <col min="1" max="1" width="10.85546875" customWidth="1"/>
    <col min="2" max="2" width="10.28515625" customWidth="1"/>
    <col min="3" max="3" width="13.140625" customWidth="1"/>
    <col min="5" max="5" width="11" customWidth="1"/>
    <col min="7" max="7" width="9.28515625" customWidth="1"/>
    <col min="8" max="8" width="12.85546875" customWidth="1"/>
    <col min="9" max="9" width="14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174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7" si="0">A11+1</f>
        <v>1</v>
      </c>
      <c r="B12" s="20">
        <v>35598</v>
      </c>
      <c r="C12" s="89" t="s">
        <v>168</v>
      </c>
      <c r="D12" s="24">
        <v>19.14</v>
      </c>
      <c r="E12" s="24">
        <v>19.25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>+B12+1</f>
        <v>35599</v>
      </c>
      <c r="C13" s="89" t="s">
        <v>168</v>
      </c>
      <c r="D13" s="24">
        <v>19.03</v>
      </c>
      <c r="E13" s="24">
        <v>19.2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>+B13+1</f>
        <v>35600</v>
      </c>
      <c r="C14" s="89" t="s">
        <v>168</v>
      </c>
      <c r="D14" s="24">
        <v>19.52</v>
      </c>
      <c r="E14" s="24">
        <v>19.63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20">
        <f>+B14+1</f>
        <v>35601</v>
      </c>
      <c r="C15" s="89" t="s">
        <v>168</v>
      </c>
      <c r="D15" s="24">
        <v>19.09</v>
      </c>
      <c r="E15" s="24">
        <v>19.190000000000001</v>
      </c>
      <c r="F15" s="89"/>
      <c r="G15" s="24"/>
      <c r="H15" s="24">
        <v>2</v>
      </c>
      <c r="I15" s="89" t="s">
        <v>168</v>
      </c>
    </row>
    <row r="16" spans="1:9" x14ac:dyDescent="0.2">
      <c r="A16" s="19">
        <f t="shared" si="0"/>
        <v>5</v>
      </c>
      <c r="B16" s="20">
        <f>+B15+1</f>
        <v>35602</v>
      </c>
      <c r="C16" s="89" t="s">
        <v>168</v>
      </c>
      <c r="D16" s="24">
        <v>19.46</v>
      </c>
      <c r="E16" s="24">
        <v>19.559999999999999</v>
      </c>
      <c r="F16" s="89" t="s">
        <v>168</v>
      </c>
      <c r="G16" s="24">
        <v>2.1389999999999998</v>
      </c>
      <c r="H16" s="24">
        <v>2.0150000000000001</v>
      </c>
      <c r="I16" s="89" t="s">
        <v>168</v>
      </c>
    </row>
    <row r="17" spans="1:9" x14ac:dyDescent="0.2">
      <c r="A17" s="19">
        <f t="shared" si="0"/>
        <v>6</v>
      </c>
      <c r="B17" s="20">
        <f>+B16+3</f>
        <v>35605</v>
      </c>
      <c r="C17" s="89" t="s">
        <v>168</v>
      </c>
      <c r="D17" s="24">
        <v>19.8</v>
      </c>
      <c r="E17" s="24">
        <v>19.84</v>
      </c>
      <c r="F17" s="89" t="s">
        <v>168</v>
      </c>
      <c r="G17" s="24">
        <v>2.1389999999999998</v>
      </c>
      <c r="H17" s="24">
        <v>2.02</v>
      </c>
      <c r="I17" s="89" t="s">
        <v>168</v>
      </c>
    </row>
    <row r="18" spans="1:9" x14ac:dyDescent="0.2">
      <c r="A18" s="19"/>
      <c r="B18" s="20"/>
      <c r="C18" s="89"/>
      <c r="D18" s="24"/>
      <c r="E18" s="24"/>
      <c r="F18" s="89"/>
      <c r="G18" s="24"/>
      <c r="H18" s="24"/>
      <c r="I18" s="89"/>
    </row>
    <row r="19" spans="1:9" x14ac:dyDescent="0.2">
      <c r="A19" s="19">
        <f>A17+1</f>
        <v>7</v>
      </c>
      <c r="B19" s="20">
        <v>35612</v>
      </c>
      <c r="C19" s="89" t="s">
        <v>168</v>
      </c>
      <c r="D19" s="24">
        <v>20.12</v>
      </c>
      <c r="E19" s="24">
        <v>20.12</v>
      </c>
      <c r="F19" s="89" t="s">
        <v>168</v>
      </c>
      <c r="G19" s="24">
        <v>2.11</v>
      </c>
      <c r="H19" s="24">
        <v>1.982</v>
      </c>
      <c r="I19" s="21"/>
    </row>
    <row r="20" spans="1:9" x14ac:dyDescent="0.2">
      <c r="A20" s="19">
        <f>A19+1</f>
        <v>8</v>
      </c>
      <c r="B20" s="20">
        <f>B19+1</f>
        <v>35613</v>
      </c>
      <c r="C20" s="89" t="s">
        <v>168</v>
      </c>
      <c r="D20" s="24">
        <v>20.34</v>
      </c>
      <c r="E20" s="24">
        <v>20.34</v>
      </c>
      <c r="F20" s="89" t="s">
        <v>168</v>
      </c>
      <c r="G20" s="24">
        <v>2.0670000000000002</v>
      </c>
      <c r="H20" s="24">
        <v>1.95</v>
      </c>
      <c r="I20" s="25"/>
    </row>
    <row r="21" spans="1:9" x14ac:dyDescent="0.2">
      <c r="A21" s="19">
        <f>A20+1</f>
        <v>9</v>
      </c>
      <c r="B21" s="20">
        <f>B20+1</f>
        <v>35614</v>
      </c>
      <c r="C21" s="89" t="s">
        <v>168</v>
      </c>
      <c r="D21" s="24">
        <v>19.559999999999999</v>
      </c>
      <c r="E21" s="24">
        <v>19.600000000000001</v>
      </c>
      <c r="F21" s="89" t="s">
        <v>168</v>
      </c>
      <c r="G21" s="24">
        <v>2.1030000000000002</v>
      </c>
      <c r="H21" s="24">
        <v>1.972</v>
      </c>
      <c r="I21" s="25"/>
    </row>
    <row r="22" spans="1:9" x14ac:dyDescent="0.2">
      <c r="A22" s="19">
        <f t="shared" ref="A22:A40" si="1">A21+1</f>
        <v>10</v>
      </c>
      <c r="B22" s="20">
        <f>B21+4</f>
        <v>35618</v>
      </c>
      <c r="C22" s="89" t="s">
        <v>168</v>
      </c>
      <c r="D22" s="24">
        <v>19.52</v>
      </c>
      <c r="E22" s="24">
        <v>19.63</v>
      </c>
      <c r="F22" s="89" t="s">
        <v>168</v>
      </c>
      <c r="G22" s="24">
        <v>2.0680000000000001</v>
      </c>
      <c r="H22" s="24">
        <v>1.9550000000000001</v>
      </c>
      <c r="I22" s="25"/>
    </row>
    <row r="23" spans="1:9" x14ac:dyDescent="0.2">
      <c r="A23" s="19">
        <f t="shared" si="1"/>
        <v>11</v>
      </c>
      <c r="B23" s="20">
        <f>B22+1</f>
        <v>35619</v>
      </c>
      <c r="C23" s="89" t="s">
        <v>168</v>
      </c>
      <c r="D23" s="24">
        <v>19.73</v>
      </c>
      <c r="E23" s="24">
        <v>19.829999999999998</v>
      </c>
      <c r="F23" s="89" t="s">
        <v>168</v>
      </c>
      <c r="G23" s="24">
        <v>2.1160000000000001</v>
      </c>
      <c r="H23" s="24">
        <v>2.0049999999999999</v>
      </c>
      <c r="I23" s="25"/>
    </row>
    <row r="24" spans="1:9" x14ac:dyDescent="0.2">
      <c r="A24" s="19">
        <f t="shared" si="1"/>
        <v>12</v>
      </c>
      <c r="B24" s="20">
        <f>B23+1</f>
        <v>35620</v>
      </c>
      <c r="C24" s="89" t="s">
        <v>168</v>
      </c>
      <c r="D24" s="24">
        <v>19.46</v>
      </c>
      <c r="E24" s="24">
        <v>19.59</v>
      </c>
      <c r="F24" s="89" t="s">
        <v>168</v>
      </c>
      <c r="G24" s="24">
        <v>2.0979999999999999</v>
      </c>
      <c r="H24" s="24">
        <v>1.99</v>
      </c>
      <c r="I24" s="25"/>
    </row>
    <row r="25" spans="1:9" x14ac:dyDescent="0.2">
      <c r="A25" s="19">
        <f t="shared" si="1"/>
        <v>13</v>
      </c>
      <c r="B25" s="20">
        <f>B24+1</f>
        <v>35621</v>
      </c>
      <c r="C25" s="89" t="s">
        <v>168</v>
      </c>
      <c r="D25" s="24">
        <v>19.22</v>
      </c>
      <c r="E25" s="24">
        <v>19.38</v>
      </c>
      <c r="F25" s="89" t="s">
        <v>168</v>
      </c>
      <c r="G25" s="24">
        <v>2.1150000000000002</v>
      </c>
      <c r="H25" s="24">
        <v>2.0049999999999999</v>
      </c>
      <c r="I25" s="25"/>
    </row>
    <row r="26" spans="1:9" x14ac:dyDescent="0.2">
      <c r="A26" s="19">
        <f t="shared" si="1"/>
        <v>14</v>
      </c>
      <c r="B26" s="20">
        <f>B25+1</f>
        <v>35622</v>
      </c>
      <c r="C26" s="89" t="s">
        <v>168</v>
      </c>
      <c r="D26" s="24">
        <v>19.329999999999998</v>
      </c>
      <c r="E26" s="24">
        <v>19.489999999999998</v>
      </c>
      <c r="F26" s="89" t="s">
        <v>168</v>
      </c>
      <c r="G26" s="24">
        <v>2.0939999999999999</v>
      </c>
      <c r="H26" s="24">
        <v>1.992</v>
      </c>
      <c r="I26" s="25"/>
    </row>
    <row r="27" spans="1:9" x14ac:dyDescent="0.2">
      <c r="A27" s="19">
        <f t="shared" si="1"/>
        <v>15</v>
      </c>
      <c r="B27" s="20">
        <f>B26+3</f>
        <v>35625</v>
      </c>
      <c r="C27" s="89" t="s">
        <v>168</v>
      </c>
      <c r="D27" s="24">
        <v>18.989999999999998</v>
      </c>
      <c r="E27" s="24">
        <v>19.13</v>
      </c>
      <c r="F27" s="89" t="s">
        <v>168</v>
      </c>
      <c r="G27" s="24">
        <v>2.1509999999999998</v>
      </c>
      <c r="H27" s="24">
        <v>2.0499999999999998</v>
      </c>
      <c r="I27" s="25"/>
    </row>
    <row r="28" spans="1:9" x14ac:dyDescent="0.2">
      <c r="A28" s="19">
        <f t="shared" si="1"/>
        <v>16</v>
      </c>
      <c r="B28" s="20">
        <f>B27+1</f>
        <v>35626</v>
      </c>
      <c r="C28" s="89" t="s">
        <v>168</v>
      </c>
      <c r="D28" s="24">
        <v>19.670000000000002</v>
      </c>
      <c r="E28" s="24">
        <v>19.760000000000002</v>
      </c>
      <c r="F28" s="89" t="s">
        <v>168</v>
      </c>
      <c r="G28" s="24">
        <v>2.1619999999999999</v>
      </c>
      <c r="H28" s="24">
        <v>2.06</v>
      </c>
      <c r="I28" s="25"/>
    </row>
    <row r="29" spans="1:9" x14ac:dyDescent="0.2">
      <c r="A29" s="19">
        <f t="shared" si="1"/>
        <v>17</v>
      </c>
      <c r="B29" s="20">
        <f>B28+1</f>
        <v>35627</v>
      </c>
      <c r="C29" s="89" t="s">
        <v>168</v>
      </c>
      <c r="D29" s="24">
        <v>19.649999999999999</v>
      </c>
      <c r="E29" s="24">
        <v>19.71</v>
      </c>
      <c r="F29" s="89" t="s">
        <v>168</v>
      </c>
      <c r="G29" s="24">
        <v>2.1739999999999999</v>
      </c>
      <c r="H29" s="24">
        <v>2.08</v>
      </c>
      <c r="I29" s="25"/>
    </row>
    <row r="30" spans="1:9" x14ac:dyDescent="0.2">
      <c r="A30" s="19">
        <f t="shared" si="1"/>
        <v>18</v>
      </c>
      <c r="B30" s="20">
        <f>B29+1</f>
        <v>35628</v>
      </c>
      <c r="C30" s="89" t="s">
        <v>168</v>
      </c>
      <c r="D30" s="24">
        <v>19.989999999999998</v>
      </c>
      <c r="E30" s="24">
        <v>20.02</v>
      </c>
      <c r="F30" s="89" t="s">
        <v>168</v>
      </c>
      <c r="G30" s="24">
        <v>2.1749999999999998</v>
      </c>
      <c r="H30" s="24">
        <v>2.08</v>
      </c>
      <c r="I30" s="25"/>
    </row>
    <row r="31" spans="1:9" x14ac:dyDescent="0.2">
      <c r="A31" s="19">
        <f t="shared" si="1"/>
        <v>19</v>
      </c>
      <c r="B31" s="20">
        <f>B30+1</f>
        <v>35629</v>
      </c>
      <c r="C31" s="89" t="s">
        <v>168</v>
      </c>
      <c r="D31" s="24">
        <v>19.27</v>
      </c>
      <c r="E31" s="24">
        <v>19.43</v>
      </c>
      <c r="F31" s="89" t="s">
        <v>168</v>
      </c>
      <c r="G31" s="24">
        <v>2.1680000000000001</v>
      </c>
      <c r="H31" s="24">
        <v>2.0779999999999998</v>
      </c>
      <c r="I31" s="26"/>
    </row>
    <row r="32" spans="1:9" x14ac:dyDescent="0.2">
      <c r="A32" s="19">
        <f t="shared" si="1"/>
        <v>20</v>
      </c>
      <c r="B32" s="20">
        <f>B31+3</f>
        <v>35632</v>
      </c>
      <c r="C32" s="89" t="s">
        <v>168</v>
      </c>
      <c r="D32" s="24">
        <v>19.18</v>
      </c>
      <c r="E32" s="24">
        <v>19.420000000000002</v>
      </c>
      <c r="F32" s="89" t="s">
        <v>168</v>
      </c>
      <c r="G32" s="24">
        <v>2.085</v>
      </c>
      <c r="H32" s="24">
        <v>2.0070000000000001</v>
      </c>
      <c r="I32" s="21"/>
    </row>
    <row r="33" spans="1:9" x14ac:dyDescent="0.2">
      <c r="A33" s="19">
        <f t="shared" si="1"/>
        <v>21</v>
      </c>
      <c r="B33" s="20">
        <f>B32+1</f>
        <v>35633</v>
      </c>
      <c r="C33" s="89" t="s">
        <v>168</v>
      </c>
      <c r="D33" s="24">
        <v>19.079999999999998</v>
      </c>
      <c r="E33" s="24">
        <v>19.48</v>
      </c>
      <c r="F33" s="89" t="s">
        <v>168</v>
      </c>
      <c r="G33" s="24">
        <v>2.117</v>
      </c>
      <c r="H33" s="24">
        <v>2.036</v>
      </c>
      <c r="I33" s="21"/>
    </row>
    <row r="34" spans="1:9" x14ac:dyDescent="0.2">
      <c r="A34" s="19">
        <f t="shared" si="1"/>
        <v>22</v>
      </c>
      <c r="B34" s="20">
        <f>B33+1</f>
        <v>35634</v>
      </c>
      <c r="C34" s="92" t="s">
        <v>175</v>
      </c>
      <c r="D34" s="24">
        <v>19.63</v>
      </c>
      <c r="E34" s="24">
        <v>19.7</v>
      </c>
      <c r="F34" s="89" t="s">
        <v>168</v>
      </c>
      <c r="G34" s="24">
        <v>2.1480000000000001</v>
      </c>
      <c r="H34" s="24">
        <v>2.0649999999999999</v>
      </c>
      <c r="I34" s="21"/>
    </row>
    <row r="35" spans="1:9" x14ac:dyDescent="0.2">
      <c r="A35" s="19">
        <f t="shared" si="1"/>
        <v>23</v>
      </c>
      <c r="B35" s="20">
        <f>B34+1</f>
        <v>35635</v>
      </c>
      <c r="C35" s="92" t="s">
        <v>175</v>
      </c>
      <c r="D35" s="24">
        <v>19.77</v>
      </c>
      <c r="E35" s="24">
        <v>19.84</v>
      </c>
      <c r="F35" s="89" t="s">
        <v>168</v>
      </c>
      <c r="G35" s="24">
        <v>2.1749999999999998</v>
      </c>
      <c r="H35" s="24">
        <v>2.1</v>
      </c>
      <c r="I35" s="21"/>
    </row>
    <row r="36" spans="1:9" x14ac:dyDescent="0.2">
      <c r="A36" s="19">
        <f t="shared" si="1"/>
        <v>24</v>
      </c>
      <c r="B36" s="20">
        <f>B35+1</f>
        <v>35636</v>
      </c>
      <c r="C36" s="92" t="s">
        <v>175</v>
      </c>
      <c r="D36" s="24">
        <v>19.89</v>
      </c>
      <c r="E36" s="24">
        <v>19.940000000000001</v>
      </c>
      <c r="F36" s="89" t="s">
        <v>168</v>
      </c>
      <c r="G36" s="24">
        <v>2.1459999999999999</v>
      </c>
      <c r="H36" s="24">
        <v>2.0950000000000002</v>
      </c>
      <c r="I36" s="21"/>
    </row>
    <row r="37" spans="1:9" x14ac:dyDescent="0.2">
      <c r="A37" s="19">
        <f t="shared" si="1"/>
        <v>25</v>
      </c>
      <c r="B37" s="20">
        <f>B36+3</f>
        <v>35639</v>
      </c>
      <c r="C37" s="92" t="s">
        <v>175</v>
      </c>
      <c r="D37" s="24">
        <v>19.809999999999999</v>
      </c>
      <c r="E37" s="24">
        <v>19.86</v>
      </c>
      <c r="F37" s="89" t="s">
        <v>168</v>
      </c>
      <c r="G37" s="24">
        <v>2.1829999999999998</v>
      </c>
      <c r="H37" s="24">
        <v>2.11</v>
      </c>
      <c r="I37" s="92"/>
    </row>
    <row r="38" spans="1:9" x14ac:dyDescent="0.2">
      <c r="A38" s="19">
        <f t="shared" si="1"/>
        <v>26</v>
      </c>
      <c r="B38" s="20">
        <f>B37+1</f>
        <v>35640</v>
      </c>
      <c r="C38" s="92" t="s">
        <v>175</v>
      </c>
      <c r="D38" s="24">
        <v>19.850000000000001</v>
      </c>
      <c r="E38" s="24">
        <v>19.91</v>
      </c>
      <c r="F38" s="89" t="s">
        <v>168</v>
      </c>
      <c r="G38" s="24">
        <v>2.161</v>
      </c>
      <c r="H38" s="24">
        <v>2.1179999999999999</v>
      </c>
      <c r="I38" s="92"/>
    </row>
    <row r="39" spans="1:9" x14ac:dyDescent="0.2">
      <c r="A39" s="19">
        <f t="shared" si="1"/>
        <v>27</v>
      </c>
      <c r="B39" s="20">
        <f>B38+1</f>
        <v>35641</v>
      </c>
      <c r="C39" s="92" t="s">
        <v>175</v>
      </c>
      <c r="D39" s="24">
        <v>20.3</v>
      </c>
      <c r="E39" s="24">
        <v>20.309999999999999</v>
      </c>
      <c r="F39" s="92" t="s">
        <v>175</v>
      </c>
      <c r="G39" s="24">
        <v>2.161</v>
      </c>
      <c r="H39" s="24">
        <v>2.145</v>
      </c>
      <c r="I39" s="92"/>
    </row>
    <row r="40" spans="1:9" x14ac:dyDescent="0.2">
      <c r="A40" s="19">
        <f t="shared" si="1"/>
        <v>28</v>
      </c>
      <c r="B40" s="20">
        <f>B39+1</f>
        <v>35642</v>
      </c>
      <c r="C40" s="92" t="s">
        <v>175</v>
      </c>
      <c r="D40" s="24">
        <v>20.14</v>
      </c>
      <c r="E40" s="24">
        <v>20.18</v>
      </c>
      <c r="F40" s="92" t="s">
        <v>175</v>
      </c>
      <c r="G40" s="24">
        <v>2.177</v>
      </c>
      <c r="H40" s="24">
        <v>2.0649999999999999</v>
      </c>
      <c r="I40" s="92" t="s">
        <v>175</v>
      </c>
    </row>
    <row r="41" spans="1:9" x14ac:dyDescent="0.2">
      <c r="A41" s="28"/>
      <c r="B41" s="20"/>
      <c r="C41" s="21"/>
      <c r="F41" s="27"/>
      <c r="I41" s="21"/>
    </row>
    <row r="42" spans="1:9" x14ac:dyDescent="0.2">
      <c r="A42" s="28" t="s">
        <v>20</v>
      </c>
      <c r="B42" s="20"/>
      <c r="C42" s="21"/>
      <c r="D42" s="29">
        <v>35633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35640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35639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ROUND((AVERAGE(D12:D33)),3)</f>
        <v>19.483000000000001</v>
      </c>
      <c r="E48" s="40">
        <f>ROUND((AVERAGE(E12:E33)),3)</f>
        <v>19.600000000000001</v>
      </c>
      <c r="F48" s="41" t="s">
        <v>29</v>
      </c>
      <c r="G48" s="42">
        <f>ROUND((AVERAGE(G16:G38)),5)</f>
        <v>2.1315499999999998</v>
      </c>
      <c r="H48" s="42">
        <f>ROUND((AVERAGE(H15:H39)),5)</f>
        <v>2.0379200000000002</v>
      </c>
      <c r="I48" s="43" t="s">
        <v>30</v>
      </c>
    </row>
    <row r="49" spans="1:9" x14ac:dyDescent="0.2">
      <c r="A49" s="44" t="s">
        <v>31</v>
      </c>
      <c r="B49" s="45"/>
      <c r="C49" s="46" t="s">
        <v>176</v>
      </c>
      <c r="D49" s="47">
        <f>ROUND((AVERAGE(D19:D40)),3)</f>
        <v>19.658999999999999</v>
      </c>
      <c r="E49" s="47">
        <f>ROUND((AVERAGE(E19:E40)),3)</f>
        <v>19.757999999999999</v>
      </c>
      <c r="F49" s="48" t="s">
        <v>33</v>
      </c>
      <c r="G49" s="49">
        <f>ROUND((AVERAGE(G19:G40)),5)</f>
        <v>2.1342699999999999</v>
      </c>
      <c r="H49" s="49">
        <f>ROUND((AVERAGE(H19:H40)),5)</f>
        <v>2.0427300000000002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ROUND((((SUM(D19:D40))-D33+E33)/22),3)</f>
        <v>19.677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D33</f>
        <v>19.079999999999998</v>
      </c>
      <c r="E51" s="47" t="s">
        <v>36</v>
      </c>
      <c r="F51" s="53" t="s">
        <v>49</v>
      </c>
      <c r="G51" s="49">
        <f>G38</f>
        <v>2.161</v>
      </c>
      <c r="H51" s="49">
        <f>H39</f>
        <v>2.145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ROUND((SUM(D32:D33)/2),3)</f>
        <v>19.13</v>
      </c>
      <c r="E52" s="54" t="s">
        <v>36</v>
      </c>
      <c r="F52" s="53" t="s">
        <v>43</v>
      </c>
      <c r="G52" s="49">
        <f>ROUND(SUM(G37:G38)/2,5)</f>
        <v>2.1720000000000002</v>
      </c>
      <c r="H52" s="49">
        <f>SUM(H38:H39)/2</f>
        <v>2.1315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ROUND((SUM(D31:D33)/3),3)</f>
        <v>19.177</v>
      </c>
      <c r="E53" s="47" t="s">
        <v>36</v>
      </c>
      <c r="F53" s="53" t="s">
        <v>40</v>
      </c>
      <c r="G53" s="49">
        <f>ROUND(AVERAGE(G36:G38),5)</f>
        <v>2.1633300000000002</v>
      </c>
      <c r="H53" s="49">
        <f>ROUND(AVERAGE(H37:H39),5)</f>
        <v>2.1243300000000001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2.1662499999999998</v>
      </c>
      <c r="H54" s="49">
        <f>ROUND(AVERAGE(H36:H39),5)</f>
        <v>2.117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ROUND((SUM(D29:D33)/5),3)</f>
        <v>19.434000000000001</v>
      </c>
      <c r="E55" s="55" t="s">
        <v>36</v>
      </c>
      <c r="F55" s="53" t="s">
        <v>38</v>
      </c>
      <c r="G55" s="49">
        <f>ROUND(AVERAGE(G34:G38),5)</f>
        <v>2.1625999999999999</v>
      </c>
      <c r="H55" s="49">
        <f>ROUND(AVERAGE(H35:H39),5)</f>
        <v>2.1135999999999999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2.1829999999999998</v>
      </c>
      <c r="H56" s="49">
        <f>H38</f>
        <v>2.1179999999999999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2.1459999999999999</v>
      </c>
      <c r="H57" s="42">
        <f>H37</f>
        <v>2.11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2.1644999999999999</v>
      </c>
      <c r="H58" s="49">
        <f>ROUND(AVERAGE(H37:H38),5)</f>
        <v>2.1139999999999999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25"/>
      <c r="C62" s="25"/>
      <c r="E62" s="25"/>
      <c r="F62" s="61"/>
      <c r="G62" s="62"/>
      <c r="H62" s="62"/>
      <c r="I62" s="25"/>
    </row>
    <row r="63" spans="1:9" x14ac:dyDescent="0.2">
      <c r="A63" s="94">
        <v>35635</v>
      </c>
      <c r="C63" s="69">
        <v>21.1</v>
      </c>
      <c r="E63" s="94">
        <v>35635</v>
      </c>
      <c r="G63" s="70">
        <v>35.49</v>
      </c>
      <c r="H63" s="62"/>
      <c r="I63" s="25"/>
    </row>
    <row r="64" spans="1:9" x14ac:dyDescent="0.2">
      <c r="A64" s="95">
        <v>35636</v>
      </c>
      <c r="B64" s="68" t="s">
        <v>59</v>
      </c>
      <c r="C64" s="69">
        <v>20.68</v>
      </c>
      <c r="E64" s="95">
        <v>35636</v>
      </c>
      <c r="F64" s="68" t="s">
        <v>60</v>
      </c>
      <c r="G64" s="70">
        <v>37.049999999999997</v>
      </c>
      <c r="H64" s="62"/>
      <c r="I64" s="25"/>
    </row>
    <row r="65" spans="1:9" x14ac:dyDescent="0.2">
      <c r="A65" s="95">
        <v>35639</v>
      </c>
      <c r="C65" s="69">
        <v>20.56</v>
      </c>
      <c r="E65" s="95">
        <v>35639</v>
      </c>
      <c r="G65" s="70">
        <v>38.28</v>
      </c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AVERAGE(C65)</f>
        <v>20.56</v>
      </c>
      <c r="E67" s="25" t="s">
        <v>62</v>
      </c>
      <c r="F67" s="68" t="s">
        <v>64</v>
      </c>
      <c r="G67" s="69">
        <f>AVERAGE(G65)</f>
        <v>38.28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AVERAGE(C64:C65)</f>
        <v>20.619999999999997</v>
      </c>
      <c r="E68" s="25" t="s">
        <v>65</v>
      </c>
      <c r="F68" s="68" t="s">
        <v>67</v>
      </c>
      <c r="G68" s="69">
        <f>AVERAGE(G64:G65)</f>
        <v>37.664999999999999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AVERAGE(C63:C65)</f>
        <v>20.78</v>
      </c>
      <c r="E69" s="25" t="s">
        <v>68</v>
      </c>
      <c r="F69" s="68" t="s">
        <v>70</v>
      </c>
      <c r="G69" s="69">
        <f>AVERAGE(G63:G65)</f>
        <v>36.94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5">
        <v>35636</v>
      </c>
      <c r="C73" s="65">
        <v>1.32</v>
      </c>
      <c r="D73" s="25"/>
      <c r="E73" s="25"/>
      <c r="F73" s="61"/>
      <c r="G73" s="62"/>
      <c r="H73" s="62"/>
      <c r="I73" s="25"/>
    </row>
    <row r="74" spans="1:9" x14ac:dyDescent="0.2">
      <c r="A74" s="95">
        <v>35639</v>
      </c>
      <c r="C74" s="65">
        <v>1.32</v>
      </c>
      <c r="D74" s="25"/>
      <c r="E74" s="25"/>
      <c r="F74" s="61"/>
      <c r="G74" s="62"/>
      <c r="H74" s="62"/>
      <c r="I74" s="25"/>
    </row>
    <row r="75" spans="1:9" x14ac:dyDescent="0.2">
      <c r="A75" s="95">
        <v>35640</v>
      </c>
      <c r="C75" s="65">
        <v>1.32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AVERAGE(C75)</f>
        <v>1.32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1.32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1.32</v>
      </c>
      <c r="D79" s="25"/>
      <c r="E79" s="25"/>
      <c r="F79" s="61"/>
      <c r="G79" s="62"/>
      <c r="H79" s="62"/>
      <c r="I79" s="25"/>
    </row>
  </sheetData>
  <phoneticPr fontId="0" type="noConversion"/>
  <printOptions horizontalCentered="1" gridLinesSet="0"/>
  <pageMargins left="0.25" right="0.25" top="0.5" bottom="0.25" header="0.25" footer="0.25"/>
  <pageSetup scale="74" fitToWidth="2" orientation="portrait" r:id="rId1"/>
  <headerFooter alignWithMargins="0">
    <oddHeader>&amp;A</oddHeader>
    <oddFooter>&amp;LL:\COMMON\STAGGS\NYMEXSTL.XLS&amp;R&amp;P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/>
  </sheetViews>
  <sheetFormatPr defaultRowHeight="12.75" x14ac:dyDescent="0.2"/>
  <cols>
    <col min="1" max="1" width="11.7109375" customWidth="1"/>
    <col min="2" max="2" width="16.42578125" customWidth="1"/>
    <col min="3" max="3" width="14.7109375" customWidth="1"/>
    <col min="4" max="4" width="11.28515625" customWidth="1"/>
    <col min="5" max="5" width="11.42578125" customWidth="1"/>
    <col min="7" max="7" width="15.285156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177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20">
        <v>35634</v>
      </c>
      <c r="C12" s="89" t="s">
        <v>175</v>
      </c>
      <c r="D12" s="24">
        <v>19.63</v>
      </c>
      <c r="E12" s="24">
        <v>19.7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 t="shared" si="0"/>
        <v>35635</v>
      </c>
      <c r="C13" s="89" t="s">
        <v>175</v>
      </c>
      <c r="D13" s="24">
        <v>19.77</v>
      </c>
      <c r="E13" s="24">
        <v>19.84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 t="shared" si="0"/>
        <v>35636</v>
      </c>
      <c r="C14" s="89" t="s">
        <v>175</v>
      </c>
      <c r="D14" s="24">
        <v>19.89</v>
      </c>
      <c r="E14" s="24">
        <v>19.940000000000001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20">
        <f>B14+3</f>
        <v>35639</v>
      </c>
      <c r="C15" s="89" t="s">
        <v>175</v>
      </c>
      <c r="D15" s="24">
        <v>19.809999999999999</v>
      </c>
      <c r="E15" s="24">
        <v>19.86</v>
      </c>
      <c r="F15" s="89"/>
      <c r="G15" s="24"/>
      <c r="H15" s="93"/>
    </row>
    <row r="16" spans="1:9" x14ac:dyDescent="0.2">
      <c r="A16" s="19">
        <f t="shared" si="0"/>
        <v>5</v>
      </c>
      <c r="B16" s="20">
        <f t="shared" si="0"/>
        <v>35640</v>
      </c>
      <c r="C16" s="89" t="s">
        <v>175</v>
      </c>
      <c r="D16" s="24">
        <v>19.850000000000001</v>
      </c>
      <c r="E16" s="24">
        <v>19.91</v>
      </c>
      <c r="F16" s="89"/>
      <c r="G16" s="24"/>
      <c r="H16" s="24"/>
      <c r="I16" s="89"/>
    </row>
    <row r="17" spans="1:9" x14ac:dyDescent="0.2">
      <c r="A17" s="19">
        <f t="shared" si="0"/>
        <v>6</v>
      </c>
      <c r="B17" s="20">
        <f t="shared" si="0"/>
        <v>35641</v>
      </c>
      <c r="C17" s="89" t="s">
        <v>175</v>
      </c>
      <c r="D17" s="24">
        <v>20.3</v>
      </c>
      <c r="E17" s="24">
        <v>20.309999999999999</v>
      </c>
      <c r="F17" s="89" t="s">
        <v>175</v>
      </c>
      <c r="G17" s="24">
        <v>2.161</v>
      </c>
      <c r="H17" s="24"/>
      <c r="I17" s="89"/>
    </row>
    <row r="18" spans="1:9" x14ac:dyDescent="0.2">
      <c r="A18" s="19">
        <f>A17+1</f>
        <v>7</v>
      </c>
      <c r="B18" s="20">
        <f t="shared" si="0"/>
        <v>35642</v>
      </c>
      <c r="C18" s="89" t="s">
        <v>175</v>
      </c>
      <c r="D18" s="24">
        <v>20.14</v>
      </c>
      <c r="E18" s="24">
        <v>20.18</v>
      </c>
      <c r="F18" s="89" t="s">
        <v>175</v>
      </c>
      <c r="G18" s="24">
        <v>2.177</v>
      </c>
      <c r="H18" s="24">
        <v>2.0649999999999999</v>
      </c>
      <c r="I18" s="89" t="s">
        <v>175</v>
      </c>
    </row>
    <row r="19" spans="1:9" x14ac:dyDescent="0.2">
      <c r="A19" s="19"/>
      <c r="B19" s="20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97">
        <v>35643</v>
      </c>
      <c r="C20" s="89" t="s">
        <v>175</v>
      </c>
      <c r="D20" s="24">
        <v>20.28</v>
      </c>
      <c r="E20" s="24">
        <v>20.309999999999999</v>
      </c>
      <c r="F20" s="89" t="s">
        <v>175</v>
      </c>
      <c r="G20" s="24">
        <v>2.2389999999999999</v>
      </c>
      <c r="H20" s="24">
        <v>2.1160000000000001</v>
      </c>
      <c r="I20" s="21"/>
    </row>
    <row r="21" spans="1:9" x14ac:dyDescent="0.2">
      <c r="A21" s="19">
        <f t="shared" ref="A21:A36" si="1">A20+1</f>
        <v>9</v>
      </c>
      <c r="B21" s="97">
        <f>B20+3</f>
        <v>35646</v>
      </c>
      <c r="C21" s="89" t="s">
        <v>175</v>
      </c>
      <c r="D21" s="24">
        <v>20.75</v>
      </c>
      <c r="E21" s="24">
        <v>20.86</v>
      </c>
      <c r="F21" s="89" t="s">
        <v>175</v>
      </c>
      <c r="G21" s="24">
        <v>2.3740000000000001</v>
      </c>
      <c r="H21" s="24">
        <v>2.2200000000000002</v>
      </c>
      <c r="I21" s="25"/>
    </row>
    <row r="22" spans="1:9" x14ac:dyDescent="0.2">
      <c r="A22" s="19">
        <f t="shared" si="1"/>
        <v>10</v>
      </c>
      <c r="B22" s="97">
        <f>B21+1</f>
        <v>35647</v>
      </c>
      <c r="C22" s="89" t="s">
        <v>175</v>
      </c>
      <c r="D22" s="24">
        <v>20.81</v>
      </c>
      <c r="E22" s="24">
        <v>20.93</v>
      </c>
      <c r="F22" s="89" t="s">
        <v>175</v>
      </c>
      <c r="G22" s="24">
        <v>2.3740000000000001</v>
      </c>
      <c r="H22" s="24">
        <v>2.25</v>
      </c>
      <c r="I22" s="25"/>
    </row>
    <row r="23" spans="1:9" x14ac:dyDescent="0.2">
      <c r="A23" s="19">
        <f t="shared" si="1"/>
        <v>11</v>
      </c>
      <c r="B23" s="97">
        <f>B22+1</f>
        <v>35648</v>
      </c>
      <c r="C23" s="89" t="s">
        <v>175</v>
      </c>
      <c r="D23" s="24">
        <v>20.46</v>
      </c>
      <c r="E23" s="24">
        <v>20.56</v>
      </c>
      <c r="F23" s="89" t="s">
        <v>175</v>
      </c>
      <c r="G23" s="24">
        <v>2.351</v>
      </c>
      <c r="H23" s="24">
        <v>2.2650000000000001</v>
      </c>
      <c r="I23" s="25"/>
    </row>
    <row r="24" spans="1:9" x14ac:dyDescent="0.2">
      <c r="A24" s="19">
        <f t="shared" si="1"/>
        <v>12</v>
      </c>
      <c r="B24" s="97">
        <f>B23+1</f>
        <v>35649</v>
      </c>
      <c r="C24" s="89" t="s">
        <v>175</v>
      </c>
      <c r="D24" s="24">
        <v>20.09</v>
      </c>
      <c r="E24" s="24">
        <v>20.28</v>
      </c>
      <c r="F24" s="89" t="s">
        <v>175</v>
      </c>
      <c r="G24" s="24">
        <v>2.444</v>
      </c>
      <c r="H24" s="24">
        <v>2.34</v>
      </c>
      <c r="I24" s="25"/>
    </row>
    <row r="25" spans="1:9" x14ac:dyDescent="0.2">
      <c r="A25" s="19">
        <f t="shared" si="1"/>
        <v>13</v>
      </c>
      <c r="B25" s="97">
        <f>B24+1</f>
        <v>35650</v>
      </c>
      <c r="C25" s="89" t="s">
        <v>175</v>
      </c>
      <c r="D25" s="24">
        <v>19.54</v>
      </c>
      <c r="E25" s="24">
        <v>19.739999999999998</v>
      </c>
      <c r="F25" s="89" t="s">
        <v>175</v>
      </c>
      <c r="G25" s="24">
        <v>2.5030000000000001</v>
      </c>
      <c r="H25" s="24">
        <v>2.4049999999999998</v>
      </c>
      <c r="I25" s="25"/>
    </row>
    <row r="26" spans="1:9" x14ac:dyDescent="0.2">
      <c r="A26" s="19">
        <f t="shared" si="1"/>
        <v>14</v>
      </c>
      <c r="B26" s="97">
        <f>B25+3</f>
        <v>35653</v>
      </c>
      <c r="C26" s="89" t="s">
        <v>175</v>
      </c>
      <c r="D26" s="24">
        <v>19.690000000000001</v>
      </c>
      <c r="E26" s="24">
        <v>19.88</v>
      </c>
      <c r="F26" s="89" t="s">
        <v>175</v>
      </c>
      <c r="G26" s="24">
        <v>2.5859999999999999</v>
      </c>
      <c r="H26" s="24">
        <v>2.48</v>
      </c>
      <c r="I26" s="25"/>
    </row>
    <row r="27" spans="1:9" x14ac:dyDescent="0.2">
      <c r="A27" s="19">
        <f t="shared" si="1"/>
        <v>15</v>
      </c>
      <c r="B27" s="97">
        <f>B26+1</f>
        <v>35654</v>
      </c>
      <c r="C27" s="89" t="s">
        <v>175</v>
      </c>
      <c r="D27" s="24">
        <v>19.989999999999998</v>
      </c>
      <c r="E27" s="24">
        <v>20.170000000000002</v>
      </c>
      <c r="F27" s="89" t="s">
        <v>175</v>
      </c>
      <c r="G27" s="24">
        <v>2.4750000000000001</v>
      </c>
      <c r="H27" s="24">
        <v>2.375</v>
      </c>
      <c r="I27" s="25"/>
    </row>
    <row r="28" spans="1:9" x14ac:dyDescent="0.2">
      <c r="A28" s="19">
        <f t="shared" si="1"/>
        <v>16</v>
      </c>
      <c r="B28" s="97">
        <f>B27+1</f>
        <v>35655</v>
      </c>
      <c r="C28" s="89" t="s">
        <v>175</v>
      </c>
      <c r="D28" s="24">
        <v>20.190000000000001</v>
      </c>
      <c r="E28" s="24">
        <v>20.39</v>
      </c>
      <c r="F28" s="89" t="s">
        <v>175</v>
      </c>
      <c r="G28" s="24">
        <v>2.472</v>
      </c>
      <c r="H28" s="24">
        <v>2.395</v>
      </c>
      <c r="I28" s="25"/>
    </row>
    <row r="29" spans="1:9" x14ac:dyDescent="0.2">
      <c r="A29" s="19">
        <f t="shared" si="1"/>
        <v>17</v>
      </c>
      <c r="B29" s="97">
        <f>B28+1</f>
        <v>35656</v>
      </c>
      <c r="C29" s="89" t="s">
        <v>175</v>
      </c>
      <c r="D29" s="24">
        <v>20.079999999999998</v>
      </c>
      <c r="E29" s="24">
        <v>20.3</v>
      </c>
      <c r="F29" s="89" t="s">
        <v>175</v>
      </c>
      <c r="G29" s="24">
        <v>2.4279999999999999</v>
      </c>
      <c r="H29" s="24">
        <v>2.34</v>
      </c>
      <c r="I29" s="25"/>
    </row>
    <row r="30" spans="1:9" x14ac:dyDescent="0.2">
      <c r="A30" s="19">
        <f t="shared" si="1"/>
        <v>18</v>
      </c>
      <c r="B30" s="97">
        <f>B29+1</f>
        <v>35657</v>
      </c>
      <c r="C30" s="89" t="s">
        <v>175</v>
      </c>
      <c r="D30" s="24">
        <v>20.07</v>
      </c>
      <c r="E30" s="24">
        <v>20.260000000000002</v>
      </c>
      <c r="F30" s="89" t="s">
        <v>175</v>
      </c>
      <c r="G30" s="24">
        <v>2.4319999999999999</v>
      </c>
      <c r="H30" s="24">
        <v>2.3620000000000001</v>
      </c>
      <c r="I30" s="25"/>
    </row>
    <row r="31" spans="1:9" x14ac:dyDescent="0.2">
      <c r="A31" s="19">
        <f t="shared" si="1"/>
        <v>19</v>
      </c>
      <c r="B31" s="97">
        <f>B30+3</f>
        <v>35660</v>
      </c>
      <c r="C31" s="89" t="s">
        <v>175</v>
      </c>
      <c r="D31" s="24">
        <v>19.91</v>
      </c>
      <c r="E31" s="24">
        <v>20.149999999999999</v>
      </c>
      <c r="F31" s="89" t="s">
        <v>175</v>
      </c>
      <c r="G31" s="24">
        <v>2.4260000000000002</v>
      </c>
      <c r="H31" s="24">
        <v>2.355</v>
      </c>
      <c r="I31" s="25"/>
    </row>
    <row r="32" spans="1:9" x14ac:dyDescent="0.2">
      <c r="A32" s="19">
        <f t="shared" si="1"/>
        <v>20</v>
      </c>
      <c r="B32" s="97">
        <f>B31+1</f>
        <v>35661</v>
      </c>
      <c r="C32" s="89" t="s">
        <v>175</v>
      </c>
      <c r="D32" s="24">
        <v>20.12</v>
      </c>
      <c r="E32" s="24">
        <v>20.329999999999998</v>
      </c>
      <c r="F32" s="89" t="s">
        <v>175</v>
      </c>
      <c r="G32" s="24">
        <v>2.528</v>
      </c>
      <c r="H32" s="24">
        <v>2.4649999999999999</v>
      </c>
      <c r="I32" s="26"/>
    </row>
    <row r="33" spans="1:9" x14ac:dyDescent="0.2">
      <c r="A33" s="19">
        <f t="shared" si="1"/>
        <v>21</v>
      </c>
      <c r="B33" s="97">
        <f>B32+1</f>
        <v>35662</v>
      </c>
      <c r="C33" s="89" t="s">
        <v>175</v>
      </c>
      <c r="D33" s="24">
        <v>20.059999999999999</v>
      </c>
      <c r="E33" s="24">
        <v>20.21</v>
      </c>
      <c r="F33" s="89" t="s">
        <v>175</v>
      </c>
      <c r="G33" s="24">
        <v>2.4489999999999998</v>
      </c>
      <c r="H33" s="24">
        <v>2.38</v>
      </c>
      <c r="I33" s="21"/>
    </row>
    <row r="34" spans="1:9" x14ac:dyDescent="0.2">
      <c r="A34" s="19">
        <f t="shared" si="1"/>
        <v>22</v>
      </c>
      <c r="B34" s="97">
        <f>B33+1</f>
        <v>35663</v>
      </c>
      <c r="C34" s="92" t="s">
        <v>178</v>
      </c>
      <c r="D34" s="24">
        <v>19.66</v>
      </c>
      <c r="E34" s="24">
        <v>19.78</v>
      </c>
      <c r="F34" s="89" t="s">
        <v>175</v>
      </c>
      <c r="G34" s="24">
        <v>2.367</v>
      </c>
      <c r="H34" s="24">
        <v>2.3050000000000002</v>
      </c>
      <c r="I34" s="21"/>
    </row>
    <row r="35" spans="1:9" x14ac:dyDescent="0.2">
      <c r="A35" s="19">
        <f t="shared" si="1"/>
        <v>23</v>
      </c>
      <c r="B35" s="97">
        <f>B34+1</f>
        <v>35664</v>
      </c>
      <c r="C35" s="92" t="s">
        <v>178</v>
      </c>
      <c r="D35" s="24">
        <v>19.7</v>
      </c>
      <c r="E35" s="24">
        <v>19.809999999999999</v>
      </c>
      <c r="F35" s="89" t="s">
        <v>175</v>
      </c>
      <c r="G35" s="24">
        <v>2.4529999999999998</v>
      </c>
      <c r="H35" s="24">
        <v>2.3849999999999998</v>
      </c>
      <c r="I35" s="21"/>
    </row>
    <row r="36" spans="1:9" x14ac:dyDescent="0.2">
      <c r="A36" s="19">
        <f t="shared" si="1"/>
        <v>24</v>
      </c>
      <c r="B36" s="97">
        <f>B35+3</f>
        <v>35667</v>
      </c>
      <c r="C36" s="92" t="s">
        <v>178</v>
      </c>
      <c r="D36" s="24">
        <v>19.260000000000002</v>
      </c>
      <c r="E36" s="24">
        <v>19.37</v>
      </c>
      <c r="F36" s="89" t="s">
        <v>175</v>
      </c>
      <c r="G36" s="24">
        <v>2.4889999999999999</v>
      </c>
      <c r="H36" s="24">
        <v>2.4249999999999998</v>
      </c>
      <c r="I36" s="21"/>
    </row>
    <row r="37" spans="1:9" x14ac:dyDescent="0.2">
      <c r="A37" s="19">
        <f t="shared" ref="A37:B40" si="2">A36+1</f>
        <v>25</v>
      </c>
      <c r="B37" s="97">
        <f t="shared" si="2"/>
        <v>35668</v>
      </c>
      <c r="C37" s="92" t="s">
        <v>178</v>
      </c>
      <c r="D37" s="24">
        <v>19.28</v>
      </c>
      <c r="E37" s="24">
        <v>19.41</v>
      </c>
      <c r="F37" s="89" t="s">
        <v>175</v>
      </c>
      <c r="G37" s="24">
        <v>2.5139999999999998</v>
      </c>
      <c r="H37" s="24">
        <v>2.44</v>
      </c>
      <c r="I37" s="21"/>
    </row>
    <row r="38" spans="1:9" x14ac:dyDescent="0.2">
      <c r="A38" s="19">
        <f t="shared" si="2"/>
        <v>26</v>
      </c>
      <c r="B38" s="97">
        <f t="shared" si="2"/>
        <v>35669</v>
      </c>
      <c r="C38" s="92" t="s">
        <v>178</v>
      </c>
      <c r="D38" s="24">
        <v>19.73</v>
      </c>
      <c r="E38" s="24">
        <v>19.829999999999998</v>
      </c>
      <c r="F38" s="89" t="s">
        <v>175</v>
      </c>
      <c r="G38" s="24">
        <v>2.5150000000000001</v>
      </c>
      <c r="H38" s="24">
        <v>2.4</v>
      </c>
      <c r="I38" s="92"/>
    </row>
    <row r="39" spans="1:9" x14ac:dyDescent="0.2">
      <c r="A39" s="19">
        <f t="shared" si="2"/>
        <v>27</v>
      </c>
      <c r="B39" s="97">
        <f t="shared" si="2"/>
        <v>35670</v>
      </c>
      <c r="C39" s="92" t="s">
        <v>178</v>
      </c>
      <c r="D39" s="24">
        <v>19.579999999999998</v>
      </c>
      <c r="E39" s="24">
        <v>19.670000000000002</v>
      </c>
      <c r="F39" s="92" t="s">
        <v>178</v>
      </c>
      <c r="G39" s="24">
        <v>2.6560000000000001</v>
      </c>
      <c r="H39" s="24">
        <v>2.536</v>
      </c>
      <c r="I39" s="92"/>
    </row>
    <row r="40" spans="1:9" x14ac:dyDescent="0.2">
      <c r="A40" s="19">
        <f t="shared" si="2"/>
        <v>28</v>
      </c>
      <c r="B40" s="97">
        <f t="shared" si="2"/>
        <v>35671</v>
      </c>
      <c r="C40" s="92" t="s">
        <v>178</v>
      </c>
      <c r="D40" s="24">
        <v>19.61</v>
      </c>
      <c r="E40" s="24">
        <v>19.739999999999998</v>
      </c>
      <c r="F40" s="92" t="s">
        <v>178</v>
      </c>
      <c r="G40" s="24">
        <v>2.714</v>
      </c>
      <c r="H40" s="24">
        <v>2.6</v>
      </c>
      <c r="I40" s="92" t="s">
        <v>178</v>
      </c>
    </row>
    <row r="41" spans="1:9" x14ac:dyDescent="0.2">
      <c r="A41" s="28"/>
      <c r="B41" s="20"/>
      <c r="C41" s="21"/>
      <c r="F41" s="27"/>
      <c r="I41" s="21"/>
    </row>
    <row r="42" spans="1:9" x14ac:dyDescent="0.2">
      <c r="A42" s="28" t="s">
        <v>20</v>
      </c>
      <c r="B42" s="20"/>
      <c r="C42" s="21"/>
      <c r="D42" s="29">
        <v>35662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35669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35670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ROUND((AVERAGE(D12:D33)),3)</f>
        <v>20.068000000000001</v>
      </c>
      <c r="E48" s="40">
        <f>ROUND((AVERAGE(E12:E33)),3)</f>
        <v>20.196000000000002</v>
      </c>
      <c r="F48" s="41" t="s">
        <v>29</v>
      </c>
      <c r="G48" s="42">
        <f>ROUND((AVERAGE(G17:G38)),5)</f>
        <v>2.4169999999999998</v>
      </c>
      <c r="H48" s="42">
        <f>ROUND((AVERAGE(H18:H39)),5)</f>
        <v>2.34781</v>
      </c>
      <c r="I48" s="43" t="s">
        <v>30</v>
      </c>
    </row>
    <row r="49" spans="1:9" x14ac:dyDescent="0.2">
      <c r="A49" s="44" t="s">
        <v>31</v>
      </c>
      <c r="B49" s="45"/>
      <c r="C49" s="99" t="s">
        <v>179</v>
      </c>
      <c r="D49" s="47">
        <f>ROUND((AVERAGE(D20:D40)),3)</f>
        <v>19.946000000000002</v>
      </c>
      <c r="E49" s="47">
        <f>ROUND((AVERAGE(E20:E40)),3)</f>
        <v>20.094000000000001</v>
      </c>
      <c r="F49" s="48" t="s">
        <v>33</v>
      </c>
      <c r="G49" s="49">
        <f>ROUND((AVERAGE(G20:G40)),5)</f>
        <v>2.4661400000000002</v>
      </c>
      <c r="H49" s="49">
        <f>ROUND((AVERAGE(H20:H40)),5)</f>
        <v>2.3732899999999999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ROUND((((SUM(D20:D40))-D33+E33)/21),3)</f>
        <v>19.952999999999999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D33</f>
        <v>20.059999999999999</v>
      </c>
      <c r="E51" s="47" t="s">
        <v>36</v>
      </c>
      <c r="F51" s="53" t="s">
        <v>49</v>
      </c>
      <c r="G51" s="49">
        <f>G38</f>
        <v>2.5150000000000001</v>
      </c>
      <c r="H51" s="49">
        <f>H39</f>
        <v>2.536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ROUND((SUM(D32:D33)/2),3)</f>
        <v>20.09</v>
      </c>
      <c r="E52" s="54" t="s">
        <v>36</v>
      </c>
      <c r="F52" s="53" t="s">
        <v>43</v>
      </c>
      <c r="G52" s="49">
        <f>ROUND(SUM(G37:G38)/2,5)</f>
        <v>2.5145</v>
      </c>
      <c r="H52" s="49">
        <f>SUM(H38:H39)/2</f>
        <v>2.468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ROUND((SUM(D31:D33)/3),3)</f>
        <v>20.03</v>
      </c>
      <c r="E53" s="47" t="s">
        <v>36</v>
      </c>
      <c r="F53" s="53" t="s">
        <v>40</v>
      </c>
      <c r="G53" s="49">
        <f>ROUND(AVERAGE(G36:G38),5)</f>
        <v>2.5059999999999998</v>
      </c>
      <c r="H53" s="49">
        <f>ROUND(AVERAGE(H37:H39),5)</f>
        <v>2.4586700000000001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2.49275</v>
      </c>
      <c r="H54" s="49">
        <f>ROUND(AVERAGE(H36:H39),5)</f>
        <v>2.45025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ROUND((SUM(D29:D33)/5),3)</f>
        <v>20.047999999999998</v>
      </c>
      <c r="E55" s="55" t="s">
        <v>36</v>
      </c>
      <c r="F55" s="53" t="s">
        <v>38</v>
      </c>
      <c r="G55" s="49">
        <f>ROUND(AVERAGE(G34:G38),5)</f>
        <v>2.4676</v>
      </c>
      <c r="H55" s="49">
        <f>ROUND(AVERAGE(H35:H39),5)</f>
        <v>2.4371999999999998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2.5139999999999998</v>
      </c>
      <c r="H56" s="49">
        <f>H38</f>
        <v>2.4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2.4889999999999999</v>
      </c>
      <c r="H57" s="42">
        <f>H37</f>
        <v>2.44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2.5015000000000001</v>
      </c>
      <c r="H58" s="49">
        <f>ROUND(AVERAGE(H37:H38),5)</f>
        <v>2.42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98">
        <v>35664</v>
      </c>
      <c r="C62" s="62">
        <v>22.42</v>
      </c>
      <c r="E62" s="98">
        <v>35664</v>
      </c>
      <c r="F62" s="61"/>
      <c r="G62" s="100">
        <v>31.75</v>
      </c>
      <c r="H62" s="62"/>
      <c r="I62" s="25"/>
    </row>
    <row r="63" spans="1:9" x14ac:dyDescent="0.2">
      <c r="A63" s="94">
        <v>35667</v>
      </c>
      <c r="B63" s="68" t="s">
        <v>59</v>
      </c>
      <c r="C63" s="62">
        <v>22.92</v>
      </c>
      <c r="E63" s="94">
        <v>35667</v>
      </c>
      <c r="F63" s="68" t="s">
        <v>60</v>
      </c>
      <c r="G63" s="101">
        <v>32.72</v>
      </c>
      <c r="H63" s="62"/>
      <c r="I63" s="25"/>
    </row>
    <row r="64" spans="1:9" x14ac:dyDescent="0.2">
      <c r="A64" s="95">
        <v>35668</v>
      </c>
      <c r="C64" s="62">
        <v>23.21</v>
      </c>
      <c r="E64" s="95">
        <v>35668</v>
      </c>
      <c r="G64" s="101">
        <v>33.26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23.21</v>
      </c>
      <c r="E67" s="25" t="s">
        <v>62</v>
      </c>
      <c r="F67" s="68" t="s">
        <v>64</v>
      </c>
      <c r="G67" s="69">
        <f>G64</f>
        <v>33.26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23.065000000000001</v>
      </c>
      <c r="E68" s="25" t="s">
        <v>65</v>
      </c>
      <c r="F68" s="68" t="s">
        <v>67</v>
      </c>
      <c r="G68" s="69">
        <f>AVERAGE(G63:G64)</f>
        <v>32.989999999999995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22.850000000000005</v>
      </c>
      <c r="E69" s="25" t="s">
        <v>68</v>
      </c>
      <c r="F69" s="68" t="s">
        <v>70</v>
      </c>
      <c r="G69" s="69">
        <f>AVERAGE(G62:G64)</f>
        <v>32.576666666666661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35667</v>
      </c>
      <c r="C73" s="65">
        <v>1.32</v>
      </c>
      <c r="D73" s="25"/>
      <c r="E73" s="25"/>
      <c r="F73" s="61"/>
      <c r="G73" s="62"/>
      <c r="H73" s="62"/>
      <c r="I73" s="25"/>
    </row>
    <row r="74" spans="1:9" x14ac:dyDescent="0.2">
      <c r="A74" s="94">
        <v>35668</v>
      </c>
      <c r="C74" s="65">
        <v>1.32</v>
      </c>
      <c r="D74" s="25"/>
      <c r="E74" s="25"/>
      <c r="F74" s="61"/>
      <c r="G74" s="62"/>
      <c r="H74" s="62"/>
      <c r="I74" s="25"/>
    </row>
    <row r="75" spans="1:9" x14ac:dyDescent="0.2">
      <c r="A75" s="95">
        <v>35669</v>
      </c>
      <c r="C75" s="65">
        <v>1.32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1.32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1.32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1.32</v>
      </c>
      <c r="D79" s="25"/>
      <c r="E79" s="25"/>
      <c r="F79" s="61"/>
      <c r="G79" s="62"/>
      <c r="H79" s="62"/>
      <c r="I79" s="25"/>
    </row>
  </sheetData>
  <phoneticPr fontId="0" type="noConversion"/>
  <printOptions horizontalCentered="1" gridLinesSet="0"/>
  <pageMargins left="0.25" right="0.25" top="0.5" bottom="0.25" header="0.25" footer="0.25"/>
  <pageSetup scale="75" fitToWidth="2" orientation="portrait" r:id="rId1"/>
  <headerFooter alignWithMargins="0">
    <oddHeader>&amp;A</oddHeader>
    <oddFooter>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/>
  </sheetViews>
  <sheetFormatPr defaultRowHeight="12.75" x14ac:dyDescent="0.2"/>
  <cols>
    <col min="1" max="1" width="10.85546875" customWidth="1"/>
    <col min="2" max="2" width="9.7109375" customWidth="1"/>
    <col min="3" max="3" width="13.28515625" customWidth="1"/>
    <col min="5" max="5" width="11.42578125" customWidth="1"/>
    <col min="7" max="7" width="11.28515625" customWidth="1"/>
    <col min="8" max="8" width="13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180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20">
        <v>35663</v>
      </c>
      <c r="C12" s="89" t="s">
        <v>178</v>
      </c>
      <c r="D12" s="24">
        <v>19.66</v>
      </c>
      <c r="E12" s="24">
        <v>19.78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 t="shared" si="0"/>
        <v>35664</v>
      </c>
      <c r="C13" s="89" t="s">
        <v>178</v>
      </c>
      <c r="D13" s="24">
        <v>19.7</v>
      </c>
      <c r="E13" s="24">
        <v>19.809999999999999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>B13+3</f>
        <v>35667</v>
      </c>
      <c r="C14" s="89" t="s">
        <v>178</v>
      </c>
      <c r="D14" s="24">
        <v>19.260000000000002</v>
      </c>
      <c r="E14" s="24">
        <v>19.37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20">
        <f>B14+1</f>
        <v>35668</v>
      </c>
      <c r="C15" s="89" t="s">
        <v>178</v>
      </c>
      <c r="D15" s="24">
        <v>19.28</v>
      </c>
      <c r="E15" s="24">
        <v>19.41</v>
      </c>
      <c r="F15" s="89"/>
      <c r="G15" s="24"/>
      <c r="H15" s="93"/>
    </row>
    <row r="16" spans="1:9" x14ac:dyDescent="0.2">
      <c r="A16" s="19">
        <f t="shared" si="0"/>
        <v>5</v>
      </c>
      <c r="B16" s="20">
        <f t="shared" si="0"/>
        <v>35669</v>
      </c>
      <c r="C16" s="89" t="s">
        <v>178</v>
      </c>
      <c r="D16" s="24">
        <v>19.73</v>
      </c>
      <c r="E16" s="24">
        <v>19.829999999999998</v>
      </c>
      <c r="F16" s="89"/>
      <c r="G16" s="24"/>
      <c r="H16" s="24"/>
      <c r="I16" s="89"/>
    </row>
    <row r="17" spans="1:9" x14ac:dyDescent="0.2">
      <c r="A17" s="19">
        <f t="shared" si="0"/>
        <v>6</v>
      </c>
      <c r="B17" s="20">
        <f t="shared" si="0"/>
        <v>35670</v>
      </c>
      <c r="C17" s="89" t="s">
        <v>178</v>
      </c>
      <c r="D17" s="24">
        <v>19.579999999999998</v>
      </c>
      <c r="E17" s="24">
        <v>19.670000000000002</v>
      </c>
      <c r="F17" s="89" t="s">
        <v>178</v>
      </c>
      <c r="G17" s="24">
        <v>2.6560000000000001</v>
      </c>
      <c r="H17" s="24"/>
      <c r="I17" s="89"/>
    </row>
    <row r="18" spans="1:9" x14ac:dyDescent="0.2">
      <c r="A18" s="19">
        <f>A17+1</f>
        <v>7</v>
      </c>
      <c r="B18" s="20">
        <f t="shared" si="0"/>
        <v>35671</v>
      </c>
      <c r="C18" s="89" t="s">
        <v>178</v>
      </c>
      <c r="D18" s="24">
        <v>19.61</v>
      </c>
      <c r="E18" s="24">
        <v>19.739999999999998</v>
      </c>
      <c r="F18" s="89" t="s">
        <v>178</v>
      </c>
      <c r="G18" s="24">
        <v>2.714</v>
      </c>
      <c r="H18" s="24">
        <v>2.6</v>
      </c>
      <c r="I18" s="89" t="s">
        <v>178</v>
      </c>
    </row>
    <row r="19" spans="1:9" x14ac:dyDescent="0.2">
      <c r="A19" s="19"/>
      <c r="B19" s="20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97">
        <v>35675</v>
      </c>
      <c r="C20" s="89" t="s">
        <v>178</v>
      </c>
      <c r="D20" s="24">
        <v>19.649999999999999</v>
      </c>
      <c r="E20" s="24">
        <v>19.760000000000002</v>
      </c>
      <c r="F20" s="89" t="s">
        <v>178</v>
      </c>
      <c r="G20" s="24">
        <v>2.7930000000000001</v>
      </c>
      <c r="H20" s="24">
        <v>2.6850000000000001</v>
      </c>
      <c r="I20" s="21"/>
    </row>
    <row r="21" spans="1:9" x14ac:dyDescent="0.2">
      <c r="A21" s="19">
        <f t="shared" ref="A21:B36" si="1">A20+1</f>
        <v>9</v>
      </c>
      <c r="B21" s="97">
        <f>B20+1</f>
        <v>35676</v>
      </c>
      <c r="C21" s="89" t="s">
        <v>178</v>
      </c>
      <c r="D21" s="24">
        <v>19.61</v>
      </c>
      <c r="E21" s="24">
        <v>19.739999999999998</v>
      </c>
      <c r="F21" s="89" t="s">
        <v>178</v>
      </c>
      <c r="G21" s="24">
        <v>2.8069999999999999</v>
      </c>
      <c r="H21" s="24">
        <v>2.7</v>
      </c>
      <c r="I21" s="25"/>
    </row>
    <row r="22" spans="1:9" x14ac:dyDescent="0.2">
      <c r="A22" s="19">
        <f t="shared" si="1"/>
        <v>10</v>
      </c>
      <c r="B22" s="97">
        <f t="shared" si="1"/>
        <v>35677</v>
      </c>
      <c r="C22" s="89" t="s">
        <v>178</v>
      </c>
      <c r="D22" s="24">
        <v>19.399999999999999</v>
      </c>
      <c r="E22" s="24">
        <v>19.52</v>
      </c>
      <c r="F22" s="89" t="s">
        <v>178</v>
      </c>
      <c r="G22" s="24">
        <v>2.677</v>
      </c>
      <c r="H22" s="24">
        <v>2.58</v>
      </c>
      <c r="I22" s="25"/>
    </row>
    <row r="23" spans="1:9" x14ac:dyDescent="0.2">
      <c r="A23" s="19">
        <f t="shared" si="1"/>
        <v>11</v>
      </c>
      <c r="B23" s="97">
        <f t="shared" si="1"/>
        <v>35678</v>
      </c>
      <c r="C23" s="89" t="s">
        <v>178</v>
      </c>
      <c r="D23" s="24">
        <v>19.63</v>
      </c>
      <c r="E23" s="24">
        <v>19.73</v>
      </c>
      <c r="F23" s="89" t="s">
        <v>178</v>
      </c>
      <c r="G23" s="24">
        <v>2.6970000000000001</v>
      </c>
      <c r="H23" s="24">
        <v>2.6150000000000002</v>
      </c>
      <c r="I23" s="25"/>
    </row>
    <row r="24" spans="1:9" x14ac:dyDescent="0.2">
      <c r="A24" s="19">
        <f t="shared" si="1"/>
        <v>12</v>
      </c>
      <c r="B24" s="97">
        <f>B23+3</f>
        <v>35681</v>
      </c>
      <c r="C24" s="89" t="s">
        <v>178</v>
      </c>
      <c r="D24" s="24">
        <v>19.45</v>
      </c>
      <c r="E24" s="24">
        <v>19.600000000000001</v>
      </c>
      <c r="F24" s="89" t="s">
        <v>178</v>
      </c>
      <c r="G24" s="24">
        <v>2.6880000000000002</v>
      </c>
      <c r="H24" s="24">
        <v>2.6</v>
      </c>
      <c r="I24" s="25"/>
    </row>
    <row r="25" spans="1:9" x14ac:dyDescent="0.2">
      <c r="A25" s="19">
        <f t="shared" si="1"/>
        <v>13</v>
      </c>
      <c r="B25" s="97">
        <f t="shared" si="1"/>
        <v>35682</v>
      </c>
      <c r="C25" s="89" t="s">
        <v>178</v>
      </c>
      <c r="D25" s="24">
        <v>19.420000000000002</v>
      </c>
      <c r="E25" s="24">
        <v>19.579999999999998</v>
      </c>
      <c r="F25" s="89" t="s">
        <v>178</v>
      </c>
      <c r="G25" s="24">
        <v>2.6989999999999998</v>
      </c>
      <c r="H25" s="24">
        <v>2.625</v>
      </c>
      <c r="I25" s="25"/>
    </row>
    <row r="26" spans="1:9" x14ac:dyDescent="0.2">
      <c r="A26" s="19">
        <f t="shared" si="1"/>
        <v>14</v>
      </c>
      <c r="B26" s="97">
        <f>B25+1</f>
        <v>35683</v>
      </c>
      <c r="C26" s="89" t="s">
        <v>178</v>
      </c>
      <c r="D26" s="24">
        <v>19.420000000000002</v>
      </c>
      <c r="E26" s="24">
        <v>19.57</v>
      </c>
      <c r="F26" s="89" t="s">
        <v>178</v>
      </c>
      <c r="G26" s="24">
        <v>2.702</v>
      </c>
      <c r="H26" s="24">
        <v>2.64</v>
      </c>
      <c r="I26" s="25"/>
    </row>
    <row r="27" spans="1:9" x14ac:dyDescent="0.2">
      <c r="A27" s="19">
        <f t="shared" si="1"/>
        <v>15</v>
      </c>
      <c r="B27" s="97">
        <f t="shared" si="1"/>
        <v>35684</v>
      </c>
      <c r="C27" s="89" t="s">
        <v>178</v>
      </c>
      <c r="D27" s="24">
        <v>19.37</v>
      </c>
      <c r="E27" s="24">
        <v>19.489999999999998</v>
      </c>
      <c r="F27" s="89" t="s">
        <v>178</v>
      </c>
      <c r="G27" s="24">
        <v>2.766</v>
      </c>
      <c r="H27" s="24">
        <v>2.7</v>
      </c>
      <c r="I27" s="25"/>
    </row>
    <row r="28" spans="1:9" x14ac:dyDescent="0.2">
      <c r="A28" s="19">
        <f t="shared" si="1"/>
        <v>16</v>
      </c>
      <c r="B28" s="97">
        <f t="shared" si="1"/>
        <v>35685</v>
      </c>
      <c r="C28" s="89" t="s">
        <v>178</v>
      </c>
      <c r="D28" s="24">
        <v>19.32</v>
      </c>
      <c r="E28" s="24">
        <v>19.46</v>
      </c>
      <c r="F28" s="89" t="s">
        <v>178</v>
      </c>
      <c r="G28" s="24">
        <v>2.7949999999999999</v>
      </c>
      <c r="H28" s="24">
        <v>2.73</v>
      </c>
      <c r="I28" s="25"/>
    </row>
    <row r="29" spans="1:9" x14ac:dyDescent="0.2">
      <c r="A29" s="19">
        <f t="shared" si="1"/>
        <v>17</v>
      </c>
      <c r="B29" s="97">
        <f>B28+3</f>
        <v>35688</v>
      </c>
      <c r="C29" s="89" t="s">
        <v>178</v>
      </c>
      <c r="D29" s="24">
        <v>19.27</v>
      </c>
      <c r="E29" s="24">
        <v>19.41</v>
      </c>
      <c r="F29" s="89" t="s">
        <v>178</v>
      </c>
      <c r="G29" s="24">
        <v>2.786</v>
      </c>
      <c r="H29" s="24">
        <v>2.72</v>
      </c>
      <c r="I29" s="25"/>
    </row>
    <row r="30" spans="1:9" x14ac:dyDescent="0.2">
      <c r="A30" s="19">
        <f t="shared" si="1"/>
        <v>18</v>
      </c>
      <c r="B30" s="97">
        <f t="shared" si="1"/>
        <v>35689</v>
      </c>
      <c r="C30" s="89" t="s">
        <v>178</v>
      </c>
      <c r="D30" s="24">
        <v>19.61</v>
      </c>
      <c r="E30" s="24">
        <v>19.739999999999998</v>
      </c>
      <c r="F30" s="89" t="s">
        <v>178</v>
      </c>
      <c r="G30" s="24">
        <v>2.722</v>
      </c>
      <c r="H30" s="24">
        <v>2.65</v>
      </c>
      <c r="I30" s="25"/>
    </row>
    <row r="31" spans="1:9" x14ac:dyDescent="0.2">
      <c r="A31" s="19">
        <f t="shared" si="1"/>
        <v>19</v>
      </c>
      <c r="B31" s="97">
        <f>B30+1</f>
        <v>35690</v>
      </c>
      <c r="C31" s="89" t="s">
        <v>178</v>
      </c>
      <c r="D31" s="24">
        <v>19.420000000000002</v>
      </c>
      <c r="E31" s="24">
        <v>19.559999999999999</v>
      </c>
      <c r="F31" s="89" t="s">
        <v>178</v>
      </c>
      <c r="G31" s="24">
        <v>2.6829999999999998</v>
      </c>
      <c r="H31" s="24">
        <v>2.625</v>
      </c>
      <c r="I31" s="25"/>
    </row>
    <row r="32" spans="1:9" x14ac:dyDescent="0.2">
      <c r="A32" s="19">
        <f t="shared" si="1"/>
        <v>20</v>
      </c>
      <c r="B32" s="97">
        <f t="shared" si="1"/>
        <v>35691</v>
      </c>
      <c r="C32" s="89" t="s">
        <v>178</v>
      </c>
      <c r="D32" s="24">
        <v>19.38</v>
      </c>
      <c r="E32" s="24">
        <v>19.53</v>
      </c>
      <c r="F32" s="89" t="s">
        <v>178</v>
      </c>
      <c r="G32" s="24">
        <v>2.887</v>
      </c>
      <c r="H32" s="24">
        <v>2.81</v>
      </c>
      <c r="I32" s="26"/>
    </row>
    <row r="33" spans="1:9" x14ac:dyDescent="0.2">
      <c r="A33" s="19">
        <f t="shared" si="1"/>
        <v>21</v>
      </c>
      <c r="B33" s="97">
        <f t="shared" si="1"/>
        <v>35692</v>
      </c>
      <c r="C33" s="89" t="s">
        <v>178</v>
      </c>
      <c r="D33" s="24">
        <v>19.350000000000001</v>
      </c>
      <c r="E33" s="24">
        <v>19.53</v>
      </c>
      <c r="F33" s="89" t="s">
        <v>178</v>
      </c>
      <c r="G33" s="24">
        <v>2.8370000000000002</v>
      </c>
      <c r="H33" s="24">
        <v>2.76</v>
      </c>
      <c r="I33" s="21"/>
    </row>
    <row r="34" spans="1:9" x14ac:dyDescent="0.2">
      <c r="A34" s="19">
        <f t="shared" si="1"/>
        <v>22</v>
      </c>
      <c r="B34" s="97">
        <f>B33+3</f>
        <v>35695</v>
      </c>
      <c r="C34" s="89" t="s">
        <v>178</v>
      </c>
      <c r="D34" s="24">
        <v>19.600000000000001</v>
      </c>
      <c r="E34" s="24">
        <v>19.739999999999998</v>
      </c>
      <c r="F34" s="89" t="s">
        <v>178</v>
      </c>
      <c r="G34" s="24">
        <v>2.9929999999999999</v>
      </c>
      <c r="H34" s="24">
        <v>2.8980000000000001</v>
      </c>
      <c r="I34" s="21"/>
    </row>
    <row r="35" spans="1:9" x14ac:dyDescent="0.2">
      <c r="A35" s="19">
        <f t="shared" si="1"/>
        <v>23</v>
      </c>
      <c r="B35" s="97">
        <f t="shared" si="1"/>
        <v>35696</v>
      </c>
      <c r="C35" s="92" t="s">
        <v>181</v>
      </c>
      <c r="D35" s="24">
        <v>19.79</v>
      </c>
      <c r="E35" s="24">
        <v>19.87</v>
      </c>
      <c r="F35" s="89" t="s">
        <v>178</v>
      </c>
      <c r="G35" s="24">
        <v>3.048</v>
      </c>
      <c r="H35" s="24">
        <v>2.9409999999999998</v>
      </c>
      <c r="I35" s="21"/>
    </row>
    <row r="36" spans="1:9" x14ac:dyDescent="0.2">
      <c r="A36" s="19">
        <f t="shared" si="1"/>
        <v>24</v>
      </c>
      <c r="B36" s="97">
        <f>B35+1</f>
        <v>35697</v>
      </c>
      <c r="C36" s="92" t="s">
        <v>181</v>
      </c>
      <c r="D36" s="24">
        <v>19.940000000000001</v>
      </c>
      <c r="E36" s="24">
        <v>20.04</v>
      </c>
      <c r="F36" s="89" t="s">
        <v>178</v>
      </c>
      <c r="G36" s="24">
        <v>3.0190000000000001</v>
      </c>
      <c r="H36" s="24">
        <v>2.93</v>
      </c>
      <c r="I36" s="21"/>
    </row>
    <row r="37" spans="1:9" x14ac:dyDescent="0.2">
      <c r="A37" s="19">
        <f t="shared" ref="A37:B40" si="2">A36+1</f>
        <v>25</v>
      </c>
      <c r="B37" s="97">
        <f t="shared" si="2"/>
        <v>35698</v>
      </c>
      <c r="C37" s="92" t="s">
        <v>181</v>
      </c>
      <c r="D37" s="24">
        <v>20.39</v>
      </c>
      <c r="E37" s="24">
        <v>20.46</v>
      </c>
      <c r="F37" s="89" t="s">
        <v>178</v>
      </c>
      <c r="G37" s="24">
        <v>3.298</v>
      </c>
      <c r="H37" s="24">
        <v>3.08</v>
      </c>
      <c r="I37" s="21"/>
    </row>
    <row r="38" spans="1:9" x14ac:dyDescent="0.2">
      <c r="A38" s="19">
        <f t="shared" si="2"/>
        <v>26</v>
      </c>
      <c r="B38" s="97">
        <f t="shared" si="2"/>
        <v>35699</v>
      </c>
      <c r="C38" s="92" t="s">
        <v>181</v>
      </c>
      <c r="D38" s="24">
        <v>20.87</v>
      </c>
      <c r="E38" s="24">
        <v>20.88</v>
      </c>
      <c r="F38" s="89" t="s">
        <v>178</v>
      </c>
      <c r="G38" s="24">
        <v>3.3460000000000001</v>
      </c>
      <c r="H38" s="24">
        <v>3.12</v>
      </c>
      <c r="I38" s="92"/>
    </row>
    <row r="39" spans="1:9" x14ac:dyDescent="0.2">
      <c r="A39" s="19">
        <f t="shared" si="2"/>
        <v>27</v>
      </c>
      <c r="B39" s="97">
        <f>B38+3</f>
        <v>35702</v>
      </c>
      <c r="C39" s="92" t="s">
        <v>181</v>
      </c>
      <c r="D39" s="24">
        <v>21.26</v>
      </c>
      <c r="E39" s="24">
        <v>21.17</v>
      </c>
      <c r="F39" s="92" t="s">
        <v>181</v>
      </c>
      <c r="G39" s="24">
        <v>3.0150000000000001</v>
      </c>
      <c r="H39" s="24">
        <v>2.8380000000000001</v>
      </c>
      <c r="I39" s="92"/>
    </row>
    <row r="40" spans="1:9" x14ac:dyDescent="0.2">
      <c r="A40" s="19">
        <f t="shared" si="2"/>
        <v>28</v>
      </c>
      <c r="B40" s="97">
        <f t="shared" si="2"/>
        <v>35703</v>
      </c>
      <c r="C40" s="92" t="s">
        <v>181</v>
      </c>
      <c r="D40" s="24">
        <v>21.18</v>
      </c>
      <c r="E40" s="24">
        <v>21.12</v>
      </c>
      <c r="F40" s="92" t="s">
        <v>181</v>
      </c>
      <c r="G40" s="24">
        <v>3.0819999999999999</v>
      </c>
      <c r="H40" s="24">
        <v>2.9249999999999998</v>
      </c>
      <c r="I40" s="92" t="s">
        <v>181</v>
      </c>
    </row>
    <row r="41" spans="1:9" x14ac:dyDescent="0.2">
      <c r="A41" s="28"/>
      <c r="B41" s="20"/>
      <c r="C41" s="21"/>
      <c r="F41" s="27"/>
      <c r="I41" s="21"/>
    </row>
    <row r="42" spans="1:9" x14ac:dyDescent="0.2">
      <c r="A42" s="28" t="s">
        <v>20</v>
      </c>
      <c r="B42" s="20"/>
      <c r="C42" s="21"/>
      <c r="D42" s="29">
        <v>35695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35699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35702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ROUND((AVERAGE(D12:D34)),3)</f>
        <v>19.486999999999998</v>
      </c>
      <c r="E48" s="40">
        <f>ROUND((AVERAGE(E12:E34)),3)</f>
        <v>19.617000000000001</v>
      </c>
      <c r="F48" s="41" t="s">
        <v>29</v>
      </c>
      <c r="G48" s="42">
        <f>ROUND((AVERAGE(G17:G38)),5)</f>
        <v>2.8387099999999998</v>
      </c>
      <c r="H48" s="42">
        <f>ROUND((AVERAGE(H18:H39)),5)</f>
        <v>2.7546200000000001</v>
      </c>
      <c r="I48" s="43" t="s">
        <v>30</v>
      </c>
    </row>
    <row r="49" spans="1:9" x14ac:dyDescent="0.2">
      <c r="A49" s="44" t="s">
        <v>31</v>
      </c>
      <c r="B49" s="45"/>
      <c r="C49" s="99" t="s">
        <v>182</v>
      </c>
      <c r="D49" s="47">
        <f>ROUND((AVERAGE(D20:D40)),3)</f>
        <v>19.777999999999999</v>
      </c>
      <c r="E49" s="47">
        <f>ROUND((AVERAGE(E20:E40)),3)</f>
        <v>19.881</v>
      </c>
      <c r="F49" s="48" t="s">
        <v>33</v>
      </c>
      <c r="G49" s="49">
        <f>ROUND((AVERAGE(G20:G40)),5)</f>
        <v>2.8733300000000002</v>
      </c>
      <c r="H49" s="49">
        <f>ROUND((AVERAGE(H20:H40)),5)</f>
        <v>2.7700999999999998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ROUND((((SUM(D20:D40))-D34+E34)/21),3)</f>
        <v>19.783999999999999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D34</f>
        <v>19.600000000000001</v>
      </c>
      <c r="E51" s="47" t="s">
        <v>36</v>
      </c>
      <c r="F51" s="53" t="s">
        <v>49</v>
      </c>
      <c r="G51" s="49">
        <f>G38</f>
        <v>3.3460000000000001</v>
      </c>
      <c r="H51" s="49">
        <f>H39</f>
        <v>2.8380000000000001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ROUND((SUM(D33:D34)/2),3)</f>
        <v>19.475000000000001</v>
      </c>
      <c r="E52" s="54" t="s">
        <v>36</v>
      </c>
      <c r="F52" s="53" t="s">
        <v>43</v>
      </c>
      <c r="G52" s="49">
        <f>ROUND(SUM(G37:G38)/2,5)</f>
        <v>3.3220000000000001</v>
      </c>
      <c r="H52" s="49">
        <f>SUM(H38:H39)/2</f>
        <v>2.9790000000000001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ROUND((SUM(D32:D34)/3),3)</f>
        <v>19.443000000000001</v>
      </c>
      <c r="E53" s="47" t="s">
        <v>36</v>
      </c>
      <c r="F53" s="53" t="s">
        <v>40</v>
      </c>
      <c r="G53" s="49">
        <f>ROUND(AVERAGE(G36:G38),5)</f>
        <v>3.2210000000000001</v>
      </c>
      <c r="H53" s="49">
        <f>ROUND(AVERAGE(H37:H39),5)</f>
        <v>3.01267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3.1777500000000001</v>
      </c>
      <c r="H54" s="49">
        <f>ROUND(AVERAGE(H36:H39),5)</f>
        <v>2.992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ROUND((SUM(D30:D34)/5),3)</f>
        <v>19.472000000000001</v>
      </c>
      <c r="E55" s="55" t="s">
        <v>36</v>
      </c>
      <c r="F55" s="53" t="s">
        <v>38</v>
      </c>
      <c r="G55" s="49">
        <f>ROUND(AVERAGE(G34:G38),5)</f>
        <v>3.1408</v>
      </c>
      <c r="H55" s="49">
        <f>ROUND(AVERAGE(H35:H39),5)</f>
        <v>2.9817999999999998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3.298</v>
      </c>
      <c r="H56" s="49">
        <f>H38</f>
        <v>3.12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3.0190000000000001</v>
      </c>
      <c r="H57" s="42">
        <f>H37</f>
        <v>3.08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3.1585000000000001</v>
      </c>
      <c r="H58" s="49">
        <f>ROUND(AVERAGE(H37:H38),5)</f>
        <v>3.1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98">
        <v>35696</v>
      </c>
      <c r="C62" s="62">
        <v>23.02</v>
      </c>
      <c r="E62" s="98">
        <v>35696</v>
      </c>
      <c r="F62" s="61"/>
      <c r="G62" s="100">
        <v>29.25</v>
      </c>
      <c r="H62" s="62"/>
      <c r="I62" s="25"/>
    </row>
    <row r="63" spans="1:9" x14ac:dyDescent="0.2">
      <c r="A63" s="94">
        <v>35697</v>
      </c>
      <c r="B63" s="68" t="s">
        <v>59</v>
      </c>
      <c r="C63" s="62">
        <v>22.18</v>
      </c>
      <c r="E63" s="94">
        <v>35697</v>
      </c>
      <c r="F63" s="68" t="s">
        <v>60</v>
      </c>
      <c r="G63" s="101">
        <v>29.81</v>
      </c>
      <c r="H63" s="62"/>
      <c r="I63" s="25"/>
    </row>
    <row r="64" spans="1:9" x14ac:dyDescent="0.2">
      <c r="A64" s="95">
        <v>35698</v>
      </c>
      <c r="C64" s="62">
        <v>21.24</v>
      </c>
      <c r="E64" s="95">
        <v>35698</v>
      </c>
      <c r="G64" s="101">
        <v>30.69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21.24</v>
      </c>
      <c r="E67" s="25" t="s">
        <v>62</v>
      </c>
      <c r="F67" s="68" t="s">
        <v>64</v>
      </c>
      <c r="G67" s="69">
        <f>G64</f>
        <v>30.69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21.71</v>
      </c>
      <c r="E68" s="25" t="s">
        <v>65</v>
      </c>
      <c r="F68" s="68" t="s">
        <v>67</v>
      </c>
      <c r="G68" s="69">
        <f>AVERAGE(G63:G64)</f>
        <v>30.25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22.146666666666665</v>
      </c>
      <c r="E69" s="25" t="s">
        <v>68</v>
      </c>
      <c r="F69" s="68" t="s">
        <v>70</v>
      </c>
      <c r="G69" s="69">
        <f>AVERAGE(G62:G64)</f>
        <v>29.916666666666668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35697</v>
      </c>
      <c r="C73" s="65">
        <v>1.38</v>
      </c>
      <c r="D73" s="25"/>
      <c r="E73" s="25"/>
      <c r="F73" s="61"/>
      <c r="G73" s="62"/>
      <c r="H73" s="62"/>
      <c r="I73" s="25"/>
    </row>
    <row r="74" spans="1:9" x14ac:dyDescent="0.2">
      <c r="A74" s="94">
        <v>35698</v>
      </c>
      <c r="C74" s="65">
        <v>1.38</v>
      </c>
      <c r="D74" s="25"/>
      <c r="E74" s="25"/>
      <c r="F74" s="61"/>
      <c r="G74" s="62"/>
      <c r="H74" s="62"/>
      <c r="I74" s="25"/>
    </row>
    <row r="75" spans="1:9" x14ac:dyDescent="0.2">
      <c r="A75" s="95">
        <v>35699</v>
      </c>
      <c r="C75" s="65">
        <v>1.38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1.38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1.38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1.38</v>
      </c>
      <c r="D79" s="25"/>
      <c r="E79" s="25"/>
      <c r="F79" s="61"/>
      <c r="G79" s="62"/>
      <c r="H79" s="62"/>
      <c r="I79" s="25"/>
    </row>
  </sheetData>
  <phoneticPr fontId="0" type="noConversion"/>
  <printOptions horizontalCentered="1" gridLinesSet="0"/>
  <pageMargins left="0.25" right="0.25" top="0.5" bottom="0.25" header="0.25" footer="0.25"/>
  <pageSetup scale="75" fitToWidth="2" orientation="portrait" r:id="rId1"/>
  <headerFooter alignWithMargins="0">
    <oddHeader>&amp;A</oddHeader>
    <oddFooter>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showGridLines="0" workbookViewId="0">
      <selection activeCell="I33" sqref="I33"/>
    </sheetView>
  </sheetViews>
  <sheetFormatPr defaultRowHeight="12.75" x14ac:dyDescent="0.2"/>
  <cols>
    <col min="1" max="1" width="10.85546875" customWidth="1"/>
    <col min="2" max="2" width="10.28515625" customWidth="1"/>
    <col min="3" max="3" width="13.85546875" customWidth="1"/>
    <col min="5" max="5" width="11" customWidth="1"/>
    <col min="7" max="7" width="9" customWidth="1"/>
    <col min="8" max="8" width="11.855468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183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7" si="0">A11+1</f>
        <v>1</v>
      </c>
      <c r="B12" s="97">
        <v>35696</v>
      </c>
      <c r="C12" s="89" t="s">
        <v>181</v>
      </c>
      <c r="D12" s="24">
        <v>19.79</v>
      </c>
      <c r="E12" s="24">
        <v>19.87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>B12+1</f>
        <v>35697</v>
      </c>
      <c r="C13" s="89" t="s">
        <v>181</v>
      </c>
      <c r="D13" s="24">
        <v>19.940000000000001</v>
      </c>
      <c r="E13" s="24">
        <v>20.04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35698</v>
      </c>
      <c r="C14" s="89" t="s">
        <v>181</v>
      </c>
      <c r="D14" s="24">
        <v>20.39</v>
      </c>
      <c r="E14" s="24">
        <v>20.46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 t="shared" si="0"/>
        <v>35699</v>
      </c>
      <c r="C15" s="89" t="s">
        <v>181</v>
      </c>
      <c r="D15" s="24">
        <v>20.87</v>
      </c>
      <c r="E15" s="24">
        <v>20.88</v>
      </c>
      <c r="F15" s="89"/>
      <c r="G15" s="24"/>
      <c r="H15" s="93"/>
    </row>
    <row r="16" spans="1:9" x14ac:dyDescent="0.2">
      <c r="A16" s="19">
        <f t="shared" si="0"/>
        <v>5</v>
      </c>
      <c r="B16" s="97">
        <f>B15+3</f>
        <v>35702</v>
      </c>
      <c r="C16" s="89" t="s">
        <v>181</v>
      </c>
      <c r="D16" s="24">
        <v>21.26</v>
      </c>
      <c r="E16" s="24">
        <v>21.17</v>
      </c>
      <c r="F16" s="89" t="s">
        <v>181</v>
      </c>
      <c r="G16" s="24">
        <v>3.0150000000000001</v>
      </c>
      <c r="H16" s="24"/>
      <c r="I16" s="89"/>
    </row>
    <row r="17" spans="1:9" x14ac:dyDescent="0.2">
      <c r="A17" s="19">
        <f t="shared" si="0"/>
        <v>6</v>
      </c>
      <c r="B17" s="97">
        <f t="shared" si="0"/>
        <v>35703</v>
      </c>
      <c r="C17" s="89" t="s">
        <v>181</v>
      </c>
      <c r="D17" s="24">
        <v>21.18</v>
      </c>
      <c r="E17" s="24">
        <v>21.12</v>
      </c>
      <c r="F17" s="89" t="s">
        <v>181</v>
      </c>
      <c r="G17" s="24">
        <v>3.0819999999999999</v>
      </c>
      <c r="H17" s="24">
        <v>2.9249999999999998</v>
      </c>
      <c r="I17" s="89" t="s">
        <v>181</v>
      </c>
    </row>
    <row r="18" spans="1:9" x14ac:dyDescent="0.2">
      <c r="A18" s="19"/>
      <c r="B18" s="20"/>
      <c r="C18" s="92"/>
      <c r="D18" s="24"/>
      <c r="E18" s="24"/>
      <c r="F18" s="92"/>
      <c r="G18" s="24"/>
      <c r="H18" s="24"/>
      <c r="I18" s="92"/>
    </row>
    <row r="19" spans="1:9" x14ac:dyDescent="0.2">
      <c r="A19" s="19">
        <f>A17+1</f>
        <v>7</v>
      </c>
      <c r="B19" s="97">
        <v>35704</v>
      </c>
      <c r="C19" s="89" t="s">
        <v>181</v>
      </c>
      <c r="D19" s="24">
        <v>21.05</v>
      </c>
      <c r="E19" s="24">
        <v>21.02</v>
      </c>
      <c r="F19" s="89" t="s">
        <v>181</v>
      </c>
      <c r="G19" s="24">
        <v>3.1240000000000001</v>
      </c>
      <c r="H19" s="24">
        <v>2.94</v>
      </c>
      <c r="I19" s="21"/>
    </row>
    <row r="20" spans="1:9" x14ac:dyDescent="0.2">
      <c r="A20" s="19">
        <f t="shared" ref="A20:B35" si="1">A19+1</f>
        <v>8</v>
      </c>
      <c r="B20" s="97">
        <f>B19+1</f>
        <v>35705</v>
      </c>
      <c r="C20" s="89" t="s">
        <v>181</v>
      </c>
      <c r="D20" s="24">
        <v>21.77</v>
      </c>
      <c r="E20" s="24">
        <v>21.71</v>
      </c>
      <c r="F20" s="89" t="s">
        <v>181</v>
      </c>
      <c r="G20" s="24">
        <v>3.113</v>
      </c>
      <c r="H20" s="24">
        <v>2.915</v>
      </c>
      <c r="I20" s="25"/>
    </row>
    <row r="21" spans="1:9" x14ac:dyDescent="0.2">
      <c r="A21" s="19">
        <f t="shared" si="1"/>
        <v>9</v>
      </c>
      <c r="B21" s="97">
        <f t="shared" si="1"/>
        <v>35706</v>
      </c>
      <c r="C21" s="89" t="s">
        <v>181</v>
      </c>
      <c r="D21" s="24">
        <v>22.76</v>
      </c>
      <c r="E21" s="24">
        <v>22.55</v>
      </c>
      <c r="F21" s="89" t="s">
        <v>181</v>
      </c>
      <c r="G21" s="24">
        <v>3.125</v>
      </c>
      <c r="H21" s="24">
        <v>2.92</v>
      </c>
      <c r="I21" s="25"/>
    </row>
    <row r="22" spans="1:9" x14ac:dyDescent="0.2">
      <c r="A22" s="19">
        <f t="shared" si="1"/>
        <v>10</v>
      </c>
      <c r="B22" s="97">
        <f>B21+3</f>
        <v>35709</v>
      </c>
      <c r="C22" s="89" t="s">
        <v>181</v>
      </c>
      <c r="D22" s="24">
        <v>21.93</v>
      </c>
      <c r="E22" s="24">
        <v>21.84</v>
      </c>
      <c r="F22" s="89" t="s">
        <v>181</v>
      </c>
      <c r="G22" s="24">
        <v>2.9790000000000001</v>
      </c>
      <c r="H22" s="24">
        <v>2.75</v>
      </c>
      <c r="I22" s="25"/>
    </row>
    <row r="23" spans="1:9" x14ac:dyDescent="0.2">
      <c r="A23" s="19">
        <f t="shared" si="1"/>
        <v>11</v>
      </c>
      <c r="B23" s="97">
        <f>B22+1</f>
        <v>35710</v>
      </c>
      <c r="C23" s="89" t="s">
        <v>181</v>
      </c>
      <c r="D23" s="24">
        <v>21.96</v>
      </c>
      <c r="E23" s="24">
        <v>21.95</v>
      </c>
      <c r="F23" s="89" t="s">
        <v>181</v>
      </c>
      <c r="G23" s="24">
        <v>2.8769999999999998</v>
      </c>
      <c r="H23" s="24">
        <v>2.6850000000000001</v>
      </c>
      <c r="I23" s="25"/>
    </row>
    <row r="24" spans="1:9" x14ac:dyDescent="0.2">
      <c r="A24" s="19">
        <f t="shared" si="1"/>
        <v>12</v>
      </c>
      <c r="B24" s="97">
        <f t="shared" si="1"/>
        <v>35711</v>
      </c>
      <c r="C24" s="89" t="s">
        <v>181</v>
      </c>
      <c r="D24" s="24">
        <v>22.18</v>
      </c>
      <c r="E24" s="24">
        <v>22.13</v>
      </c>
      <c r="F24" s="89" t="s">
        <v>181</v>
      </c>
      <c r="G24" s="24">
        <v>2.915</v>
      </c>
      <c r="H24" s="24">
        <v>2.72</v>
      </c>
      <c r="I24" s="25"/>
    </row>
    <row r="25" spans="1:9" x14ac:dyDescent="0.2">
      <c r="A25" s="19">
        <f t="shared" si="1"/>
        <v>13</v>
      </c>
      <c r="B25" s="97">
        <f>B24+1</f>
        <v>35712</v>
      </c>
      <c r="C25" s="89" t="s">
        <v>181</v>
      </c>
      <c r="D25" s="24">
        <v>22.12</v>
      </c>
      <c r="E25" s="24">
        <v>22.1</v>
      </c>
      <c r="F25" s="89" t="s">
        <v>181</v>
      </c>
      <c r="G25" s="24">
        <v>2.9260000000000002</v>
      </c>
      <c r="H25" s="24">
        <v>2.71</v>
      </c>
      <c r="I25" s="25"/>
    </row>
    <row r="26" spans="1:9" x14ac:dyDescent="0.2">
      <c r="A26" s="19">
        <f t="shared" si="1"/>
        <v>14</v>
      </c>
      <c r="B26" s="97">
        <f t="shared" si="1"/>
        <v>35713</v>
      </c>
      <c r="C26" s="89" t="s">
        <v>181</v>
      </c>
      <c r="D26" s="24">
        <v>22.1</v>
      </c>
      <c r="E26" s="24">
        <v>22.14</v>
      </c>
      <c r="F26" s="89" t="s">
        <v>181</v>
      </c>
      <c r="G26" s="24">
        <v>3.0819999999999999</v>
      </c>
      <c r="H26" s="24">
        <v>2.88</v>
      </c>
      <c r="I26" s="25"/>
    </row>
    <row r="27" spans="1:9" x14ac:dyDescent="0.2">
      <c r="A27" s="19">
        <f t="shared" si="1"/>
        <v>15</v>
      </c>
      <c r="B27" s="97">
        <f>B26+3</f>
        <v>35716</v>
      </c>
      <c r="C27" s="89" t="s">
        <v>181</v>
      </c>
      <c r="D27" s="24">
        <v>21.32</v>
      </c>
      <c r="E27" s="24">
        <v>21.37</v>
      </c>
      <c r="F27" s="89" t="s">
        <v>181</v>
      </c>
      <c r="G27" s="24">
        <v>3.0329999999999999</v>
      </c>
      <c r="H27" s="24">
        <v>2.8420000000000001</v>
      </c>
      <c r="I27" s="25"/>
    </row>
    <row r="28" spans="1:9" x14ac:dyDescent="0.2">
      <c r="A28" s="19">
        <f t="shared" si="1"/>
        <v>16</v>
      </c>
      <c r="B28" s="97">
        <f>B27+1</f>
        <v>35717</v>
      </c>
      <c r="C28" s="89" t="s">
        <v>181</v>
      </c>
      <c r="D28" s="24">
        <v>20.7</v>
      </c>
      <c r="E28" s="24">
        <v>20.8</v>
      </c>
      <c r="F28" s="89" t="s">
        <v>181</v>
      </c>
      <c r="G28" s="24">
        <v>3.0059999999999998</v>
      </c>
      <c r="H28" s="24">
        <v>2.81</v>
      </c>
      <c r="I28" s="25"/>
    </row>
    <row r="29" spans="1:9" x14ac:dyDescent="0.2">
      <c r="A29" s="19">
        <f t="shared" si="1"/>
        <v>17</v>
      </c>
      <c r="B29" s="97">
        <f t="shared" si="1"/>
        <v>35718</v>
      </c>
      <c r="C29" s="89" t="s">
        <v>181</v>
      </c>
      <c r="D29" s="24">
        <v>20.57</v>
      </c>
      <c r="E29" s="24">
        <v>20.7</v>
      </c>
      <c r="F29" s="89" t="s">
        <v>181</v>
      </c>
      <c r="G29" s="24">
        <v>3.0390000000000001</v>
      </c>
      <c r="H29" s="24">
        <v>2.835</v>
      </c>
      <c r="I29" s="25"/>
    </row>
    <row r="30" spans="1:9" x14ac:dyDescent="0.2">
      <c r="A30" s="19">
        <f t="shared" si="1"/>
        <v>18</v>
      </c>
      <c r="B30" s="97">
        <f>B29+1</f>
        <v>35719</v>
      </c>
      <c r="C30" s="89" t="s">
        <v>181</v>
      </c>
      <c r="D30" s="24">
        <v>20.97</v>
      </c>
      <c r="E30" s="24">
        <v>21.09</v>
      </c>
      <c r="F30" s="89" t="s">
        <v>181</v>
      </c>
      <c r="G30" s="24">
        <v>3.2469999999999999</v>
      </c>
      <c r="H30" s="24">
        <v>2.96</v>
      </c>
      <c r="I30" s="25"/>
    </row>
    <row r="31" spans="1:9" x14ac:dyDescent="0.2">
      <c r="A31" s="19">
        <f t="shared" si="1"/>
        <v>19</v>
      </c>
      <c r="B31" s="97">
        <f t="shared" si="1"/>
        <v>35720</v>
      </c>
      <c r="C31" s="89" t="s">
        <v>181</v>
      </c>
      <c r="D31" s="24">
        <v>20.59</v>
      </c>
      <c r="E31" s="24">
        <v>20.74</v>
      </c>
      <c r="F31" s="89" t="s">
        <v>181</v>
      </c>
      <c r="G31" s="24">
        <v>3.2879999999999998</v>
      </c>
      <c r="H31" s="24">
        <v>2.95</v>
      </c>
      <c r="I31" s="26"/>
    </row>
    <row r="32" spans="1:9" x14ac:dyDescent="0.2">
      <c r="A32" s="19">
        <f t="shared" si="1"/>
        <v>20</v>
      </c>
      <c r="B32" s="97">
        <f>B31+3</f>
        <v>35723</v>
      </c>
      <c r="C32" s="89" t="s">
        <v>181</v>
      </c>
      <c r="D32" s="24">
        <v>20.7</v>
      </c>
      <c r="E32" s="24">
        <v>20.91</v>
      </c>
      <c r="F32" s="89" t="s">
        <v>181</v>
      </c>
      <c r="G32" s="24">
        <v>3.39</v>
      </c>
      <c r="H32" s="24">
        <v>3.02</v>
      </c>
      <c r="I32" s="21"/>
    </row>
    <row r="33" spans="1:9" x14ac:dyDescent="0.2">
      <c r="A33" s="19">
        <f t="shared" si="1"/>
        <v>21</v>
      </c>
      <c r="B33" s="97">
        <f>B32+1</f>
        <v>35724</v>
      </c>
      <c r="C33" s="89" t="s">
        <v>181</v>
      </c>
      <c r="D33" s="24">
        <v>20.67</v>
      </c>
      <c r="E33" s="24">
        <v>20.86</v>
      </c>
      <c r="F33" s="89" t="s">
        <v>181</v>
      </c>
      <c r="G33" s="24">
        <v>3.4039999999999999</v>
      </c>
      <c r="H33" s="24">
        <v>3.0449999999999999</v>
      </c>
      <c r="I33" s="21"/>
    </row>
    <row r="34" spans="1:9" x14ac:dyDescent="0.2">
      <c r="A34" s="19">
        <f t="shared" si="1"/>
        <v>22</v>
      </c>
      <c r="B34" s="97">
        <f t="shared" si="1"/>
        <v>35725</v>
      </c>
      <c r="C34" s="92" t="s">
        <v>184</v>
      </c>
      <c r="D34" s="24">
        <v>21.42</v>
      </c>
      <c r="E34" s="24">
        <v>21.43</v>
      </c>
      <c r="F34" s="89" t="s">
        <v>181</v>
      </c>
      <c r="G34" s="24">
        <v>3.5369999999999999</v>
      </c>
      <c r="H34" s="24">
        <v>3.19</v>
      </c>
      <c r="I34" s="21"/>
    </row>
    <row r="35" spans="1:9" x14ac:dyDescent="0.2">
      <c r="A35" s="19">
        <f t="shared" si="1"/>
        <v>23</v>
      </c>
      <c r="B35" s="97">
        <f>B34+1</f>
        <v>35726</v>
      </c>
      <c r="C35" s="92" t="s">
        <v>184</v>
      </c>
      <c r="D35" s="24">
        <v>21.09</v>
      </c>
      <c r="E35" s="24">
        <v>21.12</v>
      </c>
      <c r="F35" s="89" t="s">
        <v>181</v>
      </c>
      <c r="G35" s="24">
        <v>3.4289999999999998</v>
      </c>
      <c r="H35" s="24">
        <v>3.1349999999999998</v>
      </c>
      <c r="I35" s="21"/>
    </row>
    <row r="36" spans="1:9" x14ac:dyDescent="0.2">
      <c r="A36" s="19">
        <f t="shared" ref="A36:B41" si="2">A35+1</f>
        <v>24</v>
      </c>
      <c r="B36" s="97">
        <f t="shared" si="2"/>
        <v>35727</v>
      </c>
      <c r="C36" s="92" t="s">
        <v>184</v>
      </c>
      <c r="D36" s="24">
        <v>20.97</v>
      </c>
      <c r="E36" s="24">
        <v>21.06</v>
      </c>
      <c r="F36" s="89" t="s">
        <v>181</v>
      </c>
      <c r="G36" s="24">
        <v>3.548</v>
      </c>
      <c r="H36" s="24">
        <v>3.2749999999999999</v>
      </c>
      <c r="I36" s="21"/>
    </row>
    <row r="37" spans="1:9" x14ac:dyDescent="0.2">
      <c r="A37" s="19">
        <f t="shared" si="2"/>
        <v>25</v>
      </c>
      <c r="B37" s="97">
        <f>B36+3</f>
        <v>35730</v>
      </c>
      <c r="C37" s="92" t="s">
        <v>184</v>
      </c>
      <c r="D37" s="24">
        <v>21.07</v>
      </c>
      <c r="E37" s="24">
        <v>21.15</v>
      </c>
      <c r="F37" s="89" t="s">
        <v>181</v>
      </c>
      <c r="G37" s="24">
        <v>3.7850000000000001</v>
      </c>
      <c r="H37" s="24">
        <v>3.44</v>
      </c>
      <c r="I37" s="92"/>
    </row>
    <row r="38" spans="1:9" x14ac:dyDescent="0.2">
      <c r="A38" s="19">
        <f t="shared" si="2"/>
        <v>26</v>
      </c>
      <c r="B38" s="97">
        <f>B37+1</f>
        <v>35731</v>
      </c>
      <c r="C38" s="92" t="s">
        <v>184</v>
      </c>
      <c r="D38" s="24">
        <v>20.46</v>
      </c>
      <c r="E38" s="24">
        <v>20.62</v>
      </c>
      <c r="F38" s="89" t="s">
        <v>181</v>
      </c>
      <c r="G38" s="24">
        <v>3.4670000000000001</v>
      </c>
      <c r="H38" s="24">
        <v>3.2050000000000001</v>
      </c>
      <c r="I38" s="92"/>
    </row>
    <row r="39" spans="1:9" x14ac:dyDescent="0.2">
      <c r="A39" s="19">
        <f t="shared" si="2"/>
        <v>27</v>
      </c>
      <c r="B39" s="97">
        <f t="shared" si="2"/>
        <v>35732</v>
      </c>
      <c r="C39" s="92" t="s">
        <v>184</v>
      </c>
      <c r="D39" s="24">
        <v>20.71</v>
      </c>
      <c r="E39" s="24">
        <v>20.84</v>
      </c>
      <c r="F39" s="89" t="s">
        <v>181</v>
      </c>
      <c r="G39" s="24">
        <v>3.266</v>
      </c>
      <c r="H39" s="24">
        <v>3.1349999999999998</v>
      </c>
      <c r="I39" s="92"/>
    </row>
    <row r="40" spans="1:9" x14ac:dyDescent="0.2">
      <c r="A40" s="19">
        <f t="shared" si="2"/>
        <v>28</v>
      </c>
      <c r="B40" s="97">
        <f t="shared" si="2"/>
        <v>35733</v>
      </c>
      <c r="C40" s="92" t="s">
        <v>184</v>
      </c>
      <c r="D40" s="24">
        <v>21.22</v>
      </c>
      <c r="E40" s="24">
        <v>21.29</v>
      </c>
      <c r="F40" s="92" t="s">
        <v>184</v>
      </c>
      <c r="G40" s="24">
        <v>3.4780000000000002</v>
      </c>
      <c r="H40" s="24">
        <v>3.1269999999999998</v>
      </c>
      <c r="I40" s="92"/>
    </row>
    <row r="41" spans="1:9" x14ac:dyDescent="0.2">
      <c r="A41" s="19">
        <f t="shared" si="2"/>
        <v>29</v>
      </c>
      <c r="B41" s="97">
        <f t="shared" si="2"/>
        <v>35734</v>
      </c>
      <c r="C41" s="92" t="s">
        <v>184</v>
      </c>
      <c r="D41" s="24">
        <v>21.08</v>
      </c>
      <c r="E41" s="24">
        <v>21.18</v>
      </c>
      <c r="F41" s="92" t="s">
        <v>184</v>
      </c>
      <c r="G41" s="24">
        <v>3.552</v>
      </c>
      <c r="H41" s="24">
        <v>3.27</v>
      </c>
      <c r="I41" s="92" t="s">
        <v>184</v>
      </c>
    </row>
    <row r="42" spans="1:9" x14ac:dyDescent="0.2">
      <c r="A42" s="28"/>
      <c r="B42" s="20"/>
      <c r="C42" s="21"/>
      <c r="F42" s="27"/>
      <c r="I42" s="21"/>
    </row>
    <row r="43" spans="1:9" x14ac:dyDescent="0.2">
      <c r="A43" s="28" t="s">
        <v>20</v>
      </c>
      <c r="B43" s="20"/>
      <c r="C43" s="21"/>
      <c r="D43" s="29">
        <v>35724</v>
      </c>
      <c r="E43" s="30"/>
      <c r="F43" s="21"/>
      <c r="G43" s="30"/>
      <c r="H43" s="30"/>
      <c r="I43" s="25"/>
    </row>
    <row r="44" spans="1:9" x14ac:dyDescent="0.2">
      <c r="A44" s="28" t="s">
        <v>21</v>
      </c>
      <c r="B44" s="20"/>
      <c r="C44" s="21"/>
      <c r="D44" s="31">
        <v>35732</v>
      </c>
      <c r="E44" s="30"/>
      <c r="F44" s="21"/>
      <c r="G44" s="30"/>
      <c r="H44" s="30"/>
      <c r="I44" s="25"/>
    </row>
    <row r="45" spans="1:9" x14ac:dyDescent="0.2">
      <c r="A45" s="28" t="s">
        <v>22</v>
      </c>
      <c r="B45" s="20"/>
      <c r="D45" s="31">
        <v>35733</v>
      </c>
      <c r="I45" s="25"/>
    </row>
    <row r="46" spans="1:9" x14ac:dyDescent="0.2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">
      <c r="A47" s="19"/>
      <c r="B47" s="14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">
      <c r="A48" s="19"/>
      <c r="B48" s="14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">
      <c r="A49" s="37" t="s">
        <v>28</v>
      </c>
      <c r="B49" s="38"/>
      <c r="C49" s="39" t="s">
        <v>23</v>
      </c>
      <c r="D49" s="40">
        <f>ROUND((AVERAGE(D12:D33)),3)</f>
        <v>21.181999999999999</v>
      </c>
      <c r="E49" s="40">
        <f>ROUND((AVERAGE(E12:E33)),3)</f>
        <v>21.212</v>
      </c>
      <c r="F49" s="41" t="s">
        <v>29</v>
      </c>
      <c r="G49" s="42">
        <f>ROUND((AVERAGE(G16:G39)),5)</f>
        <v>3.2033499999999999</v>
      </c>
      <c r="H49" s="42">
        <f>ROUND((AVERAGE(H17:H40)),5)</f>
        <v>2.9745200000000001</v>
      </c>
      <c r="I49" s="43" t="s">
        <v>30</v>
      </c>
    </row>
    <row r="50" spans="1:9" x14ac:dyDescent="0.2">
      <c r="A50" s="44" t="s">
        <v>31</v>
      </c>
      <c r="B50" s="45"/>
      <c r="C50" s="99" t="s">
        <v>185</v>
      </c>
      <c r="D50" s="47">
        <f>ROUND((AVERAGE(D19:D41)),3)</f>
        <v>21.279</v>
      </c>
      <c r="E50" s="47">
        <f>ROUND((AVERAGE(E19:E39)),3)</f>
        <v>21.34</v>
      </c>
      <c r="F50" s="48" t="s">
        <v>33</v>
      </c>
      <c r="G50" s="49">
        <f>ROUND((AVERAGE(G19:G41)),5)</f>
        <v>3.2439100000000001</v>
      </c>
      <c r="H50" s="49">
        <f>ROUND((AVERAGE(H19:H41)),5)</f>
        <v>2.9895200000000002</v>
      </c>
      <c r="I50" s="43" t="s">
        <v>34</v>
      </c>
    </row>
    <row r="51" spans="1:9" x14ac:dyDescent="0.2">
      <c r="A51" s="50" t="s">
        <v>35</v>
      </c>
      <c r="B51" s="45"/>
      <c r="C51" s="51"/>
      <c r="D51" s="47">
        <f>ROUND((((SUM(D19:D41))-D33+E33)/23),3)</f>
        <v>21.286999999999999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">
      <c r="A52" s="50" t="s">
        <v>48</v>
      </c>
      <c r="B52" s="45"/>
      <c r="C52" s="23"/>
      <c r="D52" s="47">
        <f>D33</f>
        <v>20.67</v>
      </c>
      <c r="E52" s="47" t="s">
        <v>36</v>
      </c>
      <c r="F52" s="53" t="s">
        <v>49</v>
      </c>
      <c r="G52" s="49">
        <f>G39</f>
        <v>3.266</v>
      </c>
      <c r="H52" s="49">
        <f>H40</f>
        <v>3.1269999999999998</v>
      </c>
      <c r="I52" s="43" t="s">
        <v>50</v>
      </c>
    </row>
    <row r="53" spans="1:9" x14ac:dyDescent="0.2">
      <c r="A53" s="50" t="s">
        <v>42</v>
      </c>
      <c r="B53" s="45"/>
      <c r="C53" s="23"/>
      <c r="D53" s="47">
        <f>ROUND((SUM(D32:D33)/2),3)</f>
        <v>20.684999999999999</v>
      </c>
      <c r="E53" s="54" t="s">
        <v>36</v>
      </c>
      <c r="F53" s="53" t="s">
        <v>43</v>
      </c>
      <c r="G53" s="49">
        <f>ROUND(SUM(G38:G39)/2,5)</f>
        <v>3.3664999999999998</v>
      </c>
      <c r="H53" s="49">
        <f>SUM(H39:H40)/2</f>
        <v>3.1309999999999998</v>
      </c>
      <c r="I53" s="43" t="s">
        <v>44</v>
      </c>
    </row>
    <row r="54" spans="1:9" x14ac:dyDescent="0.2">
      <c r="A54" s="50" t="s">
        <v>39</v>
      </c>
      <c r="B54" s="45"/>
      <c r="C54" s="23"/>
      <c r="D54" s="47">
        <f>ROUND((SUM(D31:D33)/3),3)</f>
        <v>20.652999999999999</v>
      </c>
      <c r="E54" s="47" t="s">
        <v>36</v>
      </c>
      <c r="F54" s="53" t="s">
        <v>40</v>
      </c>
      <c r="G54" s="49">
        <f>ROUND(AVERAGE(G37:G39),5)</f>
        <v>3.5059999999999998</v>
      </c>
      <c r="H54" s="49">
        <f>ROUND(AVERAGE(H38:H40),5)</f>
        <v>3.1556700000000002</v>
      </c>
      <c r="I54" s="43" t="s">
        <v>41</v>
      </c>
    </row>
    <row r="55" spans="1:9" x14ac:dyDescent="0.2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3.5165000000000002</v>
      </c>
      <c r="H55" s="49">
        <f>ROUND(AVERAGE(H37:H40),5)</f>
        <v>3.22675</v>
      </c>
      <c r="I55" s="43" t="s">
        <v>54</v>
      </c>
    </row>
    <row r="56" spans="1:9" x14ac:dyDescent="0.2">
      <c r="A56" s="56" t="s">
        <v>87</v>
      </c>
      <c r="B56" s="45"/>
      <c r="C56" s="23"/>
      <c r="D56" s="47">
        <f>ROUND((SUM(D29:D33)/5),3)</f>
        <v>20.7</v>
      </c>
      <c r="E56" s="55" t="s">
        <v>36</v>
      </c>
      <c r="F56" s="53" t="s">
        <v>38</v>
      </c>
      <c r="G56" s="49">
        <f>ROUND(AVERAGE(G35:G39),5)</f>
        <v>3.4990000000000001</v>
      </c>
      <c r="H56" s="49">
        <f>ROUND(AVERAGE(H36:H40),5)</f>
        <v>3.2364000000000002</v>
      </c>
      <c r="I56" s="43"/>
    </row>
    <row r="57" spans="1:9" x14ac:dyDescent="0.2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3.4670000000000001</v>
      </c>
      <c r="H57" s="49">
        <f>H39</f>
        <v>3.1349999999999998</v>
      </c>
      <c r="I57" s="43"/>
    </row>
    <row r="58" spans="1:9" x14ac:dyDescent="0.2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3.7850000000000001</v>
      </c>
      <c r="H58" s="42">
        <f>H38</f>
        <v>3.2050000000000001</v>
      </c>
      <c r="I58" s="43"/>
    </row>
    <row r="59" spans="1:9" x14ac:dyDescent="0.2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2">
        <f>SUM(G37:G38)/2</f>
        <v>3.6260000000000003</v>
      </c>
      <c r="H59" s="49">
        <f>ROUND(AVERAGE(H38:H39),5)</f>
        <v>3.17</v>
      </c>
      <c r="I59" s="43"/>
    </row>
    <row r="60" spans="1:9" x14ac:dyDescent="0.2">
      <c r="A60" s="25"/>
      <c r="B60" s="25"/>
      <c r="C60" s="25"/>
      <c r="D60" s="60"/>
      <c r="E60" s="60"/>
      <c r="F60" s="25"/>
      <c r="G60" s="25"/>
      <c r="H60" s="25"/>
      <c r="I60" s="25"/>
    </row>
    <row r="61" spans="1:9" x14ac:dyDescent="0.2">
      <c r="A61" s="25"/>
      <c r="B61" s="25"/>
      <c r="C61" s="25"/>
      <c r="D61" s="25"/>
      <c r="E61" s="25"/>
      <c r="F61" s="25"/>
      <c r="G61" s="25"/>
      <c r="H61" s="25"/>
      <c r="I61" s="25"/>
    </row>
    <row r="62" spans="1:9" x14ac:dyDescent="0.2">
      <c r="A62" s="63" t="s">
        <v>55</v>
      </c>
      <c r="C62" s="25"/>
      <c r="E62" s="63" t="s">
        <v>56</v>
      </c>
      <c r="F62" s="61"/>
      <c r="G62" s="62"/>
      <c r="H62" s="62"/>
      <c r="I62" s="25"/>
    </row>
    <row r="63" spans="1:9" x14ac:dyDescent="0.2">
      <c r="A63" s="98">
        <v>35727</v>
      </c>
      <c r="C63" s="62">
        <v>29.88</v>
      </c>
      <c r="E63" s="98">
        <v>35727</v>
      </c>
      <c r="F63" s="61"/>
      <c r="G63" s="100">
        <v>26.38</v>
      </c>
      <c r="H63" s="62"/>
      <c r="I63" s="25"/>
    </row>
    <row r="64" spans="1:9" x14ac:dyDescent="0.2">
      <c r="A64" s="94">
        <v>35730</v>
      </c>
      <c r="B64" s="68" t="s">
        <v>59</v>
      </c>
      <c r="C64" s="62">
        <v>31.83</v>
      </c>
      <c r="E64" s="94">
        <v>35730</v>
      </c>
      <c r="F64" s="68" t="s">
        <v>60</v>
      </c>
      <c r="G64" s="101">
        <v>28.73</v>
      </c>
      <c r="H64" s="62"/>
      <c r="I64" s="25"/>
    </row>
    <row r="65" spans="1:9" x14ac:dyDescent="0.2">
      <c r="A65" s="95">
        <v>35731</v>
      </c>
      <c r="C65" s="62">
        <v>28.5</v>
      </c>
      <c r="E65" s="95">
        <v>35731</v>
      </c>
      <c r="G65" s="101">
        <v>26.44</v>
      </c>
      <c r="H65" s="62"/>
      <c r="I65" s="25"/>
    </row>
    <row r="66" spans="1:9" x14ac:dyDescent="0.2">
      <c r="A66" s="67"/>
      <c r="C66" s="69"/>
      <c r="E66" s="67"/>
      <c r="G66" s="70"/>
      <c r="H66" s="62"/>
      <c r="I66" s="25"/>
    </row>
    <row r="67" spans="1:9" x14ac:dyDescent="0.2">
      <c r="A67" s="25"/>
      <c r="C67" s="65"/>
      <c r="E67" s="25"/>
      <c r="G67" s="66"/>
      <c r="H67" s="62"/>
      <c r="I67" s="25"/>
    </row>
    <row r="68" spans="1:9" x14ac:dyDescent="0.2">
      <c r="A68" s="25" t="s">
        <v>62</v>
      </c>
      <c r="B68" s="68" t="s">
        <v>63</v>
      </c>
      <c r="C68" s="69">
        <f>C65</f>
        <v>28.5</v>
      </c>
      <c r="E68" s="25" t="s">
        <v>62</v>
      </c>
      <c r="F68" s="68" t="s">
        <v>64</v>
      </c>
      <c r="G68" s="69">
        <f>G65</f>
        <v>26.44</v>
      </c>
      <c r="H68" s="62"/>
      <c r="I68" s="25"/>
    </row>
    <row r="69" spans="1:9" x14ac:dyDescent="0.2">
      <c r="A69" s="25" t="s">
        <v>65</v>
      </c>
      <c r="B69" s="68" t="s">
        <v>66</v>
      </c>
      <c r="C69" s="69">
        <f>AVERAGE(C64:C65)</f>
        <v>30.164999999999999</v>
      </c>
      <c r="E69" s="25" t="s">
        <v>65</v>
      </c>
      <c r="F69" s="68" t="s">
        <v>67</v>
      </c>
      <c r="G69" s="69">
        <f>AVERAGE(G64:G65)</f>
        <v>27.585000000000001</v>
      </c>
      <c r="H69" s="62"/>
      <c r="I69" s="25"/>
    </row>
    <row r="70" spans="1:9" x14ac:dyDescent="0.2">
      <c r="A70" s="25" t="s">
        <v>68</v>
      </c>
      <c r="B70" s="68" t="s">
        <v>69</v>
      </c>
      <c r="C70" s="69">
        <f>AVERAGE(C63:C65)</f>
        <v>30.069999999999997</v>
      </c>
      <c r="E70" s="25" t="s">
        <v>68</v>
      </c>
      <c r="F70" s="68" t="s">
        <v>70</v>
      </c>
      <c r="G70" s="69">
        <f>AVERAGE(G63:G65)</f>
        <v>27.183333333333334</v>
      </c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25"/>
      <c r="C72" s="25"/>
      <c r="D72" s="25"/>
      <c r="E72" s="25"/>
      <c r="F72" s="61"/>
      <c r="G72" s="62"/>
      <c r="H72" s="62"/>
      <c r="I72" s="25"/>
    </row>
    <row r="73" spans="1:9" x14ac:dyDescent="0.2">
      <c r="A73" s="63" t="s">
        <v>71</v>
      </c>
      <c r="C73" s="25"/>
      <c r="D73" s="25"/>
      <c r="E73" s="25"/>
      <c r="F73" s="61"/>
      <c r="G73" s="62"/>
      <c r="H73" s="62"/>
      <c r="I73" s="25"/>
    </row>
    <row r="74" spans="1:9" x14ac:dyDescent="0.2">
      <c r="A74" s="98">
        <v>35727</v>
      </c>
      <c r="C74" s="65">
        <v>1.42</v>
      </c>
      <c r="D74" s="25"/>
      <c r="E74" s="25"/>
      <c r="F74" s="61"/>
      <c r="G74" s="62"/>
      <c r="H74" s="62"/>
      <c r="I74" s="25"/>
    </row>
    <row r="75" spans="1:9" x14ac:dyDescent="0.2">
      <c r="A75" s="94">
        <v>35730</v>
      </c>
      <c r="C75" s="65">
        <v>1.42</v>
      </c>
      <c r="D75" s="25"/>
      <c r="E75" s="25"/>
      <c r="F75" s="61"/>
      <c r="G75" s="62"/>
      <c r="H75" s="62"/>
      <c r="I75" s="25"/>
    </row>
    <row r="76" spans="1:9" x14ac:dyDescent="0.2">
      <c r="A76" s="95">
        <v>35731</v>
      </c>
      <c r="C76" s="65">
        <v>1.42</v>
      </c>
      <c r="D76" s="25"/>
      <c r="E76" s="25"/>
      <c r="F76" s="61"/>
      <c r="G76" s="62"/>
      <c r="H76" s="62"/>
      <c r="I76" s="25"/>
    </row>
    <row r="77" spans="1:9" x14ac:dyDescent="0.2">
      <c r="A77" s="25"/>
      <c r="C77" s="65"/>
      <c r="D77" s="25"/>
      <c r="E77" s="25"/>
      <c r="F77" s="61"/>
      <c r="G77" s="62"/>
      <c r="H77" s="62"/>
      <c r="I77" s="25"/>
    </row>
    <row r="78" spans="1:9" x14ac:dyDescent="0.2">
      <c r="A78" s="25" t="s">
        <v>62</v>
      </c>
      <c r="B78" s="87" t="s">
        <v>89</v>
      </c>
      <c r="C78" s="65">
        <f>C76</f>
        <v>1.42</v>
      </c>
      <c r="D78" s="25"/>
      <c r="E78" s="25"/>
      <c r="F78" s="61"/>
      <c r="G78" s="62"/>
      <c r="H78" s="62"/>
      <c r="I78" s="25"/>
    </row>
    <row r="79" spans="1:9" x14ac:dyDescent="0.2">
      <c r="A79" s="25" t="s">
        <v>65</v>
      </c>
      <c r="B79" s="87" t="s">
        <v>90</v>
      </c>
      <c r="C79" s="65">
        <f>AVERAGE(C75:C76)</f>
        <v>1.42</v>
      </c>
      <c r="D79" s="25"/>
      <c r="E79" s="25"/>
      <c r="F79" s="61"/>
      <c r="G79" s="62"/>
      <c r="H79" s="62"/>
      <c r="I79" s="25"/>
    </row>
    <row r="80" spans="1:9" x14ac:dyDescent="0.2">
      <c r="A80" s="25" t="s">
        <v>68</v>
      </c>
      <c r="B80" s="87" t="s">
        <v>91</v>
      </c>
      <c r="C80" s="65">
        <f>AVERAGE(C74:C76)</f>
        <v>1.42</v>
      </c>
      <c r="D80" s="25"/>
      <c r="E80" s="25"/>
      <c r="F80" s="61"/>
      <c r="G80" s="62"/>
      <c r="H80" s="62"/>
      <c r="I80" s="25"/>
    </row>
  </sheetData>
  <phoneticPr fontId="0" type="noConversion"/>
  <printOptions horizontalCentered="1" gridLinesSet="0"/>
  <pageMargins left="0.25" right="0.25" top="0.5" bottom="0.25" header="0.25" footer="0.25"/>
  <pageSetup scale="74" fitToWidth="2" orientation="portrait" r:id="rId1"/>
  <headerFooter alignWithMargins="0">
    <oddHeader>&amp;A</oddHeader>
    <oddFooter>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showGridLines="0" topLeftCell="A2" workbookViewId="0">
      <selection activeCell="H38" sqref="H38:I38"/>
    </sheetView>
  </sheetViews>
  <sheetFormatPr defaultRowHeight="12.75" x14ac:dyDescent="0.2"/>
  <cols>
    <col min="1" max="1" width="11.7109375" customWidth="1"/>
    <col min="3" max="3" width="12.140625" customWidth="1"/>
    <col min="5" max="5" width="11" customWidth="1"/>
    <col min="7" max="7" width="9.85546875" customWidth="1"/>
    <col min="8" max="8" width="12.140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186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9" si="0">A11+1</f>
        <v>1</v>
      </c>
      <c r="B12" s="97">
        <v>35725</v>
      </c>
      <c r="C12" s="89" t="s">
        <v>184</v>
      </c>
      <c r="D12" s="24">
        <v>21.42</v>
      </c>
      <c r="E12" s="24">
        <v>21.43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>B12+1</f>
        <v>35726</v>
      </c>
      <c r="C13" s="89" t="s">
        <v>184</v>
      </c>
      <c r="D13" s="24">
        <v>21.09</v>
      </c>
      <c r="E13" s="24">
        <v>21.12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35727</v>
      </c>
      <c r="C14" s="89" t="s">
        <v>184</v>
      </c>
      <c r="D14" s="24">
        <v>20.97</v>
      </c>
      <c r="E14" s="24">
        <v>21.06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>B14+3</f>
        <v>35730</v>
      </c>
      <c r="C15" s="89" t="s">
        <v>184</v>
      </c>
      <c r="D15" s="24">
        <v>21.07</v>
      </c>
      <c r="E15" s="24">
        <v>21.15</v>
      </c>
      <c r="F15" s="89"/>
      <c r="G15" s="24"/>
      <c r="H15" s="93"/>
    </row>
    <row r="16" spans="1:9" x14ac:dyDescent="0.2">
      <c r="A16" s="19">
        <f t="shared" si="0"/>
        <v>5</v>
      </c>
      <c r="B16" s="97">
        <f>B15+1</f>
        <v>35731</v>
      </c>
      <c r="C16" s="89" t="s">
        <v>184</v>
      </c>
      <c r="D16" s="24">
        <v>20.46</v>
      </c>
      <c r="E16" s="24">
        <v>20.62</v>
      </c>
      <c r="F16" s="89"/>
      <c r="G16" s="24"/>
      <c r="H16" s="24"/>
      <c r="I16" s="89"/>
    </row>
    <row r="17" spans="1:9" x14ac:dyDescent="0.2">
      <c r="A17" s="19">
        <f t="shared" si="0"/>
        <v>6</v>
      </c>
      <c r="B17" s="97">
        <f t="shared" si="0"/>
        <v>35732</v>
      </c>
      <c r="C17" s="89" t="s">
        <v>184</v>
      </c>
      <c r="D17" s="24">
        <v>20.71</v>
      </c>
      <c r="E17" s="24">
        <v>20.84</v>
      </c>
      <c r="F17" s="89"/>
      <c r="G17" s="24"/>
      <c r="H17" s="24"/>
      <c r="I17" s="89"/>
    </row>
    <row r="18" spans="1:9" x14ac:dyDescent="0.2">
      <c r="A18" s="19">
        <f>A17+1</f>
        <v>7</v>
      </c>
      <c r="B18" s="97">
        <f t="shared" si="0"/>
        <v>35733</v>
      </c>
      <c r="C18" s="89" t="s">
        <v>184</v>
      </c>
      <c r="D18" s="24">
        <v>21.22</v>
      </c>
      <c r="E18" s="24">
        <v>21.29</v>
      </c>
      <c r="F18" s="92" t="s">
        <v>184</v>
      </c>
      <c r="G18" s="24">
        <v>3.4780000000000002</v>
      </c>
      <c r="H18" s="24"/>
      <c r="I18" s="92"/>
    </row>
    <row r="19" spans="1:9" x14ac:dyDescent="0.2">
      <c r="A19" s="19">
        <f>A18+1</f>
        <v>8</v>
      </c>
      <c r="B19" s="97">
        <f t="shared" si="0"/>
        <v>35734</v>
      </c>
      <c r="C19" s="89" t="s">
        <v>184</v>
      </c>
      <c r="D19" s="24">
        <v>21.08</v>
      </c>
      <c r="E19" s="24">
        <v>21.18</v>
      </c>
      <c r="F19" s="92" t="s">
        <v>184</v>
      </c>
      <c r="G19" s="24">
        <v>3.552</v>
      </c>
      <c r="H19" s="24">
        <v>3.27</v>
      </c>
      <c r="I19" s="92" t="s">
        <v>184</v>
      </c>
    </row>
    <row r="20" spans="1:9" x14ac:dyDescent="0.2">
      <c r="A20" s="19"/>
      <c r="B20" s="97"/>
      <c r="C20" s="92"/>
      <c r="D20" s="24"/>
      <c r="E20" s="24"/>
      <c r="F20" s="89"/>
      <c r="G20" s="24"/>
      <c r="H20" s="24"/>
      <c r="I20" s="21"/>
    </row>
    <row r="21" spans="1:9" x14ac:dyDescent="0.2">
      <c r="A21" s="19">
        <f>A19+1</f>
        <v>9</v>
      </c>
      <c r="B21" s="97">
        <f>B19+3</f>
        <v>35737</v>
      </c>
      <c r="C21" s="89" t="s">
        <v>184</v>
      </c>
      <c r="D21" s="24">
        <v>20.96</v>
      </c>
      <c r="E21" s="24">
        <v>21.09</v>
      </c>
      <c r="F21" s="89" t="s">
        <v>184</v>
      </c>
      <c r="G21" s="24">
        <v>3.371</v>
      </c>
      <c r="H21" s="24">
        <v>3.0350000000000001</v>
      </c>
      <c r="I21" s="25"/>
    </row>
    <row r="22" spans="1:9" x14ac:dyDescent="0.2">
      <c r="A22" s="19">
        <f t="shared" ref="A22:B25" si="1">A21+1</f>
        <v>10</v>
      </c>
      <c r="B22" s="97">
        <f t="shared" si="1"/>
        <v>35738</v>
      </c>
      <c r="C22" s="89" t="s">
        <v>184</v>
      </c>
      <c r="D22" s="24">
        <v>20.7</v>
      </c>
      <c r="E22" s="24">
        <v>20.85</v>
      </c>
      <c r="F22" s="89" t="s">
        <v>184</v>
      </c>
      <c r="G22" s="24">
        <v>3.423</v>
      </c>
      <c r="H22" s="24">
        <v>3.15</v>
      </c>
      <c r="I22" s="25"/>
    </row>
    <row r="23" spans="1:9" x14ac:dyDescent="0.2">
      <c r="A23" s="19">
        <f t="shared" si="1"/>
        <v>11</v>
      </c>
      <c r="B23" s="97">
        <f t="shared" si="1"/>
        <v>35739</v>
      </c>
      <c r="C23" s="89" t="s">
        <v>184</v>
      </c>
      <c r="D23" s="24">
        <v>20.309999999999999</v>
      </c>
      <c r="E23" s="24">
        <v>20.51</v>
      </c>
      <c r="F23" s="89" t="s">
        <v>184</v>
      </c>
      <c r="G23" s="24">
        <v>3.468</v>
      </c>
      <c r="H23" s="24">
        <v>3.16</v>
      </c>
      <c r="I23" s="25"/>
    </row>
    <row r="24" spans="1:9" x14ac:dyDescent="0.2">
      <c r="A24" s="19">
        <f t="shared" si="1"/>
        <v>12</v>
      </c>
      <c r="B24" s="97">
        <f t="shared" si="1"/>
        <v>35740</v>
      </c>
      <c r="C24" s="89" t="s">
        <v>184</v>
      </c>
      <c r="D24" s="24">
        <v>20.39</v>
      </c>
      <c r="E24" s="24">
        <v>20.6</v>
      </c>
      <c r="F24" s="89" t="s">
        <v>184</v>
      </c>
      <c r="G24" s="24">
        <v>3.3919999999999999</v>
      </c>
      <c r="H24" s="24">
        <v>3.1</v>
      </c>
      <c r="I24" s="25"/>
    </row>
    <row r="25" spans="1:9" x14ac:dyDescent="0.2">
      <c r="A25" s="19">
        <f t="shared" si="1"/>
        <v>13</v>
      </c>
      <c r="B25" s="97">
        <f t="shared" si="1"/>
        <v>35741</v>
      </c>
      <c r="C25" s="89" t="s">
        <v>184</v>
      </c>
      <c r="D25" s="24">
        <v>20.77</v>
      </c>
      <c r="E25" s="24">
        <v>20.94</v>
      </c>
      <c r="F25" s="89" t="s">
        <v>184</v>
      </c>
      <c r="G25" s="24">
        <v>3.2559999999999998</v>
      </c>
      <c r="H25" s="24">
        <v>2.98</v>
      </c>
      <c r="I25" s="25"/>
    </row>
    <row r="26" spans="1:9" x14ac:dyDescent="0.2">
      <c r="A26" s="19">
        <f t="shared" ref="A26:A38" si="2">A25+1</f>
        <v>14</v>
      </c>
      <c r="B26" s="97">
        <f>B25+3</f>
        <v>35744</v>
      </c>
      <c r="C26" s="89" t="s">
        <v>184</v>
      </c>
      <c r="D26" s="24">
        <v>20.399999999999999</v>
      </c>
      <c r="E26" s="24">
        <v>20.6</v>
      </c>
      <c r="F26" s="89" t="s">
        <v>184</v>
      </c>
      <c r="G26" s="24">
        <v>3.4329999999999998</v>
      </c>
      <c r="H26" s="24">
        <v>3.145</v>
      </c>
      <c r="I26" s="25"/>
    </row>
    <row r="27" spans="1:9" x14ac:dyDescent="0.2">
      <c r="A27" s="19">
        <f t="shared" si="2"/>
        <v>15</v>
      </c>
      <c r="B27" s="97">
        <f>B26+1</f>
        <v>35745</v>
      </c>
      <c r="C27" s="89" t="s">
        <v>184</v>
      </c>
      <c r="D27" s="24">
        <v>20.51</v>
      </c>
      <c r="E27" s="24">
        <v>20.71</v>
      </c>
      <c r="F27" s="89" t="s">
        <v>184</v>
      </c>
      <c r="G27" s="24">
        <v>3.4950000000000001</v>
      </c>
      <c r="H27" s="24">
        <v>3.21</v>
      </c>
      <c r="I27" s="25"/>
    </row>
    <row r="28" spans="1:9" x14ac:dyDescent="0.2">
      <c r="A28" s="19">
        <f t="shared" si="2"/>
        <v>16</v>
      </c>
      <c r="B28" s="97">
        <f>B27+1</f>
        <v>35746</v>
      </c>
      <c r="C28" s="89" t="s">
        <v>184</v>
      </c>
      <c r="D28" s="24">
        <v>20.49</v>
      </c>
      <c r="E28" s="24">
        <v>20.68</v>
      </c>
      <c r="F28" s="89" t="s">
        <v>184</v>
      </c>
      <c r="G28" s="24">
        <v>3.4769999999999999</v>
      </c>
      <c r="H28" s="24">
        <v>3.2229999999999999</v>
      </c>
      <c r="I28" s="25"/>
    </row>
    <row r="29" spans="1:9" x14ac:dyDescent="0.2">
      <c r="A29" s="19">
        <f t="shared" si="2"/>
        <v>17</v>
      </c>
      <c r="B29" s="97">
        <f>B28+1</f>
        <v>35747</v>
      </c>
      <c r="C29" s="89" t="s">
        <v>184</v>
      </c>
      <c r="D29" s="24">
        <v>20.7</v>
      </c>
      <c r="E29" s="24">
        <v>20.86</v>
      </c>
      <c r="F29" s="89" t="s">
        <v>184</v>
      </c>
      <c r="G29" s="24">
        <v>3.2509999999999999</v>
      </c>
      <c r="H29" s="24">
        <v>3</v>
      </c>
      <c r="I29" s="25"/>
    </row>
    <row r="30" spans="1:9" x14ac:dyDescent="0.2">
      <c r="A30" s="19">
        <f t="shared" si="2"/>
        <v>18</v>
      </c>
      <c r="B30" s="97">
        <f>B29+1</f>
        <v>35748</v>
      </c>
      <c r="C30" s="89" t="s">
        <v>184</v>
      </c>
      <c r="D30" s="24">
        <v>21</v>
      </c>
      <c r="E30" s="24">
        <v>21.16</v>
      </c>
      <c r="F30" s="89" t="s">
        <v>184</v>
      </c>
      <c r="G30" s="24">
        <v>3.0289999999999999</v>
      </c>
      <c r="H30" s="24">
        <v>2.82</v>
      </c>
      <c r="I30" s="25"/>
    </row>
    <row r="31" spans="1:9" x14ac:dyDescent="0.2">
      <c r="A31" s="19">
        <f t="shared" si="2"/>
        <v>19</v>
      </c>
      <c r="B31" s="97">
        <f>B30+3</f>
        <v>35751</v>
      </c>
      <c r="C31" s="89" t="s">
        <v>184</v>
      </c>
      <c r="D31" s="24">
        <v>20.260000000000002</v>
      </c>
      <c r="E31" s="24">
        <v>20.48</v>
      </c>
      <c r="F31" s="89" t="s">
        <v>184</v>
      </c>
      <c r="G31" s="24">
        <v>2.97</v>
      </c>
      <c r="H31" s="24">
        <v>2.77</v>
      </c>
      <c r="I31" s="25"/>
    </row>
    <row r="32" spans="1:9" x14ac:dyDescent="0.2">
      <c r="A32" s="19">
        <f t="shared" si="2"/>
        <v>20</v>
      </c>
      <c r="B32" s="97">
        <f>B31+1</f>
        <v>35752</v>
      </c>
      <c r="C32" s="89" t="s">
        <v>184</v>
      </c>
      <c r="D32" s="24">
        <v>20.04</v>
      </c>
      <c r="E32" s="24">
        <v>20.29</v>
      </c>
      <c r="F32" s="89" t="s">
        <v>184</v>
      </c>
      <c r="G32" s="24">
        <v>2.9489999999999998</v>
      </c>
      <c r="H32" s="24">
        <v>2.76</v>
      </c>
      <c r="I32" s="26"/>
    </row>
    <row r="33" spans="1:9" x14ac:dyDescent="0.2">
      <c r="A33" s="19">
        <f t="shared" si="2"/>
        <v>21</v>
      </c>
      <c r="B33" s="97">
        <f>B32+1</f>
        <v>35753</v>
      </c>
      <c r="C33" s="89" t="s">
        <v>184</v>
      </c>
      <c r="D33" s="24">
        <v>19.8</v>
      </c>
      <c r="E33" s="24">
        <v>20.14</v>
      </c>
      <c r="F33" s="89" t="s">
        <v>184</v>
      </c>
      <c r="G33" s="24">
        <v>2.8610000000000002</v>
      </c>
      <c r="H33" s="24">
        <v>2.67</v>
      </c>
      <c r="I33" s="21"/>
    </row>
    <row r="34" spans="1:9" x14ac:dyDescent="0.2">
      <c r="A34" s="19">
        <f t="shared" si="2"/>
        <v>22</v>
      </c>
      <c r="B34" s="97">
        <f>B33+1</f>
        <v>35754</v>
      </c>
      <c r="C34" s="89" t="s">
        <v>184</v>
      </c>
      <c r="D34" s="24">
        <v>19.16</v>
      </c>
      <c r="E34" s="24">
        <v>19.59</v>
      </c>
      <c r="F34" s="89" t="s">
        <v>184</v>
      </c>
      <c r="G34" s="24">
        <v>2.7080000000000002</v>
      </c>
      <c r="H34" s="24">
        <v>2.4900000000000002</v>
      </c>
      <c r="I34" s="21"/>
    </row>
    <row r="35" spans="1:9" x14ac:dyDescent="0.2">
      <c r="A35" s="19">
        <f t="shared" si="2"/>
        <v>23</v>
      </c>
      <c r="B35" s="97">
        <f>B34+1</f>
        <v>35755</v>
      </c>
      <c r="C35" s="92" t="s">
        <v>187</v>
      </c>
      <c r="D35" s="24">
        <v>19.760000000000002</v>
      </c>
      <c r="E35" s="24">
        <v>19.899999999999999</v>
      </c>
      <c r="F35" s="89" t="s">
        <v>184</v>
      </c>
      <c r="G35" s="24">
        <v>2.762</v>
      </c>
      <c r="H35" s="24">
        <v>2.48</v>
      </c>
      <c r="I35" s="21"/>
    </row>
    <row r="36" spans="1:9" x14ac:dyDescent="0.2">
      <c r="A36" s="19">
        <f t="shared" si="2"/>
        <v>24</v>
      </c>
      <c r="B36" s="97">
        <f>B35+3</f>
        <v>35758</v>
      </c>
      <c r="C36" s="92" t="s">
        <v>187</v>
      </c>
      <c r="D36" s="24">
        <v>19.829999999999998</v>
      </c>
      <c r="E36" s="24">
        <v>19.98</v>
      </c>
      <c r="F36" s="89" t="s">
        <v>184</v>
      </c>
      <c r="G36" s="24">
        <v>2.577</v>
      </c>
      <c r="H36" s="24">
        <v>2.29</v>
      </c>
      <c r="I36" s="21"/>
    </row>
    <row r="37" spans="1:9" x14ac:dyDescent="0.2">
      <c r="A37" s="19">
        <f t="shared" si="2"/>
        <v>25</v>
      </c>
      <c r="B37" s="97">
        <f>B36+1</f>
        <v>35759</v>
      </c>
      <c r="C37" s="92" t="s">
        <v>187</v>
      </c>
      <c r="D37" s="24">
        <v>19.73</v>
      </c>
      <c r="E37" s="24">
        <v>19.899999999999999</v>
      </c>
      <c r="F37" s="92" t="s">
        <v>187</v>
      </c>
      <c r="G37" s="24">
        <v>2.66</v>
      </c>
      <c r="H37" s="24">
        <v>2.2450000000000001</v>
      </c>
      <c r="I37" s="21"/>
    </row>
    <row r="38" spans="1:9" x14ac:dyDescent="0.2">
      <c r="A38" s="19">
        <f t="shared" si="2"/>
        <v>26</v>
      </c>
      <c r="B38" s="97">
        <f>B37+1</f>
        <v>35760</v>
      </c>
      <c r="C38" s="92" t="s">
        <v>187</v>
      </c>
      <c r="D38" s="24">
        <v>19.149999999999999</v>
      </c>
      <c r="E38" s="24">
        <v>19.350000000000001</v>
      </c>
      <c r="F38" s="92" t="s">
        <v>187</v>
      </c>
      <c r="G38" s="24">
        <v>2.5779999999999998</v>
      </c>
      <c r="H38" s="24">
        <v>2.2999999999999998</v>
      </c>
      <c r="I38" s="92" t="s">
        <v>187</v>
      </c>
    </row>
    <row r="39" spans="1:9" x14ac:dyDescent="0.2">
      <c r="A39" s="19"/>
      <c r="B39" s="97"/>
      <c r="C39" s="89"/>
      <c r="D39" s="30"/>
      <c r="E39" s="30"/>
      <c r="F39" s="89"/>
      <c r="G39" s="30"/>
      <c r="H39" s="30"/>
      <c r="I39" s="92"/>
    </row>
    <row r="40" spans="1:9" x14ac:dyDescent="0.2">
      <c r="A40" s="28" t="s">
        <v>20</v>
      </c>
      <c r="B40" s="20"/>
      <c r="C40" s="21"/>
      <c r="D40" s="29">
        <v>35754</v>
      </c>
      <c r="E40" s="30"/>
      <c r="F40" s="21"/>
      <c r="G40" s="30"/>
      <c r="H40" s="30"/>
      <c r="I40" s="25"/>
    </row>
    <row r="41" spans="1:9" x14ac:dyDescent="0.2">
      <c r="A41" s="28" t="s">
        <v>21</v>
      </c>
      <c r="B41" s="20"/>
      <c r="C41" s="21"/>
      <c r="D41" s="31">
        <v>35758</v>
      </c>
      <c r="E41" s="30"/>
      <c r="F41" s="21"/>
      <c r="G41" s="30"/>
      <c r="H41" s="30"/>
      <c r="I41" s="25"/>
    </row>
    <row r="42" spans="1:9" x14ac:dyDescent="0.2">
      <c r="A42" s="28" t="s">
        <v>22</v>
      </c>
      <c r="B42" s="20"/>
      <c r="D42" s="31">
        <v>35759</v>
      </c>
      <c r="I42" s="25"/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">
      <c r="A44" s="19"/>
      <c r="B44" s="14"/>
      <c r="C44" s="33"/>
      <c r="D44" s="11" t="s">
        <v>25</v>
      </c>
      <c r="E44" s="11" t="s">
        <v>25</v>
      </c>
      <c r="F44" s="33"/>
      <c r="G44" s="36" t="s">
        <v>4</v>
      </c>
      <c r="H44" s="36" t="s">
        <v>26</v>
      </c>
      <c r="I44" s="25"/>
    </row>
    <row r="45" spans="1:9" x14ac:dyDescent="0.2">
      <c r="A45" s="19"/>
      <c r="B45" s="14"/>
      <c r="C45" s="33"/>
      <c r="D45" s="11" t="s">
        <v>5</v>
      </c>
      <c r="E45" s="11" t="s">
        <v>5</v>
      </c>
      <c r="F45" s="33"/>
      <c r="G45" s="36" t="s">
        <v>6</v>
      </c>
      <c r="H45" s="36" t="s">
        <v>27</v>
      </c>
      <c r="I45" s="25"/>
    </row>
    <row r="46" spans="1:9" x14ac:dyDescent="0.2">
      <c r="A46" s="37" t="s">
        <v>28</v>
      </c>
      <c r="B46" s="38"/>
      <c r="C46" s="39" t="s">
        <v>23</v>
      </c>
      <c r="D46" s="40">
        <f>ROUND((AVERAGE(D12:D34)),3)</f>
        <v>20.614000000000001</v>
      </c>
      <c r="E46" s="40">
        <f>ROUND((AVERAGE(E12:E34)),3)</f>
        <v>20.780999999999999</v>
      </c>
      <c r="F46" s="41" t="s">
        <v>29</v>
      </c>
      <c r="G46" s="42">
        <f>ROUND((AVERAGE(G18:G36)),5)</f>
        <v>3.1917800000000001</v>
      </c>
      <c r="H46" s="42">
        <f>ROUND((AVERAGE(H19:H37)),5)</f>
        <v>2.8776700000000002</v>
      </c>
      <c r="I46" s="43" t="s">
        <v>30</v>
      </c>
    </row>
    <row r="47" spans="1:9" x14ac:dyDescent="0.2">
      <c r="A47" s="44" t="s">
        <v>31</v>
      </c>
      <c r="B47" s="45"/>
      <c r="C47" s="99" t="s">
        <v>188</v>
      </c>
      <c r="D47" s="47">
        <f>ROUND((AVERAGE(D21:D38)),3)</f>
        <v>20.22</v>
      </c>
      <c r="E47" s="47">
        <f>ROUND((AVERAGE(E21:E38)),3)</f>
        <v>20.423999999999999</v>
      </c>
      <c r="F47" s="48" t="s">
        <v>33</v>
      </c>
      <c r="G47" s="49">
        <f>ROUND((AVERAGE(G21:G38)),5)</f>
        <v>3.0922200000000002</v>
      </c>
      <c r="H47" s="49">
        <f>ROUND((AVERAGE(H21:H38)),5)</f>
        <v>2.8237800000000002</v>
      </c>
      <c r="I47" s="43" t="s">
        <v>34</v>
      </c>
    </row>
    <row r="48" spans="1:9" x14ac:dyDescent="0.2">
      <c r="A48" s="50" t="s">
        <v>35</v>
      </c>
      <c r="B48" s="45"/>
      <c r="C48" s="51"/>
      <c r="D48" s="47">
        <f>ROUND((((SUM(D21:D38))-D34+E34)/18),3)</f>
        <v>20.244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D34</f>
        <v>19.16</v>
      </c>
      <c r="E49" s="47" t="s">
        <v>36</v>
      </c>
      <c r="F49" s="53" t="s">
        <v>49</v>
      </c>
      <c r="G49" s="49">
        <f>G36</f>
        <v>2.577</v>
      </c>
      <c r="H49" s="49">
        <f>H37</f>
        <v>2.2450000000000001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ROUND((SUM(D33:D34)/2),3)</f>
        <v>19.48</v>
      </c>
      <c r="E50" s="54" t="s">
        <v>36</v>
      </c>
      <c r="F50" s="53" t="s">
        <v>43</v>
      </c>
      <c r="G50" s="49">
        <f>ROUND(SUM(G35:G36)/2,5)</f>
        <v>2.6695000000000002</v>
      </c>
      <c r="H50" s="49">
        <f>SUM(H36:H37)/2</f>
        <v>2.2675000000000001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ROUND((SUM(D32:D34)/3),3)</f>
        <v>19.667000000000002</v>
      </c>
      <c r="E51" s="47" t="s">
        <v>36</v>
      </c>
      <c r="F51" s="53" t="s">
        <v>40</v>
      </c>
      <c r="G51" s="49">
        <f>ROUND(AVERAGE(G34:G36),5)</f>
        <v>2.6823299999999999</v>
      </c>
      <c r="H51" s="49">
        <f>ROUND(AVERAGE(H35:H37),5)</f>
        <v>2.33833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2.7269999999999999</v>
      </c>
      <c r="H52" s="49">
        <f>ROUND(AVERAGE(H34:H37),5)</f>
        <v>2.3762500000000002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ROUND((SUM(D30:D34)/5),3)</f>
        <v>20.052</v>
      </c>
      <c r="E53" s="55" t="s">
        <v>36</v>
      </c>
      <c r="F53" s="53" t="s">
        <v>38</v>
      </c>
      <c r="G53" s="49">
        <f>ROUND(AVERAGE(G32:G36),5)</f>
        <v>2.7713999999999999</v>
      </c>
      <c r="H53" s="49">
        <f>ROUND(AVERAGE(H33:H37),5)</f>
        <v>2.4350000000000001</v>
      </c>
      <c r="I53" s="43"/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2.762</v>
      </c>
      <c r="H54" s="49">
        <f>H36</f>
        <v>2.29</v>
      </c>
      <c r="I54" s="43"/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2.7080000000000002</v>
      </c>
      <c r="H55" s="42">
        <f>H35</f>
        <v>2.48</v>
      </c>
      <c r="I55" s="43"/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2">
        <f>SUM(G34:G35)/2</f>
        <v>2.7350000000000003</v>
      </c>
      <c r="H56" s="49">
        <f>ROUND(AVERAGE(H35:H36),5)</f>
        <v>2.3849999999999998</v>
      </c>
      <c r="I56" s="43"/>
    </row>
    <row r="57" spans="1:9" x14ac:dyDescent="0.2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  <c r="I58" s="25"/>
    </row>
    <row r="59" spans="1:9" x14ac:dyDescent="0.2">
      <c r="A59" s="63" t="s">
        <v>55</v>
      </c>
      <c r="C59" s="25"/>
      <c r="E59" s="63" t="s">
        <v>56</v>
      </c>
      <c r="F59" s="61"/>
      <c r="G59" s="62"/>
      <c r="H59" s="62"/>
      <c r="I59" s="25"/>
    </row>
    <row r="60" spans="1:9" x14ac:dyDescent="0.2">
      <c r="A60" s="98">
        <v>35753</v>
      </c>
      <c r="C60" s="62">
        <v>24.65</v>
      </c>
      <c r="E60" s="98">
        <v>35753</v>
      </c>
      <c r="F60" s="61"/>
      <c r="G60" s="100">
        <v>25.21</v>
      </c>
      <c r="H60" s="62"/>
      <c r="I60" s="25"/>
    </row>
    <row r="61" spans="1:9" x14ac:dyDescent="0.2">
      <c r="A61" s="94">
        <v>35754</v>
      </c>
      <c r="B61" s="68" t="s">
        <v>59</v>
      </c>
      <c r="C61" s="62">
        <v>24.19</v>
      </c>
      <c r="E61" s="94">
        <v>35754</v>
      </c>
      <c r="F61" s="68" t="s">
        <v>60</v>
      </c>
      <c r="G61" s="101">
        <v>24.45</v>
      </c>
      <c r="H61" s="62"/>
      <c r="I61" s="25"/>
    </row>
    <row r="62" spans="1:9" x14ac:dyDescent="0.2">
      <c r="A62" s="95">
        <v>35755</v>
      </c>
      <c r="C62" s="62">
        <v>24.73</v>
      </c>
      <c r="E62" s="95">
        <v>35755</v>
      </c>
      <c r="G62" s="101">
        <v>25.7</v>
      </c>
      <c r="H62" s="62"/>
      <c r="I62" s="25"/>
    </row>
    <row r="63" spans="1:9" x14ac:dyDescent="0.2">
      <c r="A63" s="67"/>
      <c r="C63" s="69"/>
      <c r="E63" s="67"/>
      <c r="G63" s="70"/>
      <c r="H63" s="62"/>
      <c r="I63" s="25"/>
    </row>
    <row r="64" spans="1:9" x14ac:dyDescent="0.2">
      <c r="A64" s="25"/>
      <c r="C64" s="65"/>
      <c r="E64" s="25"/>
      <c r="G64" s="66"/>
      <c r="H64" s="62"/>
      <c r="I64" s="25"/>
    </row>
    <row r="65" spans="1:9" x14ac:dyDescent="0.2">
      <c r="A65" s="25" t="s">
        <v>62</v>
      </c>
      <c r="B65" s="68" t="s">
        <v>63</v>
      </c>
      <c r="C65" s="69">
        <f>C62</f>
        <v>24.73</v>
      </c>
      <c r="E65" s="25" t="s">
        <v>62</v>
      </c>
      <c r="F65" s="68" t="s">
        <v>64</v>
      </c>
      <c r="G65" s="69">
        <f>G62</f>
        <v>25.7</v>
      </c>
      <c r="H65" s="62"/>
      <c r="I65" s="25"/>
    </row>
    <row r="66" spans="1:9" x14ac:dyDescent="0.2">
      <c r="A66" s="25" t="s">
        <v>65</v>
      </c>
      <c r="B66" s="68" t="s">
        <v>66</v>
      </c>
      <c r="C66" s="69">
        <f>AVERAGE(C61:C62)</f>
        <v>24.46</v>
      </c>
      <c r="E66" s="25" t="s">
        <v>65</v>
      </c>
      <c r="F66" s="68" t="s">
        <v>67</v>
      </c>
      <c r="G66" s="69">
        <f>AVERAGE(G61:G62)</f>
        <v>25.074999999999999</v>
      </c>
      <c r="H66" s="62"/>
      <c r="I66" s="25"/>
    </row>
    <row r="67" spans="1:9" x14ac:dyDescent="0.2">
      <c r="A67" s="25" t="s">
        <v>68</v>
      </c>
      <c r="B67" s="68" t="s">
        <v>69</v>
      </c>
      <c r="C67" s="69">
        <f>AVERAGE(C60:C62)</f>
        <v>24.523333333333337</v>
      </c>
      <c r="E67" s="25" t="s">
        <v>68</v>
      </c>
      <c r="F67" s="68" t="s">
        <v>70</v>
      </c>
      <c r="G67" s="69">
        <f>AVERAGE(G60:G62)</f>
        <v>25.12</v>
      </c>
      <c r="H67" s="62"/>
      <c r="I67" s="25"/>
    </row>
    <row r="68" spans="1:9" x14ac:dyDescent="0.2">
      <c r="A68" s="25"/>
      <c r="C68" s="25"/>
      <c r="D68" s="25"/>
      <c r="E68" s="25"/>
      <c r="F68" s="61"/>
      <c r="G68" s="62"/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63" t="s">
        <v>71</v>
      </c>
      <c r="C70" s="25"/>
      <c r="D70" s="25"/>
      <c r="E70" s="25"/>
      <c r="F70" s="61"/>
      <c r="G70" s="62"/>
      <c r="H70" s="62"/>
      <c r="I70" s="25"/>
    </row>
    <row r="71" spans="1:9" x14ac:dyDescent="0.2">
      <c r="A71" s="98">
        <v>35754</v>
      </c>
      <c r="C71" s="65">
        <v>1.52</v>
      </c>
      <c r="D71" s="25"/>
      <c r="E71" s="25"/>
      <c r="F71" s="61"/>
      <c r="G71" s="62"/>
      <c r="H71" s="62"/>
      <c r="I71" s="25"/>
    </row>
    <row r="72" spans="1:9" x14ac:dyDescent="0.2">
      <c r="A72" s="94">
        <v>35755</v>
      </c>
      <c r="C72" s="65">
        <v>1.52</v>
      </c>
      <c r="D72" s="25"/>
      <c r="E72" s="25"/>
      <c r="F72" s="61"/>
      <c r="G72" s="62"/>
      <c r="H72" s="62"/>
      <c r="I72" s="25"/>
    </row>
    <row r="73" spans="1:9" x14ac:dyDescent="0.2">
      <c r="A73" s="95">
        <v>35758</v>
      </c>
      <c r="C73" s="65">
        <v>1.52</v>
      </c>
      <c r="D73" s="25"/>
      <c r="E73" s="25"/>
      <c r="F73" s="61"/>
      <c r="G73" s="62"/>
      <c r="H73" s="62"/>
      <c r="I73" s="25"/>
    </row>
    <row r="74" spans="1:9" x14ac:dyDescent="0.2">
      <c r="A74" s="25"/>
      <c r="C74" s="65"/>
      <c r="D74" s="25"/>
      <c r="E74" s="25"/>
      <c r="F74" s="61"/>
      <c r="G74" s="62"/>
      <c r="H74" s="62"/>
      <c r="I74" s="25"/>
    </row>
    <row r="75" spans="1:9" x14ac:dyDescent="0.2">
      <c r="A75" s="25" t="s">
        <v>62</v>
      </c>
      <c r="B75" s="87" t="s">
        <v>89</v>
      </c>
      <c r="C75" s="65">
        <f>C73</f>
        <v>1.52</v>
      </c>
      <c r="D75" s="25"/>
      <c r="E75" s="25"/>
      <c r="F75" s="61"/>
      <c r="G75" s="62"/>
      <c r="H75" s="62"/>
      <c r="I75" s="25"/>
    </row>
    <row r="76" spans="1:9" x14ac:dyDescent="0.2">
      <c r="A76" s="25" t="s">
        <v>65</v>
      </c>
      <c r="B76" s="87" t="s">
        <v>90</v>
      </c>
      <c r="C76" s="65">
        <f>AVERAGE(C72:C73)</f>
        <v>1.52</v>
      </c>
      <c r="D76" s="25"/>
      <c r="E76" s="25"/>
      <c r="F76" s="61"/>
      <c r="G76" s="62"/>
      <c r="H76" s="62"/>
      <c r="I76" s="25"/>
    </row>
    <row r="77" spans="1:9" x14ac:dyDescent="0.2">
      <c r="A77" s="25" t="s">
        <v>68</v>
      </c>
      <c r="B77" s="87" t="s">
        <v>91</v>
      </c>
      <c r="C77" s="65">
        <f>AVERAGE(C71:C73)</f>
        <v>1.5200000000000002</v>
      </c>
      <c r="D77" s="25"/>
      <c r="E77" s="25"/>
      <c r="F77" s="61"/>
      <c r="G77" s="62"/>
      <c r="H77" s="62"/>
      <c r="I77" s="25"/>
    </row>
  </sheetData>
  <phoneticPr fontId="0" type="noConversion"/>
  <printOptions gridLinesSet="0"/>
  <pageMargins left="0.5" right="0.5" top="0.5" bottom="0.5" header="0.5" footer="0.5"/>
  <pageSetup scale="70" orientation="portrait" r:id="rId1"/>
  <headerFooter alignWithMargins="0">
    <oddHeader>&amp;A</oddHeader>
    <oddFooter>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showGridLines="0" workbookViewId="0">
      <selection activeCell="D47" sqref="D47"/>
    </sheetView>
  </sheetViews>
  <sheetFormatPr defaultRowHeight="12.75" x14ac:dyDescent="0.2"/>
  <cols>
    <col min="1" max="1" width="11" customWidth="1"/>
    <col min="2" max="2" width="11.140625" customWidth="1"/>
    <col min="3" max="3" width="12.7109375" customWidth="1"/>
    <col min="4" max="4" width="10.140625" customWidth="1"/>
    <col min="5" max="5" width="10.85546875" customWidth="1"/>
    <col min="7" max="7" width="10.7109375" customWidth="1"/>
    <col min="8" max="8" width="12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189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5" si="0">A11+1</f>
        <v>1</v>
      </c>
      <c r="B12" s="97">
        <v>35755</v>
      </c>
      <c r="C12" s="89" t="s">
        <v>187</v>
      </c>
      <c r="D12" s="24">
        <v>19.760000000000002</v>
      </c>
      <c r="E12" s="24">
        <v>19.899999999999999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>B12+3</f>
        <v>35758</v>
      </c>
      <c r="C13" s="89" t="s">
        <v>187</v>
      </c>
      <c r="D13" s="24">
        <v>19.829999999999998</v>
      </c>
      <c r="E13" s="24">
        <v>19.98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35759</v>
      </c>
      <c r="C14" s="89" t="s">
        <v>187</v>
      </c>
      <c r="D14" s="24">
        <v>19.73</v>
      </c>
      <c r="E14" s="24">
        <v>19.899999999999999</v>
      </c>
      <c r="F14" s="89" t="s">
        <v>187</v>
      </c>
      <c r="G14" s="24">
        <v>2.66</v>
      </c>
      <c r="H14" s="24"/>
      <c r="I14" s="25"/>
    </row>
    <row r="15" spans="1:9" x14ac:dyDescent="0.2">
      <c r="A15" s="19">
        <f t="shared" si="0"/>
        <v>4</v>
      </c>
      <c r="B15" s="97">
        <f>B14+1</f>
        <v>35760</v>
      </c>
      <c r="C15" s="89" t="s">
        <v>187</v>
      </c>
      <c r="D15" s="24">
        <v>19.149999999999999</v>
      </c>
      <c r="E15" s="24">
        <v>19.350000000000001</v>
      </c>
      <c r="F15" s="89" t="s">
        <v>187</v>
      </c>
      <c r="G15" s="24">
        <v>2.5779999999999998</v>
      </c>
      <c r="H15" s="24">
        <v>2.2999999999999998</v>
      </c>
      <c r="I15" s="89" t="s">
        <v>187</v>
      </c>
    </row>
    <row r="16" spans="1:9" x14ac:dyDescent="0.2">
      <c r="A16" s="19"/>
      <c r="B16" s="97"/>
      <c r="C16" s="92"/>
      <c r="D16" s="24"/>
      <c r="E16" s="24"/>
      <c r="F16" s="89"/>
      <c r="G16" s="24"/>
      <c r="H16" s="24"/>
      <c r="I16" s="21"/>
    </row>
    <row r="17" spans="1:9" x14ac:dyDescent="0.2">
      <c r="A17" s="19">
        <f>A15+1</f>
        <v>5</v>
      </c>
      <c r="B17" s="97">
        <v>35765</v>
      </c>
      <c r="C17" s="89" t="s">
        <v>187</v>
      </c>
      <c r="D17" s="24">
        <v>18.66</v>
      </c>
      <c r="E17" s="24">
        <v>18.940000000000001</v>
      </c>
      <c r="F17" s="89" t="s">
        <v>187</v>
      </c>
      <c r="G17" s="24">
        <v>2.7679999999999998</v>
      </c>
      <c r="H17" s="24">
        <v>2.46</v>
      </c>
      <c r="I17" s="25"/>
    </row>
    <row r="18" spans="1:9" x14ac:dyDescent="0.2">
      <c r="A18" s="19">
        <f t="shared" ref="A18:B33" si="1">A17+1</f>
        <v>6</v>
      </c>
      <c r="B18" s="97">
        <f t="shared" si="1"/>
        <v>35766</v>
      </c>
      <c r="C18" s="89" t="s">
        <v>187</v>
      </c>
      <c r="D18" s="24">
        <v>18.760000000000002</v>
      </c>
      <c r="E18" s="24">
        <v>19.03</v>
      </c>
      <c r="F18" s="89" t="s">
        <v>187</v>
      </c>
      <c r="G18" s="24">
        <v>2.718</v>
      </c>
      <c r="H18" s="24">
        <v>2.4</v>
      </c>
      <c r="I18" s="25"/>
    </row>
    <row r="19" spans="1:9" x14ac:dyDescent="0.2">
      <c r="A19" s="19">
        <f t="shared" si="1"/>
        <v>7</v>
      </c>
      <c r="B19" s="97">
        <f t="shared" si="1"/>
        <v>35767</v>
      </c>
      <c r="C19" s="89" t="s">
        <v>187</v>
      </c>
      <c r="D19" s="24">
        <v>18.8</v>
      </c>
      <c r="E19" s="24">
        <v>19.03</v>
      </c>
      <c r="F19" s="89" t="s">
        <v>187</v>
      </c>
      <c r="G19" s="24">
        <v>2.609</v>
      </c>
      <c r="H19" s="24">
        <v>2.31</v>
      </c>
      <c r="I19" s="25"/>
    </row>
    <row r="20" spans="1:9" x14ac:dyDescent="0.2">
      <c r="A20" s="19">
        <f t="shared" si="1"/>
        <v>8</v>
      </c>
      <c r="B20" s="97">
        <f t="shared" si="1"/>
        <v>35768</v>
      </c>
      <c r="C20" s="89" t="s">
        <v>187</v>
      </c>
      <c r="D20" s="24">
        <v>18.600000000000001</v>
      </c>
      <c r="E20" s="24">
        <v>18.850000000000001</v>
      </c>
      <c r="F20" s="89" t="s">
        <v>187</v>
      </c>
      <c r="G20" s="24">
        <v>2.456</v>
      </c>
      <c r="H20" s="24">
        <v>2.1749999999999998</v>
      </c>
      <c r="I20" s="25"/>
    </row>
    <row r="21" spans="1:9" x14ac:dyDescent="0.2">
      <c r="A21" s="19">
        <f t="shared" si="1"/>
        <v>9</v>
      </c>
      <c r="B21" s="97">
        <f t="shared" si="1"/>
        <v>35769</v>
      </c>
      <c r="C21" s="89" t="s">
        <v>187</v>
      </c>
      <c r="D21" s="24">
        <v>18.71</v>
      </c>
      <c r="E21" s="24">
        <v>18.98</v>
      </c>
      <c r="F21" s="89" t="s">
        <v>187</v>
      </c>
      <c r="G21" s="24">
        <v>2.4529999999999998</v>
      </c>
      <c r="H21" s="24">
        <v>2.19</v>
      </c>
      <c r="I21" s="25"/>
    </row>
    <row r="22" spans="1:9" x14ac:dyDescent="0.2">
      <c r="A22" s="19">
        <f t="shared" si="1"/>
        <v>10</v>
      </c>
      <c r="B22" s="97">
        <f>B21+3</f>
        <v>35772</v>
      </c>
      <c r="C22" s="89" t="s">
        <v>187</v>
      </c>
      <c r="D22" s="24">
        <v>18.84</v>
      </c>
      <c r="E22" s="24">
        <v>19.09</v>
      </c>
      <c r="F22" s="89" t="s">
        <v>187</v>
      </c>
      <c r="G22" s="24">
        <v>2.4220000000000002</v>
      </c>
      <c r="H22" s="24">
        <v>2.19</v>
      </c>
      <c r="I22" s="25"/>
    </row>
    <row r="23" spans="1:9" x14ac:dyDescent="0.2">
      <c r="A23" s="19">
        <f t="shared" si="1"/>
        <v>11</v>
      </c>
      <c r="B23" s="97">
        <f t="shared" si="1"/>
        <v>35773</v>
      </c>
      <c r="C23" s="89" t="s">
        <v>187</v>
      </c>
      <c r="D23" s="24">
        <v>18.670000000000002</v>
      </c>
      <c r="E23" s="24">
        <v>18.920000000000002</v>
      </c>
      <c r="F23" s="89" t="s">
        <v>187</v>
      </c>
      <c r="G23" s="24">
        <v>2.5259999999999998</v>
      </c>
      <c r="H23" s="24">
        <v>2.2850000000000001</v>
      </c>
      <c r="I23" s="25"/>
    </row>
    <row r="24" spans="1:9" x14ac:dyDescent="0.2">
      <c r="A24" s="19">
        <f t="shared" si="1"/>
        <v>12</v>
      </c>
      <c r="B24" s="97">
        <f t="shared" si="1"/>
        <v>35774</v>
      </c>
      <c r="C24" s="89" t="s">
        <v>187</v>
      </c>
      <c r="D24" s="24">
        <v>18.14</v>
      </c>
      <c r="E24" s="24">
        <v>18.41</v>
      </c>
      <c r="F24" s="89" t="s">
        <v>187</v>
      </c>
      <c r="G24" s="24">
        <v>2.3540000000000001</v>
      </c>
      <c r="H24" s="24">
        <v>2.125</v>
      </c>
      <c r="I24" s="25"/>
    </row>
    <row r="25" spans="1:9" x14ac:dyDescent="0.2">
      <c r="A25" s="19">
        <f t="shared" si="1"/>
        <v>13</v>
      </c>
      <c r="B25" s="97">
        <f t="shared" si="1"/>
        <v>35775</v>
      </c>
      <c r="C25" s="89" t="s">
        <v>187</v>
      </c>
      <c r="D25" s="24">
        <v>18.149999999999999</v>
      </c>
      <c r="E25" s="24">
        <v>18.399999999999999</v>
      </c>
      <c r="F25" s="89" t="s">
        <v>187</v>
      </c>
      <c r="G25" s="24">
        <v>2.343</v>
      </c>
      <c r="H25" s="24">
        <v>2.1110000000000002</v>
      </c>
      <c r="I25" s="25"/>
    </row>
    <row r="26" spans="1:9" x14ac:dyDescent="0.2">
      <c r="A26" s="19">
        <f t="shared" si="1"/>
        <v>14</v>
      </c>
      <c r="B26" s="97">
        <f t="shared" si="1"/>
        <v>35776</v>
      </c>
      <c r="C26" s="89" t="s">
        <v>187</v>
      </c>
      <c r="D26" s="24">
        <v>18.21</v>
      </c>
      <c r="E26" s="24">
        <v>18.440000000000001</v>
      </c>
      <c r="F26" s="89" t="s">
        <v>187</v>
      </c>
      <c r="G26" s="24">
        <v>2.3570000000000002</v>
      </c>
      <c r="H26" s="24">
        <v>2.13</v>
      </c>
      <c r="I26" s="25"/>
    </row>
    <row r="27" spans="1:9" x14ac:dyDescent="0.2">
      <c r="A27" s="19">
        <f t="shared" si="1"/>
        <v>15</v>
      </c>
      <c r="B27" s="97">
        <f>B26+3</f>
        <v>35779</v>
      </c>
      <c r="C27" s="89" t="s">
        <v>187</v>
      </c>
      <c r="D27" s="24">
        <v>18.170000000000002</v>
      </c>
      <c r="E27" s="24">
        <v>18.350000000000001</v>
      </c>
      <c r="F27" s="89" t="s">
        <v>187</v>
      </c>
      <c r="G27" s="24">
        <v>2.3069999999999999</v>
      </c>
      <c r="H27" s="24">
        <v>2.1</v>
      </c>
      <c r="I27" s="25"/>
    </row>
    <row r="28" spans="1:9" x14ac:dyDescent="0.2">
      <c r="A28" s="19">
        <f t="shared" si="1"/>
        <v>16</v>
      </c>
      <c r="B28" s="97">
        <f t="shared" si="1"/>
        <v>35780</v>
      </c>
      <c r="C28" s="89" t="s">
        <v>187</v>
      </c>
      <c r="D28" s="24">
        <v>18.170000000000002</v>
      </c>
      <c r="E28" s="24">
        <v>18.37</v>
      </c>
      <c r="F28" s="89" t="s">
        <v>187</v>
      </c>
      <c r="G28" s="24">
        <v>2.4089999999999998</v>
      </c>
      <c r="H28" s="24">
        <v>2.2000000000000002</v>
      </c>
      <c r="I28" s="26"/>
    </row>
    <row r="29" spans="1:9" x14ac:dyDescent="0.2">
      <c r="A29" s="19">
        <f t="shared" si="1"/>
        <v>17</v>
      </c>
      <c r="B29" s="97">
        <f t="shared" si="1"/>
        <v>35781</v>
      </c>
      <c r="C29" s="89" t="s">
        <v>187</v>
      </c>
      <c r="D29" s="24">
        <v>18.190000000000001</v>
      </c>
      <c r="E29" s="24">
        <v>18.39</v>
      </c>
      <c r="F29" s="89" t="s">
        <v>187</v>
      </c>
      <c r="G29" s="24">
        <v>2.4380000000000002</v>
      </c>
      <c r="H29" s="24">
        <v>2.2549999999999999</v>
      </c>
      <c r="I29" s="21"/>
    </row>
    <row r="30" spans="1:9" x14ac:dyDescent="0.2">
      <c r="A30" s="19">
        <f t="shared" si="1"/>
        <v>18</v>
      </c>
      <c r="B30" s="97">
        <f t="shared" si="1"/>
        <v>35782</v>
      </c>
      <c r="C30" s="89" t="s">
        <v>187</v>
      </c>
      <c r="D30" s="24">
        <v>18.52</v>
      </c>
      <c r="E30" s="24">
        <v>18.739999999999998</v>
      </c>
      <c r="F30" s="89" t="s">
        <v>187</v>
      </c>
      <c r="G30" s="24">
        <v>2.4119999999999999</v>
      </c>
      <c r="H30" s="24">
        <v>2.2400000000000002</v>
      </c>
      <c r="I30" s="21"/>
    </row>
    <row r="31" spans="1:9" x14ac:dyDescent="0.2">
      <c r="A31" s="19">
        <f t="shared" si="1"/>
        <v>19</v>
      </c>
      <c r="B31" s="97">
        <f t="shared" si="1"/>
        <v>35783</v>
      </c>
      <c r="C31" s="89" t="s">
        <v>187</v>
      </c>
      <c r="D31" s="24">
        <v>18.39</v>
      </c>
      <c r="E31" s="24">
        <v>18.54</v>
      </c>
      <c r="F31" s="89" t="s">
        <v>187</v>
      </c>
      <c r="G31" s="24">
        <v>2.4710000000000001</v>
      </c>
      <c r="H31" s="24">
        <v>2.3010000000000002</v>
      </c>
      <c r="I31" s="21"/>
    </row>
    <row r="32" spans="1:9" x14ac:dyDescent="0.2">
      <c r="A32" s="19">
        <f t="shared" si="1"/>
        <v>20</v>
      </c>
      <c r="B32" s="97">
        <f>B31+3</f>
        <v>35786</v>
      </c>
      <c r="C32" s="92" t="s">
        <v>18</v>
      </c>
      <c r="D32" s="24">
        <v>18.32</v>
      </c>
      <c r="E32" s="24">
        <v>18.489999999999998</v>
      </c>
      <c r="F32" s="89" t="s">
        <v>187</v>
      </c>
      <c r="G32" s="24">
        <v>2.367</v>
      </c>
      <c r="H32" s="24">
        <v>2.1800000000000002</v>
      </c>
      <c r="I32" s="21"/>
    </row>
    <row r="33" spans="1:9" x14ac:dyDescent="0.2">
      <c r="A33" s="19">
        <f t="shared" si="1"/>
        <v>21</v>
      </c>
      <c r="B33" s="97">
        <f t="shared" si="1"/>
        <v>35787</v>
      </c>
      <c r="C33" s="92" t="s">
        <v>18</v>
      </c>
      <c r="D33" s="24">
        <v>18.329999999999998</v>
      </c>
      <c r="E33" s="24">
        <v>18.48</v>
      </c>
      <c r="F33" s="89" t="s">
        <v>187</v>
      </c>
      <c r="G33" s="24">
        <v>2.2160000000000002</v>
      </c>
      <c r="H33" s="24">
        <v>2.0499999999999998</v>
      </c>
      <c r="I33" s="21"/>
    </row>
    <row r="34" spans="1:9" x14ac:dyDescent="0.2">
      <c r="A34" s="19">
        <f t="shared" ref="A34:B38" si="2">A33+1</f>
        <v>22</v>
      </c>
      <c r="B34" s="97">
        <f>B33+1</f>
        <v>35788</v>
      </c>
      <c r="C34" s="92" t="s">
        <v>18</v>
      </c>
      <c r="D34" s="24">
        <v>18.350000000000001</v>
      </c>
      <c r="E34" s="24">
        <v>18.5</v>
      </c>
      <c r="F34" s="89" t="s">
        <v>187</v>
      </c>
      <c r="G34" s="24">
        <v>2.246</v>
      </c>
      <c r="H34" s="24">
        <v>2.0880000000000001</v>
      </c>
      <c r="I34" s="92"/>
    </row>
    <row r="35" spans="1:9" x14ac:dyDescent="0.2">
      <c r="A35" s="19">
        <f t="shared" si="2"/>
        <v>23</v>
      </c>
      <c r="B35" s="97">
        <f>B34+2</f>
        <v>35790</v>
      </c>
      <c r="C35" s="92" t="s">
        <v>18</v>
      </c>
      <c r="D35" s="24">
        <v>18.2</v>
      </c>
      <c r="E35" s="24">
        <v>18.329999999999998</v>
      </c>
      <c r="F35" s="89" t="s">
        <v>187</v>
      </c>
      <c r="G35" s="24">
        <v>2.2519999999999998</v>
      </c>
      <c r="H35" s="24">
        <v>2.105</v>
      </c>
      <c r="I35" s="92"/>
    </row>
    <row r="36" spans="1:9" x14ac:dyDescent="0.2">
      <c r="A36" s="19">
        <f t="shared" si="2"/>
        <v>24</v>
      </c>
      <c r="B36" s="97">
        <f>B35+3</f>
        <v>35793</v>
      </c>
      <c r="C36" s="92" t="s">
        <v>18</v>
      </c>
      <c r="D36" s="24">
        <v>17.62</v>
      </c>
      <c r="E36" s="24">
        <v>17.82</v>
      </c>
      <c r="F36" s="89" t="s">
        <v>187</v>
      </c>
      <c r="G36" s="24">
        <v>2.3090000000000002</v>
      </c>
      <c r="H36" s="24">
        <v>2.15</v>
      </c>
      <c r="I36" s="92"/>
    </row>
    <row r="37" spans="1:9" x14ac:dyDescent="0.2">
      <c r="A37" s="19">
        <f t="shared" si="2"/>
        <v>25</v>
      </c>
      <c r="B37" s="97">
        <f>B36+1</f>
        <v>35794</v>
      </c>
      <c r="C37" s="92" t="s">
        <v>18</v>
      </c>
      <c r="D37" s="24">
        <v>17.600000000000001</v>
      </c>
      <c r="E37" s="24">
        <v>17.82</v>
      </c>
      <c r="F37" s="92" t="s">
        <v>18</v>
      </c>
      <c r="G37" s="24">
        <v>2.2349999999999999</v>
      </c>
      <c r="H37" s="24">
        <v>2.17</v>
      </c>
      <c r="I37" s="92"/>
    </row>
    <row r="38" spans="1:9" x14ac:dyDescent="0.2">
      <c r="A38" s="19">
        <f t="shared" si="2"/>
        <v>26</v>
      </c>
      <c r="B38" s="97">
        <f t="shared" si="2"/>
        <v>35795</v>
      </c>
      <c r="C38" s="92" t="s">
        <v>18</v>
      </c>
      <c r="D38" s="24">
        <v>17.64</v>
      </c>
      <c r="E38" s="24">
        <v>17.829999999999998</v>
      </c>
      <c r="F38" s="92" t="s">
        <v>18</v>
      </c>
      <c r="G38" s="24">
        <v>2.2639999999999998</v>
      </c>
      <c r="H38" s="24">
        <v>2.13</v>
      </c>
      <c r="I38" s="92" t="s">
        <v>18</v>
      </c>
    </row>
    <row r="39" spans="1:9" x14ac:dyDescent="0.2">
      <c r="A39" s="19"/>
      <c r="B39" s="97"/>
      <c r="C39" s="89"/>
      <c r="D39" s="30"/>
      <c r="E39" s="30"/>
      <c r="F39" s="89"/>
      <c r="G39" s="30"/>
      <c r="H39" s="30"/>
      <c r="I39" s="92"/>
    </row>
    <row r="40" spans="1:9" x14ac:dyDescent="0.2">
      <c r="A40" s="28" t="s">
        <v>20</v>
      </c>
      <c r="B40" s="20"/>
      <c r="C40" s="21"/>
      <c r="D40" s="29">
        <v>35783</v>
      </c>
      <c r="E40" s="30"/>
      <c r="F40" s="21"/>
      <c r="G40" s="30"/>
      <c r="H40" s="30"/>
      <c r="I40" s="25"/>
    </row>
    <row r="41" spans="1:9" x14ac:dyDescent="0.2">
      <c r="A41" s="28" t="s">
        <v>21</v>
      </c>
      <c r="B41" s="20"/>
      <c r="C41" s="21"/>
      <c r="D41" s="31">
        <v>35793</v>
      </c>
      <c r="E41" s="30"/>
      <c r="F41" s="21"/>
      <c r="G41" s="30"/>
      <c r="H41" s="30"/>
      <c r="I41" s="25"/>
    </row>
    <row r="42" spans="1:9" x14ac:dyDescent="0.2">
      <c r="A42" s="28" t="s">
        <v>22</v>
      </c>
      <c r="B42" s="20"/>
      <c r="D42" s="31">
        <v>35794</v>
      </c>
      <c r="I42" s="25"/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">
      <c r="A44" s="19"/>
      <c r="B44" s="14"/>
      <c r="C44" s="33"/>
      <c r="D44" s="11" t="s">
        <v>25</v>
      </c>
      <c r="E44" s="11" t="s">
        <v>25</v>
      </c>
      <c r="F44" s="33"/>
      <c r="G44" s="36" t="s">
        <v>4</v>
      </c>
      <c r="H44" s="36" t="s">
        <v>26</v>
      </c>
      <c r="I44" s="25"/>
    </row>
    <row r="45" spans="1:9" x14ac:dyDescent="0.2">
      <c r="A45" s="19"/>
      <c r="B45" s="14"/>
      <c r="C45" s="33"/>
      <c r="D45" s="11" t="s">
        <v>5</v>
      </c>
      <c r="E45" s="11" t="s">
        <v>5</v>
      </c>
      <c r="F45" s="33"/>
      <c r="G45" s="36" t="s">
        <v>6</v>
      </c>
      <c r="H45" s="36" t="s">
        <v>27</v>
      </c>
      <c r="I45" s="25"/>
    </row>
    <row r="46" spans="1:9" x14ac:dyDescent="0.2">
      <c r="A46" s="37" t="s">
        <v>28</v>
      </c>
      <c r="B46" s="38"/>
      <c r="C46" s="39" t="s">
        <v>23</v>
      </c>
      <c r="D46" s="40">
        <f>ROUND((AVERAGE(D12:D31)),3)</f>
        <v>18.707999999999998</v>
      </c>
      <c r="E46" s="40">
        <f>ROUND((AVERAGE(E12:E31)),3)</f>
        <v>18.927</v>
      </c>
      <c r="F46" s="41" t="s">
        <v>29</v>
      </c>
      <c r="G46" s="42">
        <f>ROUND((AVERAGE(G14:G36)),5)</f>
        <v>2.4395899999999999</v>
      </c>
      <c r="H46" s="42">
        <f>ROUND((AVERAGE(H15:H37)),5)</f>
        <v>2.2052299999999998</v>
      </c>
      <c r="I46" s="43" t="s">
        <v>30</v>
      </c>
    </row>
    <row r="47" spans="1:9" x14ac:dyDescent="0.2">
      <c r="A47" s="44" t="s">
        <v>31</v>
      </c>
      <c r="B47" s="45"/>
      <c r="C47" s="99" t="s">
        <v>190</v>
      </c>
      <c r="D47" s="47">
        <f>ROUND((AVERAGE(D17:D38)),3)</f>
        <v>18.32</v>
      </c>
      <c r="E47" s="47">
        <f>ROUND((AVERAGE(E17:E38)),3)</f>
        <v>18.533999999999999</v>
      </c>
      <c r="F47" s="48" t="s">
        <v>33</v>
      </c>
      <c r="G47" s="49">
        <f>ROUND((AVERAGE(G17:G38)),5)</f>
        <v>2.4060000000000001</v>
      </c>
      <c r="H47" s="49">
        <f>ROUND((AVERAGE(H17:H38)),5)</f>
        <v>2.1974999999999998</v>
      </c>
      <c r="I47" s="43" t="s">
        <v>34</v>
      </c>
    </row>
    <row r="48" spans="1:9" x14ac:dyDescent="0.2">
      <c r="A48" s="50" t="s">
        <v>35</v>
      </c>
      <c r="B48" s="45"/>
      <c r="C48" s="51"/>
      <c r="D48" s="47">
        <f>ROUND((((SUM(D17:D38))-D31+E31)/22),3)</f>
        <v>18.327000000000002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D31</f>
        <v>18.39</v>
      </c>
      <c r="E49" s="47" t="s">
        <v>36</v>
      </c>
      <c r="F49" s="53" t="s">
        <v>49</v>
      </c>
      <c r="G49" s="49">
        <f>G36</f>
        <v>2.3090000000000002</v>
      </c>
      <c r="H49" s="49">
        <f>H37</f>
        <v>2.17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ROUND((SUM(D30:D31)/2),3)</f>
        <v>18.454999999999998</v>
      </c>
      <c r="E50" s="54" t="s">
        <v>36</v>
      </c>
      <c r="F50" s="53" t="s">
        <v>43</v>
      </c>
      <c r="G50" s="49">
        <f>ROUND(SUM(G35:G36)/2,5)</f>
        <v>2.2805</v>
      </c>
      <c r="H50" s="49">
        <f>SUM(H36:H37)/2</f>
        <v>2.16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ROUND((SUM(D29:D31)/3),3)</f>
        <v>18.367000000000001</v>
      </c>
      <c r="E51" s="47" t="s">
        <v>36</v>
      </c>
      <c r="F51" s="53" t="s">
        <v>40</v>
      </c>
      <c r="G51" s="49">
        <f>ROUND(AVERAGE(G34:G36),5)</f>
        <v>2.2690000000000001</v>
      </c>
      <c r="H51" s="49">
        <f>ROUND(AVERAGE(H35:H37),5)</f>
        <v>2.14167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2.2557499999999999</v>
      </c>
      <c r="H52" s="49">
        <f>ROUND(AVERAGE(H34:H37),5)</f>
        <v>2.12825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ROUND((SUM(D27:D31)/5),3)</f>
        <v>18.288</v>
      </c>
      <c r="E53" s="55" t="s">
        <v>36</v>
      </c>
      <c r="F53" s="53" t="s">
        <v>38</v>
      </c>
      <c r="G53" s="49">
        <f>ROUND(AVERAGE(G32:G36),5)</f>
        <v>2.278</v>
      </c>
      <c r="H53" s="49">
        <f>ROUND(AVERAGE(H33:H37),5)</f>
        <v>2.1126</v>
      </c>
      <c r="I53" s="43"/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2.2519999999999998</v>
      </c>
      <c r="H54" s="49">
        <f>H36</f>
        <v>2.15</v>
      </c>
      <c r="I54" s="43"/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2.246</v>
      </c>
      <c r="H55" s="42">
        <f>H35</f>
        <v>2.105</v>
      </c>
      <c r="I55" s="43"/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2">
        <f>SUM(G34:G35)/2</f>
        <v>2.2489999999999997</v>
      </c>
      <c r="H56" s="49">
        <f>ROUND(AVERAGE(H35:H36),5)</f>
        <v>2.1274999999999999</v>
      </c>
      <c r="I56" s="43"/>
    </row>
    <row r="57" spans="1:9" x14ac:dyDescent="0.2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  <c r="I58" s="25"/>
    </row>
    <row r="59" spans="1:9" x14ac:dyDescent="0.2">
      <c r="A59" s="63" t="s">
        <v>55</v>
      </c>
      <c r="C59" s="25"/>
      <c r="E59" s="63" t="s">
        <v>56</v>
      </c>
      <c r="F59" s="61"/>
      <c r="G59" s="62"/>
      <c r="H59" s="62"/>
      <c r="I59" s="25"/>
    </row>
    <row r="60" spans="1:9" x14ac:dyDescent="0.2">
      <c r="A60" s="98">
        <v>35787</v>
      </c>
      <c r="C60" s="62">
        <v>23.78</v>
      </c>
      <c r="E60" s="98">
        <v>35787</v>
      </c>
      <c r="F60" s="61"/>
      <c r="G60" s="100">
        <v>23.65</v>
      </c>
      <c r="H60" s="62"/>
      <c r="I60" s="25"/>
    </row>
    <row r="61" spans="1:9" x14ac:dyDescent="0.2">
      <c r="A61" s="94">
        <v>35788</v>
      </c>
      <c r="B61" s="68" t="s">
        <v>59</v>
      </c>
      <c r="C61" s="62">
        <v>24.4</v>
      </c>
      <c r="E61" s="94">
        <v>35788</v>
      </c>
      <c r="F61" s="68" t="s">
        <v>60</v>
      </c>
      <c r="G61" s="101">
        <v>24.53</v>
      </c>
      <c r="H61" s="62"/>
      <c r="I61" s="25"/>
    </row>
    <row r="62" spans="1:9" x14ac:dyDescent="0.2">
      <c r="A62" s="95">
        <v>35790</v>
      </c>
      <c r="C62" s="62">
        <v>24.12</v>
      </c>
      <c r="E62" s="95">
        <v>35790</v>
      </c>
      <c r="G62" s="101">
        <v>24.06</v>
      </c>
      <c r="H62" s="62"/>
      <c r="I62" s="25"/>
    </row>
    <row r="63" spans="1:9" x14ac:dyDescent="0.2">
      <c r="A63" s="67"/>
      <c r="C63" s="69"/>
      <c r="E63" s="67"/>
      <c r="G63" s="70"/>
      <c r="H63" s="62"/>
      <c r="I63" s="25"/>
    </row>
    <row r="64" spans="1:9" x14ac:dyDescent="0.2">
      <c r="A64" s="25"/>
      <c r="C64" s="65"/>
      <c r="E64" s="25"/>
      <c r="G64" s="66"/>
      <c r="H64" s="62"/>
      <c r="I64" s="25"/>
    </row>
    <row r="65" spans="1:9" x14ac:dyDescent="0.2">
      <c r="A65" s="25" t="s">
        <v>62</v>
      </c>
      <c r="B65" s="68" t="s">
        <v>63</v>
      </c>
      <c r="C65" s="69">
        <f>C62</f>
        <v>24.12</v>
      </c>
      <c r="E65" s="25" t="s">
        <v>62</v>
      </c>
      <c r="F65" s="68" t="s">
        <v>64</v>
      </c>
      <c r="G65" s="69">
        <f>G62</f>
        <v>24.06</v>
      </c>
      <c r="H65" s="62"/>
      <c r="I65" s="25"/>
    </row>
    <row r="66" spans="1:9" x14ac:dyDescent="0.2">
      <c r="A66" s="25" t="s">
        <v>65</v>
      </c>
      <c r="B66" s="68" t="s">
        <v>66</v>
      </c>
      <c r="C66" s="69">
        <f>AVERAGE(C61:C62)</f>
        <v>24.259999999999998</v>
      </c>
      <c r="E66" s="25" t="s">
        <v>65</v>
      </c>
      <c r="F66" s="68" t="s">
        <v>67</v>
      </c>
      <c r="G66" s="69">
        <f>AVERAGE(G61:G62)</f>
        <v>24.295000000000002</v>
      </c>
      <c r="H66" s="62"/>
      <c r="I66" s="25"/>
    </row>
    <row r="67" spans="1:9" x14ac:dyDescent="0.2">
      <c r="A67" s="25" t="s">
        <v>68</v>
      </c>
      <c r="B67" s="68" t="s">
        <v>69</v>
      </c>
      <c r="C67" s="69">
        <f>AVERAGE(C60:C62)</f>
        <v>24.099999999999998</v>
      </c>
      <c r="E67" s="25" t="s">
        <v>68</v>
      </c>
      <c r="F67" s="68" t="s">
        <v>70</v>
      </c>
      <c r="G67" s="69">
        <f>AVERAGE(G60:G62)</f>
        <v>24.08</v>
      </c>
      <c r="H67" s="62"/>
      <c r="I67" s="25"/>
    </row>
    <row r="68" spans="1:9" x14ac:dyDescent="0.2">
      <c r="A68" s="25"/>
      <c r="C68" s="25"/>
      <c r="D68" s="25"/>
      <c r="E68" s="25"/>
      <c r="F68" s="61"/>
      <c r="G68" s="62"/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63" t="s">
        <v>71</v>
      </c>
      <c r="C70" s="25"/>
      <c r="D70" s="25"/>
      <c r="E70" s="25"/>
      <c r="F70" s="61"/>
      <c r="G70" s="62"/>
      <c r="H70" s="62"/>
      <c r="I70" s="25"/>
    </row>
    <row r="71" spans="1:9" x14ac:dyDescent="0.2">
      <c r="A71" s="98">
        <v>35788</v>
      </c>
      <c r="C71" s="65">
        <v>1.62</v>
      </c>
      <c r="D71" s="25"/>
      <c r="E71" s="25"/>
      <c r="F71" s="61"/>
      <c r="G71" s="62"/>
      <c r="H71" s="62"/>
      <c r="I71" s="25"/>
    </row>
    <row r="72" spans="1:9" x14ac:dyDescent="0.2">
      <c r="A72" s="94">
        <v>35790</v>
      </c>
      <c r="C72" s="65">
        <v>1.62</v>
      </c>
      <c r="D72" s="25"/>
      <c r="E72" s="25"/>
      <c r="F72" s="61"/>
      <c r="G72" s="62"/>
      <c r="H72" s="62"/>
      <c r="I72" s="25"/>
    </row>
    <row r="73" spans="1:9" x14ac:dyDescent="0.2">
      <c r="A73" s="95">
        <v>35793</v>
      </c>
      <c r="C73" s="65">
        <v>1.62</v>
      </c>
      <c r="D73" s="25"/>
      <c r="E73" s="25"/>
      <c r="F73" s="61"/>
      <c r="G73" s="62"/>
      <c r="H73" s="62"/>
      <c r="I73" s="25"/>
    </row>
    <row r="74" spans="1:9" x14ac:dyDescent="0.2">
      <c r="A74" s="25"/>
      <c r="C74" s="65"/>
      <c r="D74" s="25"/>
      <c r="E74" s="25"/>
      <c r="F74" s="61"/>
      <c r="G74" s="62"/>
      <c r="H74" s="62"/>
      <c r="I74" s="25"/>
    </row>
    <row r="75" spans="1:9" x14ac:dyDescent="0.2">
      <c r="A75" s="25" t="s">
        <v>62</v>
      </c>
      <c r="B75" s="87" t="s">
        <v>89</v>
      </c>
      <c r="C75" s="65">
        <f>C73</f>
        <v>1.62</v>
      </c>
      <c r="D75" s="25"/>
      <c r="E75" s="25"/>
      <c r="F75" s="61"/>
      <c r="G75" s="62"/>
      <c r="H75" s="62"/>
      <c r="I75" s="25"/>
    </row>
    <row r="76" spans="1:9" x14ac:dyDescent="0.2">
      <c r="A76" s="25" t="s">
        <v>65</v>
      </c>
      <c r="B76" s="87" t="s">
        <v>90</v>
      </c>
      <c r="C76" s="65">
        <f>AVERAGE(C72:C73)</f>
        <v>1.62</v>
      </c>
      <c r="D76" s="25"/>
      <c r="E76" s="25"/>
      <c r="F76" s="61"/>
      <c r="G76" s="62"/>
      <c r="H76" s="62"/>
      <c r="I76" s="25"/>
    </row>
    <row r="77" spans="1:9" x14ac:dyDescent="0.2">
      <c r="A77" s="25" t="s">
        <v>68</v>
      </c>
      <c r="B77" s="87" t="s">
        <v>91</v>
      </c>
      <c r="C77" s="65">
        <f>AVERAGE(C71:C73)</f>
        <v>1.62</v>
      </c>
      <c r="D77" s="25"/>
      <c r="E77" s="25"/>
      <c r="F77" s="61"/>
      <c r="G77" s="62"/>
      <c r="H77" s="62"/>
      <c r="I77" s="25"/>
    </row>
  </sheetData>
  <phoneticPr fontId="0" type="noConversion"/>
  <printOptions gridLinesSet="0"/>
  <pageMargins left="0.5" right="0.75" top="0.5" bottom="0.5" header="0.5" footer="0.5"/>
  <pageSetup scale="70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28" workbookViewId="0">
      <selection activeCell="G52" sqref="G52"/>
    </sheetView>
  </sheetViews>
  <sheetFormatPr defaultRowHeight="12.75" x14ac:dyDescent="0.2"/>
  <cols>
    <col min="8" max="8" width="11.140625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298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37004</v>
      </c>
      <c r="C11" s="144" t="s">
        <v>296</v>
      </c>
      <c r="D11" s="158">
        <v>27.61</v>
      </c>
      <c r="E11" s="145">
        <v>27.88</v>
      </c>
    </row>
    <row r="12" spans="1:8" x14ac:dyDescent="0.2">
      <c r="A12" s="104" t="s">
        <v>242</v>
      </c>
      <c r="B12" s="117">
        <v>37005</v>
      </c>
      <c r="C12" s="144" t="s">
        <v>296</v>
      </c>
      <c r="D12" s="158">
        <v>26.86</v>
      </c>
      <c r="E12" s="145">
        <v>27.34</v>
      </c>
    </row>
    <row r="13" spans="1:8" x14ac:dyDescent="0.2">
      <c r="A13" s="104" t="s">
        <v>243</v>
      </c>
      <c r="B13" s="117">
        <v>37006</v>
      </c>
      <c r="C13" s="144" t="s">
        <v>296</v>
      </c>
      <c r="D13" s="158">
        <v>27.29</v>
      </c>
      <c r="E13" s="145">
        <v>27.79</v>
      </c>
    </row>
    <row r="14" spans="1:8" x14ac:dyDescent="0.2">
      <c r="A14" s="104" t="s">
        <v>244</v>
      </c>
      <c r="B14" s="117">
        <v>37007</v>
      </c>
      <c r="C14" s="144" t="s">
        <v>296</v>
      </c>
      <c r="D14" s="158">
        <v>28.44</v>
      </c>
      <c r="E14" s="145">
        <v>28.69</v>
      </c>
    </row>
    <row r="15" spans="1:8" x14ac:dyDescent="0.2">
      <c r="A15" s="104" t="s">
        <v>245</v>
      </c>
      <c r="B15" s="117">
        <v>37008</v>
      </c>
      <c r="C15" s="144" t="s">
        <v>296</v>
      </c>
      <c r="D15" s="158">
        <v>28.27</v>
      </c>
      <c r="E15" s="145">
        <v>28.68</v>
      </c>
      <c r="F15" s="144" t="s">
        <v>296</v>
      </c>
      <c r="G15" s="178">
        <v>4.867</v>
      </c>
    </row>
    <row r="16" spans="1:8" x14ac:dyDescent="0.2">
      <c r="A16" s="104" t="s">
        <v>246</v>
      </c>
      <c r="B16" s="117">
        <v>37011</v>
      </c>
      <c r="C16" s="144" t="s">
        <v>296</v>
      </c>
      <c r="D16" s="158">
        <v>28.46</v>
      </c>
      <c r="E16" s="145">
        <v>28.86</v>
      </c>
      <c r="F16" s="144" t="s">
        <v>296</v>
      </c>
      <c r="G16" s="178">
        <v>4.6950000000000003</v>
      </c>
    </row>
    <row r="17" spans="1:7" x14ac:dyDescent="0.2">
      <c r="B17" s="117"/>
    </row>
    <row r="18" spans="1:7" x14ac:dyDescent="0.2">
      <c r="A18" s="104" t="s">
        <v>239</v>
      </c>
      <c r="B18" s="195">
        <v>37012</v>
      </c>
      <c r="C18" s="144" t="s">
        <v>296</v>
      </c>
      <c r="D18" s="158">
        <v>28.94</v>
      </c>
      <c r="E18" s="145">
        <v>29.33</v>
      </c>
      <c r="F18" s="144" t="s">
        <v>296</v>
      </c>
      <c r="G18" s="178">
        <v>4.641</v>
      </c>
    </row>
    <row r="19" spans="1:7" x14ac:dyDescent="0.2">
      <c r="A19" s="104" t="s">
        <v>240</v>
      </c>
      <c r="B19" s="117">
        <v>37013</v>
      </c>
      <c r="C19" s="144" t="s">
        <v>296</v>
      </c>
      <c r="D19" s="158">
        <v>27.8</v>
      </c>
      <c r="E19" s="145">
        <v>28.39</v>
      </c>
      <c r="F19" s="144" t="s">
        <v>296</v>
      </c>
      <c r="G19" s="178">
        <v>4.4829999999999997</v>
      </c>
    </row>
    <row r="20" spans="1:7" x14ac:dyDescent="0.2">
      <c r="A20" s="104" t="s">
        <v>247</v>
      </c>
      <c r="B20" s="117">
        <v>37014</v>
      </c>
      <c r="C20" s="144" t="s">
        <v>296</v>
      </c>
      <c r="D20" s="158">
        <v>28.45</v>
      </c>
      <c r="E20" s="145">
        <v>28.99</v>
      </c>
      <c r="F20" s="144" t="s">
        <v>296</v>
      </c>
      <c r="G20" s="178">
        <v>4.5270000000000001</v>
      </c>
    </row>
    <row r="21" spans="1:7" x14ac:dyDescent="0.2">
      <c r="A21" s="104" t="s">
        <v>248</v>
      </c>
      <c r="B21" s="117">
        <v>37015</v>
      </c>
      <c r="C21" s="144" t="s">
        <v>296</v>
      </c>
      <c r="D21" s="158">
        <v>28.36</v>
      </c>
      <c r="E21" s="145">
        <v>28.96</v>
      </c>
      <c r="F21" s="144" t="s">
        <v>296</v>
      </c>
      <c r="G21" s="178">
        <v>4.49</v>
      </c>
    </row>
    <row r="22" spans="1:7" x14ac:dyDescent="0.2">
      <c r="A22" s="104" t="s">
        <v>249</v>
      </c>
      <c r="B22" s="117">
        <v>37018</v>
      </c>
      <c r="C22" s="144" t="s">
        <v>296</v>
      </c>
      <c r="D22" s="158">
        <v>27.77</v>
      </c>
      <c r="E22" s="145">
        <v>28.54</v>
      </c>
      <c r="F22" s="144" t="s">
        <v>296</v>
      </c>
      <c r="G22" s="178">
        <v>4.2389999999999999</v>
      </c>
    </row>
    <row r="23" spans="1:7" x14ac:dyDescent="0.2">
      <c r="A23" s="104" t="s">
        <v>250</v>
      </c>
      <c r="B23" s="117">
        <v>37019</v>
      </c>
      <c r="C23" s="144" t="s">
        <v>296</v>
      </c>
      <c r="D23" s="158">
        <v>27.39</v>
      </c>
      <c r="E23" s="145">
        <v>28.37</v>
      </c>
      <c r="F23" s="144" t="s">
        <v>296</v>
      </c>
      <c r="G23" s="178">
        <v>4.2789999999999999</v>
      </c>
    </row>
    <row r="24" spans="1:7" x14ac:dyDescent="0.2">
      <c r="A24" s="104" t="s">
        <v>251</v>
      </c>
      <c r="B24" s="117">
        <v>37020</v>
      </c>
      <c r="C24" s="144" t="s">
        <v>296</v>
      </c>
      <c r="D24" s="158">
        <v>28.23</v>
      </c>
      <c r="E24" s="145">
        <v>28.94</v>
      </c>
      <c r="F24" s="144" t="s">
        <v>296</v>
      </c>
      <c r="G24" s="178">
        <v>4.202</v>
      </c>
    </row>
    <row r="25" spans="1:7" x14ac:dyDescent="0.2">
      <c r="A25" s="104" t="s">
        <v>252</v>
      </c>
      <c r="B25" s="117">
        <v>37021</v>
      </c>
      <c r="C25" s="144" t="s">
        <v>296</v>
      </c>
      <c r="D25" s="211">
        <v>28.52</v>
      </c>
      <c r="E25" s="145">
        <v>29.1</v>
      </c>
      <c r="F25" s="144" t="s">
        <v>296</v>
      </c>
      <c r="G25" s="178">
        <v>4.3479999999999999</v>
      </c>
    </row>
    <row r="26" spans="1:7" x14ac:dyDescent="0.2">
      <c r="A26" s="104" t="s">
        <v>253</v>
      </c>
      <c r="B26" s="117">
        <v>37022</v>
      </c>
      <c r="C26" s="144" t="s">
        <v>296</v>
      </c>
      <c r="D26" s="158">
        <v>28.55</v>
      </c>
      <c r="E26" s="210">
        <v>29.08</v>
      </c>
      <c r="F26" s="144" t="s">
        <v>296</v>
      </c>
      <c r="G26" s="178">
        <v>4.2779999999999996</v>
      </c>
    </row>
    <row r="27" spans="1:7" x14ac:dyDescent="0.2">
      <c r="A27" s="104" t="s">
        <v>254</v>
      </c>
      <c r="B27" s="117">
        <v>37025</v>
      </c>
      <c r="C27" s="144" t="s">
        <v>296</v>
      </c>
      <c r="D27" s="213">
        <v>28.71</v>
      </c>
      <c r="E27" s="209">
        <v>29.13</v>
      </c>
      <c r="F27" s="144" t="s">
        <v>296</v>
      </c>
      <c r="G27" s="178">
        <v>4.3940000000000001</v>
      </c>
    </row>
    <row r="28" spans="1:7" x14ac:dyDescent="0.2">
      <c r="A28" s="104" t="s">
        <v>255</v>
      </c>
      <c r="B28" s="117">
        <v>37026</v>
      </c>
      <c r="C28" s="144" t="s">
        <v>296</v>
      </c>
      <c r="D28" s="212">
        <v>28.98</v>
      </c>
      <c r="E28" s="145">
        <v>29.35</v>
      </c>
      <c r="F28" s="144" t="s">
        <v>296</v>
      </c>
      <c r="G28" s="178">
        <v>4.6529999999999996</v>
      </c>
    </row>
    <row r="29" spans="1:7" x14ac:dyDescent="0.2">
      <c r="A29" s="104" t="s">
        <v>256</v>
      </c>
      <c r="B29" s="117">
        <v>37027</v>
      </c>
      <c r="C29" s="144" t="s">
        <v>296</v>
      </c>
      <c r="D29" s="158">
        <v>28.86</v>
      </c>
      <c r="E29" s="145">
        <v>29.16</v>
      </c>
      <c r="F29" s="144" t="s">
        <v>296</v>
      </c>
      <c r="G29" s="178">
        <v>4.298</v>
      </c>
    </row>
    <row r="30" spans="1:7" x14ac:dyDescent="0.2">
      <c r="A30" s="104" t="s">
        <v>257</v>
      </c>
      <c r="B30" s="117">
        <v>37028</v>
      </c>
      <c r="C30" s="144" t="s">
        <v>296</v>
      </c>
      <c r="D30" s="158">
        <v>28.91</v>
      </c>
      <c r="E30" s="145">
        <v>29.21</v>
      </c>
      <c r="F30" s="144" t="s">
        <v>296</v>
      </c>
      <c r="G30" s="178">
        <v>4.2480000000000002</v>
      </c>
    </row>
    <row r="31" spans="1:7" x14ac:dyDescent="0.2">
      <c r="A31" s="104" t="s">
        <v>258</v>
      </c>
      <c r="B31" s="117">
        <v>37029</v>
      </c>
      <c r="C31" s="144" t="s">
        <v>296</v>
      </c>
      <c r="D31" s="158">
        <v>29.91</v>
      </c>
      <c r="E31" s="145">
        <v>30.34</v>
      </c>
      <c r="F31" s="144" t="s">
        <v>296</v>
      </c>
      <c r="G31" s="178">
        <v>4.2910000000000004</v>
      </c>
    </row>
    <row r="32" spans="1:7" x14ac:dyDescent="0.2">
      <c r="A32" s="104" t="s">
        <v>259</v>
      </c>
      <c r="B32" s="117">
        <v>37032</v>
      </c>
      <c r="C32" s="144" t="s">
        <v>296</v>
      </c>
      <c r="D32" s="158">
        <v>29.98</v>
      </c>
      <c r="E32" s="145">
        <v>30.26</v>
      </c>
      <c r="F32" s="144" t="s">
        <v>296</v>
      </c>
      <c r="G32" s="178">
        <v>4.1130000000000004</v>
      </c>
    </row>
    <row r="33" spans="1:9" x14ac:dyDescent="0.2">
      <c r="A33" s="104" t="s">
        <v>260</v>
      </c>
      <c r="B33" s="117">
        <v>37033</v>
      </c>
      <c r="C33" s="144" t="s">
        <v>296</v>
      </c>
      <c r="D33" s="158">
        <v>29.74</v>
      </c>
      <c r="E33" s="145">
        <v>30</v>
      </c>
      <c r="F33" s="144" t="s">
        <v>296</v>
      </c>
      <c r="G33" s="178">
        <v>4.1230000000000002</v>
      </c>
    </row>
    <row r="34" spans="1:9" x14ac:dyDescent="0.2">
      <c r="A34" s="104" t="s">
        <v>261</v>
      </c>
      <c r="B34" s="117">
        <v>37034</v>
      </c>
      <c r="C34" s="138" t="s">
        <v>299</v>
      </c>
      <c r="D34" s="158">
        <v>29.58</v>
      </c>
      <c r="E34" s="145">
        <v>29.7</v>
      </c>
      <c r="F34" s="144" t="s">
        <v>296</v>
      </c>
      <c r="G34" s="178">
        <v>4.1130000000000004</v>
      </c>
    </row>
    <row r="35" spans="1:9" x14ac:dyDescent="0.2">
      <c r="A35" s="104" t="s">
        <v>262</v>
      </c>
      <c r="B35" s="117">
        <v>37035</v>
      </c>
      <c r="C35" s="138" t="s">
        <v>299</v>
      </c>
      <c r="D35" s="158">
        <v>28.41</v>
      </c>
      <c r="E35" s="145">
        <v>28.6</v>
      </c>
      <c r="F35" s="144" t="s">
        <v>296</v>
      </c>
      <c r="G35" s="178">
        <v>4.0540000000000003</v>
      </c>
    </row>
    <row r="36" spans="1:9" x14ac:dyDescent="0.2">
      <c r="A36" s="104" t="s">
        <v>263</v>
      </c>
      <c r="B36" s="117">
        <v>37036</v>
      </c>
      <c r="C36" s="138" t="s">
        <v>299</v>
      </c>
      <c r="D36" s="158">
        <v>28.38</v>
      </c>
      <c r="E36" s="145">
        <v>28.57</v>
      </c>
      <c r="F36" s="144" t="s">
        <v>296</v>
      </c>
      <c r="G36" s="178">
        <v>3.9729999999999999</v>
      </c>
    </row>
    <row r="37" spans="1:9" x14ac:dyDescent="0.2">
      <c r="A37" s="104" t="s">
        <v>264</v>
      </c>
      <c r="B37" s="117">
        <v>37040</v>
      </c>
      <c r="C37" s="138" t="s">
        <v>299</v>
      </c>
      <c r="D37" s="158">
        <v>28.66</v>
      </c>
      <c r="E37" s="145">
        <v>28.82</v>
      </c>
      <c r="F37" s="144" t="s">
        <v>296</v>
      </c>
      <c r="G37" s="178">
        <v>3.738</v>
      </c>
    </row>
    <row r="38" spans="1:9" x14ac:dyDescent="0.2">
      <c r="A38" s="104" t="s">
        <v>265</v>
      </c>
      <c r="B38" s="117">
        <v>37041</v>
      </c>
      <c r="C38" s="138" t="s">
        <v>299</v>
      </c>
      <c r="D38" s="158">
        <v>28.55</v>
      </c>
      <c r="E38" s="145">
        <v>28.69</v>
      </c>
      <c r="F38" s="138" t="s">
        <v>299</v>
      </c>
      <c r="G38" s="178">
        <v>3.9809999999999999</v>
      </c>
    </row>
    <row r="39" spans="1:9" x14ac:dyDescent="0.2">
      <c r="A39" s="104" t="s">
        <v>268</v>
      </c>
      <c r="B39" s="117">
        <v>37042</v>
      </c>
      <c r="C39" s="138" t="s">
        <v>299</v>
      </c>
      <c r="D39" s="158">
        <v>28.37</v>
      </c>
      <c r="E39" s="145">
        <v>28.52</v>
      </c>
      <c r="F39" s="138" t="s">
        <v>299</v>
      </c>
      <c r="G39" s="178">
        <v>3.9140000000000001</v>
      </c>
    </row>
    <row r="41" spans="1:9" x14ac:dyDescent="0.2">
      <c r="A41" s="19" t="s">
        <v>20</v>
      </c>
      <c r="B41" s="20"/>
      <c r="C41" s="21"/>
      <c r="D41" s="29">
        <v>37033</v>
      </c>
    </row>
    <row r="42" spans="1:9" x14ac:dyDescent="0.2">
      <c r="A42" s="19" t="s">
        <v>21</v>
      </c>
      <c r="B42" s="20"/>
      <c r="C42" s="21"/>
      <c r="D42" s="29">
        <v>37040</v>
      </c>
    </row>
    <row r="43" spans="1:9" x14ac:dyDescent="0.2">
      <c r="A43" s="19" t="s">
        <v>22</v>
      </c>
      <c r="B43" s="20"/>
      <c r="D43" s="29">
        <v>37040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ROUND((AVERAGE(D11:D33)),3)</f>
        <v>28.456</v>
      </c>
      <c r="E48" s="148">
        <f>ROUND((AVERAGE(E11:E33)),3)</f>
        <v>28.927</v>
      </c>
      <c r="F48" s="41" t="s">
        <v>29</v>
      </c>
      <c r="G48" s="147">
        <f>ROUND((AVERAGE(G15:G37)),5)</f>
        <v>4.3203199999999997</v>
      </c>
      <c r="H48" s="147" t="e">
        <f>ROUND((AVERAGE(H20:H39)),5)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297</v>
      </c>
      <c r="D49" s="164">
        <f>ROUND((AVERAGE(D18:D39)),3)</f>
        <v>28.684000000000001</v>
      </c>
      <c r="E49" s="149">
        <f>ROUND((AVERAGE(E18:E39)),3)</f>
        <v>29.093</v>
      </c>
      <c r="F49" s="48" t="s">
        <v>33</v>
      </c>
      <c r="G49" s="150">
        <f>ROUND((AVERAGE(G18:G39)),5)</f>
        <v>4.2445500000000003</v>
      </c>
      <c r="H49" s="150" t="e">
        <f>ROUND((AVERAGE(H20:H39)),5)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ROUND((((SUM(D18:D39))-D33+E33)/19),3)</f>
        <v>33.226999999999997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D33</f>
        <v>29.74</v>
      </c>
      <c r="E51" s="47" t="s">
        <v>36</v>
      </c>
      <c r="F51" s="142" t="s">
        <v>49</v>
      </c>
      <c r="G51" s="150">
        <f>G37</f>
        <v>3.738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ROUND((SUM(D32:D33)/2),3)</f>
        <v>29.86</v>
      </c>
      <c r="E52" s="141" t="s">
        <v>36</v>
      </c>
      <c r="F52" s="59" t="s">
        <v>43</v>
      </c>
      <c r="G52" s="150">
        <f>ROUND(SUM(G36:G37)/2,5)</f>
        <v>3.8555000000000001</v>
      </c>
      <c r="H52" s="150">
        <f>SUM(H37:H38)/2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ROUND((SUM(D31:D33)/3),3)</f>
        <v>29.876999999999999</v>
      </c>
      <c r="E53" s="47" t="s">
        <v>36</v>
      </c>
      <c r="F53" s="53" t="s">
        <v>40</v>
      </c>
      <c r="G53" s="150">
        <f>ROUND(AVERAGE(G35:G37),5)</f>
        <v>3.9216700000000002</v>
      </c>
      <c r="H53" s="150" t="e">
        <f>ROUND(AVERAGE(H36:H38),5)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3.9695</v>
      </c>
      <c r="H54" s="150" t="e">
        <f>ROUND(AVERAGE(H35:H38),5)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ROUND((SUM(D29:D33)/5),3)</f>
        <v>29.48</v>
      </c>
      <c r="E55" s="55" t="s">
        <v>36</v>
      </c>
      <c r="F55" s="53" t="s">
        <v>38</v>
      </c>
      <c r="G55" s="150">
        <f>ROUND(AVERAGE(G33:G37),5)</f>
        <v>4.0002000000000004</v>
      </c>
      <c r="H55" s="150" t="e">
        <f>ROUND(AVERAGE(H34:H38),5)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3.9729999999999999</v>
      </c>
      <c r="H56" s="150">
        <f>H37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4.0540000000000003</v>
      </c>
      <c r="H57" s="147">
        <f>H36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4.0134999999999996</v>
      </c>
      <c r="H58" s="150" t="e">
        <f>ROUND(AVERAGE(H37:H38),5)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">
      <c r="A61" s="98">
        <v>37032</v>
      </c>
      <c r="C61" s="62">
        <v>355</v>
      </c>
      <c r="D61" s="160"/>
      <c r="E61" s="98">
        <v>37032</v>
      </c>
      <c r="F61" s="61"/>
      <c r="G61" s="100">
        <v>360</v>
      </c>
    </row>
    <row r="62" spans="1:9" x14ac:dyDescent="0.2">
      <c r="A62" s="98">
        <v>37033</v>
      </c>
      <c r="C62" s="62">
        <v>355</v>
      </c>
      <c r="D62" s="160"/>
      <c r="E62" s="98">
        <v>37033</v>
      </c>
      <c r="F62" s="61"/>
      <c r="G62" s="100">
        <v>346</v>
      </c>
    </row>
    <row r="63" spans="1:9" x14ac:dyDescent="0.2">
      <c r="A63" s="98">
        <v>37034</v>
      </c>
      <c r="C63" s="62">
        <v>325</v>
      </c>
      <c r="D63" s="160"/>
      <c r="E63" s="98">
        <v>37034</v>
      </c>
      <c r="F63" s="61"/>
      <c r="G63" s="100">
        <v>320</v>
      </c>
    </row>
    <row r="64" spans="1:9" x14ac:dyDescent="0.2">
      <c r="A64" s="98">
        <v>37035</v>
      </c>
      <c r="B64" s="68" t="s">
        <v>59</v>
      </c>
      <c r="C64" s="62">
        <v>400</v>
      </c>
      <c r="D64" s="160"/>
      <c r="E64" s="98">
        <v>37035</v>
      </c>
      <c r="F64" s="68" t="s">
        <v>60</v>
      </c>
      <c r="G64" s="101">
        <v>320</v>
      </c>
    </row>
    <row r="65" spans="1:7" x14ac:dyDescent="0.2">
      <c r="A65" s="98">
        <v>37036</v>
      </c>
      <c r="C65" s="62">
        <v>285</v>
      </c>
      <c r="E65" s="98">
        <v>37036</v>
      </c>
      <c r="G65" s="101">
        <v>289</v>
      </c>
    </row>
    <row r="66" spans="1:7" x14ac:dyDescent="0.2">
      <c r="A66" s="67"/>
      <c r="C66" s="69"/>
      <c r="E66" s="67"/>
      <c r="G66" s="70"/>
    </row>
    <row r="67" spans="1:7" x14ac:dyDescent="0.2">
      <c r="A67" s="25"/>
      <c r="C67" s="65"/>
      <c r="E67" s="25"/>
      <c r="G67" s="66"/>
    </row>
    <row r="68" spans="1:7" x14ac:dyDescent="0.2">
      <c r="A68" s="25"/>
      <c r="B68" s="68" t="s">
        <v>63</v>
      </c>
      <c r="C68" s="69">
        <v>285</v>
      </c>
      <c r="E68" s="25" t="s">
        <v>62</v>
      </c>
      <c r="F68" s="68" t="s">
        <v>64</v>
      </c>
      <c r="G68" s="69">
        <v>289</v>
      </c>
    </row>
    <row r="69" spans="1:7" x14ac:dyDescent="0.2">
      <c r="A69" s="25" t="s">
        <v>65</v>
      </c>
      <c r="B69" s="68" t="s">
        <v>66</v>
      </c>
      <c r="C69" s="69">
        <v>342.5</v>
      </c>
      <c r="E69" s="25" t="s">
        <v>65</v>
      </c>
      <c r="F69" s="68" t="s">
        <v>67</v>
      </c>
      <c r="G69" s="69">
        <v>304.5</v>
      </c>
    </row>
    <row r="70" spans="1:7" x14ac:dyDescent="0.2">
      <c r="A70" s="25" t="s">
        <v>68</v>
      </c>
      <c r="B70" s="68" t="s">
        <v>69</v>
      </c>
      <c r="C70" s="69">
        <v>336.66699999999997</v>
      </c>
      <c r="E70" s="25" t="s">
        <v>68</v>
      </c>
      <c r="F70" s="68" t="s">
        <v>70</v>
      </c>
      <c r="G70" s="69">
        <v>309.66699999999997</v>
      </c>
    </row>
    <row r="71" spans="1:7" x14ac:dyDescent="0.2">
      <c r="A71" s="25" t="s">
        <v>52</v>
      </c>
      <c r="B71" s="68" t="s">
        <v>289</v>
      </c>
      <c r="C71" s="69">
        <v>341.25</v>
      </c>
      <c r="E71" s="25" t="s">
        <v>52</v>
      </c>
      <c r="F71" s="68" t="s">
        <v>292</v>
      </c>
      <c r="G71" s="69">
        <v>318.75</v>
      </c>
    </row>
    <row r="72" spans="1:7" x14ac:dyDescent="0.2">
      <c r="A72" s="25" t="s">
        <v>87</v>
      </c>
      <c r="B72" s="68" t="s">
        <v>291</v>
      </c>
      <c r="C72" s="69">
        <v>344</v>
      </c>
      <c r="E72" s="25" t="s">
        <v>87</v>
      </c>
      <c r="F72" s="68" t="s">
        <v>290</v>
      </c>
      <c r="G72" s="69">
        <v>327</v>
      </c>
    </row>
    <row r="75" spans="1:7" ht="15" x14ac:dyDescent="0.25">
      <c r="A75" s="111" t="s">
        <v>71</v>
      </c>
      <c r="C75" s="25"/>
    </row>
    <row r="76" spans="1:7" x14ac:dyDescent="0.2">
      <c r="A76" s="98">
        <v>37032</v>
      </c>
      <c r="B76" s="128"/>
      <c r="C76" s="65">
        <v>1.19</v>
      </c>
    </row>
    <row r="77" spans="1:7" x14ac:dyDescent="0.2">
      <c r="A77" s="98">
        <v>37033</v>
      </c>
      <c r="B77" s="128"/>
      <c r="C77" s="65">
        <v>1.19</v>
      </c>
    </row>
    <row r="78" spans="1:7" x14ac:dyDescent="0.2">
      <c r="A78" s="98">
        <v>37034</v>
      </c>
      <c r="B78" s="128"/>
      <c r="C78" s="65">
        <v>1.19</v>
      </c>
    </row>
    <row r="79" spans="1:7" x14ac:dyDescent="0.2">
      <c r="A79" s="98">
        <v>37035</v>
      </c>
      <c r="C79" s="65">
        <v>1.19</v>
      </c>
    </row>
    <row r="80" spans="1:7" x14ac:dyDescent="0.2">
      <c r="A80" s="98">
        <v>37036</v>
      </c>
      <c r="C80" s="65">
        <v>1.19</v>
      </c>
    </row>
    <row r="81" spans="1:3" x14ac:dyDescent="0.2">
      <c r="A81" s="25"/>
      <c r="C81" s="65"/>
    </row>
    <row r="82" spans="1:3" x14ac:dyDescent="0.2">
      <c r="A82" s="25" t="s">
        <v>62</v>
      </c>
      <c r="B82" s="87" t="s">
        <v>89</v>
      </c>
      <c r="C82" s="65">
        <f>C80</f>
        <v>1.19</v>
      </c>
    </row>
    <row r="83" spans="1:3" x14ac:dyDescent="0.2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30" workbookViewId="0">
      <selection activeCell="J58" sqref="J58"/>
    </sheetView>
  </sheetViews>
  <sheetFormatPr defaultRowHeight="12.75" x14ac:dyDescent="0.2"/>
  <cols>
    <col min="7" max="7" width="9.5703125" customWidth="1"/>
    <col min="8" max="8" width="12.7109375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295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36971</v>
      </c>
      <c r="C11" s="144" t="s">
        <v>294</v>
      </c>
      <c r="D11" s="158">
        <v>26.8</v>
      </c>
      <c r="E11" s="145">
        <v>26.86</v>
      </c>
    </row>
    <row r="12" spans="1:8" x14ac:dyDescent="0.2">
      <c r="A12" s="104" t="s">
        <v>242</v>
      </c>
      <c r="B12" s="117">
        <v>36972</v>
      </c>
      <c r="C12" s="144" t="s">
        <v>294</v>
      </c>
      <c r="D12" s="158">
        <v>26.54</v>
      </c>
      <c r="E12" s="145">
        <v>26.71</v>
      </c>
    </row>
    <row r="13" spans="1:8" x14ac:dyDescent="0.2">
      <c r="A13" s="104" t="s">
        <v>243</v>
      </c>
      <c r="B13" s="117">
        <v>36973</v>
      </c>
      <c r="C13" s="144" t="s">
        <v>294</v>
      </c>
      <c r="D13" s="158">
        <v>27.3</v>
      </c>
      <c r="E13" s="145">
        <v>27.38</v>
      </c>
    </row>
    <row r="14" spans="1:8" x14ac:dyDescent="0.2">
      <c r="A14" s="104" t="s">
        <v>244</v>
      </c>
      <c r="B14" s="117">
        <v>36976</v>
      </c>
      <c r="C14" s="144" t="s">
        <v>294</v>
      </c>
      <c r="D14" s="158">
        <v>27.48</v>
      </c>
      <c r="E14" s="145">
        <v>27.53</v>
      </c>
    </row>
    <row r="15" spans="1:8" x14ac:dyDescent="0.2">
      <c r="A15" s="104" t="s">
        <v>245</v>
      </c>
      <c r="B15" s="117">
        <v>36977</v>
      </c>
      <c r="C15" s="144" t="s">
        <v>294</v>
      </c>
      <c r="D15" s="158">
        <v>27.75</v>
      </c>
      <c r="E15" s="145">
        <v>27.84</v>
      </c>
    </row>
    <row r="16" spans="1:8" x14ac:dyDescent="0.2">
      <c r="A16" s="104" t="s">
        <v>246</v>
      </c>
      <c r="B16" s="117">
        <v>36978</v>
      </c>
      <c r="C16" s="144" t="s">
        <v>294</v>
      </c>
      <c r="D16" s="158">
        <v>26.31</v>
      </c>
      <c r="E16" s="145">
        <v>26.49</v>
      </c>
    </row>
    <row r="17" spans="1:7" x14ac:dyDescent="0.2">
      <c r="A17" s="104" t="s">
        <v>239</v>
      </c>
      <c r="B17" s="117">
        <v>36979</v>
      </c>
      <c r="C17" s="144" t="s">
        <v>294</v>
      </c>
      <c r="D17" s="158">
        <v>26.32</v>
      </c>
      <c r="E17" s="145">
        <v>26.48</v>
      </c>
      <c r="F17" s="144" t="s">
        <v>294</v>
      </c>
      <c r="G17" s="214">
        <v>5.274</v>
      </c>
    </row>
    <row r="18" spans="1:7" x14ac:dyDescent="0.2">
      <c r="A18" s="104" t="s">
        <v>240</v>
      </c>
      <c r="B18" s="117">
        <v>36980</v>
      </c>
      <c r="C18" s="144" t="s">
        <v>294</v>
      </c>
      <c r="D18" s="158">
        <v>26.29</v>
      </c>
      <c r="E18" s="145">
        <v>26.57</v>
      </c>
      <c r="F18" s="144" t="s">
        <v>294</v>
      </c>
      <c r="G18" s="214">
        <v>5.0250000000000004</v>
      </c>
    </row>
    <row r="19" spans="1:7" x14ac:dyDescent="0.2">
      <c r="B19" s="117"/>
    </row>
    <row r="20" spans="1:7" x14ac:dyDescent="0.2">
      <c r="A20" s="104" t="s">
        <v>247</v>
      </c>
      <c r="B20" s="195">
        <v>36983</v>
      </c>
      <c r="C20" s="144" t="s">
        <v>294</v>
      </c>
      <c r="D20" s="158">
        <v>25.59</v>
      </c>
      <c r="E20" s="145">
        <v>25.87</v>
      </c>
      <c r="F20" s="144" t="s">
        <v>294</v>
      </c>
      <c r="G20" s="178">
        <v>5.1029999999999998</v>
      </c>
    </row>
    <row r="21" spans="1:7" x14ac:dyDescent="0.2">
      <c r="A21" s="104" t="s">
        <v>248</v>
      </c>
      <c r="B21" s="117">
        <v>36984</v>
      </c>
      <c r="C21" s="144" t="s">
        <v>294</v>
      </c>
      <c r="D21" s="158">
        <v>26.19</v>
      </c>
      <c r="E21" s="145">
        <v>26.39</v>
      </c>
      <c r="F21" s="144" t="s">
        <v>294</v>
      </c>
      <c r="G21" s="178">
        <v>5.1150000000000002</v>
      </c>
    </row>
    <row r="22" spans="1:7" x14ac:dyDescent="0.2">
      <c r="A22" s="104" t="s">
        <v>249</v>
      </c>
      <c r="B22" s="117">
        <v>36985</v>
      </c>
      <c r="C22" s="144" t="s">
        <v>294</v>
      </c>
      <c r="D22" s="158">
        <v>27.12</v>
      </c>
      <c r="E22" s="145">
        <v>27.27</v>
      </c>
      <c r="F22" s="144" t="s">
        <v>294</v>
      </c>
      <c r="G22" s="178">
        <v>5.1820000000000004</v>
      </c>
    </row>
    <row r="23" spans="1:7" x14ac:dyDescent="0.2">
      <c r="A23" s="104" t="s">
        <v>250</v>
      </c>
      <c r="B23" s="117">
        <v>36986</v>
      </c>
      <c r="C23" s="144" t="s">
        <v>294</v>
      </c>
      <c r="D23" s="158">
        <v>27.26</v>
      </c>
      <c r="E23" s="145">
        <v>27.49</v>
      </c>
      <c r="F23" s="144" t="s">
        <v>294</v>
      </c>
      <c r="G23" s="178">
        <v>5.4219999999999997</v>
      </c>
    </row>
    <row r="24" spans="1:7" x14ac:dyDescent="0.2">
      <c r="A24" s="104" t="s">
        <v>251</v>
      </c>
      <c r="B24" s="117">
        <v>36987</v>
      </c>
      <c r="C24" s="144" t="s">
        <v>294</v>
      </c>
      <c r="D24" s="158">
        <v>27.06</v>
      </c>
      <c r="E24" s="145">
        <v>27.38</v>
      </c>
      <c r="F24" s="144" t="s">
        <v>294</v>
      </c>
      <c r="G24" s="178">
        <v>5.3879999999999999</v>
      </c>
    </row>
    <row r="25" spans="1:7" x14ac:dyDescent="0.2">
      <c r="A25" s="104" t="s">
        <v>252</v>
      </c>
      <c r="B25" s="117">
        <v>36990</v>
      </c>
      <c r="C25" s="144" t="s">
        <v>294</v>
      </c>
      <c r="D25" s="158">
        <v>27.28</v>
      </c>
      <c r="E25" s="145">
        <v>27.59</v>
      </c>
      <c r="F25" s="144" t="s">
        <v>294</v>
      </c>
      <c r="G25" s="178">
        <v>5.4770000000000003</v>
      </c>
    </row>
    <row r="26" spans="1:7" x14ac:dyDescent="0.2">
      <c r="A26" s="104" t="s">
        <v>253</v>
      </c>
      <c r="B26" s="117">
        <v>36991</v>
      </c>
      <c r="C26" s="144" t="s">
        <v>294</v>
      </c>
      <c r="D26" s="158">
        <v>28.48</v>
      </c>
      <c r="E26" s="145">
        <v>28.68</v>
      </c>
      <c r="F26" s="144" t="s">
        <v>294</v>
      </c>
      <c r="G26" s="178">
        <v>5.5590000000000002</v>
      </c>
    </row>
    <row r="27" spans="1:7" x14ac:dyDescent="0.2">
      <c r="A27" s="104" t="s">
        <v>254</v>
      </c>
      <c r="B27" s="117">
        <v>36992</v>
      </c>
      <c r="C27" s="144" t="s">
        <v>294</v>
      </c>
      <c r="D27" s="211">
        <v>28.18</v>
      </c>
      <c r="E27" s="145">
        <v>28.49</v>
      </c>
      <c r="F27" s="144" t="s">
        <v>294</v>
      </c>
      <c r="G27" s="178">
        <v>5.3849999999999998</v>
      </c>
    </row>
    <row r="28" spans="1:7" x14ac:dyDescent="0.2">
      <c r="A28" s="104" t="s">
        <v>255</v>
      </c>
      <c r="B28" s="117">
        <v>36993</v>
      </c>
      <c r="C28" s="144" t="s">
        <v>294</v>
      </c>
      <c r="D28" s="158">
        <v>28.25</v>
      </c>
      <c r="E28" s="210">
        <v>28.59</v>
      </c>
      <c r="F28" s="144" t="s">
        <v>294</v>
      </c>
      <c r="G28" s="178">
        <v>5.3810000000000002</v>
      </c>
    </row>
    <row r="29" spans="1:7" x14ac:dyDescent="0.2">
      <c r="A29" s="104" t="s">
        <v>256</v>
      </c>
      <c r="B29" s="117">
        <v>36997</v>
      </c>
      <c r="C29" s="144" t="s">
        <v>294</v>
      </c>
      <c r="D29" s="213">
        <v>28.79</v>
      </c>
      <c r="E29" s="209">
        <v>29.19</v>
      </c>
      <c r="F29" s="144" t="s">
        <v>294</v>
      </c>
      <c r="G29" s="178">
        <v>5.516</v>
      </c>
    </row>
    <row r="30" spans="1:7" x14ac:dyDescent="0.2">
      <c r="A30" s="104" t="s">
        <v>257</v>
      </c>
      <c r="B30" s="117">
        <v>36998</v>
      </c>
      <c r="C30" s="144" t="s">
        <v>294</v>
      </c>
      <c r="D30" s="212">
        <v>28.24</v>
      </c>
      <c r="E30" s="145">
        <v>28.82</v>
      </c>
      <c r="F30" s="144" t="s">
        <v>294</v>
      </c>
      <c r="G30" s="178">
        <v>5.2480000000000002</v>
      </c>
    </row>
    <row r="31" spans="1:7" x14ac:dyDescent="0.2">
      <c r="A31" s="104" t="s">
        <v>258</v>
      </c>
      <c r="B31" s="117">
        <v>36999</v>
      </c>
      <c r="C31" s="144" t="s">
        <v>294</v>
      </c>
      <c r="D31" s="158">
        <v>27.95</v>
      </c>
      <c r="E31" s="145">
        <v>28.55</v>
      </c>
      <c r="F31" s="144" t="s">
        <v>294</v>
      </c>
      <c r="G31" s="178">
        <v>5.1479999999999997</v>
      </c>
    </row>
    <row r="32" spans="1:7" x14ac:dyDescent="0.2">
      <c r="A32" s="104" t="s">
        <v>259</v>
      </c>
      <c r="B32" s="117">
        <v>37000</v>
      </c>
      <c r="C32" s="144" t="s">
        <v>294</v>
      </c>
      <c r="D32" s="158">
        <v>27.82</v>
      </c>
      <c r="E32" s="145">
        <v>28.2</v>
      </c>
      <c r="F32" s="144" t="s">
        <v>294</v>
      </c>
      <c r="G32" s="178">
        <v>5.101</v>
      </c>
    </row>
    <row r="33" spans="1:9" x14ac:dyDescent="0.2">
      <c r="A33" s="104" t="s">
        <v>260</v>
      </c>
      <c r="B33" s="117">
        <v>37001</v>
      </c>
      <c r="C33" s="144" t="s">
        <v>294</v>
      </c>
      <c r="D33" s="158">
        <v>27.28</v>
      </c>
      <c r="E33" s="145">
        <v>27.58</v>
      </c>
      <c r="F33" s="144" t="s">
        <v>294</v>
      </c>
      <c r="G33" s="178">
        <v>5.1280000000000001</v>
      </c>
    </row>
    <row r="34" spans="1:9" x14ac:dyDescent="0.2">
      <c r="A34" s="104" t="s">
        <v>261</v>
      </c>
      <c r="B34" s="117">
        <v>37004</v>
      </c>
      <c r="C34" s="138" t="s">
        <v>296</v>
      </c>
      <c r="D34" s="158">
        <v>27.61</v>
      </c>
      <c r="E34" s="145">
        <v>27.88</v>
      </c>
      <c r="F34" s="144" t="s">
        <v>294</v>
      </c>
      <c r="G34" s="178">
        <v>5.125</v>
      </c>
    </row>
    <row r="35" spans="1:9" x14ac:dyDescent="0.2">
      <c r="A35" s="104" t="s">
        <v>262</v>
      </c>
      <c r="B35" s="117">
        <v>37005</v>
      </c>
      <c r="C35" s="138" t="s">
        <v>296</v>
      </c>
      <c r="D35" s="158">
        <v>26.86</v>
      </c>
      <c r="E35" s="145">
        <v>27.34</v>
      </c>
      <c r="F35" s="144" t="s">
        <v>294</v>
      </c>
      <c r="G35" s="178">
        <v>5.0780000000000003</v>
      </c>
    </row>
    <row r="36" spans="1:9" x14ac:dyDescent="0.2">
      <c r="A36" s="104" t="s">
        <v>263</v>
      </c>
      <c r="B36" s="117">
        <v>37006</v>
      </c>
      <c r="C36" s="138" t="s">
        <v>296</v>
      </c>
      <c r="D36" s="158">
        <v>27.29</v>
      </c>
      <c r="E36" s="145">
        <v>27.79</v>
      </c>
      <c r="F36" s="144" t="s">
        <v>294</v>
      </c>
      <c r="G36" s="178">
        <v>4.9809999999999999</v>
      </c>
    </row>
    <row r="37" spans="1:9" x14ac:dyDescent="0.2">
      <c r="A37" s="104" t="s">
        <v>264</v>
      </c>
      <c r="B37" s="117">
        <v>37007</v>
      </c>
      <c r="C37" s="138" t="s">
        <v>296</v>
      </c>
      <c r="D37" s="158">
        <v>28.44</v>
      </c>
      <c r="E37" s="145">
        <v>28.69</v>
      </c>
      <c r="F37" s="144" t="s">
        <v>294</v>
      </c>
      <c r="G37" s="178">
        <v>4.891</v>
      </c>
    </row>
    <row r="38" spans="1:9" x14ac:dyDescent="0.2">
      <c r="A38" s="104" t="s">
        <v>265</v>
      </c>
      <c r="B38" s="117">
        <v>37008</v>
      </c>
      <c r="C38" s="138" t="s">
        <v>296</v>
      </c>
      <c r="D38" s="158">
        <v>28.27</v>
      </c>
      <c r="E38" s="145">
        <v>28.68</v>
      </c>
      <c r="F38" s="138" t="s">
        <v>296</v>
      </c>
      <c r="G38" s="178">
        <v>4.867</v>
      </c>
    </row>
    <row r="39" spans="1:9" x14ac:dyDescent="0.2">
      <c r="A39" s="104" t="s">
        <v>268</v>
      </c>
      <c r="B39" s="117">
        <v>37011</v>
      </c>
      <c r="C39" s="138" t="s">
        <v>296</v>
      </c>
      <c r="D39" s="158">
        <v>28.46</v>
      </c>
      <c r="E39" s="145">
        <v>28.86</v>
      </c>
      <c r="F39" s="138" t="s">
        <v>296</v>
      </c>
      <c r="G39" s="178">
        <v>4.6950000000000003</v>
      </c>
    </row>
    <row r="41" spans="1:9" x14ac:dyDescent="0.2">
      <c r="A41" s="19" t="s">
        <v>20</v>
      </c>
      <c r="B41" s="20"/>
      <c r="C41" s="21"/>
      <c r="D41" s="29">
        <v>37001</v>
      </c>
    </row>
    <row r="42" spans="1:9" x14ac:dyDescent="0.2">
      <c r="A42" s="19" t="s">
        <v>21</v>
      </c>
      <c r="B42" s="20"/>
      <c r="C42" s="21"/>
      <c r="D42" s="29">
        <v>37007</v>
      </c>
    </row>
    <row r="43" spans="1:9" x14ac:dyDescent="0.2">
      <c r="A43" s="19" t="s">
        <v>22</v>
      </c>
      <c r="B43" s="20"/>
      <c r="D43" s="29">
        <v>37007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ROUND((AVERAGE(D11:D33)),3)</f>
        <v>27.285</v>
      </c>
      <c r="E48" s="148">
        <f>ROUND((AVERAGE(E11:E33)),3)</f>
        <v>27.542999999999999</v>
      </c>
      <c r="F48" s="41" t="s">
        <v>29</v>
      </c>
      <c r="G48" s="147">
        <f>ROUND((AVERAGE(G17:G37)),5)</f>
        <v>5.2263500000000001</v>
      </c>
      <c r="H48" s="147" t="e">
        <f>ROUND((AVERAGE(H20:H39)),5)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297</v>
      </c>
      <c r="D49" s="164">
        <f>ROUND((AVERAGE(D20:D39)),3)</f>
        <v>27.620999999999999</v>
      </c>
      <c r="E49" s="149">
        <f>ROUND((AVERAGE(E20:E39)),3)</f>
        <v>27.966999999999999</v>
      </c>
      <c r="F49" s="48" t="s">
        <v>33</v>
      </c>
      <c r="G49" s="150">
        <f>ROUND((AVERAGE(G20:G39)),5)</f>
        <v>5.1894999999999998</v>
      </c>
      <c r="H49" s="150" t="e">
        <f>ROUND((AVERAGE(H20:H39)),5)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ROUND((((SUM(D20:D39))-D33+E33)/19),3)</f>
        <v>29.091000000000001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D33</f>
        <v>27.28</v>
      </c>
      <c r="E51" s="47" t="s">
        <v>36</v>
      </c>
      <c r="F51" s="142" t="s">
        <v>49</v>
      </c>
      <c r="G51" s="150">
        <f>G37</f>
        <v>4.891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ROUND((SUM(D32:D33)/2),3)</f>
        <v>27.55</v>
      </c>
      <c r="E52" s="141" t="s">
        <v>36</v>
      </c>
      <c r="F52" s="59" t="s">
        <v>43</v>
      </c>
      <c r="G52" s="150">
        <f>ROUND(SUM(G36:G37)/2,5)</f>
        <v>4.9359999999999999</v>
      </c>
      <c r="H52" s="150">
        <f>SUM(H37:H38)/2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ROUND((SUM(D31:D33)/3),3)</f>
        <v>27.683</v>
      </c>
      <c r="E53" s="47" t="s">
        <v>36</v>
      </c>
      <c r="F53" s="53" t="s">
        <v>40</v>
      </c>
      <c r="G53" s="150">
        <f>ROUND(AVERAGE(G35:G37),5)</f>
        <v>4.9833299999999996</v>
      </c>
      <c r="H53" s="150" t="e">
        <f>ROUND(AVERAGE(H36:H38),5)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5.0187499999999998</v>
      </c>
      <c r="H54" s="150" t="e">
        <f>ROUND(AVERAGE(H35:H38),5)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ROUND((SUM(D29:D33)/5),3)</f>
        <v>28.015999999999998</v>
      </c>
      <c r="E55" s="55" t="s">
        <v>36</v>
      </c>
      <c r="F55" s="53" t="s">
        <v>38</v>
      </c>
      <c r="G55" s="150">
        <f>ROUND(AVERAGE(G33:G37),5)</f>
        <v>5.0406000000000004</v>
      </c>
      <c r="H55" s="150" t="e">
        <f>ROUND(AVERAGE(H34:H38),5)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4.9809999999999999</v>
      </c>
      <c r="H56" s="150">
        <f>H37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5.0780000000000003</v>
      </c>
      <c r="H57" s="147">
        <f>H36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5.0294999999999996</v>
      </c>
      <c r="H58" s="150" t="e">
        <f>ROUND(AVERAGE(H37:H38),5)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">
      <c r="A61" s="98">
        <v>37000</v>
      </c>
      <c r="C61" s="62">
        <v>335</v>
      </c>
      <c r="D61" s="160"/>
      <c r="E61" s="98">
        <v>37000</v>
      </c>
      <c r="F61" s="61"/>
      <c r="G61" s="100">
        <v>400</v>
      </c>
    </row>
    <row r="62" spans="1:9" x14ac:dyDescent="0.2">
      <c r="A62" s="98">
        <v>37001</v>
      </c>
      <c r="C62" s="62">
        <v>335</v>
      </c>
      <c r="D62" s="160"/>
      <c r="E62" s="98">
        <v>37001</v>
      </c>
      <c r="F62" s="61"/>
      <c r="G62" s="100">
        <v>400</v>
      </c>
    </row>
    <row r="63" spans="1:9" x14ac:dyDescent="0.2">
      <c r="A63" s="98">
        <v>37004</v>
      </c>
      <c r="C63" s="62">
        <v>335</v>
      </c>
      <c r="D63" s="160"/>
      <c r="E63" s="98">
        <v>37004</v>
      </c>
      <c r="F63" s="61"/>
      <c r="G63" s="100">
        <v>400</v>
      </c>
    </row>
    <row r="64" spans="1:9" x14ac:dyDescent="0.2">
      <c r="A64" s="98">
        <v>37005</v>
      </c>
      <c r="B64" s="68" t="s">
        <v>59</v>
      </c>
      <c r="C64" s="62">
        <v>400</v>
      </c>
      <c r="D64" s="160"/>
      <c r="E64" s="98">
        <v>37005</v>
      </c>
      <c r="F64" s="68" t="s">
        <v>60</v>
      </c>
      <c r="G64" s="101">
        <v>320</v>
      </c>
    </row>
    <row r="65" spans="1:7" x14ac:dyDescent="0.2">
      <c r="A65" s="98">
        <v>37006</v>
      </c>
      <c r="C65" s="62">
        <v>400</v>
      </c>
      <c r="E65" s="98">
        <v>37006</v>
      </c>
      <c r="G65" s="101">
        <v>315</v>
      </c>
    </row>
    <row r="66" spans="1:7" x14ac:dyDescent="0.2">
      <c r="A66" s="67"/>
      <c r="C66" s="69"/>
      <c r="E66" s="67"/>
      <c r="G66" s="70"/>
    </row>
    <row r="67" spans="1:7" x14ac:dyDescent="0.2">
      <c r="A67" s="25"/>
      <c r="C67" s="65"/>
      <c r="E67" s="25"/>
      <c r="G67" s="66"/>
    </row>
    <row r="68" spans="1:7" x14ac:dyDescent="0.2">
      <c r="A68" s="25"/>
      <c r="B68" s="68" t="s">
        <v>63</v>
      </c>
      <c r="C68" s="69">
        <v>400</v>
      </c>
      <c r="E68" s="25" t="s">
        <v>62</v>
      </c>
      <c r="F68" s="68" t="s">
        <v>64</v>
      </c>
      <c r="G68" s="69">
        <v>315</v>
      </c>
    </row>
    <row r="69" spans="1:7" x14ac:dyDescent="0.2">
      <c r="A69" s="25" t="s">
        <v>65</v>
      </c>
      <c r="B69" s="68" t="s">
        <v>66</v>
      </c>
      <c r="C69" s="69">
        <v>400</v>
      </c>
      <c r="E69" s="25" t="s">
        <v>65</v>
      </c>
      <c r="F69" s="68" t="s">
        <v>67</v>
      </c>
      <c r="G69" s="69">
        <v>317.5</v>
      </c>
    </row>
    <row r="70" spans="1:7" x14ac:dyDescent="0.2">
      <c r="A70" s="25" t="s">
        <v>68</v>
      </c>
      <c r="B70" s="68" t="s">
        <v>69</v>
      </c>
      <c r="C70" s="69">
        <v>378.33300000000003</v>
      </c>
      <c r="E70" s="25" t="s">
        <v>68</v>
      </c>
      <c r="F70" s="68" t="s">
        <v>70</v>
      </c>
      <c r="G70" s="69">
        <v>345</v>
      </c>
    </row>
    <row r="71" spans="1:7" x14ac:dyDescent="0.2">
      <c r="A71" s="25" t="s">
        <v>52</v>
      </c>
      <c r="B71" s="68" t="s">
        <v>289</v>
      </c>
      <c r="C71" s="69">
        <v>367.5</v>
      </c>
      <c r="E71" s="25" t="s">
        <v>52</v>
      </c>
      <c r="F71" s="68" t="s">
        <v>292</v>
      </c>
      <c r="G71" s="69">
        <v>358.75</v>
      </c>
    </row>
    <row r="72" spans="1:7" x14ac:dyDescent="0.2">
      <c r="A72" s="25" t="s">
        <v>87</v>
      </c>
      <c r="B72" s="68" t="s">
        <v>291</v>
      </c>
      <c r="C72" s="69">
        <v>361</v>
      </c>
      <c r="E72" s="25" t="s">
        <v>87</v>
      </c>
      <c r="F72" s="68" t="s">
        <v>290</v>
      </c>
      <c r="G72" s="69">
        <v>367</v>
      </c>
    </row>
    <row r="75" spans="1:7" ht="15" x14ac:dyDescent="0.25">
      <c r="A75" s="111" t="s">
        <v>71</v>
      </c>
      <c r="C75" s="25"/>
    </row>
    <row r="76" spans="1:7" x14ac:dyDescent="0.2">
      <c r="A76" s="98">
        <v>37000</v>
      </c>
      <c r="B76" s="128"/>
      <c r="C76" s="65">
        <v>1.19</v>
      </c>
    </row>
    <row r="77" spans="1:7" x14ac:dyDescent="0.2">
      <c r="A77" s="98">
        <v>37001</v>
      </c>
      <c r="B77" s="128"/>
      <c r="C77" s="65">
        <v>1.19</v>
      </c>
    </row>
    <row r="78" spans="1:7" x14ac:dyDescent="0.2">
      <c r="A78" s="98">
        <v>37004</v>
      </c>
      <c r="B78" s="128"/>
      <c r="C78" s="65">
        <v>1.19</v>
      </c>
    </row>
    <row r="79" spans="1:7" x14ac:dyDescent="0.2">
      <c r="A79" s="98">
        <v>37005</v>
      </c>
      <c r="C79" s="65">
        <v>1.19</v>
      </c>
    </row>
    <row r="80" spans="1:7" x14ac:dyDescent="0.2">
      <c r="A80" s="98">
        <v>37006</v>
      </c>
      <c r="C80" s="65">
        <v>1.19</v>
      </c>
    </row>
    <row r="81" spans="1:3" x14ac:dyDescent="0.2">
      <c r="A81" s="25"/>
      <c r="C81" s="65"/>
    </row>
    <row r="82" spans="1:3" x14ac:dyDescent="0.2">
      <c r="A82" s="25" t="s">
        <v>62</v>
      </c>
      <c r="B82" s="87" t="s">
        <v>89</v>
      </c>
      <c r="C82" s="65">
        <f>C80</f>
        <v>1.19</v>
      </c>
    </row>
    <row r="83" spans="1:3" x14ac:dyDescent="0.2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23" workbookViewId="0">
      <selection activeCell="J38" sqref="J38"/>
    </sheetView>
  </sheetViews>
  <sheetFormatPr defaultRowHeight="12.75" x14ac:dyDescent="0.2"/>
  <cols>
    <col min="8" max="8" width="10.7109375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293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36943</v>
      </c>
      <c r="C11" s="144" t="s">
        <v>288</v>
      </c>
      <c r="D11" s="158">
        <v>28.53</v>
      </c>
      <c r="E11" s="145">
        <v>28.13</v>
      </c>
    </row>
    <row r="12" spans="1:8" x14ac:dyDescent="0.2">
      <c r="A12" s="104" t="s">
        <v>242</v>
      </c>
      <c r="B12" s="117">
        <v>36944</v>
      </c>
      <c r="C12" s="144" t="s">
        <v>288</v>
      </c>
      <c r="D12" s="158">
        <v>28.82</v>
      </c>
      <c r="E12" s="145">
        <v>28.47</v>
      </c>
    </row>
    <row r="13" spans="1:8" x14ac:dyDescent="0.2">
      <c r="A13" s="104" t="s">
        <v>243</v>
      </c>
      <c r="B13" s="117">
        <v>36945</v>
      </c>
      <c r="C13" s="144" t="s">
        <v>288</v>
      </c>
      <c r="D13" s="158">
        <v>29.04</v>
      </c>
      <c r="E13" s="145">
        <v>28.77</v>
      </c>
    </row>
    <row r="14" spans="1:8" x14ac:dyDescent="0.2">
      <c r="A14" s="104" t="s">
        <v>244</v>
      </c>
      <c r="B14" s="117">
        <v>36948</v>
      </c>
      <c r="C14" s="144" t="s">
        <v>288</v>
      </c>
      <c r="D14" s="158">
        <v>28.42</v>
      </c>
      <c r="E14" s="145">
        <v>28.25</v>
      </c>
    </row>
    <row r="15" spans="1:8" x14ac:dyDescent="0.2">
      <c r="A15" s="104" t="s">
        <v>245</v>
      </c>
      <c r="B15" s="117">
        <v>36949</v>
      </c>
      <c r="C15" s="144" t="s">
        <v>288</v>
      </c>
      <c r="D15" s="158">
        <v>28.13</v>
      </c>
      <c r="E15" s="145">
        <v>28.13</v>
      </c>
      <c r="F15" s="144" t="s">
        <v>288</v>
      </c>
      <c r="G15" s="178">
        <v>5.2789999999999999</v>
      </c>
    </row>
    <row r="16" spans="1:8" x14ac:dyDescent="0.2">
      <c r="A16" s="104" t="s">
        <v>246</v>
      </c>
      <c r="B16" s="117">
        <v>36950</v>
      </c>
      <c r="C16" s="144" t="s">
        <v>288</v>
      </c>
      <c r="D16" s="158">
        <v>27.39</v>
      </c>
      <c r="E16" s="145">
        <v>27.5</v>
      </c>
      <c r="F16" s="144" t="s">
        <v>288</v>
      </c>
      <c r="G16" s="178">
        <v>5.2359999999999998</v>
      </c>
    </row>
    <row r="17" spans="1:7" x14ac:dyDescent="0.2">
      <c r="B17" s="117"/>
      <c r="C17" s="198"/>
      <c r="F17" s="198"/>
    </row>
    <row r="18" spans="1:7" x14ac:dyDescent="0.2">
      <c r="A18" s="104" t="s">
        <v>239</v>
      </c>
      <c r="B18" s="195">
        <v>36951</v>
      </c>
      <c r="C18" s="144" t="s">
        <v>288</v>
      </c>
      <c r="D18" s="158">
        <v>27.62</v>
      </c>
      <c r="E18" s="145">
        <v>27.68</v>
      </c>
      <c r="F18" s="144" t="s">
        <v>288</v>
      </c>
      <c r="G18" s="178">
        <v>5.1859999999999999</v>
      </c>
    </row>
    <row r="19" spans="1:7" x14ac:dyDescent="0.2">
      <c r="A19" s="104" t="s">
        <v>240</v>
      </c>
      <c r="B19" s="117">
        <v>36952</v>
      </c>
      <c r="C19" s="144" t="s">
        <v>288</v>
      </c>
      <c r="D19" s="158">
        <v>27.84</v>
      </c>
      <c r="E19" s="145">
        <v>27.91</v>
      </c>
      <c r="F19" s="144" t="s">
        <v>288</v>
      </c>
      <c r="G19" s="178">
        <v>5.27</v>
      </c>
    </row>
    <row r="20" spans="1:7" x14ac:dyDescent="0.2">
      <c r="A20" s="104" t="s">
        <v>247</v>
      </c>
      <c r="B20" s="117">
        <v>36955</v>
      </c>
      <c r="C20" s="144" t="s">
        <v>288</v>
      </c>
      <c r="D20" s="158">
        <v>28.6</v>
      </c>
      <c r="E20" s="145">
        <v>28.59</v>
      </c>
      <c r="F20" s="144" t="s">
        <v>288</v>
      </c>
      <c r="G20" s="178">
        <v>5.3360000000000003</v>
      </c>
    </row>
    <row r="21" spans="1:7" x14ac:dyDescent="0.2">
      <c r="A21" s="104" t="s">
        <v>248</v>
      </c>
      <c r="B21" s="117">
        <v>36956</v>
      </c>
      <c r="C21" s="144" t="s">
        <v>288</v>
      </c>
      <c r="D21" s="158">
        <v>28.32</v>
      </c>
      <c r="E21" s="145">
        <v>28.37</v>
      </c>
      <c r="F21" s="144" t="s">
        <v>288</v>
      </c>
      <c r="G21" s="178">
        <v>5.3150000000000004</v>
      </c>
    </row>
    <row r="22" spans="1:7" x14ac:dyDescent="0.2">
      <c r="A22" s="104" t="s">
        <v>249</v>
      </c>
      <c r="B22" s="117">
        <v>36957</v>
      </c>
      <c r="C22" s="144" t="s">
        <v>288</v>
      </c>
      <c r="D22" s="158">
        <v>29</v>
      </c>
      <c r="E22" s="145">
        <v>29.16</v>
      </c>
      <c r="F22" s="144" t="s">
        <v>288</v>
      </c>
      <c r="G22" s="178">
        <v>5.35</v>
      </c>
    </row>
    <row r="23" spans="1:7" x14ac:dyDescent="0.2">
      <c r="A23" s="104" t="s">
        <v>250</v>
      </c>
      <c r="B23" s="117">
        <v>36958</v>
      </c>
      <c r="C23" s="144" t="s">
        <v>288</v>
      </c>
      <c r="D23" s="158">
        <v>28.39</v>
      </c>
      <c r="E23" s="145">
        <v>28.62</v>
      </c>
      <c r="F23" s="144" t="s">
        <v>288</v>
      </c>
      <c r="G23" s="178">
        <v>5.2850000000000001</v>
      </c>
    </row>
    <row r="24" spans="1:7" x14ac:dyDescent="0.2">
      <c r="A24" s="104" t="s">
        <v>251</v>
      </c>
      <c r="B24" s="117">
        <v>36959</v>
      </c>
      <c r="C24" s="144" t="s">
        <v>288</v>
      </c>
      <c r="D24" s="158">
        <v>28.01</v>
      </c>
      <c r="E24" s="145">
        <v>28.28</v>
      </c>
      <c r="F24" s="144" t="s">
        <v>288</v>
      </c>
      <c r="G24" s="178">
        <v>5.0720000000000001</v>
      </c>
    </row>
    <row r="25" spans="1:7" x14ac:dyDescent="0.2">
      <c r="A25" s="104" t="s">
        <v>252</v>
      </c>
      <c r="B25" s="117">
        <v>36962</v>
      </c>
      <c r="C25" s="144" t="s">
        <v>288</v>
      </c>
      <c r="D25" s="211">
        <v>28</v>
      </c>
      <c r="E25" s="145">
        <v>28.26</v>
      </c>
      <c r="F25" s="144" t="s">
        <v>288</v>
      </c>
      <c r="G25" s="178">
        <v>5.1589999999999998</v>
      </c>
    </row>
    <row r="26" spans="1:7" x14ac:dyDescent="0.2">
      <c r="A26" s="104" t="s">
        <v>253</v>
      </c>
      <c r="B26" s="117">
        <v>36963</v>
      </c>
      <c r="C26" s="144" t="s">
        <v>288</v>
      </c>
      <c r="D26" s="158">
        <v>27.59</v>
      </c>
      <c r="E26" s="210">
        <v>27.83</v>
      </c>
      <c r="F26" s="144" t="s">
        <v>288</v>
      </c>
      <c r="G26" s="178">
        <v>5.0060000000000002</v>
      </c>
    </row>
    <row r="27" spans="1:7" x14ac:dyDescent="0.2">
      <c r="A27" s="104" t="s">
        <v>254</v>
      </c>
      <c r="B27" s="117">
        <v>36964</v>
      </c>
      <c r="C27" s="144" t="s">
        <v>288</v>
      </c>
      <c r="D27" s="213">
        <v>26.41</v>
      </c>
      <c r="E27" s="209">
        <v>26.62</v>
      </c>
      <c r="F27" s="144" t="s">
        <v>288</v>
      </c>
      <c r="G27" s="178">
        <v>4.9109999999999996</v>
      </c>
    </row>
    <row r="28" spans="1:7" x14ac:dyDescent="0.2">
      <c r="A28" s="104" t="s">
        <v>255</v>
      </c>
      <c r="B28" s="117">
        <v>36965</v>
      </c>
      <c r="C28" s="144" t="s">
        <v>288</v>
      </c>
      <c r="D28" s="212">
        <v>26.55</v>
      </c>
      <c r="E28" s="145">
        <v>26.82</v>
      </c>
      <c r="F28" s="144" t="s">
        <v>288</v>
      </c>
      <c r="G28" s="178">
        <v>4.9269999999999996</v>
      </c>
    </row>
    <row r="29" spans="1:7" x14ac:dyDescent="0.2">
      <c r="A29" s="104" t="s">
        <v>256</v>
      </c>
      <c r="B29" s="117">
        <v>36966</v>
      </c>
      <c r="C29" s="144" t="s">
        <v>288</v>
      </c>
      <c r="D29" s="158">
        <v>26.74</v>
      </c>
      <c r="E29" s="145">
        <v>26.92</v>
      </c>
      <c r="F29" s="144" t="s">
        <v>288</v>
      </c>
      <c r="G29" s="178">
        <v>5.0350000000000001</v>
      </c>
    </row>
    <row r="30" spans="1:7" x14ac:dyDescent="0.2">
      <c r="A30" s="104" t="s">
        <v>257</v>
      </c>
      <c r="B30" s="117">
        <v>36969</v>
      </c>
      <c r="C30" s="144" t="s">
        <v>288</v>
      </c>
      <c r="D30" s="158">
        <v>26.15</v>
      </c>
      <c r="E30" s="145">
        <v>26.46</v>
      </c>
      <c r="F30" s="144" t="s">
        <v>288</v>
      </c>
      <c r="G30" s="178">
        <v>5.0629999999999997</v>
      </c>
    </row>
    <row r="31" spans="1:7" x14ac:dyDescent="0.2">
      <c r="A31" s="104" t="s">
        <v>258</v>
      </c>
      <c r="B31" s="117">
        <v>36970</v>
      </c>
      <c r="C31" s="144" t="s">
        <v>288</v>
      </c>
      <c r="D31" s="158">
        <v>25.96</v>
      </c>
      <c r="E31" s="145">
        <v>26.12</v>
      </c>
      <c r="F31" s="144" t="s">
        <v>288</v>
      </c>
      <c r="G31" s="178">
        <v>5.2869999999999999</v>
      </c>
    </row>
    <row r="32" spans="1:7" x14ac:dyDescent="0.2">
      <c r="A32" s="104" t="s">
        <v>259</v>
      </c>
      <c r="B32" s="117">
        <v>36971</v>
      </c>
      <c r="C32" s="138" t="s">
        <v>294</v>
      </c>
      <c r="D32" s="158">
        <v>26.8</v>
      </c>
      <c r="E32" s="145">
        <v>26.86</v>
      </c>
      <c r="F32" s="144" t="s">
        <v>288</v>
      </c>
      <c r="G32" s="178">
        <v>5.0410000000000004</v>
      </c>
    </row>
    <row r="33" spans="1:9" x14ac:dyDescent="0.2">
      <c r="A33" s="104" t="s">
        <v>260</v>
      </c>
      <c r="B33" s="117">
        <v>36972</v>
      </c>
      <c r="C33" s="138" t="s">
        <v>294</v>
      </c>
      <c r="D33" s="158">
        <v>26.54</v>
      </c>
      <c r="E33" s="145">
        <v>26.71</v>
      </c>
      <c r="F33" s="144" t="s">
        <v>288</v>
      </c>
      <c r="G33" s="178">
        <v>5.2119999999999997</v>
      </c>
    </row>
    <row r="34" spans="1:9" x14ac:dyDescent="0.2">
      <c r="A34" s="104" t="s">
        <v>261</v>
      </c>
      <c r="B34" s="117">
        <v>36973</v>
      </c>
      <c r="C34" s="138" t="s">
        <v>294</v>
      </c>
      <c r="D34" s="158">
        <v>27.3</v>
      </c>
      <c r="E34" s="145">
        <v>27.38</v>
      </c>
      <c r="F34" s="144" t="s">
        <v>288</v>
      </c>
      <c r="G34" s="178">
        <v>5.2729999999999997</v>
      </c>
    </row>
    <row r="35" spans="1:9" x14ac:dyDescent="0.2">
      <c r="A35" s="104" t="s">
        <v>261</v>
      </c>
      <c r="B35" s="117">
        <v>36976</v>
      </c>
      <c r="C35" s="138" t="s">
        <v>294</v>
      </c>
      <c r="D35" s="158">
        <v>27.48</v>
      </c>
      <c r="E35" s="145">
        <v>27.53</v>
      </c>
      <c r="F35" s="144" t="s">
        <v>288</v>
      </c>
      <c r="G35" s="178">
        <v>5.3220000000000001</v>
      </c>
    </row>
    <row r="36" spans="1:9" x14ac:dyDescent="0.2">
      <c r="A36" s="104" t="s">
        <v>262</v>
      </c>
      <c r="B36" s="117">
        <v>36977</v>
      </c>
      <c r="C36" s="138" t="s">
        <v>294</v>
      </c>
      <c r="D36" s="158">
        <v>27.75</v>
      </c>
      <c r="E36" s="145">
        <v>27.84</v>
      </c>
      <c r="F36" s="144" t="s">
        <v>288</v>
      </c>
      <c r="G36" s="178">
        <v>5.6210000000000004</v>
      </c>
    </row>
    <row r="37" spans="1:9" x14ac:dyDescent="0.2">
      <c r="A37" s="104" t="s">
        <v>263</v>
      </c>
      <c r="B37" s="117">
        <v>36978</v>
      </c>
      <c r="C37" s="138" t="s">
        <v>294</v>
      </c>
      <c r="D37" s="158">
        <v>26.31</v>
      </c>
      <c r="E37" s="145">
        <v>26.49</v>
      </c>
      <c r="F37" s="144" t="s">
        <v>288</v>
      </c>
      <c r="G37" s="178">
        <v>5.3840000000000003</v>
      </c>
    </row>
    <row r="38" spans="1:9" x14ac:dyDescent="0.2">
      <c r="A38" s="104" t="s">
        <v>264</v>
      </c>
      <c r="B38" s="117">
        <v>36979</v>
      </c>
      <c r="C38" s="138" t="s">
        <v>294</v>
      </c>
      <c r="D38" s="158">
        <v>26.32</v>
      </c>
      <c r="E38" s="145">
        <v>26.48</v>
      </c>
      <c r="F38" s="138" t="s">
        <v>294</v>
      </c>
      <c r="G38" s="214">
        <v>5.274</v>
      </c>
    </row>
    <row r="39" spans="1:9" x14ac:dyDescent="0.2">
      <c r="A39" s="104" t="s">
        <v>265</v>
      </c>
      <c r="B39" s="117">
        <v>36980</v>
      </c>
      <c r="C39" s="138" t="s">
        <v>294</v>
      </c>
      <c r="D39" s="158">
        <v>26.29</v>
      </c>
      <c r="E39" s="145">
        <v>26.57</v>
      </c>
      <c r="F39" s="138" t="s">
        <v>294</v>
      </c>
      <c r="G39" s="214">
        <v>5.0250000000000004</v>
      </c>
    </row>
    <row r="40" spans="1:9" x14ac:dyDescent="0.2">
      <c r="A40" s="104"/>
      <c r="B40" s="124"/>
    </row>
    <row r="41" spans="1:9" x14ac:dyDescent="0.2">
      <c r="A41" s="19" t="s">
        <v>20</v>
      </c>
      <c r="B41" s="20"/>
      <c r="C41" s="21"/>
      <c r="D41" s="29">
        <v>36970</v>
      </c>
    </row>
    <row r="42" spans="1:9" x14ac:dyDescent="0.2">
      <c r="A42" s="19" t="s">
        <v>21</v>
      </c>
      <c r="B42" s="20"/>
      <c r="C42" s="21"/>
      <c r="D42" s="29">
        <v>36978</v>
      </c>
    </row>
    <row r="43" spans="1:9" x14ac:dyDescent="0.2">
      <c r="A43" s="19" t="s">
        <v>22</v>
      </c>
      <c r="B43" s="20"/>
      <c r="D43" s="29">
        <v>36978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ROUND((AVERAGE(D11:D31)),3)</f>
        <v>27.776</v>
      </c>
      <c r="E48" s="148">
        <f>ROUND((AVERAGE(E11:E31)),3)</f>
        <v>27.844999999999999</v>
      </c>
      <c r="F48" s="41" t="s">
        <v>29</v>
      </c>
      <c r="G48" s="147">
        <f>ROUND((AVERAGE(G15:G37)),5)</f>
        <v>5.2077299999999997</v>
      </c>
      <c r="H48" s="147" t="e">
        <f>ROUND((AVERAGE(H20:H39)),5)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282</v>
      </c>
      <c r="D49" s="164">
        <f>ROUND((AVERAGE(D18:D39)),3)</f>
        <v>27.271000000000001</v>
      </c>
      <c r="E49" s="149">
        <f>ROUND((AVERAGE(E18:E39)),3)</f>
        <v>27.431999999999999</v>
      </c>
      <c r="F49" s="48" t="s">
        <v>33</v>
      </c>
      <c r="G49" s="150">
        <f>ROUND((AVERAGE(G18:G39)),5)</f>
        <v>5.1979100000000003</v>
      </c>
      <c r="H49" s="150" t="e">
        <f>ROUND((AVERAGE(H20:H39)),5)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ROUND((((SUM(D18:D39))-D31+E31)/19),3)</f>
        <v>31.585999999999999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D31</f>
        <v>25.96</v>
      </c>
      <c r="E51" s="47" t="s">
        <v>36</v>
      </c>
      <c r="F51" s="142" t="s">
        <v>49</v>
      </c>
      <c r="G51" s="150">
        <f>G37</f>
        <v>5.3840000000000003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ROUND((SUM(D30:D31)/2),3)</f>
        <v>26.055</v>
      </c>
      <c r="E52" s="141" t="s">
        <v>36</v>
      </c>
      <c r="F52" s="59" t="s">
        <v>43</v>
      </c>
      <c r="G52" s="150">
        <f>ROUND(SUM(G36:G37)/2,5)</f>
        <v>5.5025000000000004</v>
      </c>
      <c r="H52" s="150">
        <f>SUM(H37:H38)/2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ROUND((SUM(D29:D31)/3),3)</f>
        <v>26.283000000000001</v>
      </c>
      <c r="E53" s="47" t="s">
        <v>36</v>
      </c>
      <c r="F53" s="53" t="s">
        <v>40</v>
      </c>
      <c r="G53" s="150">
        <f>ROUND(AVERAGE(G35:G37),5)</f>
        <v>5.4423300000000001</v>
      </c>
      <c r="H53" s="150" t="e">
        <f>ROUND(AVERAGE(H36:H38),5)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5.4</v>
      </c>
      <c r="H54" s="150" t="e">
        <f>ROUND(AVERAGE(H35:H38),5)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ROUND((SUM(D27:D31)/5),3)</f>
        <v>26.361999999999998</v>
      </c>
      <c r="E55" s="55" t="s">
        <v>36</v>
      </c>
      <c r="F55" s="53" t="s">
        <v>38</v>
      </c>
      <c r="G55" s="150">
        <f>ROUND(AVERAGE(G33:G37),5)</f>
        <v>5.3624000000000001</v>
      </c>
      <c r="H55" s="150" t="e">
        <f>ROUND(AVERAGE(H34:H38),5)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5.6210000000000004</v>
      </c>
      <c r="H56" s="150">
        <f>H37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5.3220000000000001</v>
      </c>
      <c r="H57" s="147">
        <f>H36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5.4714999999999998</v>
      </c>
      <c r="H58" s="150" t="e">
        <f>ROUND(AVERAGE(H37:H38),5)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">
      <c r="A61" s="98">
        <v>36971</v>
      </c>
      <c r="C61" s="62">
        <v>365</v>
      </c>
      <c r="D61" s="160"/>
      <c r="E61" s="98">
        <v>36971</v>
      </c>
      <c r="F61" s="61"/>
      <c r="G61" s="100">
        <v>282</v>
      </c>
    </row>
    <row r="62" spans="1:9" x14ac:dyDescent="0.2">
      <c r="A62" s="98">
        <v>36972</v>
      </c>
      <c r="C62" s="62">
        <v>365</v>
      </c>
      <c r="D62" s="160"/>
      <c r="E62" s="98">
        <v>36972</v>
      </c>
      <c r="F62" s="61"/>
      <c r="G62" s="100">
        <v>350</v>
      </c>
    </row>
    <row r="63" spans="1:9" x14ac:dyDescent="0.2">
      <c r="A63" s="98">
        <v>36973</v>
      </c>
      <c r="C63" s="62">
        <v>365</v>
      </c>
      <c r="D63" s="160"/>
      <c r="E63" s="98">
        <v>36973</v>
      </c>
      <c r="F63" s="61"/>
      <c r="G63" s="100">
        <v>360</v>
      </c>
    </row>
    <row r="64" spans="1:9" x14ac:dyDescent="0.2">
      <c r="A64" s="98">
        <v>36976</v>
      </c>
      <c r="B64" s="68" t="s">
        <v>59</v>
      </c>
      <c r="C64" s="62">
        <v>475</v>
      </c>
      <c r="D64" s="160"/>
      <c r="E64" s="98">
        <v>36976</v>
      </c>
      <c r="F64" s="68" t="s">
        <v>60</v>
      </c>
      <c r="G64" s="101">
        <v>280</v>
      </c>
    </row>
    <row r="65" spans="1:7" x14ac:dyDescent="0.2">
      <c r="A65" s="98">
        <v>36977</v>
      </c>
      <c r="C65" s="62">
        <v>325</v>
      </c>
      <c r="E65" s="98">
        <v>36977</v>
      </c>
      <c r="G65" s="101">
        <v>300</v>
      </c>
    </row>
    <row r="66" spans="1:7" x14ac:dyDescent="0.2">
      <c r="A66" s="67"/>
      <c r="C66" s="69"/>
      <c r="E66" s="67"/>
      <c r="G66" s="70"/>
    </row>
    <row r="67" spans="1:7" x14ac:dyDescent="0.2">
      <c r="A67" s="25"/>
      <c r="C67" s="65"/>
      <c r="E67" s="25"/>
      <c r="G67" s="66"/>
    </row>
    <row r="68" spans="1:7" x14ac:dyDescent="0.2">
      <c r="A68" s="25"/>
      <c r="B68" s="68" t="s">
        <v>63</v>
      </c>
      <c r="C68" s="69">
        <v>325</v>
      </c>
      <c r="E68" s="25" t="s">
        <v>62</v>
      </c>
      <c r="F68" s="68" t="s">
        <v>64</v>
      </c>
      <c r="G68" s="69">
        <v>300</v>
      </c>
    </row>
    <row r="69" spans="1:7" x14ac:dyDescent="0.2">
      <c r="A69" s="25" t="s">
        <v>65</v>
      </c>
      <c r="B69" s="68" t="s">
        <v>66</v>
      </c>
      <c r="C69" s="69">
        <v>400</v>
      </c>
      <c r="E69" s="25" t="s">
        <v>65</v>
      </c>
      <c r="F69" s="68" t="s">
        <v>67</v>
      </c>
      <c r="G69" s="69">
        <v>290</v>
      </c>
    </row>
    <row r="70" spans="1:7" x14ac:dyDescent="0.2">
      <c r="A70" s="25" t="s">
        <v>68</v>
      </c>
      <c r="B70" s="68" t="s">
        <v>69</v>
      </c>
      <c r="C70" s="69">
        <v>388.33300000000003</v>
      </c>
      <c r="E70" s="25" t="s">
        <v>68</v>
      </c>
      <c r="F70" s="68" t="s">
        <v>70</v>
      </c>
      <c r="G70" s="69">
        <v>313.33300000000003</v>
      </c>
    </row>
    <row r="71" spans="1:7" x14ac:dyDescent="0.2">
      <c r="A71" s="25" t="s">
        <v>52</v>
      </c>
      <c r="B71" s="68" t="s">
        <v>289</v>
      </c>
      <c r="C71" s="69">
        <v>392.5</v>
      </c>
      <c r="E71" s="25" t="s">
        <v>52</v>
      </c>
      <c r="F71" s="68" t="s">
        <v>292</v>
      </c>
      <c r="G71" s="69">
        <v>318</v>
      </c>
    </row>
    <row r="72" spans="1:7" x14ac:dyDescent="0.2">
      <c r="A72" s="25" t="s">
        <v>87</v>
      </c>
      <c r="B72" s="68" t="s">
        <v>291</v>
      </c>
      <c r="C72" s="69">
        <v>379</v>
      </c>
      <c r="E72" s="25" t="s">
        <v>87</v>
      </c>
      <c r="F72" s="68" t="s">
        <v>290</v>
      </c>
      <c r="G72" s="69">
        <v>314.39999999999998</v>
      </c>
    </row>
    <row r="75" spans="1:7" ht="15" x14ac:dyDescent="0.25">
      <c r="A75" s="111" t="s">
        <v>71</v>
      </c>
      <c r="C75" s="25"/>
    </row>
    <row r="76" spans="1:7" x14ac:dyDescent="0.2">
      <c r="A76" s="98">
        <v>36971</v>
      </c>
      <c r="B76" s="128"/>
      <c r="C76" s="65">
        <v>1.19</v>
      </c>
    </row>
    <row r="77" spans="1:7" x14ac:dyDescent="0.2">
      <c r="A77" s="98">
        <v>36972</v>
      </c>
      <c r="B77" s="128"/>
      <c r="C77" s="65">
        <v>1.19</v>
      </c>
    </row>
    <row r="78" spans="1:7" x14ac:dyDescent="0.2">
      <c r="A78" s="98">
        <v>36973</v>
      </c>
      <c r="B78" s="128"/>
      <c r="C78" s="65">
        <v>1.19</v>
      </c>
    </row>
    <row r="79" spans="1:7" x14ac:dyDescent="0.2">
      <c r="A79" s="98">
        <v>36976</v>
      </c>
      <c r="C79" s="65">
        <v>1.19</v>
      </c>
    </row>
    <row r="80" spans="1:7" x14ac:dyDescent="0.2">
      <c r="A80" s="98">
        <v>36977</v>
      </c>
      <c r="C80" s="65">
        <v>1.19</v>
      </c>
    </row>
    <row r="81" spans="1:3" x14ac:dyDescent="0.2">
      <c r="A81" s="25"/>
      <c r="C81" s="65"/>
    </row>
    <row r="82" spans="1:3" x14ac:dyDescent="0.2">
      <c r="A82" s="25" t="s">
        <v>62</v>
      </c>
      <c r="B82" s="87" t="s">
        <v>89</v>
      </c>
      <c r="C82" s="65">
        <f>C80</f>
        <v>1.19</v>
      </c>
    </row>
    <row r="83" spans="1:3" x14ac:dyDescent="0.2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26" workbookViewId="0">
      <selection activeCell="H57" sqref="H57"/>
    </sheetView>
  </sheetViews>
  <sheetFormatPr defaultRowHeight="12.75" x14ac:dyDescent="0.2"/>
  <cols>
    <col min="1" max="1" width="9.42578125" customWidth="1"/>
    <col min="5" max="5" width="9.28515625" customWidth="1"/>
    <col min="8" max="8" width="10.28515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9" ht="15" x14ac:dyDescent="0.25">
      <c r="A3" s="9"/>
      <c r="B3" s="154" t="s">
        <v>287</v>
      </c>
      <c r="C3" s="154"/>
      <c r="D3" s="206"/>
      <c r="E3" s="182"/>
      <c r="F3" s="182"/>
      <c r="G3" s="171"/>
      <c r="H3" s="172"/>
    </row>
    <row r="4" spans="1:9" x14ac:dyDescent="0.2">
      <c r="A4" s="13"/>
      <c r="B4" s="14"/>
      <c r="C4" s="6"/>
      <c r="D4" s="183"/>
      <c r="E4" s="183"/>
      <c r="F4" s="175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9" x14ac:dyDescent="0.2">
      <c r="A11" s="104" t="s">
        <v>241</v>
      </c>
      <c r="B11" s="117">
        <v>36914</v>
      </c>
      <c r="C11" s="144" t="s">
        <v>286</v>
      </c>
      <c r="D11" s="158">
        <v>29.57</v>
      </c>
      <c r="E11" s="145">
        <v>28.79</v>
      </c>
    </row>
    <row r="12" spans="1:9" x14ac:dyDescent="0.2">
      <c r="A12" s="104" t="s">
        <v>242</v>
      </c>
      <c r="B12" s="117">
        <v>36915</v>
      </c>
      <c r="C12" s="144" t="s">
        <v>286</v>
      </c>
      <c r="D12" s="158">
        <v>29.05</v>
      </c>
      <c r="E12" s="145">
        <v>28.31</v>
      </c>
      <c r="H12" s="208"/>
      <c r="I12" s="208"/>
    </row>
    <row r="13" spans="1:9" x14ac:dyDescent="0.2">
      <c r="A13" s="104" t="s">
        <v>243</v>
      </c>
      <c r="B13" s="117">
        <v>36916</v>
      </c>
      <c r="C13" s="144" t="s">
        <v>286</v>
      </c>
      <c r="D13" s="158">
        <v>29.36</v>
      </c>
      <c r="E13" s="145">
        <v>28.43</v>
      </c>
      <c r="H13" s="146"/>
    </row>
    <row r="14" spans="1:9" x14ac:dyDescent="0.2">
      <c r="A14" s="104" t="s">
        <v>244</v>
      </c>
      <c r="B14" s="117">
        <v>36917</v>
      </c>
      <c r="C14" s="144" t="s">
        <v>286</v>
      </c>
      <c r="D14" s="158">
        <v>29.77</v>
      </c>
      <c r="E14" s="145">
        <v>28.77</v>
      </c>
    </row>
    <row r="15" spans="1:9" x14ac:dyDescent="0.2">
      <c r="A15" s="104" t="s">
        <v>245</v>
      </c>
      <c r="B15" s="117">
        <v>36920</v>
      </c>
      <c r="C15" s="144" t="s">
        <v>286</v>
      </c>
      <c r="D15" s="158">
        <v>29.06</v>
      </c>
      <c r="E15" s="145">
        <v>28.25</v>
      </c>
    </row>
    <row r="16" spans="1:9" x14ac:dyDescent="0.2">
      <c r="A16" s="104" t="s">
        <v>246</v>
      </c>
      <c r="B16" s="117">
        <v>36921</v>
      </c>
      <c r="C16" s="144" t="s">
        <v>286</v>
      </c>
      <c r="D16" s="158">
        <v>29.06</v>
      </c>
      <c r="E16" s="145">
        <v>28.25</v>
      </c>
      <c r="F16" s="144" t="s">
        <v>286</v>
      </c>
      <c r="G16" s="178">
        <v>6.0970000000000004</v>
      </c>
    </row>
    <row r="17" spans="1:7" x14ac:dyDescent="0.2">
      <c r="A17" s="104" t="s">
        <v>239</v>
      </c>
      <c r="B17" s="117">
        <v>36922</v>
      </c>
      <c r="C17" s="144" t="s">
        <v>286</v>
      </c>
      <c r="D17" s="158">
        <v>28.66</v>
      </c>
      <c r="E17" s="145">
        <v>27.96</v>
      </c>
      <c r="F17" s="144" t="s">
        <v>286</v>
      </c>
      <c r="G17" s="178">
        <v>5.7069999999999999</v>
      </c>
    </row>
    <row r="18" spans="1:7" x14ac:dyDescent="0.2">
      <c r="B18" s="117"/>
      <c r="C18" s="198"/>
      <c r="F18" s="198"/>
    </row>
    <row r="19" spans="1:7" x14ac:dyDescent="0.2">
      <c r="A19" s="104" t="s">
        <v>240</v>
      </c>
      <c r="B19" s="195">
        <v>36923</v>
      </c>
      <c r="C19" s="144" t="s">
        <v>286</v>
      </c>
      <c r="D19" s="158">
        <v>29.82</v>
      </c>
      <c r="E19" s="145">
        <v>29.06</v>
      </c>
      <c r="F19" s="144" t="s">
        <v>286</v>
      </c>
      <c r="G19" s="178">
        <v>6.38</v>
      </c>
    </row>
    <row r="20" spans="1:7" x14ac:dyDescent="0.2">
      <c r="A20" s="104" t="s">
        <v>247</v>
      </c>
      <c r="B20" s="117">
        <v>36924</v>
      </c>
      <c r="C20" s="144" t="s">
        <v>286</v>
      </c>
      <c r="D20" s="158">
        <v>31.19</v>
      </c>
      <c r="E20" s="145">
        <v>30.39</v>
      </c>
      <c r="F20" s="144" t="s">
        <v>286</v>
      </c>
      <c r="G20" s="178">
        <v>6.7430000000000003</v>
      </c>
    </row>
    <row r="21" spans="1:7" x14ac:dyDescent="0.2">
      <c r="A21" s="104" t="s">
        <v>248</v>
      </c>
      <c r="B21" s="117">
        <v>36927</v>
      </c>
      <c r="C21" s="144" t="s">
        <v>286</v>
      </c>
      <c r="D21" s="158">
        <v>30.55</v>
      </c>
      <c r="E21" s="145">
        <v>29.87</v>
      </c>
      <c r="F21" s="144" t="s">
        <v>286</v>
      </c>
      <c r="G21" s="178">
        <v>5.7060000000000004</v>
      </c>
    </row>
    <row r="22" spans="1:7" x14ac:dyDescent="0.2">
      <c r="A22" s="104" t="s">
        <v>249</v>
      </c>
      <c r="B22" s="117">
        <v>36928</v>
      </c>
      <c r="C22" s="144" t="s">
        <v>286</v>
      </c>
      <c r="D22" s="158">
        <v>30.35</v>
      </c>
      <c r="E22" s="145">
        <v>29.75</v>
      </c>
      <c r="F22" s="144" t="s">
        <v>286</v>
      </c>
      <c r="G22" s="178">
        <v>5.7640000000000002</v>
      </c>
    </row>
    <row r="23" spans="1:7" x14ac:dyDescent="0.2">
      <c r="A23" s="104" t="s">
        <v>250</v>
      </c>
      <c r="B23" s="117">
        <v>36929</v>
      </c>
      <c r="C23" s="144" t="s">
        <v>286</v>
      </c>
      <c r="D23" s="158">
        <v>31.27</v>
      </c>
      <c r="E23" s="145">
        <v>30.98</v>
      </c>
      <c r="F23" s="144" t="s">
        <v>286</v>
      </c>
      <c r="G23" s="178">
        <v>6.2350000000000003</v>
      </c>
    </row>
    <row r="24" spans="1:7" x14ac:dyDescent="0.2">
      <c r="A24" s="104" t="s">
        <v>251</v>
      </c>
      <c r="B24" s="117">
        <v>36930</v>
      </c>
      <c r="C24" s="144" t="s">
        <v>286</v>
      </c>
      <c r="D24" s="158">
        <v>31.59</v>
      </c>
      <c r="E24" s="145">
        <v>31.31</v>
      </c>
      <c r="F24" s="144" t="s">
        <v>286</v>
      </c>
      <c r="G24" s="178">
        <v>6.1580000000000004</v>
      </c>
    </row>
    <row r="25" spans="1:7" x14ac:dyDescent="0.2">
      <c r="A25" s="104" t="s">
        <v>252</v>
      </c>
      <c r="B25" s="117">
        <v>36931</v>
      </c>
      <c r="C25" s="144" t="s">
        <v>286</v>
      </c>
      <c r="D25" s="158">
        <v>31.03</v>
      </c>
      <c r="E25" s="145">
        <v>30.74</v>
      </c>
      <c r="F25" s="144" t="s">
        <v>286</v>
      </c>
      <c r="G25" s="178">
        <v>6.21</v>
      </c>
    </row>
    <row r="26" spans="1:7" x14ac:dyDescent="0.2">
      <c r="A26" s="104" t="s">
        <v>253</v>
      </c>
      <c r="B26" s="117">
        <v>36934</v>
      </c>
      <c r="C26" s="144" t="s">
        <v>286</v>
      </c>
      <c r="D26" s="158">
        <v>30.51</v>
      </c>
      <c r="E26" s="145">
        <v>30.21</v>
      </c>
      <c r="F26" s="144" t="s">
        <v>286</v>
      </c>
      <c r="G26" s="178">
        <v>5.8209999999999997</v>
      </c>
    </row>
    <row r="27" spans="1:7" x14ac:dyDescent="0.2">
      <c r="A27" s="104" t="s">
        <v>254</v>
      </c>
      <c r="B27" s="117">
        <v>36935</v>
      </c>
      <c r="C27" s="144" t="s">
        <v>286</v>
      </c>
      <c r="D27" s="158">
        <v>30.36</v>
      </c>
      <c r="E27" s="145">
        <v>30.23</v>
      </c>
      <c r="F27" s="144" t="s">
        <v>286</v>
      </c>
      <c r="G27" s="178">
        <v>6.0190000000000001</v>
      </c>
    </row>
    <row r="28" spans="1:7" x14ac:dyDescent="0.2">
      <c r="A28" s="104" t="s">
        <v>255</v>
      </c>
      <c r="B28" s="117">
        <v>36936</v>
      </c>
      <c r="C28" s="144" t="s">
        <v>286</v>
      </c>
      <c r="D28" s="209">
        <v>29.71</v>
      </c>
      <c r="E28" s="209">
        <v>29.59</v>
      </c>
      <c r="F28" s="144" t="s">
        <v>286</v>
      </c>
      <c r="G28" s="178">
        <v>5.5179999999999998</v>
      </c>
    </row>
    <row r="29" spans="1:7" x14ac:dyDescent="0.2">
      <c r="A29" s="104" t="s">
        <v>256</v>
      </c>
      <c r="B29" s="117">
        <v>36937</v>
      </c>
      <c r="C29" s="144" t="s">
        <v>286</v>
      </c>
      <c r="D29" s="158">
        <v>28.8</v>
      </c>
      <c r="E29" s="145">
        <v>28.71</v>
      </c>
      <c r="F29" s="144" t="s">
        <v>286</v>
      </c>
      <c r="G29" s="178">
        <v>5.5940000000000003</v>
      </c>
    </row>
    <row r="30" spans="1:7" x14ac:dyDescent="0.2">
      <c r="A30" s="104" t="s">
        <v>257</v>
      </c>
      <c r="B30" s="117">
        <v>36938</v>
      </c>
      <c r="C30" s="144" t="s">
        <v>286</v>
      </c>
      <c r="D30" s="158">
        <v>29.16</v>
      </c>
      <c r="E30" s="145">
        <v>29</v>
      </c>
      <c r="F30" s="144" t="s">
        <v>286</v>
      </c>
      <c r="G30" s="178">
        <v>5.5679999999999996</v>
      </c>
    </row>
    <row r="31" spans="1:7" x14ac:dyDescent="0.2">
      <c r="A31" s="104" t="s">
        <v>258</v>
      </c>
      <c r="B31" s="117">
        <v>36942</v>
      </c>
      <c r="C31" s="144" t="s">
        <v>286</v>
      </c>
      <c r="D31" s="158">
        <v>28.58</v>
      </c>
      <c r="E31" s="145">
        <v>28.81</v>
      </c>
      <c r="F31" s="144" t="s">
        <v>286</v>
      </c>
      <c r="G31" s="178">
        <v>5.2779999999999996</v>
      </c>
    </row>
    <row r="32" spans="1:7" x14ac:dyDescent="0.2">
      <c r="A32" s="104" t="s">
        <v>259</v>
      </c>
      <c r="B32" s="117">
        <v>36943</v>
      </c>
      <c r="C32" s="138" t="s">
        <v>288</v>
      </c>
      <c r="D32" s="158">
        <v>28.53</v>
      </c>
      <c r="E32" s="145">
        <v>28.13</v>
      </c>
      <c r="F32" s="144" t="s">
        <v>286</v>
      </c>
      <c r="G32" s="178">
        <v>5.1459999999999999</v>
      </c>
    </row>
    <row r="33" spans="1:9" x14ac:dyDescent="0.2">
      <c r="A33" s="104" t="s">
        <v>260</v>
      </c>
      <c r="B33" s="117">
        <v>36944</v>
      </c>
      <c r="C33" s="138" t="s">
        <v>288</v>
      </c>
      <c r="D33" s="158">
        <v>28.82</v>
      </c>
      <c r="E33" s="145">
        <v>28.47</v>
      </c>
      <c r="F33" s="144" t="s">
        <v>286</v>
      </c>
      <c r="G33" s="178">
        <v>5.1420000000000003</v>
      </c>
    </row>
    <row r="34" spans="1:9" x14ac:dyDescent="0.2">
      <c r="A34" s="104" t="s">
        <v>261</v>
      </c>
      <c r="B34" s="117">
        <v>36945</v>
      </c>
      <c r="C34" s="138" t="s">
        <v>288</v>
      </c>
      <c r="D34" s="158">
        <v>29.04</v>
      </c>
      <c r="E34" s="145">
        <v>28.77</v>
      </c>
      <c r="F34" s="144" t="s">
        <v>286</v>
      </c>
      <c r="G34" s="178">
        <v>5.1310000000000002</v>
      </c>
    </row>
    <row r="35" spans="1:9" x14ac:dyDescent="0.2">
      <c r="A35" s="104" t="s">
        <v>261</v>
      </c>
      <c r="B35" s="117">
        <v>36948</v>
      </c>
      <c r="C35" s="138" t="s">
        <v>288</v>
      </c>
      <c r="D35" s="158">
        <v>28.42</v>
      </c>
      <c r="E35" s="145">
        <v>28.25</v>
      </c>
      <c r="F35" s="144" t="s">
        <v>286</v>
      </c>
      <c r="G35" s="178">
        <v>4.9980000000000002</v>
      </c>
    </row>
    <row r="36" spans="1:9" x14ac:dyDescent="0.2">
      <c r="A36" s="104" t="s">
        <v>262</v>
      </c>
      <c r="B36" s="117">
        <v>36949</v>
      </c>
      <c r="C36" s="138" t="s">
        <v>288</v>
      </c>
      <c r="D36" s="158">
        <v>28.13</v>
      </c>
      <c r="E36" s="145">
        <v>28.13</v>
      </c>
      <c r="F36" s="138" t="s">
        <v>288</v>
      </c>
      <c r="G36" s="178">
        <v>5.2789999999999999</v>
      </c>
    </row>
    <row r="37" spans="1:9" x14ac:dyDescent="0.2">
      <c r="A37" s="104" t="s">
        <v>263</v>
      </c>
      <c r="B37" s="117">
        <v>36950</v>
      </c>
      <c r="C37" s="138" t="s">
        <v>288</v>
      </c>
      <c r="D37" s="158">
        <v>27.39</v>
      </c>
      <c r="E37" s="145">
        <v>27.5</v>
      </c>
      <c r="F37" s="138" t="s">
        <v>288</v>
      </c>
      <c r="G37" s="178">
        <v>5.2359999999999998</v>
      </c>
    </row>
    <row r="38" spans="1:9" x14ac:dyDescent="0.2">
      <c r="A38" s="104"/>
      <c r="B38" s="124"/>
    </row>
    <row r="39" spans="1:9" x14ac:dyDescent="0.2">
      <c r="A39" s="19" t="s">
        <v>20</v>
      </c>
      <c r="B39" s="20"/>
      <c r="C39" s="21"/>
      <c r="D39" s="29">
        <v>36913</v>
      </c>
    </row>
    <row r="40" spans="1:9" x14ac:dyDescent="0.2">
      <c r="A40" s="19" t="s">
        <v>21</v>
      </c>
      <c r="B40" s="20"/>
      <c r="C40" s="21"/>
      <c r="D40" s="29">
        <v>36920</v>
      </c>
    </row>
    <row r="41" spans="1:9" x14ac:dyDescent="0.2">
      <c r="A41" s="19" t="s">
        <v>22</v>
      </c>
      <c r="B41" s="20"/>
      <c r="D41" s="29">
        <v>36920</v>
      </c>
    </row>
    <row r="43" spans="1:9" x14ac:dyDescent="0.2">
      <c r="A43" s="32" t="s">
        <v>23</v>
      </c>
      <c r="B43" s="20"/>
      <c r="C43" s="33"/>
      <c r="D43" s="161"/>
      <c r="E43" s="34" t="s">
        <v>24</v>
      </c>
      <c r="F43" s="33"/>
      <c r="G43" s="35"/>
      <c r="H43" s="35"/>
    </row>
    <row r="44" spans="1:9" x14ac:dyDescent="0.2">
      <c r="A44" s="19"/>
      <c r="B44" s="14"/>
      <c r="C44" s="33"/>
      <c r="D44" s="16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">
      <c r="A45" s="140"/>
      <c r="B45" s="14"/>
      <c r="C45" s="33"/>
      <c r="D45" s="16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">
      <c r="A46" s="37" t="s">
        <v>28</v>
      </c>
      <c r="B46" s="38"/>
      <c r="C46" s="39" t="s">
        <v>23</v>
      </c>
      <c r="D46" s="163">
        <f>ROUND((AVERAGE(D11:D31)),3)</f>
        <v>29.873000000000001</v>
      </c>
      <c r="E46" s="148">
        <f>ROUND((AVERAGE(E11:E31)),3)</f>
        <v>29.370999999999999</v>
      </c>
      <c r="F46" s="41" t="s">
        <v>29</v>
      </c>
      <c r="G46" s="147">
        <f>ROUND((AVERAGE(G16:G35)),5)</f>
        <v>5.7481600000000004</v>
      </c>
      <c r="H46" s="147" t="e">
        <f>ROUND((AVERAGE(H17:H37)),5)</f>
        <v>#DIV/0!</v>
      </c>
      <c r="I46" s="114" t="s">
        <v>30</v>
      </c>
    </row>
    <row r="47" spans="1:9" x14ac:dyDescent="0.2">
      <c r="A47" s="44" t="s">
        <v>31</v>
      </c>
      <c r="B47" s="45"/>
      <c r="C47" s="155" t="s">
        <v>282</v>
      </c>
      <c r="D47" s="164">
        <f>ROUND((AVERAGE(D19:D37)),3)</f>
        <v>29.645</v>
      </c>
      <c r="E47" s="149">
        <f>ROUND((AVERAGE(E19:E37)),3)</f>
        <v>29.363</v>
      </c>
      <c r="F47" s="48" t="s">
        <v>33</v>
      </c>
      <c r="G47" s="150">
        <f>ROUND((AVERAGE(G19:G37)),5)</f>
        <v>5.68032</v>
      </c>
      <c r="H47" s="150" t="e">
        <f>ROUND((AVERAGE(H17:H37)),5)</f>
        <v>#DIV/0!</v>
      </c>
      <c r="I47" s="114" t="s">
        <v>34</v>
      </c>
    </row>
    <row r="48" spans="1:9" x14ac:dyDescent="0.2">
      <c r="A48" s="50" t="s">
        <v>35</v>
      </c>
      <c r="B48" s="45"/>
      <c r="C48" s="51"/>
      <c r="D48" s="164">
        <f>ROUND((((SUM(D19:D37))-D31+E31)/19),3)</f>
        <v>29.657</v>
      </c>
      <c r="E48" s="47" t="s">
        <v>36</v>
      </c>
      <c r="F48" s="52"/>
      <c r="G48" s="47" t="s">
        <v>36</v>
      </c>
      <c r="H48" s="143" t="s">
        <v>36</v>
      </c>
      <c r="I48" s="43"/>
    </row>
    <row r="49" spans="1:9" x14ac:dyDescent="0.2">
      <c r="A49" s="50" t="s">
        <v>48</v>
      </c>
      <c r="B49" s="45"/>
      <c r="C49" s="23"/>
      <c r="D49" s="164">
        <f>D31</f>
        <v>28.58</v>
      </c>
      <c r="E49" s="47" t="s">
        <v>36</v>
      </c>
      <c r="F49" s="142" t="s">
        <v>49</v>
      </c>
      <c r="G49" s="150">
        <f>G35</f>
        <v>4.9980000000000002</v>
      </c>
      <c r="H49" s="150" t="e">
        <f>#REF!</f>
        <v>#REF!</v>
      </c>
      <c r="I49" s="43" t="s">
        <v>50</v>
      </c>
    </row>
    <row r="50" spans="1:9" x14ac:dyDescent="0.2">
      <c r="A50" s="50" t="s">
        <v>42</v>
      </c>
      <c r="B50" s="45"/>
      <c r="C50" s="23"/>
      <c r="D50" s="164">
        <f>ROUND((SUM(D30:D31)/2),3)</f>
        <v>28.87</v>
      </c>
      <c r="E50" s="141" t="s">
        <v>36</v>
      </c>
      <c r="F50" s="59" t="s">
        <v>43</v>
      </c>
      <c r="G50" s="150">
        <f>ROUND(SUM(G34:G35)/2,5)</f>
        <v>5.0644999999999998</v>
      </c>
      <c r="H50" s="150">
        <f>SUM(H34:H35)/2</f>
        <v>0</v>
      </c>
      <c r="I50" s="43" t="s">
        <v>44</v>
      </c>
    </row>
    <row r="51" spans="1:9" x14ac:dyDescent="0.2">
      <c r="A51" s="50" t="s">
        <v>39</v>
      </c>
      <c r="B51" s="45"/>
      <c r="C51" s="23"/>
      <c r="D51" s="164">
        <f>ROUND((SUM(D29:D31)/3),3)</f>
        <v>28.847000000000001</v>
      </c>
      <c r="E51" s="47" t="s">
        <v>36</v>
      </c>
      <c r="F51" s="53" t="s">
        <v>40</v>
      </c>
      <c r="G51" s="150">
        <f>ROUND(AVERAGE(G33:G35),5)</f>
        <v>5.0903299999999998</v>
      </c>
      <c r="H51" s="150" t="e">
        <f>ROUND(AVERAGE(H33:H35),5)</f>
        <v>#DIV/0!</v>
      </c>
      <c r="I51" s="43" t="s">
        <v>41</v>
      </c>
    </row>
    <row r="52" spans="1:9" x14ac:dyDescent="0.2">
      <c r="A52" s="56" t="s">
        <v>52</v>
      </c>
      <c r="B52" s="45"/>
      <c r="C52" s="23"/>
      <c r="D52" s="165" t="s">
        <v>36</v>
      </c>
      <c r="E52" s="55" t="s">
        <v>36</v>
      </c>
      <c r="F52" s="59" t="s">
        <v>53</v>
      </c>
      <c r="G52" s="150">
        <f>ROUND(AVERAGE(G32:G35),5)</f>
        <v>5.1042500000000004</v>
      </c>
      <c r="H52" s="150" t="e">
        <f>ROUND(AVERAGE(H32:H35),5)</f>
        <v>#DIV/0!</v>
      </c>
      <c r="I52" s="43" t="s">
        <v>54</v>
      </c>
    </row>
    <row r="53" spans="1:9" x14ac:dyDescent="0.2">
      <c r="A53" s="56" t="s">
        <v>87</v>
      </c>
      <c r="B53" s="45"/>
      <c r="C53" s="23"/>
      <c r="D53" s="164">
        <f>ROUND((SUM(D27:D31)/5),3)</f>
        <v>29.321999999999999</v>
      </c>
      <c r="E53" s="55" t="s">
        <v>36</v>
      </c>
      <c r="F53" s="53" t="s">
        <v>38</v>
      </c>
      <c r="G53" s="150">
        <f>ROUND(AVERAGE(G31:G35),5)</f>
        <v>5.1390000000000002</v>
      </c>
      <c r="H53" s="150" t="e">
        <f>ROUND(AVERAGE(H31:H35),5)</f>
        <v>#DIV/0!</v>
      </c>
    </row>
    <row r="54" spans="1:9" x14ac:dyDescent="0.2">
      <c r="A54" s="50" t="s">
        <v>46</v>
      </c>
      <c r="B54" s="45"/>
      <c r="C54" s="23"/>
      <c r="D54" s="165" t="s">
        <v>36</v>
      </c>
      <c r="E54" s="47" t="s">
        <v>36</v>
      </c>
      <c r="F54" s="53" t="s">
        <v>47</v>
      </c>
      <c r="G54" s="150">
        <f>G34</f>
        <v>5.1310000000000002</v>
      </c>
      <c r="H54" s="150">
        <f>H34</f>
        <v>0</v>
      </c>
    </row>
    <row r="55" spans="1:9" x14ac:dyDescent="0.2">
      <c r="A55" s="50" t="s">
        <v>45</v>
      </c>
      <c r="B55" s="38"/>
      <c r="C55" s="57"/>
      <c r="D55" s="166" t="s">
        <v>36</v>
      </c>
      <c r="E55" s="58" t="s">
        <v>36</v>
      </c>
      <c r="F55" s="59" t="s">
        <v>88</v>
      </c>
      <c r="G55" s="147">
        <f>G33</f>
        <v>5.1420000000000003</v>
      </c>
      <c r="H55" s="147">
        <f>H33</f>
        <v>0</v>
      </c>
    </row>
    <row r="56" spans="1:9" x14ac:dyDescent="0.2">
      <c r="A56" s="56" t="s">
        <v>51</v>
      </c>
      <c r="B56" s="38"/>
      <c r="C56" s="57"/>
      <c r="D56" s="165" t="s">
        <v>36</v>
      </c>
      <c r="E56" s="55" t="s">
        <v>36</v>
      </c>
      <c r="F56" s="59"/>
      <c r="G56" s="150">
        <f>ROUND(AVERAGE(G33:G34),5)</f>
        <v>5.1364999999999998</v>
      </c>
      <c r="H56" s="150" t="e">
        <f>ROUND(AVERAGE(H34:H35),5)</f>
        <v>#DIV/0!</v>
      </c>
    </row>
    <row r="58" spans="1:9" ht="21.75" customHeight="1" x14ac:dyDescent="0.25">
      <c r="A58" s="137" t="s">
        <v>55</v>
      </c>
      <c r="C58" s="25"/>
      <c r="D58" s="160"/>
      <c r="E58" s="137" t="s">
        <v>56</v>
      </c>
      <c r="F58" s="61"/>
      <c r="G58" s="62"/>
    </row>
    <row r="59" spans="1:9" ht="13.5" customHeight="1" x14ac:dyDescent="0.2">
      <c r="A59" s="98">
        <v>36938</v>
      </c>
      <c r="C59" s="62">
        <v>320</v>
      </c>
      <c r="D59" s="160"/>
      <c r="E59" s="98">
        <v>36938</v>
      </c>
      <c r="F59" s="61"/>
      <c r="G59" s="100">
        <v>235</v>
      </c>
    </row>
    <row r="60" spans="1:9" ht="15" customHeight="1" x14ac:dyDescent="0.2">
      <c r="A60" s="98">
        <v>36942</v>
      </c>
      <c r="C60" s="62">
        <v>320</v>
      </c>
      <c r="D60" s="160"/>
      <c r="E60" s="98">
        <v>36942</v>
      </c>
      <c r="F60" s="61"/>
      <c r="G60" s="100">
        <v>241.66</v>
      </c>
    </row>
    <row r="61" spans="1:9" x14ac:dyDescent="0.2">
      <c r="A61" s="98">
        <v>36943</v>
      </c>
      <c r="C61" s="62">
        <v>265</v>
      </c>
      <c r="D61" s="160"/>
      <c r="E61" s="98">
        <v>36943</v>
      </c>
      <c r="F61" s="61"/>
      <c r="G61" s="100">
        <v>215</v>
      </c>
    </row>
    <row r="62" spans="1:9" x14ac:dyDescent="0.2">
      <c r="A62" s="98">
        <v>36944</v>
      </c>
      <c r="B62" s="68" t="s">
        <v>59</v>
      </c>
      <c r="C62" s="62">
        <v>265</v>
      </c>
      <c r="D62" s="160"/>
      <c r="E62" s="98">
        <v>36944</v>
      </c>
      <c r="F62" s="68" t="s">
        <v>60</v>
      </c>
      <c r="G62" s="101">
        <v>275</v>
      </c>
    </row>
    <row r="63" spans="1:9" x14ac:dyDescent="0.2">
      <c r="A63" s="98">
        <v>36945</v>
      </c>
      <c r="C63" s="62">
        <v>265</v>
      </c>
      <c r="E63" s="98">
        <v>36945</v>
      </c>
      <c r="G63" s="101">
        <v>310</v>
      </c>
    </row>
    <row r="64" spans="1:9" x14ac:dyDescent="0.2">
      <c r="A64" s="67"/>
      <c r="C64" s="69"/>
      <c r="E64" s="67"/>
      <c r="G64" s="70"/>
    </row>
    <row r="65" spans="1:7" x14ac:dyDescent="0.2">
      <c r="A65" s="25"/>
      <c r="C65" s="65"/>
      <c r="E65" s="25"/>
      <c r="G65" s="66"/>
    </row>
    <row r="66" spans="1:7" x14ac:dyDescent="0.2">
      <c r="A66" s="25"/>
      <c r="B66" s="68" t="s">
        <v>63</v>
      </c>
      <c r="C66" s="69">
        <v>265</v>
      </c>
      <c r="E66" s="25" t="s">
        <v>62</v>
      </c>
      <c r="F66" s="68" t="s">
        <v>64</v>
      </c>
      <c r="G66" s="69">
        <v>310</v>
      </c>
    </row>
    <row r="67" spans="1:7" x14ac:dyDescent="0.2">
      <c r="A67" s="25" t="s">
        <v>65</v>
      </c>
      <c r="B67" s="68" t="s">
        <v>66</v>
      </c>
      <c r="C67" s="69">
        <v>265</v>
      </c>
      <c r="E67" s="25" t="s">
        <v>65</v>
      </c>
      <c r="F67" s="68" t="s">
        <v>67</v>
      </c>
      <c r="G67" s="69">
        <v>292.5</v>
      </c>
    </row>
    <row r="68" spans="1:7" x14ac:dyDescent="0.2">
      <c r="A68" s="25" t="s">
        <v>68</v>
      </c>
      <c r="B68" s="68" t="s">
        <v>69</v>
      </c>
      <c r="C68" s="69">
        <f>AVERAGE(C61:C63)</f>
        <v>265</v>
      </c>
      <c r="E68" s="25" t="s">
        <v>68</v>
      </c>
      <c r="F68" s="68" t="s">
        <v>70</v>
      </c>
      <c r="G68" s="69">
        <v>266.66699999999997</v>
      </c>
    </row>
    <row r="69" spans="1:7" x14ac:dyDescent="0.2">
      <c r="A69" s="25" t="s">
        <v>52</v>
      </c>
      <c r="B69" s="68" t="s">
        <v>289</v>
      </c>
      <c r="C69" s="69">
        <v>278.75</v>
      </c>
      <c r="E69" s="25" t="s">
        <v>52</v>
      </c>
      <c r="F69" s="68" t="s">
        <v>292</v>
      </c>
      <c r="G69" s="69">
        <v>260.42</v>
      </c>
    </row>
    <row r="70" spans="1:7" x14ac:dyDescent="0.2">
      <c r="A70" s="25" t="s">
        <v>87</v>
      </c>
      <c r="B70" s="68" t="s">
        <v>291</v>
      </c>
      <c r="C70" s="69">
        <v>287</v>
      </c>
      <c r="E70" s="25" t="s">
        <v>87</v>
      </c>
      <c r="F70" s="68" t="s">
        <v>290</v>
      </c>
      <c r="G70" s="69">
        <v>255.33</v>
      </c>
    </row>
    <row r="73" spans="1:7" ht="15" x14ac:dyDescent="0.25">
      <c r="A73" s="111" t="s">
        <v>71</v>
      </c>
      <c r="C73" s="25"/>
    </row>
    <row r="74" spans="1:7" x14ac:dyDescent="0.2">
      <c r="A74" s="98">
        <v>36938</v>
      </c>
      <c r="B74" s="128"/>
      <c r="C74" s="65">
        <v>1.19</v>
      </c>
    </row>
    <row r="75" spans="1:7" ht="12.75" customHeight="1" x14ac:dyDescent="0.2">
      <c r="A75" s="98">
        <v>36942</v>
      </c>
      <c r="B75" s="128"/>
      <c r="C75" s="65">
        <v>1.19</v>
      </c>
    </row>
    <row r="76" spans="1:7" x14ac:dyDescent="0.2">
      <c r="A76" s="98">
        <v>36943</v>
      </c>
      <c r="B76" s="128"/>
      <c r="C76" s="65">
        <v>1.19</v>
      </c>
    </row>
    <row r="77" spans="1:7" x14ac:dyDescent="0.2">
      <c r="A77" s="98">
        <v>36944</v>
      </c>
      <c r="C77" s="65">
        <v>1.19</v>
      </c>
    </row>
    <row r="78" spans="1:7" x14ac:dyDescent="0.2">
      <c r="A78" s="98">
        <v>36945</v>
      </c>
      <c r="C78" s="65">
        <v>1.19</v>
      </c>
    </row>
    <row r="79" spans="1:7" x14ac:dyDescent="0.2">
      <c r="A79" s="25"/>
      <c r="C79" s="65"/>
    </row>
    <row r="80" spans="1:7" x14ac:dyDescent="0.2">
      <c r="A80" s="25" t="s">
        <v>62</v>
      </c>
      <c r="B80" s="87" t="s">
        <v>89</v>
      </c>
      <c r="C80" s="65">
        <f>C78</f>
        <v>1.19</v>
      </c>
    </row>
    <row r="81" spans="1:3" x14ac:dyDescent="0.2">
      <c r="A81" s="25" t="s">
        <v>65</v>
      </c>
      <c r="B81" s="87" t="s">
        <v>90</v>
      </c>
      <c r="C81" s="65">
        <f>AVERAGE(C77:C78)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27</vt:i4>
      </vt:variant>
    </vt:vector>
  </HeadingPairs>
  <TitlesOfParts>
    <vt:vector size="84" baseType="lpstr">
      <vt:lpstr>JANUARY</vt:lpstr>
      <vt:lpstr>Sep-2001</vt:lpstr>
      <vt:lpstr>Aug-2001</vt:lpstr>
      <vt:lpstr>Jul-2001</vt:lpstr>
      <vt:lpstr>Jun-2001</vt:lpstr>
      <vt:lpstr>May-2001</vt:lpstr>
      <vt:lpstr>Apr-2001</vt:lpstr>
      <vt:lpstr>Mar-2001</vt:lpstr>
      <vt:lpstr>Feb-2001</vt:lpstr>
      <vt:lpstr>Jan-2001</vt:lpstr>
      <vt:lpstr>Dec-2000</vt:lpstr>
      <vt:lpstr>Nov-2000</vt:lpstr>
      <vt:lpstr>Oct-2000</vt:lpstr>
      <vt:lpstr>Sep-2000</vt:lpstr>
      <vt:lpstr>Aug-2000</vt:lpstr>
      <vt:lpstr>Jul-2000</vt:lpstr>
      <vt:lpstr>Jun-2000</vt:lpstr>
      <vt:lpstr>May-2000</vt:lpstr>
      <vt:lpstr>APRIL-2000</vt:lpstr>
      <vt:lpstr>MARCH-2000</vt:lpstr>
      <vt:lpstr>FEBRUARY-2000</vt:lpstr>
      <vt:lpstr>January-2000</vt:lpstr>
      <vt:lpstr>DECEMBER-1999</vt:lpstr>
      <vt:lpstr>NOVERMBER-1999</vt:lpstr>
      <vt:lpstr>OCTOBER-1999</vt:lpstr>
      <vt:lpstr>SEPTEMBER-1999</vt:lpstr>
      <vt:lpstr>AUGUST-1999</vt:lpstr>
      <vt:lpstr>JULY-1999</vt:lpstr>
      <vt:lpstr>JUN-1999</vt:lpstr>
      <vt:lpstr>MAY-1999</vt:lpstr>
      <vt:lpstr>APR-1999</vt:lpstr>
      <vt:lpstr>MAR-1999</vt:lpstr>
      <vt:lpstr>FEB-1999</vt:lpstr>
      <vt:lpstr>JAN-1999</vt:lpstr>
      <vt:lpstr>DEC-98</vt:lpstr>
      <vt:lpstr>NOV-98</vt:lpstr>
      <vt:lpstr>OCT-98</vt:lpstr>
      <vt:lpstr>SEP-98</vt:lpstr>
      <vt:lpstr>AUG-98</vt:lpstr>
      <vt:lpstr>JUL-98</vt:lpstr>
      <vt:lpstr>JUN-98</vt:lpstr>
      <vt:lpstr>MAY-98</vt:lpstr>
      <vt:lpstr>APR-98</vt:lpstr>
      <vt:lpstr>MAR-98</vt:lpstr>
      <vt:lpstr>FEB-98</vt:lpstr>
      <vt:lpstr>JAN-98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'APR-1999'!Print_Area</vt:lpstr>
      <vt:lpstr>'APR-98'!Print_Area</vt:lpstr>
      <vt:lpstr>APRIL!Print_Area</vt:lpstr>
      <vt:lpstr>'AUG-98'!Print_Area</vt:lpstr>
      <vt:lpstr>'AUGUST-1999'!Print_Area</vt:lpstr>
      <vt:lpstr>'DEC-98'!Print_Area</vt:lpstr>
      <vt:lpstr>'DECEMBER-1999'!Print_Area</vt:lpstr>
      <vt:lpstr>'FEB-1999'!Print_Area</vt:lpstr>
      <vt:lpstr>'JAN-1999'!Print_Area</vt:lpstr>
      <vt:lpstr>'JAN-98'!Print_Area</vt:lpstr>
      <vt:lpstr>'January-2000'!Print_Area</vt:lpstr>
      <vt:lpstr>'JUL-98'!Print_Area</vt:lpstr>
      <vt:lpstr>JULY!Print_Area</vt:lpstr>
      <vt:lpstr>'JULY-1999'!Print_Area</vt:lpstr>
      <vt:lpstr>'JUN-1999'!Print_Area</vt:lpstr>
      <vt:lpstr>'JUN-98'!Print_Area</vt:lpstr>
      <vt:lpstr>'MAR-1999'!Print_Area</vt:lpstr>
      <vt:lpstr>'MAR-98'!Print_Area</vt:lpstr>
      <vt:lpstr>MARCH!Print_Area</vt:lpstr>
      <vt:lpstr>'MAY-1999'!Print_Area</vt:lpstr>
      <vt:lpstr>'MAY-98'!Print_Area</vt:lpstr>
      <vt:lpstr>'NOV-98'!Print_Area</vt:lpstr>
      <vt:lpstr>'NOVERMBER-1999'!Print_Area</vt:lpstr>
      <vt:lpstr>'OCT-98'!Print_Area</vt:lpstr>
      <vt:lpstr>'OCTOBER-1999'!Print_Area</vt:lpstr>
      <vt:lpstr>'SEP-98'!Print_Area</vt:lpstr>
      <vt:lpstr>'SEPTEMBER-1999'!Print_Area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Staggs, Tammie</dc:creator>
  <dc:description>- Oracle 8i ODBC QueryFix Applied</dc:description>
  <cp:lastModifiedBy>Felienne</cp:lastModifiedBy>
  <cp:lastPrinted>2001-10-03T14:53:59Z</cp:lastPrinted>
  <dcterms:created xsi:type="dcterms:W3CDTF">1998-04-21T15:21:21Z</dcterms:created>
  <dcterms:modified xsi:type="dcterms:W3CDTF">2014-09-05T10:44:28Z</dcterms:modified>
</cp:coreProperties>
</file>