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60" windowWidth="14160" windowHeight="7170" tabRatio="688"/>
  </bookViews>
  <sheets>
    <sheet name="Feb Debtor" sheetId="21" r:id="rId1"/>
  </sheets>
  <externalReferences>
    <externalReference r:id="rId2"/>
  </externalReferences>
  <definedNames>
    <definedName name="_MARKET_AP">[1]Summary!$F$8</definedName>
    <definedName name="_MARKET_SHORTFALL">[1]Summary!$F$12</definedName>
    <definedName name="database_dec">#REF!</definedName>
    <definedName name="database_jan01">#REF!</definedName>
    <definedName name="database_nov">#REF!</definedName>
    <definedName name="_xlnm.Print_Area" localSheetId="0">'Feb Debtor'!$A$1:$I$49</definedName>
  </definedNames>
  <calcPr calcId="152511"/>
</workbook>
</file>

<file path=xl/calcChain.xml><?xml version="1.0" encoding="utf-8"?>
<calcChain xmlns="http://schemas.openxmlformats.org/spreadsheetml/2006/main">
  <c r="H8" i="21" l="1"/>
  <c r="H9" i="21"/>
  <c r="F10" i="21"/>
  <c r="H10" i="21" s="1"/>
  <c r="H16" i="21"/>
  <c r="H17" i="21"/>
  <c r="H18" i="21"/>
  <c r="B19" i="21"/>
  <c r="B20" i="21" s="1"/>
  <c r="H19" i="21"/>
  <c r="D20" i="21"/>
  <c r="F20" i="21"/>
  <c r="H20" i="21"/>
  <c r="D26" i="21"/>
  <c r="D30" i="21" s="1"/>
  <c r="H26" i="21"/>
  <c r="H27" i="21"/>
  <c r="H28" i="21"/>
  <c r="H29" i="21"/>
  <c r="B30" i="21"/>
  <c r="F30" i="21"/>
  <c r="H30" i="21" s="1"/>
  <c r="F36" i="21"/>
  <c r="I36" i="21" s="1"/>
  <c r="B37" i="21"/>
  <c r="D37" i="21"/>
  <c r="F37" i="21"/>
  <c r="I37" i="21" s="1"/>
  <c r="B38" i="21"/>
  <c r="B39" i="21" s="1"/>
  <c r="D38" i="21"/>
  <c r="F38" i="21"/>
  <c r="I40" i="21"/>
  <c r="I41" i="21"/>
  <c r="D43" i="21"/>
  <c r="I38" i="21" l="1"/>
  <c r="F39" i="21"/>
  <c r="B43" i="21"/>
  <c r="I43" i="21" l="1"/>
  <c r="F43" i="21"/>
  <c r="I39" i="21"/>
</calcChain>
</file>

<file path=xl/sharedStrings.xml><?xml version="1.0" encoding="utf-8"?>
<sst xmlns="http://schemas.openxmlformats.org/spreadsheetml/2006/main" count="31" uniqueCount="24">
  <si>
    <t>Total Collections</t>
  </si>
  <si>
    <t>Market Notice</t>
  </si>
  <si>
    <t>GMC Net Billings</t>
  </si>
  <si>
    <t>Remaining Unpaid</t>
  </si>
  <si>
    <t>Market Billings Due From SCs</t>
  </si>
  <si>
    <t>Market Billings Due To SCs</t>
  </si>
  <si>
    <t>Cash Summary</t>
  </si>
  <si>
    <t>Payments</t>
  </si>
  <si>
    <t>Amount Distributed to SCs</t>
  </si>
  <si>
    <t>Payment wires indicate the invoice being paid.</t>
  </si>
  <si>
    <t>The Escrow has been established pending determination of applicability of FERC ruling to SCE TO and PG&amp;E TO liabilities.</t>
  </si>
  <si>
    <t>Offsets</t>
  </si>
  <si>
    <t>Held in escrow (see below)</t>
  </si>
  <si>
    <t>Summary of Settlement for CDWR (CERS) April 2001 Invoices</t>
  </si>
  <si>
    <t>Combined</t>
  </si>
  <si>
    <t>Transferred to CERS Market Reserve</t>
  </si>
  <si>
    <t>The CERS Market Reserve will be carried forward to the May CERS settlement.</t>
  </si>
  <si>
    <t>Transfers to other months</t>
  </si>
  <si>
    <t>Balance Unpaid 12/20/01</t>
  </si>
  <si>
    <t>Collected 12/20/01</t>
  </si>
  <si>
    <t>GMC collection 12/20/01</t>
  </si>
  <si>
    <t>Market collection 12/20/01</t>
  </si>
  <si>
    <t>Adjustment for CERS April billing</t>
  </si>
  <si>
    <t>Payments to ISO Creditors were made on January 8,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</si>
</sst>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85" formatCode="mmmm\-yy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43" fontId="5" fillId="0" borderId="0" xfId="1" applyNumberFormat="1" applyFont="1" applyBorder="1"/>
    <xf numFmtId="44" fontId="5" fillId="0" borderId="0" xfId="1" applyNumberFormat="1" applyFont="1" applyBorder="1"/>
    <xf numFmtId="0" fontId="2" fillId="0" borderId="0" xfId="0" applyFont="1" applyBorder="1"/>
    <xf numFmtId="43" fontId="5" fillId="0" borderId="1" xfId="1" applyNumberFormat="1" applyFont="1" applyBorder="1"/>
    <xf numFmtId="44" fontId="6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/>
    <xf numFmtId="43" fontId="3" fillId="0" borderId="1" xfId="0" applyNumberFormat="1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Continuous"/>
    </xf>
    <xf numFmtId="43" fontId="3" fillId="0" borderId="0" xfId="0" applyNumberFormat="1" applyFont="1"/>
    <xf numFmtId="44" fontId="3" fillId="0" borderId="3" xfId="0" applyNumberFormat="1" applyFont="1" applyBorder="1"/>
    <xf numFmtId="0" fontId="3" fillId="0" borderId="0" xfId="0" applyFont="1" applyFill="1" applyBorder="1"/>
    <xf numFmtId="0" fontId="9" fillId="0" borderId="0" xfId="0" applyFont="1" applyBorder="1"/>
    <xf numFmtId="44" fontId="3" fillId="0" borderId="0" xfId="0" applyNumberFormat="1" applyFont="1" applyBorder="1"/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"/>
    </xf>
    <xf numFmtId="43" fontId="0" fillId="0" borderId="0" xfId="0" applyNumberFormat="1"/>
    <xf numFmtId="185" fontId="9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Continuous"/>
    </xf>
    <xf numFmtId="0" fontId="10" fillId="0" borderId="0" xfId="0" applyFont="1" applyAlignment="1">
      <alignment horizontal="center"/>
    </xf>
    <xf numFmtId="0" fontId="10" fillId="0" borderId="0" xfId="0" applyFont="1"/>
    <xf numFmtId="43" fontId="3" fillId="0" borderId="0" xfId="0" applyNumberFormat="1" applyFont="1" applyBorder="1"/>
    <xf numFmtId="0" fontId="10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KIverson/Market/PRELIM%20MKT%202-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zoomScaleNormal="100" zoomScaleSheetLayoutView="100" workbookViewId="0">
      <selection activeCell="B9" sqref="B9"/>
    </sheetView>
  </sheetViews>
  <sheetFormatPr defaultRowHeight="12.75" x14ac:dyDescent="0.2"/>
  <cols>
    <col min="1" max="1" width="32.140625" style="6" customWidth="1"/>
    <col min="2" max="2" width="15" style="6" bestFit="1" customWidth="1"/>
    <col min="3" max="3" width="5.7109375" customWidth="1"/>
    <col min="4" max="4" width="15" bestFit="1" customWidth="1"/>
    <col min="5" max="5" width="5.7109375" customWidth="1"/>
    <col min="6" max="6" width="16" bestFit="1" customWidth="1"/>
    <col min="7" max="7" width="1.7109375" customWidth="1"/>
    <col min="8" max="8" width="8" style="27" bestFit="1" customWidth="1"/>
    <col min="9" max="9" width="15" bestFit="1" customWidth="1"/>
  </cols>
  <sheetData>
    <row r="1" spans="1:9" ht="15.75" x14ac:dyDescent="0.25">
      <c r="A1" s="14" t="s">
        <v>1</v>
      </c>
      <c r="B1" s="14"/>
      <c r="C1" s="20"/>
      <c r="D1" s="20"/>
      <c r="E1" s="20"/>
      <c r="F1" s="20"/>
      <c r="G1" s="20"/>
      <c r="H1" s="26"/>
      <c r="I1" s="20"/>
    </row>
    <row r="2" spans="1:9" s="6" customFormat="1" ht="15.75" x14ac:dyDescent="0.25">
      <c r="A2" s="14" t="s">
        <v>13</v>
      </c>
      <c r="B2" s="14"/>
      <c r="C2" s="21"/>
      <c r="D2" s="21"/>
      <c r="E2" s="21"/>
      <c r="F2" s="21"/>
      <c r="G2" s="21"/>
      <c r="H2" s="26"/>
      <c r="I2" s="21"/>
    </row>
    <row r="3" spans="1:9" s="6" customFormat="1" x14ac:dyDescent="0.2">
      <c r="A3" s="7"/>
      <c r="B3" s="7"/>
      <c r="H3" s="27"/>
    </row>
    <row r="4" spans="1:9" s="6" customFormat="1" x14ac:dyDescent="0.2">
      <c r="A4" s="7"/>
      <c r="B4" s="7"/>
      <c r="H4" s="27"/>
    </row>
    <row r="5" spans="1:9" s="6" customFormat="1" x14ac:dyDescent="0.2">
      <c r="A5" s="7"/>
      <c r="B5" s="7"/>
      <c r="H5" s="27"/>
    </row>
    <row r="6" spans="1:9" s="6" customFormat="1" x14ac:dyDescent="0.2">
      <c r="A6" s="8" t="s">
        <v>2</v>
      </c>
      <c r="F6" s="24">
        <v>36982</v>
      </c>
      <c r="H6" s="27"/>
    </row>
    <row r="7" spans="1:9" s="6" customFormat="1" x14ac:dyDescent="0.2">
      <c r="A7" s="8"/>
      <c r="H7" s="27"/>
    </row>
    <row r="8" spans="1:9" s="6" customFormat="1" x14ac:dyDescent="0.2">
      <c r="A8" s="9" t="s">
        <v>18</v>
      </c>
      <c r="F8" s="2">
        <v>5118096.0199999996</v>
      </c>
      <c r="H8" s="25">
        <f>+F8/$F$8</f>
        <v>1</v>
      </c>
    </row>
    <row r="9" spans="1:9" s="6" customFormat="1" x14ac:dyDescent="0.2">
      <c r="A9" s="9" t="s">
        <v>19</v>
      </c>
      <c r="F9" s="15">
        <v>-4578733.96</v>
      </c>
      <c r="H9" s="25">
        <f>+F9/F8</f>
        <v>-0.89461665863783468</v>
      </c>
    </row>
    <row r="10" spans="1:9" s="6" customFormat="1" ht="13.5" thickBot="1" x14ac:dyDescent="0.25">
      <c r="A10" s="17" t="s">
        <v>3</v>
      </c>
      <c r="F10" s="16">
        <f>SUM(F8:F9)</f>
        <v>539362.05999999959</v>
      </c>
      <c r="H10" s="25">
        <f>+F10/F8</f>
        <v>0.1053833413621653</v>
      </c>
    </row>
    <row r="11" spans="1:9" s="6" customFormat="1" ht="13.5" thickTop="1" x14ac:dyDescent="0.2">
      <c r="B11" s="15"/>
      <c r="D11" s="15"/>
      <c r="F11" s="15"/>
      <c r="H11" s="25"/>
    </row>
    <row r="12" spans="1:9" s="6" customFormat="1" x14ac:dyDescent="0.2">
      <c r="B12" s="15"/>
      <c r="D12" s="15"/>
      <c r="F12" s="15"/>
      <c r="H12" s="25"/>
    </row>
    <row r="13" spans="1:9" s="6" customFormat="1" x14ac:dyDescent="0.2">
      <c r="B13" s="15"/>
      <c r="D13" s="15"/>
      <c r="F13" s="15"/>
      <c r="H13" s="25"/>
    </row>
    <row r="14" spans="1:9" s="6" customFormat="1" x14ac:dyDescent="0.2">
      <c r="A14" s="18" t="s">
        <v>4</v>
      </c>
      <c r="B14" s="24">
        <v>36923</v>
      </c>
      <c r="D14" s="24">
        <v>36951</v>
      </c>
      <c r="F14" s="24">
        <v>36982</v>
      </c>
      <c r="H14" s="25"/>
    </row>
    <row r="15" spans="1:9" s="6" customFormat="1" x14ac:dyDescent="0.2">
      <c r="H15" s="25"/>
    </row>
    <row r="16" spans="1:9" s="6" customFormat="1" x14ac:dyDescent="0.2">
      <c r="A16" s="9" t="s">
        <v>18</v>
      </c>
      <c r="B16" s="2">
        <v>12754441.960000001</v>
      </c>
      <c r="D16" s="2">
        <v>18636596.050000001</v>
      </c>
      <c r="F16" s="2">
        <v>703294166.79999995</v>
      </c>
      <c r="H16" s="25">
        <f>+F16/F16</f>
        <v>1</v>
      </c>
    </row>
    <row r="17" spans="1:8" s="6" customFormat="1" x14ac:dyDescent="0.2">
      <c r="A17" s="9" t="s">
        <v>22</v>
      </c>
      <c r="B17" s="15">
        <v>17690745.850000001</v>
      </c>
      <c r="D17" s="15">
        <v>5523417.7599999998</v>
      </c>
      <c r="F17" s="15">
        <v>-652223811.70000005</v>
      </c>
      <c r="H17" s="25">
        <f>+F17/F16</f>
        <v>-0.92738407694696112</v>
      </c>
    </row>
    <row r="18" spans="1:8" s="6" customFormat="1" x14ac:dyDescent="0.2">
      <c r="A18" s="9" t="s">
        <v>19</v>
      </c>
      <c r="B18" s="15">
        <v>-17690745.850000001</v>
      </c>
      <c r="D18" s="15">
        <v>-1918751.95</v>
      </c>
      <c r="F18" s="15">
        <v>-35232823.810000002</v>
      </c>
      <c r="H18" s="25">
        <f>+F18/F16</f>
        <v>-5.0096852033210987E-2</v>
      </c>
    </row>
    <row r="19" spans="1:8" s="6" customFormat="1" x14ac:dyDescent="0.2">
      <c r="A19" s="9" t="s">
        <v>11</v>
      </c>
      <c r="B19" s="10">
        <f>-43830.02-2865.53</f>
        <v>-46695.549999999996</v>
      </c>
      <c r="D19" s="10">
        <v>0</v>
      </c>
      <c r="F19" s="10">
        <v>-181291.79</v>
      </c>
      <c r="H19" s="25">
        <f>+F19/F16</f>
        <v>-2.5777519359342993E-4</v>
      </c>
    </row>
    <row r="20" spans="1:8" s="6" customFormat="1" ht="13.5" thickBot="1" x14ac:dyDescent="0.25">
      <c r="A20" s="17" t="s">
        <v>3</v>
      </c>
      <c r="B20" s="16">
        <f>SUM(B16:B19)</f>
        <v>12707746.41</v>
      </c>
      <c r="D20" s="16">
        <f>SUM(D16:D19)</f>
        <v>22241261.860000003</v>
      </c>
      <c r="F20" s="16">
        <f>SUM(F16:F19)</f>
        <v>15656239.499999903</v>
      </c>
      <c r="H20" s="25">
        <f>+F20/F16</f>
        <v>2.2261295826234491E-2</v>
      </c>
    </row>
    <row r="21" spans="1:8" s="6" customFormat="1" ht="13.5" thickTop="1" x14ac:dyDescent="0.2">
      <c r="A21" s="17"/>
      <c r="B21" s="19"/>
      <c r="D21" s="19"/>
      <c r="F21" s="19"/>
      <c r="H21" s="25"/>
    </row>
    <row r="22" spans="1:8" s="6" customFormat="1" x14ac:dyDescent="0.2">
      <c r="A22" s="17"/>
      <c r="B22" s="19"/>
      <c r="D22" s="19"/>
      <c r="F22" s="19"/>
      <c r="H22" s="25"/>
    </row>
    <row r="23" spans="1:8" s="6" customFormat="1" x14ac:dyDescent="0.2">
      <c r="A23" s="17"/>
      <c r="B23" s="19"/>
      <c r="D23" s="19"/>
      <c r="F23" s="19"/>
      <c r="H23" s="25"/>
    </row>
    <row r="24" spans="1:8" s="6" customFormat="1" x14ac:dyDescent="0.2">
      <c r="A24" s="18" t="s">
        <v>5</v>
      </c>
      <c r="B24" s="24">
        <v>36923</v>
      </c>
      <c r="D24" s="24">
        <v>36951</v>
      </c>
      <c r="F24" s="24">
        <v>36982</v>
      </c>
      <c r="H24" s="25"/>
    </row>
    <row r="25" spans="1:8" s="6" customFormat="1" x14ac:dyDescent="0.2">
      <c r="H25" s="25"/>
    </row>
    <row r="26" spans="1:8" s="6" customFormat="1" x14ac:dyDescent="0.2">
      <c r="A26" s="9" t="s">
        <v>18</v>
      </c>
      <c r="B26" s="2">
        <v>0</v>
      </c>
      <c r="D26" s="2">
        <f>9038032.56-4418480.12</f>
        <v>4619552.4400000004</v>
      </c>
      <c r="F26" s="2">
        <v>709358606.51999998</v>
      </c>
      <c r="H26" s="25">
        <f>+F26/F26</f>
        <v>1</v>
      </c>
    </row>
    <row r="27" spans="1:8" s="6" customFormat="1" x14ac:dyDescent="0.2">
      <c r="A27" s="9" t="s">
        <v>22</v>
      </c>
      <c r="B27" s="15">
        <v>17690745.850000001</v>
      </c>
      <c r="D27" s="15">
        <v>5523417.7599999998</v>
      </c>
      <c r="F27" s="15">
        <v>-653307673.54999995</v>
      </c>
      <c r="H27" s="25">
        <f>+F27/F26</f>
        <v>-0.92098364289258861</v>
      </c>
    </row>
    <row r="28" spans="1:8" s="6" customFormat="1" x14ac:dyDescent="0.2">
      <c r="A28" s="9" t="s">
        <v>7</v>
      </c>
      <c r="B28" s="15">
        <v>0</v>
      </c>
      <c r="D28" s="15">
        <v>-2021113.53</v>
      </c>
      <c r="F28" s="15">
        <v>-50576480.439999998</v>
      </c>
      <c r="H28" s="25">
        <f>+F28/F26</f>
        <v>-7.1298888848505174E-2</v>
      </c>
    </row>
    <row r="29" spans="1:8" s="6" customFormat="1" x14ac:dyDescent="0.2">
      <c r="A29" s="9" t="s">
        <v>11</v>
      </c>
      <c r="B29" s="10">
        <v>0</v>
      </c>
      <c r="D29" s="10">
        <v>-2598438.91</v>
      </c>
      <c r="F29" s="10">
        <v>-5474452.5300000003</v>
      </c>
      <c r="H29" s="25">
        <f>+F29/F26</f>
        <v>-7.7174682589061542E-3</v>
      </c>
    </row>
    <row r="30" spans="1:8" s="6" customFormat="1" ht="13.5" thickBot="1" x14ac:dyDescent="0.25">
      <c r="A30" s="17" t="s">
        <v>3</v>
      </c>
      <c r="B30" s="16">
        <f>SUM(B26:B29)</f>
        <v>17690745.850000001</v>
      </c>
      <c r="D30" s="16">
        <f>SUM(D26:D29)</f>
        <v>5523417.7599999988</v>
      </c>
      <c r="F30" s="16">
        <f>ROUND(SUM(F26:F29),2)</f>
        <v>0</v>
      </c>
      <c r="H30" s="25">
        <f>+F30/F26</f>
        <v>0</v>
      </c>
    </row>
    <row r="31" spans="1:8" ht="13.5" thickTop="1" x14ac:dyDescent="0.2">
      <c r="B31"/>
      <c r="D31" s="22"/>
    </row>
    <row r="32" spans="1:8" x14ac:dyDescent="0.2">
      <c r="B32"/>
      <c r="D32" s="22"/>
    </row>
    <row r="33" spans="1:9" x14ac:dyDescent="0.2">
      <c r="B33"/>
      <c r="D33" s="22"/>
    </row>
    <row r="34" spans="1:9" x14ac:dyDescent="0.2">
      <c r="A34" s="11" t="s">
        <v>6</v>
      </c>
      <c r="B34" s="24">
        <v>36923</v>
      </c>
      <c r="C34" s="6"/>
      <c r="D34" s="24">
        <v>36951</v>
      </c>
      <c r="E34" s="6"/>
      <c r="F34" s="24">
        <v>36982</v>
      </c>
      <c r="G34" s="6"/>
      <c r="I34" s="13" t="s">
        <v>14</v>
      </c>
    </row>
    <row r="35" spans="1:9" s="6" customFormat="1" x14ac:dyDescent="0.2">
      <c r="H35" s="28"/>
    </row>
    <row r="36" spans="1:9" s="6" customFormat="1" ht="12.75" customHeight="1" x14ac:dyDescent="0.2">
      <c r="A36" s="9" t="s">
        <v>20</v>
      </c>
      <c r="B36" s="2">
        <v>0</v>
      </c>
      <c r="D36" s="2">
        <v>0</v>
      </c>
      <c r="F36" s="2">
        <f>-F9</f>
        <v>4578733.96</v>
      </c>
      <c r="H36" s="27"/>
      <c r="I36" s="2">
        <f>+F36+D36+B36</f>
        <v>4578733.96</v>
      </c>
    </row>
    <row r="37" spans="1:9" s="9" customFormat="1" ht="12.75" customHeight="1" x14ac:dyDescent="0.2">
      <c r="A37" s="9" t="s">
        <v>21</v>
      </c>
      <c r="B37" s="4">
        <f>-B18</f>
        <v>17690745.850000001</v>
      </c>
      <c r="D37" s="4">
        <f>-D18</f>
        <v>1918751.95</v>
      </c>
      <c r="F37" s="4">
        <f>-F18</f>
        <v>35232823.810000002</v>
      </c>
      <c r="H37" s="27"/>
      <c r="I37" s="4">
        <f>+F37+D37+B37</f>
        <v>54842321.610000007</v>
      </c>
    </row>
    <row r="38" spans="1:9" s="9" customFormat="1" ht="12.75" customHeight="1" x14ac:dyDescent="0.2">
      <c r="A38" s="9" t="s">
        <v>0</v>
      </c>
      <c r="B38" s="1">
        <f>SUM(B36:B37)</f>
        <v>17690745.850000001</v>
      </c>
      <c r="D38" s="1">
        <f>SUM(D36:D37)</f>
        <v>1918751.95</v>
      </c>
      <c r="F38" s="1">
        <f>SUM(F36:F37)</f>
        <v>39811557.770000003</v>
      </c>
      <c r="H38" s="27"/>
      <c r="I38" s="1">
        <f>SUM(I36:I37)</f>
        <v>59421055.570000008</v>
      </c>
    </row>
    <row r="39" spans="1:9" s="9" customFormat="1" ht="12.75" customHeight="1" x14ac:dyDescent="0.2">
      <c r="A39" s="17" t="s">
        <v>17</v>
      </c>
      <c r="B39" s="1">
        <f>-B38</f>
        <v>-17690745.850000001</v>
      </c>
      <c r="D39" s="1">
        <v>102361.58</v>
      </c>
      <c r="F39" s="1">
        <f>-D39-B39</f>
        <v>17588384.270000003</v>
      </c>
      <c r="H39" s="27"/>
      <c r="I39" s="1">
        <f>+F39+D39+B39</f>
        <v>0</v>
      </c>
    </row>
    <row r="40" spans="1:9" s="9" customFormat="1" ht="12.75" customHeight="1" x14ac:dyDescent="0.2">
      <c r="A40" s="17" t="s">
        <v>12</v>
      </c>
      <c r="B40" s="29">
        <v>0</v>
      </c>
      <c r="D40" s="29">
        <v>0</v>
      </c>
      <c r="F40" s="29">
        <v>-6183309.6900000004</v>
      </c>
      <c r="H40" s="30"/>
      <c r="I40" s="29">
        <f>+F40+D40+B40</f>
        <v>-6183309.6900000004</v>
      </c>
    </row>
    <row r="41" spans="1:9" s="9" customFormat="1" ht="12.75" customHeight="1" x14ac:dyDescent="0.2">
      <c r="A41" s="17" t="s">
        <v>15</v>
      </c>
      <c r="B41" s="4">
        <v>0</v>
      </c>
      <c r="D41" s="4">
        <v>0</v>
      </c>
      <c r="F41" s="4">
        <v>-6865353.6399999997</v>
      </c>
      <c r="H41" s="27"/>
      <c r="I41" s="4">
        <f>+F41+D41+B41</f>
        <v>-6865353.6399999997</v>
      </c>
    </row>
    <row r="42" spans="1:9" s="6" customFormat="1" ht="12.75" customHeight="1" x14ac:dyDescent="0.2">
      <c r="B42" s="9"/>
      <c r="D42" s="9"/>
      <c r="F42" s="9"/>
      <c r="H42" s="27"/>
      <c r="I42" s="9"/>
    </row>
    <row r="43" spans="1:9" s="9" customFormat="1" ht="13.5" thickBot="1" x14ac:dyDescent="0.25">
      <c r="A43" s="3" t="s">
        <v>8</v>
      </c>
      <c r="B43" s="5">
        <f>SUM(B38:B42)</f>
        <v>0</v>
      </c>
      <c r="D43" s="5">
        <f>SUM(D38:D42)</f>
        <v>2021113.53</v>
      </c>
      <c r="F43" s="5">
        <f>SUM(F38:F42)</f>
        <v>44351278.710000008</v>
      </c>
      <c r="H43" s="27"/>
      <c r="I43" s="5">
        <f>SUM(I38:I42)</f>
        <v>46372392.24000001</v>
      </c>
    </row>
    <row r="44" spans="1:9" ht="13.5" thickTop="1" x14ac:dyDescent="0.2"/>
    <row r="46" spans="1:9" x14ac:dyDescent="0.2">
      <c r="A46" s="12" t="s">
        <v>23</v>
      </c>
      <c r="B46" s="12"/>
      <c r="F46" s="23"/>
    </row>
    <row r="47" spans="1:9" x14ac:dyDescent="0.2">
      <c r="A47" s="12" t="s">
        <v>9</v>
      </c>
      <c r="B47" s="12"/>
    </row>
    <row r="48" spans="1:9" x14ac:dyDescent="0.2">
      <c r="A48" s="12" t="s">
        <v>16</v>
      </c>
      <c r="B48" s="12"/>
    </row>
    <row r="49" spans="1:2" x14ac:dyDescent="0.2">
      <c r="A49" s="12" t="s">
        <v>10</v>
      </c>
      <c r="B49" s="12"/>
    </row>
  </sheetData>
  <phoneticPr fontId="0" type="noConversion"/>
  <pageMargins left="0.5" right="0" top="1" bottom="0.5" header="0.5" footer="0.5"/>
  <pageSetup scale="8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Debtor</vt:lpstr>
      <vt:lpstr>'Feb Debtor'!Print_Area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Felienne</cp:lastModifiedBy>
  <cp:lastPrinted>2002-01-08T18:19:55Z</cp:lastPrinted>
  <dcterms:created xsi:type="dcterms:W3CDTF">1998-02-17T01:41:47Z</dcterms:created>
  <dcterms:modified xsi:type="dcterms:W3CDTF">2014-09-04T07:59:06Z</dcterms:modified>
</cp:coreProperties>
</file>