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995" windowWidth="14940" windowHeight="1080" tabRatio="782"/>
  </bookViews>
  <sheets>
    <sheet name="EPE-Approved" sheetId="8" r:id="rId1"/>
    <sheet name="GasMat-Approved" sheetId="9" r:id="rId2"/>
    <sheet name="GasBol-Approved" sheetId="10" r:id="rId3"/>
  </sheets>
  <externalReferences>
    <externalReference r:id="rId4"/>
  </externalReferences>
  <definedNames>
    <definedName name="Bolivia">#REF!</definedName>
    <definedName name="Brazil">#REF!</definedName>
    <definedName name="CPI">[1]Turnkey!#REF!</definedName>
    <definedName name="Dev_Fee1">[1]Assm!#REF!</definedName>
    <definedName name="Dev_Fee2">[1]Assm!#REF!</definedName>
    <definedName name="Dev_Fee3">[1]Assm!#REF!</definedName>
    <definedName name="Exit_Table">#REF!</definedName>
    <definedName name="Fin_Table">#REF!</definedName>
    <definedName name="Income">#REF!</definedName>
    <definedName name="MOSYR2">[1]Assm!#REF!</definedName>
    <definedName name="Phase_I">#REF!</definedName>
    <definedName name="Phase_II">#REF!</definedName>
    <definedName name="Phase_III">#REF!</definedName>
    <definedName name="_xlnm.Print_Area" localSheetId="0">'EPE-Approved'!$A$7:$H$67</definedName>
    <definedName name="_xlnm.Print_Area" localSheetId="2">'GasBol-Approved'!$A$6:$G$74</definedName>
    <definedName name="_xlnm.Print_Area" localSheetId="1">'GasMat-Approved'!$A$7:$F$55</definedName>
    <definedName name="_xlnm.Print_Titles" localSheetId="0">'EPE-Approved'!$1:$6</definedName>
    <definedName name="_xlnm.Print_Titles" localSheetId="2">'GasBol-Approved'!$1:$5</definedName>
    <definedName name="_xlnm.Print_Titles" localSheetId="1">'GasMat-Approved'!$1:$6</definedName>
    <definedName name="Promote_Fee_New">[1]Assm!#REF!</definedName>
    <definedName name="Promote_Fee_Orig">[1]Assm!#REF!</definedName>
    <definedName name="Promote_Rate_New">[1]Assm!#REF!</definedName>
    <definedName name="Promote_Rate_Orig">[1]Assm!#REF!</definedName>
    <definedName name="Promote_Return_Orig">[1]Assm!#REF!</definedName>
    <definedName name="Turnkey_Table1">#REF!</definedName>
  </definedNames>
  <calcPr calcId="152511" fullCalcOnLoad="1"/>
</workbook>
</file>

<file path=xl/calcChain.xml><?xml version="1.0" encoding="utf-8"?>
<calcChain xmlns="http://schemas.openxmlformats.org/spreadsheetml/2006/main">
  <c r="E28" i="8" l="1"/>
  <c r="E41" i="8"/>
  <c r="E63" i="8" s="1"/>
  <c r="A1" i="10"/>
  <c r="D29" i="10"/>
  <c r="D64" i="10"/>
  <c r="D65" i="10" s="1"/>
  <c r="A1" i="9"/>
  <c r="A4" i="9"/>
  <c r="A4" i="10" s="1"/>
  <c r="D26" i="9"/>
  <c r="D45" i="9"/>
  <c r="D46" i="9" s="1"/>
  <c r="E64" i="8" l="1"/>
  <c r="E65" i="8"/>
  <c r="E67" i="8"/>
  <c r="E42" i="8"/>
  <c r="D51" i="9"/>
  <c r="D72" i="10"/>
  <c r="D73" i="10" l="1"/>
  <c r="D74" i="10"/>
  <c r="D52" i="9"/>
  <c r="D55" i="9"/>
  <c r="D53" i="9"/>
</calcChain>
</file>

<file path=xl/sharedStrings.xml><?xml version="1.0" encoding="utf-8"?>
<sst xmlns="http://schemas.openxmlformats.org/spreadsheetml/2006/main" count="570" uniqueCount="312">
  <si>
    <t>Modifications to ENFAB separator Skid</t>
  </si>
  <si>
    <t>Change in Brazilian Tax Legislation</t>
  </si>
  <si>
    <t>Directional drill of Padre Ignacio River</t>
  </si>
  <si>
    <t>Additional Width of Shrink Sleeves</t>
  </si>
  <si>
    <t>Relocate Ditching Crew Around Archaeological area at KP-385+900</t>
  </si>
  <si>
    <t>Replace FBE Coated Pipe with Concrete Coated Pipe at KP-424 to KP-427</t>
  </si>
  <si>
    <t>T&amp;D Communication Tower at Coxipo Substation</t>
  </si>
  <si>
    <t>Agreed in Houston 12/13 June with Owners' knowledge &amp; approval</t>
  </si>
  <si>
    <t>Requested by Owner</t>
  </si>
  <si>
    <t>EMPRESA PRODUTORA DE ENERGIA LTDA</t>
  </si>
  <si>
    <t>Change in IPI Tax Law</t>
  </si>
  <si>
    <t>Topographical Survey at KP 75+902</t>
  </si>
  <si>
    <t>Place Signs Delineating Archaeological Sites</t>
  </si>
  <si>
    <t>Provide Support for Owner’s Welding Auditors in Caceres</t>
  </si>
  <si>
    <t>Approved Change Orders in Model</t>
  </si>
  <si>
    <t>Status as of</t>
  </si>
  <si>
    <t>Sub Total as of 4-6-00</t>
  </si>
  <si>
    <t>Forecasted</t>
  </si>
  <si>
    <t>Settlement for Efluent System (PCO-20,27,53,56,57) (PCO-50 separately)</t>
  </si>
  <si>
    <t>Approved Change Orders</t>
  </si>
  <si>
    <t>Sub-Total as of 4-6-00:</t>
  </si>
  <si>
    <t>Subtotal as of April 6:</t>
  </si>
  <si>
    <t>PCO-097</t>
  </si>
  <si>
    <t>PCO-112</t>
  </si>
  <si>
    <t>PCO-114</t>
  </si>
  <si>
    <t>PCO-123</t>
  </si>
  <si>
    <t>Delta</t>
  </si>
  <si>
    <t>Sub Total as of 6-22-00</t>
  </si>
  <si>
    <t>Sub total as of 11-11-00</t>
  </si>
  <si>
    <t>Delta 11-11 and 04-06</t>
  </si>
  <si>
    <t>Delta 11-11 and 06-22</t>
  </si>
  <si>
    <t>Road Work at Spreads 3 &amp; 4 as part of Owner Community Works</t>
  </si>
  <si>
    <t>Total</t>
  </si>
  <si>
    <t>Approved</t>
  </si>
  <si>
    <t xml:space="preserve">PCO-003 </t>
  </si>
  <si>
    <t>Fuel System Low Flash Consultant</t>
  </si>
  <si>
    <t xml:space="preserve">PCO-004 </t>
  </si>
  <si>
    <t>Step-Up Transformer Design Changes</t>
  </si>
  <si>
    <t xml:space="preserve">PCO-005 </t>
  </si>
  <si>
    <t xml:space="preserve">PCO-009 </t>
  </si>
  <si>
    <t>Separate Site Access For Operations</t>
  </si>
  <si>
    <t xml:space="preserve">PCO-012 </t>
  </si>
  <si>
    <t xml:space="preserve">PCO-016 </t>
  </si>
  <si>
    <t>Water Treatment Chemicals &amp; Safety Equipment</t>
  </si>
  <si>
    <t>PCO-023</t>
  </si>
  <si>
    <t xml:space="preserve">PCO-025 </t>
  </si>
  <si>
    <t>Operating Accords - Engineering Support</t>
  </si>
  <si>
    <t>Credit To EPE For 8 Water Reducing Stations</t>
  </si>
  <si>
    <t xml:space="preserve">PCO-026 </t>
  </si>
  <si>
    <t>Salvage Association Costs Trhough August 1999</t>
  </si>
  <si>
    <t xml:space="preserve">PCO-029 </t>
  </si>
  <si>
    <t>Power Supply For River Water Intake</t>
  </si>
  <si>
    <t xml:space="preserve">PCO-030 </t>
  </si>
  <si>
    <t>Water Treatment Intake, Pipeline And Treatment Plant</t>
  </si>
  <si>
    <t>PCO-031</t>
  </si>
  <si>
    <t xml:space="preserve">PCO-033 </t>
  </si>
  <si>
    <t>C/T Return Lube Oil Pump Contro Logic</t>
  </si>
  <si>
    <t>WTP-SCC Project Mgmt./Geotech. Investigation</t>
  </si>
  <si>
    <t xml:space="preserve">PCO-034 </t>
  </si>
  <si>
    <t>Pressure Switch For Lube Oil Pump Control Logic</t>
  </si>
  <si>
    <t xml:space="preserve">PCO-035 </t>
  </si>
  <si>
    <t>Additional Equip. For Coxipo Phase III Substation Bay</t>
  </si>
  <si>
    <t xml:space="preserve">PCO-036 </t>
  </si>
  <si>
    <t>Implementation Of Motor Hour-Meters Within The Teleperm</t>
  </si>
  <si>
    <t xml:space="preserve">PCO-038 </t>
  </si>
  <si>
    <t>SCC Extended Overheads For 7/15/99 PPL RFS</t>
  </si>
  <si>
    <t xml:space="preserve">PCO-041 </t>
  </si>
  <si>
    <t>Supply &amp; Installation Of 3rd Grit Chamber For Water Intake</t>
  </si>
  <si>
    <t xml:space="preserve">PCO-050 </t>
  </si>
  <si>
    <t>Redesign Of Effluent Lagoons by ETEP</t>
  </si>
  <si>
    <t>PCO-052</t>
  </si>
  <si>
    <t>Additional Road Design</t>
  </si>
  <si>
    <t xml:space="preserve">PCO-064 </t>
  </si>
  <si>
    <t>Installation Of Additional HICOM Card</t>
  </si>
  <si>
    <t xml:space="preserve">PCO-006 </t>
  </si>
  <si>
    <t>Training of Operations &amp; Maintenance Personel</t>
  </si>
  <si>
    <t xml:space="preserve">PCO-008 </t>
  </si>
  <si>
    <t>I&amp;C Mod's Open Cycle Operation (Teleperm. Reprog.)</t>
  </si>
  <si>
    <t xml:space="preserve">PCO-013 </t>
  </si>
  <si>
    <t>Siemens Ltda. Cancellation Charge, Phase II design</t>
  </si>
  <si>
    <t xml:space="preserve">PCO-014 </t>
  </si>
  <si>
    <t>Relay protection duplication</t>
  </si>
  <si>
    <t xml:space="preserve">PCO-015 </t>
  </si>
  <si>
    <t xml:space="preserve">PCO-017 </t>
  </si>
  <si>
    <t>Additional 0.625 Km Phase 1 Tranmission Line (Re-Route)</t>
  </si>
  <si>
    <t xml:space="preserve">PCO-018 </t>
  </si>
  <si>
    <t xml:space="preserve">PCO-021 </t>
  </si>
  <si>
    <t>Supply&amp;Installation of 3 Bays at Varxea Grande Substation</t>
  </si>
  <si>
    <t xml:space="preserve">PCO-028 </t>
  </si>
  <si>
    <t>Provide Conductivity Probe for Oil Water Separator</t>
  </si>
  <si>
    <t xml:space="preserve">PCO-039 </t>
  </si>
  <si>
    <t>Relocation of 2 CEMAT 138 kV Structures-Phase II T/L</t>
  </si>
  <si>
    <t xml:space="preserve">PCO-040 </t>
  </si>
  <si>
    <t xml:space="preserve">PCO-048 </t>
  </si>
  <si>
    <t>Water Treatement Facility escalation - Inflation adjustment factor</t>
  </si>
  <si>
    <t xml:space="preserve">PCO-049 </t>
  </si>
  <si>
    <t>Design of sludge lagoons</t>
  </si>
  <si>
    <t xml:space="preserve">PCO-055 </t>
  </si>
  <si>
    <t xml:space="preserve">PCO-063 </t>
  </si>
  <si>
    <t xml:space="preserve">PCO-065 </t>
  </si>
  <si>
    <t>CT Trips Signals at Coxipo Substation, Schlumberger Telemetering</t>
  </si>
  <si>
    <t xml:space="preserve">PCO-066 </t>
  </si>
  <si>
    <t>Supply and Installation of Precast ladders at RWL &amp; TWL</t>
  </si>
  <si>
    <t xml:space="preserve">PCO-067 </t>
  </si>
  <si>
    <t>Design and installation of rope safety ladders at lagoon</t>
  </si>
  <si>
    <t xml:space="preserve">PCO-068 </t>
  </si>
  <si>
    <t>Supply and installation of smoke detectors at WTP &amp; electrical rooms</t>
  </si>
  <si>
    <t xml:space="preserve">PCO-071 </t>
  </si>
  <si>
    <t>Refund to Siemens for portion of Ph I LD's after re-measure and re-calculation</t>
  </si>
  <si>
    <t xml:space="preserve">PCO-073 </t>
  </si>
  <si>
    <t>Supply and install fence at river water intake structure for safety</t>
  </si>
  <si>
    <t xml:space="preserve">PCO-074 </t>
  </si>
  <si>
    <t>Supply and install shielded control cables at Coxipo substation</t>
  </si>
  <si>
    <t xml:space="preserve">PCO-075 </t>
  </si>
  <si>
    <t>inflation adjustment for Amper's Pahse III scope of work for T&amp;D contract</t>
  </si>
  <si>
    <t xml:space="preserve">PCO-076 </t>
  </si>
  <si>
    <t>Settlement for Amper Claim related to additional costs of the Phase III scope of work</t>
  </si>
  <si>
    <t xml:space="preserve">PCO-077 </t>
  </si>
  <si>
    <t>Credir to owner for reduction in Amper's Phase III substation scope</t>
  </si>
  <si>
    <t xml:space="preserve">PCO-078 </t>
  </si>
  <si>
    <t>Recover additional charges invoiced by salvage foundation after August 1999</t>
  </si>
  <si>
    <t xml:space="preserve">PCO-079 </t>
  </si>
  <si>
    <t>Design, Procurement, Installation, Config. &amp; Commiss. Of Automation at Varzea grande</t>
  </si>
  <si>
    <t>PCO-080</t>
  </si>
  <si>
    <t>Required further review after meeting 12/13 June; in accordance with contract</t>
  </si>
  <si>
    <t>On 12/13 June meeting sent to dispute resolution; settled at 75/25 Owner / Contractor</t>
  </si>
  <si>
    <t>On 12/13 June meeting sent to dispute resolution; settled at 50/50 Owner / Contractor</t>
  </si>
  <si>
    <t>Agreed in Houston 12/13 June with Owners' knowledge &amp; approval and netted against Amper credits</t>
  </si>
  <si>
    <t>In accordance with Contract</t>
  </si>
  <si>
    <t>Agreed on 28 Apr-00</t>
  </si>
  <si>
    <t>Approved on 17-Aug-00; Owner requested for safety precautions</t>
  </si>
  <si>
    <t>Approved on 17-Jul-00. Owner requested</t>
  </si>
  <si>
    <t>According to contract, Owner picked-up 2/3 because different dates in contracts</t>
  </si>
  <si>
    <t>Approved on 17-Jul-00. Close out between SCC/Amper/Owner on increased scope</t>
  </si>
  <si>
    <t>Approved on 17-Aug-00</t>
  </si>
  <si>
    <t>Approved on 17-Aug-00; Marine transportation insurance inspection</t>
  </si>
  <si>
    <t>Supply and Install Mono-Channel Radio System connecting EPE Control Room to CEMAT</t>
  </si>
  <si>
    <t>Agreed on 21-Aug-00. Requested by Owner</t>
  </si>
  <si>
    <t>Approved on 17-Aug-00; In accordance with contractor having right to improve, took out 10% markup</t>
  </si>
  <si>
    <t>Settlement made in April this year with knowledge of Owners</t>
  </si>
  <si>
    <t>Approved in Oct-00. Requested by Owner</t>
  </si>
  <si>
    <t>APPROVED CHANGE ORDER RECONCILIATION ANALYSIS</t>
  </si>
  <si>
    <t>Agreed in Houston 12/13 June with Owners' knowledge &amp; approval, part of big settlement</t>
  </si>
  <si>
    <t>Approved on 25-April-00; Requested and approved by M. Schulze</t>
  </si>
  <si>
    <t>Increased Length of Directional Drilled Crossings (Cuiaba, Jauru &amp; Paraguay)</t>
  </si>
  <si>
    <t>Powercrete Coating of Pipes for Directional Drilled Crossings</t>
  </si>
  <si>
    <t>Installation of Separator Skid Unit at KP-626 Facility</t>
  </si>
  <si>
    <t>Support Services for Geological Investigation for Re-routes within the ridges</t>
  </si>
  <si>
    <t xml:space="preserve">Increase in Concrete Coating requirements within Brazil </t>
  </si>
  <si>
    <t>Pipeline Re-route from KP-523+850 tp KP-524-960</t>
  </si>
  <si>
    <t>Replace FBE coated Pipe with Concrete Coated at KP 389</t>
  </si>
  <si>
    <t>Material Casing - Road Crossing</t>
  </si>
  <si>
    <t>Extra Bored Road Crossings</t>
  </si>
  <si>
    <t>Relocate Stringing crew KP 619</t>
  </si>
  <si>
    <t>Brasil Ridges Re-route Survey &amp; Alignment Sheets, Flagging Re-route, &amp; Survey</t>
  </si>
  <si>
    <t>Purchase additional pipe material for directional drilling</t>
  </si>
  <si>
    <t>Purchase additional pipe material - Mud return lines</t>
  </si>
  <si>
    <t>Agreed in Houston 12/13 June with Owners' knowledge &amp; approval, per contract</t>
  </si>
  <si>
    <t xml:space="preserve">Agreed in Houston 12/13 June with Owners' knowledge &amp; approval, part of big settlement </t>
  </si>
  <si>
    <t xml:space="preserve">Settlement referred to below was made by including Owners Rep in negotiation between SCC </t>
  </si>
  <si>
    <t>and Conduto / Preussag</t>
  </si>
  <si>
    <t>PCO-006</t>
  </si>
  <si>
    <t>PCO-029</t>
  </si>
  <si>
    <t>PCO-030</t>
  </si>
  <si>
    <t>PCO-032</t>
  </si>
  <si>
    <t>PCO-033</t>
  </si>
  <si>
    <t>PCO-035</t>
  </si>
  <si>
    <t>PCO-036</t>
  </si>
  <si>
    <t>PCO-037</t>
  </si>
  <si>
    <t>PCO-038</t>
  </si>
  <si>
    <t>PCO-039</t>
  </si>
  <si>
    <t>PCO-040</t>
  </si>
  <si>
    <t>PCO-041</t>
  </si>
  <si>
    <t>PCO-053</t>
  </si>
  <si>
    <t>PCO-054</t>
  </si>
  <si>
    <t>PCO-055</t>
  </si>
  <si>
    <t>PCO-056</t>
  </si>
  <si>
    <t>PCO-058</t>
  </si>
  <si>
    <t>PCO-064</t>
  </si>
  <si>
    <t>PCO-065</t>
  </si>
  <si>
    <t>PCO-066</t>
  </si>
  <si>
    <t>Survey / Engr For Addit'l Length</t>
  </si>
  <si>
    <t>Survey / Engr For Reduced Length</t>
  </si>
  <si>
    <t>Pipe Laydown And Storage Yard</t>
  </si>
  <si>
    <t>Geotech. Investigation For River Crossing</t>
  </si>
  <si>
    <t>Reroute Due To Landowner</t>
  </si>
  <si>
    <t>Home Office Support For Survey Work</t>
  </si>
  <si>
    <t>Eliminate Compressor Stations</t>
  </si>
  <si>
    <t>Roberto Ibatta (IPE) Visit For ROW Changes</t>
  </si>
  <si>
    <t>Inspect Piraputenga &amp; Santana Ridges</t>
  </si>
  <si>
    <t>Ridges Core Samples</t>
  </si>
  <si>
    <t>Reroute Pipeline In Ridges</t>
  </si>
  <si>
    <t>Survey Land For Metering Station</t>
  </si>
  <si>
    <t>Extended Overheads (42% Of $300)</t>
  </si>
  <si>
    <t>Additional Inspection Staff (42% Of $1,650)</t>
  </si>
  <si>
    <t>Brazil Pipeline Contractor Standby Expenses</t>
  </si>
  <si>
    <t>Brazil Pipeline Contractor Acceleration Expenses</t>
  </si>
  <si>
    <t>Ridges - Pipe Purchase And 13 KM Reroute</t>
  </si>
  <si>
    <t>SCC Overheads (42% Of $1,085)</t>
  </si>
  <si>
    <t>Credit Owner For Camp Accomodations</t>
  </si>
  <si>
    <t>PCO-001</t>
  </si>
  <si>
    <t>PCO-002</t>
  </si>
  <si>
    <t>PCO-003</t>
  </si>
  <si>
    <t>PCO-004</t>
  </si>
  <si>
    <t>PCO-009</t>
  </si>
  <si>
    <t>PCO-010</t>
  </si>
  <si>
    <t>PCO-011</t>
  </si>
  <si>
    <t>PCO-012</t>
  </si>
  <si>
    <t>PCO-014</t>
  </si>
  <si>
    <t>PCO-015</t>
  </si>
  <si>
    <t>PCO-016</t>
  </si>
  <si>
    <t>PCO-017</t>
  </si>
  <si>
    <t>PCO-018</t>
  </si>
  <si>
    <t>PCO-019</t>
  </si>
  <si>
    <t>PCO-020</t>
  </si>
  <si>
    <t>PCO-021</t>
  </si>
  <si>
    <t>PCO-022</t>
  </si>
  <si>
    <t>PCO-024</t>
  </si>
  <si>
    <t>PCO-026</t>
  </si>
  <si>
    <t>PCO-027</t>
  </si>
  <si>
    <t>PCO-049</t>
  </si>
  <si>
    <t>278 km natural gas pipeline</t>
  </si>
  <si>
    <t>362.1 km natural gas pipeline</t>
  </si>
  <si>
    <t>Reroute Near San Matias</t>
  </si>
  <si>
    <t>Reroute Near Indig. Peoples</t>
  </si>
  <si>
    <t>Eliminate Compressor Station</t>
  </si>
  <si>
    <t>Hydraulic Calcs For Pipeline Volumes</t>
  </si>
  <si>
    <t>Provide Master File Copies</t>
  </si>
  <si>
    <t>Produce Maps And Drawings</t>
  </si>
  <si>
    <t>Produce Master File Of ROW</t>
  </si>
  <si>
    <t>Meeting - La Paz 10/27/98</t>
  </si>
  <si>
    <t>Meeting - La Paz 9/10/98</t>
  </si>
  <si>
    <t>Meeting - La Paz 6/16/99</t>
  </si>
  <si>
    <t>Prepare Master File For Transredes</t>
  </si>
  <si>
    <t>Relocation Of Compressor Station From Protected Area</t>
  </si>
  <si>
    <t>Extended Overheads</t>
  </si>
  <si>
    <t>Additional Inspection Staff</t>
  </si>
  <si>
    <t>Contractor Standby Expenses</t>
  </si>
  <si>
    <t>Pipeline Acceleration Expenses</t>
  </si>
  <si>
    <t>IPE Reroute Survey</t>
  </si>
  <si>
    <t>Helicopter For Environmental Survey</t>
  </si>
  <si>
    <t>SCC Overheads (Restated Agreement)</t>
  </si>
  <si>
    <t xml:space="preserve">Additional Length due to Re-Routes </t>
  </si>
  <si>
    <t>Pipe purchase was necessary for drilling and to avoid delays</t>
  </si>
  <si>
    <t>Non-existent</t>
  </si>
  <si>
    <t xml:space="preserve">Provide Assistance for Archeological </t>
  </si>
  <si>
    <t>Drill Water Wells at San Miguelito</t>
  </si>
  <si>
    <t>PCO-005</t>
  </si>
  <si>
    <t>PCO-007</t>
  </si>
  <si>
    <t>PCO-008</t>
  </si>
  <si>
    <t>PCO-013</t>
  </si>
  <si>
    <t>PCO-059</t>
  </si>
  <si>
    <t>PCO-028</t>
  </si>
  <si>
    <t>PCO-042</t>
  </si>
  <si>
    <t>PCO-043</t>
  </si>
  <si>
    <t>PCO-044</t>
  </si>
  <si>
    <t>PCO-045</t>
  </si>
  <si>
    <t>PCO-046</t>
  </si>
  <si>
    <t>PCO-047</t>
  </si>
  <si>
    <t>PCO-048</t>
  </si>
  <si>
    <t>PCO-050</t>
  </si>
  <si>
    <t>PCO-051</t>
  </si>
  <si>
    <t>PCO-057</t>
  </si>
  <si>
    <t>PCO-060</t>
  </si>
  <si>
    <t>PCO-061</t>
  </si>
  <si>
    <t>PCO-062</t>
  </si>
  <si>
    <t>PCO-063</t>
  </si>
  <si>
    <t>PCO-068</t>
  </si>
  <si>
    <t>PCO-072</t>
  </si>
  <si>
    <t>Approved 11-Oct-00; Owner responsibility per contract</t>
  </si>
  <si>
    <t>Approved 11-Oct-00; Owner requested</t>
  </si>
  <si>
    <t>Approved 11-Oct-00</t>
  </si>
  <si>
    <t>Approved 11-Oct-00; Owner welding inspectors (costs of Parsons reps)</t>
  </si>
  <si>
    <t>Stand-by Changes due to Lack of Forestry Permits, 3 Days</t>
  </si>
  <si>
    <t>Lock-out from KP-113 to KP-290</t>
  </si>
  <si>
    <t>Lock-Out from KP-352+744 to KP-353+222</t>
  </si>
  <si>
    <t>Lock-Out at KP-344+867</t>
  </si>
  <si>
    <t>Additional Width of Shrink Sleeves, Bolivia</t>
  </si>
  <si>
    <t>Archaeological Investigation at KP-109</t>
  </si>
  <si>
    <t>Archaeological Investigation from KP-134+102 to KP-134+273</t>
  </si>
  <si>
    <t>Archaeological Investigation from KP-147+050 to KP-147+480</t>
  </si>
  <si>
    <t>Archaeological Investigation from KP-150+545 to KP-150+660</t>
  </si>
  <si>
    <t>Archaeological Investigation from KP-153+195 to KP-153+310</t>
  </si>
  <si>
    <t>Archaeological Investigation from KP-147+105 to KP-147+416</t>
  </si>
  <si>
    <t>Archaeological Investigation from KP-147+080 to KP-147+138</t>
  </si>
  <si>
    <t>Archaeological Investigation from KP-147+239 to KP-147+416</t>
  </si>
  <si>
    <t>Archaeological Investigation from KP-147+417 to KP-147+450</t>
  </si>
  <si>
    <t>Archaeological Investigation at San Juan Camp</t>
  </si>
  <si>
    <t>Archaeological Investigation at KP-134</t>
  </si>
  <si>
    <t>Archaeological Investigation from KP-155+148 to KP-156+800</t>
  </si>
  <si>
    <t>Archaeological Investigation at KP-169</t>
  </si>
  <si>
    <t>Archaeological Investigation from KP-154 to KP-174</t>
  </si>
  <si>
    <t>Archaeological Investigation at KP-155</t>
  </si>
  <si>
    <t>Archaeological Investigation at Santa Helena Camp</t>
  </si>
  <si>
    <t>Archaeological Investigation from KP-357+850 to KP-357+950</t>
  </si>
  <si>
    <t>Archaeological Investigation from KP-340+100 to KP-340+350</t>
  </si>
  <si>
    <t>Stand-by KP-187, ROW and Grade Crews</t>
  </si>
  <si>
    <t>Landowner Lock-out at KP-345+200, Tie-in Crew</t>
  </si>
  <si>
    <t>Clear Runway ext. San Matias</t>
  </si>
  <si>
    <t>Stby Civil Unrest San Matias</t>
  </si>
  <si>
    <t>Stand-by Charges due to lack of access from KP 113 - KP 221</t>
  </si>
  <si>
    <t>Disruption of Work at Santa Clara Community</t>
  </si>
  <si>
    <t>GasOriente Boliviano Ltda.</t>
  </si>
  <si>
    <t>Negative Bouyancy Lump Sum - See PCO-034</t>
  </si>
  <si>
    <t>Cuiaba 480 MW Power Plant</t>
  </si>
  <si>
    <t>Relocate 34.5 kV Line for Phase 2 Line to Utilize ROW</t>
  </si>
  <si>
    <t>Study of Fuel Flash Point</t>
  </si>
  <si>
    <t>Effluent Discharge Line</t>
  </si>
  <si>
    <t>Cascading Blowdown</t>
  </si>
  <si>
    <t>Relocation of CEMAT 13.8 kV Structures - Phase III T/L</t>
  </si>
  <si>
    <t>GasOcidente do Mato Grosso Ltda.</t>
  </si>
  <si>
    <t>Detail on when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</si>
</sst>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84" formatCode="[$$-409]#,##0"/>
    <numFmt numFmtId="188" formatCode="&quot;$&quot;#,##0"/>
    <numFmt numFmtId="197" formatCode="#,##0.000_);\(#,##0.000\)"/>
    <numFmt numFmtId="208" formatCode=";;;"/>
    <numFmt numFmtId="216" formatCode="#,##0.0_);\(#,##0.0\)"/>
    <numFmt numFmtId="217" formatCode="#,##0.0000_);[Red]\(#,##0.0000\)"/>
    <numFmt numFmtId="223" formatCode="0.000"/>
    <numFmt numFmtId="232" formatCode="#,##0.000_);[Red]\(#,##0.000\)"/>
    <numFmt numFmtId="252" formatCode="_(* #,##0.0000_);_(* \(#,##0.0000\);_(* &quot;-&quot;??_);_(@_)"/>
    <numFmt numFmtId="278" formatCode="General_)"/>
    <numFmt numFmtId="279" formatCode="0_)"/>
    <numFmt numFmtId="282" formatCode="0.00_)"/>
    <numFmt numFmtId="342" formatCode="m\-d\-yy"/>
    <numFmt numFmtId="345" formatCode="0.000000000_)"/>
    <numFmt numFmtId="346" formatCode="0.0000000000_)"/>
    <numFmt numFmtId="347" formatCode="0.00000000000_)"/>
    <numFmt numFmtId="348" formatCode="\X"/>
    <numFmt numFmtId="349" formatCode="0;[Red]0"/>
    <numFmt numFmtId="350" formatCode="00\-000"/>
    <numFmt numFmtId="351" formatCode="0000"/>
    <numFmt numFmtId="352" formatCode="#,###"/>
    <numFmt numFmtId="353" formatCode="#,###_)"/>
    <numFmt numFmtId="354" formatCode="00"/>
    <numFmt numFmtId="355" formatCode="#,###.##"/>
    <numFmt numFmtId="356" formatCode="000\-00\-0000"/>
    <numFmt numFmtId="357" formatCode="00\-000_)"/>
    <numFmt numFmtId="358" formatCode="m/d"/>
    <numFmt numFmtId="359" formatCode="#.##%"/>
    <numFmt numFmtId="360" formatCode="#.#%"/>
  </numFmts>
  <fonts count="6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6" fillId="0" borderId="0"/>
    <xf numFmtId="342" fontId="13" fillId="2" borderId="1">
      <alignment horizontal="center" vertical="center"/>
    </xf>
    <xf numFmtId="6" fontId="9" fillId="0" borderId="0">
      <protection locked="0"/>
    </xf>
    <xf numFmtId="354" fontId="4" fillId="0" borderId="0">
      <protection locked="0"/>
    </xf>
    <xf numFmtId="38" fontId="21" fillId="4" borderId="0" applyNumberFormat="0" applyBorder="0" applyAlignment="0" applyProtection="0"/>
    <xf numFmtId="0" fontId="22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3" fillId="0" borderId="2" applyNumberFormat="0" applyFill="0" applyAlignment="0" applyProtection="0"/>
    <xf numFmtId="10" fontId="21" fillId="5" borderId="3" applyNumberFormat="0" applyBorder="0" applyAlignment="0" applyProtection="0"/>
    <xf numFmtId="37" fontId="24" fillId="0" borderId="0"/>
    <xf numFmtId="282" fontId="25" fillId="0" borderId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1" fillId="8" borderId="0" applyNumberFormat="0" applyBorder="0" applyAlignment="0" applyProtection="0"/>
    <xf numFmtId="37" fontId="26" fillId="0" borderId="0"/>
    <xf numFmtId="37" fontId="26" fillId="4" borderId="0" applyNumberFormat="0" applyBorder="0" applyAlignment="0" applyProtection="0"/>
    <xf numFmtId="3" fontId="61" fillId="0" borderId="2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8" xfId="0" applyFont="1" applyFill="1" applyBorder="1"/>
    <xf numFmtId="0" fontId="3" fillId="0" borderId="8" xfId="0" applyFont="1" applyFill="1" applyBorder="1" applyAlignment="1">
      <alignment vertical="top"/>
    </xf>
    <xf numFmtId="0" fontId="0" fillId="0" borderId="0" xfId="0" applyAlignment="1">
      <alignment horizontal="center"/>
    </xf>
    <xf numFmtId="14" fontId="2" fillId="0" borderId="0" xfId="0" applyNumberFormat="1" applyFont="1"/>
    <xf numFmtId="0" fontId="2" fillId="0" borderId="6" xfId="0" applyFont="1" applyBorder="1"/>
    <xf numFmtId="0" fontId="3" fillId="0" borderId="8" xfId="0" applyFont="1" applyBorder="1"/>
    <xf numFmtId="0" fontId="3" fillId="0" borderId="0" xfId="0" applyNumberFormat="1" applyFont="1" applyBorder="1"/>
    <xf numFmtId="0" fontId="0" fillId="0" borderId="9" xfId="0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5" fontId="2" fillId="0" borderId="10" xfId="0" applyNumberFormat="1" applyFont="1" applyBorder="1"/>
    <xf numFmtId="5" fontId="3" fillId="0" borderId="10" xfId="0" applyNumberFormat="1" applyFont="1" applyFill="1" applyBorder="1"/>
    <xf numFmtId="0" fontId="3" fillId="0" borderId="8" xfId="0" applyNumberFormat="1" applyFont="1" applyBorder="1"/>
    <xf numFmtId="0" fontId="0" fillId="0" borderId="11" xfId="0" applyBorder="1"/>
    <xf numFmtId="0" fontId="2" fillId="0" borderId="11" xfId="0" applyFont="1" applyBorder="1" applyAlignment="1">
      <alignment horizontal="right"/>
    </xf>
    <xf numFmtId="5" fontId="2" fillId="0" borderId="12" xfId="0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right"/>
    </xf>
    <xf numFmtId="5" fontId="2" fillId="0" borderId="16" xfId="0" applyNumberFormat="1" applyFont="1" applyBorder="1"/>
    <xf numFmtId="0" fontId="0" fillId="0" borderId="7" xfId="0" applyBorder="1"/>
    <xf numFmtId="0" fontId="2" fillId="0" borderId="17" xfId="0" applyFont="1" applyBorder="1" applyAlignment="1">
      <alignment horizontal="center"/>
    </xf>
    <xf numFmtId="0" fontId="3" fillId="0" borderId="0" xfId="0" applyNumberFormat="1" applyFont="1" applyBorder="1" applyAlignment="1"/>
    <xf numFmtId="16" fontId="2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5" fontId="2" fillId="0" borderId="0" xfId="0" applyNumberFormat="1" applyFont="1" applyFill="1" applyBorder="1"/>
    <xf numFmtId="0" fontId="2" fillId="0" borderId="0" xfId="0" applyFont="1" applyBorder="1"/>
    <xf numFmtId="0" fontId="0" fillId="0" borderId="12" xfId="0" applyBorder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7" xfId="0" applyFont="1" applyFill="1" applyBorder="1"/>
    <xf numFmtId="0" fontId="0" fillId="0" borderId="8" xfId="0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18" xfId="0" applyBorder="1"/>
    <xf numFmtId="0" fontId="3" fillId="0" borderId="9" xfId="0" applyFont="1" applyBorder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Fill="1"/>
    <xf numFmtId="5" fontId="2" fillId="0" borderId="10" xfId="0" applyNumberFormat="1" applyFont="1" applyFill="1" applyBorder="1"/>
    <xf numFmtId="0" fontId="2" fillId="0" borderId="0" xfId="0" applyFont="1" applyBorder="1" applyAlignment="1">
      <alignment horizontal="right"/>
    </xf>
    <xf numFmtId="0" fontId="3" fillId="0" borderId="7" xfId="0" applyNumberFormat="1" applyFont="1" applyBorder="1"/>
    <xf numFmtId="0" fontId="3" fillId="0" borderId="19" xfId="0" applyNumberFormat="1" applyFont="1" applyBorder="1"/>
    <xf numFmtId="0" fontId="3" fillId="0" borderId="9" xfId="0" applyNumberFormat="1" applyFont="1" applyBorder="1"/>
    <xf numFmtId="0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3" fillId="0" borderId="10" xfId="0" applyFont="1" applyFill="1" applyBorder="1"/>
    <xf numFmtId="5" fontId="62" fillId="0" borderId="10" xfId="0" applyNumberFormat="1" applyFont="1" applyFill="1" applyBorder="1"/>
    <xf numFmtId="5" fontId="2" fillId="0" borderId="12" xfId="0" applyNumberFormat="1" applyFont="1" applyFill="1" applyBorder="1"/>
    <xf numFmtId="188" fontId="0" fillId="0" borderId="10" xfId="0" applyNumberFormat="1" applyBorder="1"/>
    <xf numFmtId="188" fontId="2" fillId="0" borderId="10" xfId="0" applyNumberFormat="1" applyFont="1" applyBorder="1"/>
    <xf numFmtId="0" fontId="0" fillId="0" borderId="10" xfId="0" applyBorder="1"/>
    <xf numFmtId="184" fontId="3" fillId="0" borderId="10" xfId="0" applyNumberFormat="1" applyFont="1" applyFill="1" applyBorder="1" applyAlignment="1">
      <alignment vertical="top"/>
    </xf>
    <xf numFmtId="0" fontId="2" fillId="0" borderId="14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17" xfId="0" applyFont="1" applyBorder="1" applyAlignment="1">
      <alignment vertical="top"/>
    </xf>
    <xf numFmtId="0" fontId="2" fillId="0" borderId="12" xfId="0" applyFont="1" applyBorder="1" applyAlignment="1">
      <alignment horizontal="center" vertical="top"/>
    </xf>
    <xf numFmtId="5" fontId="3" fillId="0" borderId="17" xfId="0" applyNumberFormat="1" applyFont="1" applyBorder="1" applyAlignment="1">
      <alignment vertical="top"/>
    </xf>
    <xf numFmtId="5" fontId="3" fillId="0" borderId="10" xfId="0" applyNumberFormat="1" applyFont="1" applyBorder="1" applyAlignment="1">
      <alignment vertical="top"/>
    </xf>
    <xf numFmtId="5" fontId="3" fillId="0" borderId="20" xfId="0" applyNumberFormat="1" applyFont="1" applyBorder="1" applyAlignment="1">
      <alignment vertical="top"/>
    </xf>
    <xf numFmtId="5" fontId="2" fillId="0" borderId="10" xfId="0" applyNumberFormat="1" applyFont="1" applyBorder="1" applyAlignment="1">
      <alignment vertical="top"/>
    </xf>
    <xf numFmtId="5" fontId="3" fillId="0" borderId="10" xfId="0" applyNumberFormat="1" applyFont="1" applyFill="1" applyBorder="1" applyAlignment="1">
      <alignment vertical="top"/>
    </xf>
    <xf numFmtId="5" fontId="2" fillId="0" borderId="10" xfId="0" applyNumberFormat="1" applyFont="1" applyFill="1" applyBorder="1" applyAlignment="1">
      <alignment vertical="top"/>
    </xf>
    <xf numFmtId="5" fontId="62" fillId="0" borderId="10" xfId="0" applyNumberFormat="1" applyFont="1" applyFill="1" applyBorder="1" applyAlignment="1">
      <alignment vertical="top"/>
    </xf>
    <xf numFmtId="15" fontId="2" fillId="0" borderId="11" xfId="0" applyNumberFormat="1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7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15" fontId="2" fillId="0" borderId="12" xfId="0" applyNumberFormat="1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 wrapText="1"/>
    </xf>
    <xf numFmtId="15" fontId="2" fillId="0" borderId="11" xfId="0" applyNumberFormat="1" applyFont="1" applyBorder="1" applyAlignment="1">
      <alignment horizontal="center" vertical="top" wrapText="1"/>
    </xf>
    <xf numFmtId="15" fontId="2" fillId="0" borderId="10" xfId="0" applyNumberFormat="1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0" fontId="2" fillId="9" borderId="0" xfId="0" applyFont="1" applyFill="1" applyBorder="1"/>
    <xf numFmtId="0" fontId="2" fillId="9" borderId="9" xfId="0" applyFont="1" applyFill="1" applyBorder="1" applyAlignment="1">
      <alignment horizontal="right"/>
    </xf>
    <xf numFmtId="5" fontId="2" fillId="9" borderId="10" xfId="0" applyNumberFormat="1" applyFont="1" applyFill="1" applyBorder="1"/>
    <xf numFmtId="0" fontId="2" fillId="9" borderId="0" xfId="0" applyFont="1" applyFill="1" applyBorder="1" applyAlignment="1">
      <alignment horizontal="right"/>
    </xf>
  </cellXfs>
  <cellStyles count="19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_CurrencySKorea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29</xdr:row>
      <xdr:rowOff>0</xdr:rowOff>
    </xdr:from>
    <xdr:to>
      <xdr:col>16</xdr:col>
      <xdr:colOff>180975</xdr:colOff>
      <xdr:row>61</xdr:row>
      <xdr:rowOff>57150</xdr:rowOff>
    </xdr:to>
    <xdr:sp macro="" textlink="">
      <xdr:nvSpPr>
        <xdr:cNvPr id="5122" name="Rectangle 2"/>
        <xdr:cNvSpPr>
          <a:spLocks noChangeArrowheads="1"/>
        </xdr:cNvSpPr>
      </xdr:nvSpPr>
      <xdr:spPr bwMode="auto">
        <a:xfrm>
          <a:off x="6943725" y="4762500"/>
          <a:ext cx="8467725" cy="9124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28575</xdr:rowOff>
    </xdr:from>
    <xdr:to>
      <xdr:col>14</xdr:col>
      <xdr:colOff>142875</xdr:colOff>
      <xdr:row>49</xdr:row>
      <xdr:rowOff>95250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7038975" y="4581525"/>
          <a:ext cx="8848725" cy="6219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30</xdr:row>
      <xdr:rowOff>0</xdr:rowOff>
    </xdr:from>
    <xdr:to>
      <xdr:col>15</xdr:col>
      <xdr:colOff>123825</xdr:colOff>
      <xdr:row>70</xdr:row>
      <xdr:rowOff>76200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6457950" y="4962525"/>
          <a:ext cx="9772650" cy="12058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a_rac/Cuiaba%20I/New_Models/2000/04242000/Bank/04242000_Epe_B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Tariff"/>
      <sheetName val="Rev_Exp"/>
      <sheetName val="CF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BS_IS"/>
      <sheetName val="Ref1"/>
      <sheetName val="Ref2"/>
      <sheetName val="Ref3"/>
      <sheetName val="Ref4"/>
      <sheetName val="Ref5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67"/>
  <sheetViews>
    <sheetView showGridLines="0" tabSelected="1" topLeftCell="A38" zoomScale="85" workbookViewId="0">
      <selection activeCell="B63" sqref="B63:E63"/>
    </sheetView>
  </sheetViews>
  <sheetFormatPr defaultRowHeight="12.75"/>
  <cols>
    <col min="1" max="1" width="10.28515625" customWidth="1"/>
    <col min="2" max="2" width="56.42578125" style="63" customWidth="1"/>
    <col min="3" max="3" width="10" customWidth="1"/>
    <col min="4" max="4" width="3.42578125" customWidth="1"/>
    <col min="6" max="6" width="13.28515625" style="12" customWidth="1"/>
    <col min="7" max="7" width="2.28515625" customWidth="1"/>
    <col min="8" max="8" width="50.42578125" style="63" customWidth="1"/>
    <col min="18" max="18" width="15.140625" customWidth="1"/>
  </cols>
  <sheetData>
    <row r="1" spans="1:8">
      <c r="A1" s="1" t="s">
        <v>141</v>
      </c>
      <c r="E1" s="70"/>
      <c r="F1" s="71"/>
    </row>
    <row r="2" spans="1:8">
      <c r="A2" s="1" t="s">
        <v>9</v>
      </c>
      <c r="E2" s="70"/>
      <c r="F2" s="71"/>
    </row>
    <row r="3" spans="1:8">
      <c r="A3" s="1" t="s">
        <v>304</v>
      </c>
      <c r="E3" s="70"/>
      <c r="F3" s="71"/>
    </row>
    <row r="4" spans="1:8" ht="13.5" thickBot="1">
      <c r="A4" s="13">
        <v>36841</v>
      </c>
      <c r="E4" s="70"/>
      <c r="F4" s="71"/>
    </row>
    <row r="5" spans="1:8">
      <c r="A5" s="14" t="s">
        <v>14</v>
      </c>
      <c r="B5" s="64"/>
      <c r="C5" s="3"/>
      <c r="D5" s="3"/>
      <c r="E5" s="72"/>
      <c r="F5" s="92" t="s">
        <v>15</v>
      </c>
      <c r="G5" s="92"/>
      <c r="H5" s="93" t="s">
        <v>311</v>
      </c>
    </row>
    <row r="6" spans="1:8" ht="13.5" thickBot="1">
      <c r="A6" s="15"/>
      <c r="B6" s="65"/>
      <c r="C6" s="8"/>
      <c r="D6" s="8"/>
      <c r="E6" s="73" t="s">
        <v>32</v>
      </c>
      <c r="F6" s="81">
        <v>36622</v>
      </c>
      <c r="G6" s="81"/>
      <c r="H6" s="94"/>
    </row>
    <row r="7" spans="1:8">
      <c r="A7" s="2" t="s">
        <v>34</v>
      </c>
      <c r="B7" s="66" t="s">
        <v>35</v>
      </c>
      <c r="C7" s="49"/>
      <c r="D7" s="50"/>
      <c r="E7" s="74">
        <v>26.393000000000001</v>
      </c>
      <c r="F7" s="82" t="s">
        <v>33</v>
      </c>
      <c r="G7" s="39"/>
      <c r="H7" s="90"/>
    </row>
    <row r="8" spans="1:8">
      <c r="A8" s="15" t="s">
        <v>36</v>
      </c>
      <c r="B8" s="67" t="s">
        <v>37</v>
      </c>
      <c r="C8" s="16"/>
      <c r="D8" s="51"/>
      <c r="E8" s="75">
        <v>447</v>
      </c>
      <c r="F8" s="83" t="s">
        <v>33</v>
      </c>
      <c r="G8" s="39"/>
      <c r="H8" s="90"/>
    </row>
    <row r="9" spans="1:8">
      <c r="A9" s="15" t="s">
        <v>38</v>
      </c>
      <c r="B9" s="67" t="s">
        <v>307</v>
      </c>
      <c r="C9" s="16"/>
      <c r="D9" s="51"/>
      <c r="E9" s="75">
        <v>355.834</v>
      </c>
      <c r="F9" s="83" t="s">
        <v>33</v>
      </c>
      <c r="G9" s="39"/>
      <c r="H9" s="90"/>
    </row>
    <row r="10" spans="1:8">
      <c r="A10" s="15" t="s">
        <v>39</v>
      </c>
      <c r="B10" s="67" t="s">
        <v>40</v>
      </c>
      <c r="C10" s="16"/>
      <c r="D10" s="51"/>
      <c r="E10" s="75">
        <v>96.263000000000005</v>
      </c>
      <c r="F10" s="83" t="s">
        <v>33</v>
      </c>
      <c r="G10" s="39"/>
      <c r="H10" s="90"/>
    </row>
    <row r="11" spans="1:8">
      <c r="A11" s="15" t="s">
        <v>41</v>
      </c>
      <c r="B11" s="67" t="s">
        <v>308</v>
      </c>
      <c r="C11" s="16"/>
      <c r="D11" s="51"/>
      <c r="E11" s="75">
        <v>34.473999999999997</v>
      </c>
      <c r="F11" s="83" t="s">
        <v>33</v>
      </c>
      <c r="G11" s="39"/>
      <c r="H11" s="90"/>
    </row>
    <row r="12" spans="1:8">
      <c r="A12" s="15" t="s">
        <v>42</v>
      </c>
      <c r="B12" s="67" t="s">
        <v>43</v>
      </c>
      <c r="C12" s="16"/>
      <c r="D12" s="51"/>
      <c r="E12" s="75">
        <v>49.442</v>
      </c>
      <c r="F12" s="83" t="s">
        <v>33</v>
      </c>
      <c r="G12" s="39"/>
      <c r="H12" s="90"/>
    </row>
    <row r="13" spans="1:8">
      <c r="A13" s="15" t="s">
        <v>44</v>
      </c>
      <c r="B13" s="67" t="s">
        <v>47</v>
      </c>
      <c r="C13" s="16"/>
      <c r="D13" s="51"/>
      <c r="E13" s="75">
        <v>-450</v>
      </c>
      <c r="F13" s="83" t="s">
        <v>33</v>
      </c>
      <c r="G13" s="39"/>
      <c r="H13" s="90"/>
    </row>
    <row r="14" spans="1:8">
      <c r="A14" s="15" t="s">
        <v>45</v>
      </c>
      <c r="B14" s="67" t="s">
        <v>46</v>
      </c>
      <c r="C14" s="16"/>
      <c r="D14" s="51"/>
      <c r="E14" s="75">
        <v>109.72199999999999</v>
      </c>
      <c r="F14" s="83" t="s">
        <v>33</v>
      </c>
      <c r="G14" s="39"/>
      <c r="H14" s="90"/>
    </row>
    <row r="15" spans="1:8">
      <c r="A15" s="15" t="s">
        <v>48</v>
      </c>
      <c r="B15" s="67" t="s">
        <v>49</v>
      </c>
      <c r="C15" s="16"/>
      <c r="D15" s="51"/>
      <c r="E15" s="75">
        <v>237.99799999999999</v>
      </c>
      <c r="F15" s="83" t="s">
        <v>33</v>
      </c>
      <c r="G15" s="39"/>
      <c r="H15" s="90"/>
    </row>
    <row r="16" spans="1:8">
      <c r="A16" s="15" t="s">
        <v>50</v>
      </c>
      <c r="B16" s="67" t="s">
        <v>51</v>
      </c>
      <c r="C16" s="16"/>
      <c r="D16" s="51"/>
      <c r="E16" s="75">
        <v>298.13200000000001</v>
      </c>
      <c r="F16" s="83" t="s">
        <v>33</v>
      </c>
      <c r="G16" s="39"/>
      <c r="H16" s="90"/>
    </row>
    <row r="17" spans="1:8">
      <c r="A17" s="15" t="s">
        <v>52</v>
      </c>
      <c r="B17" s="67" t="s">
        <v>53</v>
      </c>
      <c r="C17" s="16"/>
      <c r="D17" s="51"/>
      <c r="E17" s="75">
        <v>10012.339</v>
      </c>
      <c r="F17" s="83" t="s">
        <v>33</v>
      </c>
      <c r="G17" s="39"/>
      <c r="H17" s="90"/>
    </row>
    <row r="18" spans="1:8">
      <c r="A18" s="15" t="s">
        <v>54</v>
      </c>
      <c r="B18" s="67" t="s">
        <v>57</v>
      </c>
      <c r="C18" s="16"/>
      <c r="D18" s="51"/>
      <c r="E18" s="75">
        <v>509.46400000000006</v>
      </c>
      <c r="F18" s="83" t="s">
        <v>33</v>
      </c>
      <c r="G18" s="39"/>
      <c r="H18" s="90"/>
    </row>
    <row r="19" spans="1:8">
      <c r="A19" s="15" t="s">
        <v>55</v>
      </c>
      <c r="B19" s="67" t="s">
        <v>56</v>
      </c>
      <c r="C19" s="16"/>
      <c r="D19" s="51"/>
      <c r="E19" s="75">
        <v>29.88</v>
      </c>
      <c r="F19" s="83" t="s">
        <v>33</v>
      </c>
      <c r="G19" s="39"/>
      <c r="H19" s="90"/>
    </row>
    <row r="20" spans="1:8">
      <c r="A20" s="15" t="s">
        <v>58</v>
      </c>
      <c r="B20" s="67" t="s">
        <v>59</v>
      </c>
      <c r="C20" s="16"/>
      <c r="D20" s="51"/>
      <c r="E20" s="75">
        <v>47.648000000000003</v>
      </c>
      <c r="F20" s="83" t="s">
        <v>33</v>
      </c>
      <c r="G20" s="39"/>
      <c r="H20" s="90"/>
    </row>
    <row r="21" spans="1:8">
      <c r="A21" s="15" t="s">
        <v>60</v>
      </c>
      <c r="B21" s="67" t="s">
        <v>61</v>
      </c>
      <c r="C21" s="16"/>
      <c r="D21" s="51"/>
      <c r="E21" s="75">
        <v>125.626</v>
      </c>
      <c r="F21" s="83" t="s">
        <v>33</v>
      </c>
      <c r="G21" s="39"/>
      <c r="H21" s="90"/>
    </row>
    <row r="22" spans="1:8">
      <c r="A22" s="15" t="s">
        <v>62</v>
      </c>
      <c r="B22" s="67" t="s">
        <v>63</v>
      </c>
      <c r="C22" s="16"/>
      <c r="D22" s="51"/>
      <c r="E22" s="75">
        <v>21.873000000000001</v>
      </c>
      <c r="F22" s="83" t="s">
        <v>33</v>
      </c>
      <c r="G22" s="39"/>
      <c r="H22" s="90"/>
    </row>
    <row r="23" spans="1:8">
      <c r="A23" s="15" t="s">
        <v>64</v>
      </c>
      <c r="B23" s="67" t="s">
        <v>65</v>
      </c>
      <c r="C23" s="16"/>
      <c r="D23" s="51"/>
      <c r="E23" s="75">
        <v>1085</v>
      </c>
      <c r="F23" s="83" t="s">
        <v>33</v>
      </c>
      <c r="G23" s="39"/>
      <c r="H23" s="90"/>
    </row>
    <row r="24" spans="1:8">
      <c r="A24" s="15" t="s">
        <v>66</v>
      </c>
      <c r="B24" s="67" t="s">
        <v>67</v>
      </c>
      <c r="C24" s="16"/>
      <c r="D24" s="51"/>
      <c r="E24" s="75">
        <v>50.67</v>
      </c>
      <c r="F24" s="83" t="s">
        <v>33</v>
      </c>
      <c r="G24" s="39"/>
      <c r="H24" s="90"/>
    </row>
    <row r="25" spans="1:8">
      <c r="A25" s="15" t="s">
        <v>68</v>
      </c>
      <c r="B25" s="67" t="s">
        <v>69</v>
      </c>
      <c r="C25" s="16"/>
      <c r="D25" s="51"/>
      <c r="E25" s="75">
        <v>100</v>
      </c>
      <c r="F25" s="83" t="s">
        <v>33</v>
      </c>
      <c r="G25" s="39"/>
      <c r="H25" s="90"/>
    </row>
    <row r="26" spans="1:8">
      <c r="A26" s="15" t="s">
        <v>70</v>
      </c>
      <c r="B26" s="67" t="s">
        <v>71</v>
      </c>
      <c r="C26" s="16"/>
      <c r="D26" s="51"/>
      <c r="E26" s="75">
        <v>9.4619999999999997</v>
      </c>
      <c r="F26" s="83" t="s">
        <v>33</v>
      </c>
      <c r="G26" s="39"/>
      <c r="H26" s="90"/>
    </row>
    <row r="27" spans="1:8">
      <c r="A27" s="15" t="s">
        <v>72</v>
      </c>
      <c r="B27" s="67" t="s">
        <v>73</v>
      </c>
      <c r="C27" s="16"/>
      <c r="D27" s="51"/>
      <c r="E27" s="76">
        <v>3.238</v>
      </c>
      <c r="F27" s="84" t="s">
        <v>33</v>
      </c>
      <c r="G27" s="39"/>
      <c r="H27" s="90"/>
    </row>
    <row r="28" spans="1:8" ht="16.5" customHeight="1">
      <c r="A28" s="15"/>
      <c r="B28" s="67"/>
      <c r="C28" s="16"/>
      <c r="D28" s="52" t="s">
        <v>16</v>
      </c>
      <c r="E28" s="77">
        <f>SUM(E7:E27)</f>
        <v>13200.457999999997</v>
      </c>
      <c r="F28" s="83"/>
      <c r="G28" s="39"/>
      <c r="H28" s="90"/>
    </row>
    <row r="29" spans="1:8">
      <c r="A29" s="15"/>
      <c r="B29" s="67"/>
      <c r="C29" s="16"/>
      <c r="D29" s="51"/>
      <c r="E29" s="76"/>
      <c r="F29" s="84"/>
      <c r="G29" s="39"/>
      <c r="H29" s="90"/>
    </row>
    <row r="30" spans="1:8" ht="25.5">
      <c r="A30" s="15" t="s">
        <v>74</v>
      </c>
      <c r="B30" s="65" t="s">
        <v>75</v>
      </c>
      <c r="C30" s="8"/>
      <c r="D30" s="44"/>
      <c r="E30" s="78">
        <v>391.58199999999999</v>
      </c>
      <c r="F30" s="83" t="s">
        <v>17</v>
      </c>
      <c r="G30" s="39"/>
      <c r="H30" s="90" t="s">
        <v>7</v>
      </c>
    </row>
    <row r="31" spans="1:8" ht="25.5">
      <c r="A31" s="15" t="s">
        <v>76</v>
      </c>
      <c r="B31" s="65" t="s">
        <v>77</v>
      </c>
      <c r="C31" s="8"/>
      <c r="D31" s="44"/>
      <c r="E31" s="78">
        <v>18.216999999999999</v>
      </c>
      <c r="F31" s="83" t="s">
        <v>17</v>
      </c>
      <c r="G31" s="39"/>
      <c r="H31" s="90" t="s">
        <v>7</v>
      </c>
    </row>
    <row r="32" spans="1:8" ht="25.5">
      <c r="A32" s="15" t="s">
        <v>83</v>
      </c>
      <c r="B32" s="65" t="s">
        <v>84</v>
      </c>
      <c r="C32" s="8"/>
      <c r="D32" s="44"/>
      <c r="E32" s="78">
        <v>149.38499999999999</v>
      </c>
      <c r="F32" s="83" t="s">
        <v>17</v>
      </c>
      <c r="G32" s="39"/>
      <c r="H32" s="90" t="s">
        <v>127</v>
      </c>
    </row>
    <row r="33" spans="1:8" ht="25.5">
      <c r="A33" s="15" t="s">
        <v>85</v>
      </c>
      <c r="B33" s="65" t="s">
        <v>305</v>
      </c>
      <c r="C33" s="8"/>
      <c r="D33" s="44"/>
      <c r="E33" s="78">
        <v>61.7</v>
      </c>
      <c r="F33" s="83" t="s">
        <v>17</v>
      </c>
      <c r="G33" s="39"/>
      <c r="H33" s="90" t="s">
        <v>127</v>
      </c>
    </row>
    <row r="34" spans="1:8" ht="25.5">
      <c r="A34" s="15" t="s">
        <v>86</v>
      </c>
      <c r="B34" s="65" t="s">
        <v>87</v>
      </c>
      <c r="C34" s="8"/>
      <c r="D34" s="44"/>
      <c r="E34" s="78">
        <v>30.222000000000001</v>
      </c>
      <c r="F34" s="83" t="s">
        <v>17</v>
      </c>
      <c r="G34" s="39"/>
      <c r="H34" s="90" t="s">
        <v>127</v>
      </c>
    </row>
    <row r="35" spans="1:8" ht="25.5">
      <c r="A35" s="15" t="s">
        <v>88</v>
      </c>
      <c r="B35" s="65" t="s">
        <v>89</v>
      </c>
      <c r="C35" s="8"/>
      <c r="D35" s="44"/>
      <c r="E35" s="78">
        <v>51.616</v>
      </c>
      <c r="F35" s="83" t="s">
        <v>17</v>
      </c>
      <c r="G35" s="39"/>
      <c r="H35" s="90" t="s">
        <v>7</v>
      </c>
    </row>
    <row r="36" spans="1:8" ht="25.5">
      <c r="A36" s="15" t="s">
        <v>90</v>
      </c>
      <c r="B36" s="65" t="s">
        <v>91</v>
      </c>
      <c r="C36" s="8"/>
      <c r="D36" s="44"/>
      <c r="E36" s="78">
        <v>50.975000000000001</v>
      </c>
      <c r="F36" s="83" t="s">
        <v>17</v>
      </c>
      <c r="G36" s="39"/>
      <c r="H36" s="90" t="s">
        <v>127</v>
      </c>
    </row>
    <row r="37" spans="1:8" ht="25.5">
      <c r="A37" s="15" t="s">
        <v>92</v>
      </c>
      <c r="B37" s="65" t="s">
        <v>309</v>
      </c>
      <c r="C37" s="8"/>
      <c r="D37" s="44"/>
      <c r="E37" s="78">
        <v>10.57</v>
      </c>
      <c r="F37" s="83" t="s">
        <v>17</v>
      </c>
      <c r="G37" s="39"/>
      <c r="H37" s="90" t="s">
        <v>127</v>
      </c>
    </row>
    <row r="38" spans="1:8" ht="25.5">
      <c r="A38" s="15" t="s">
        <v>97</v>
      </c>
      <c r="B38" s="65" t="s">
        <v>306</v>
      </c>
      <c r="C38" s="8"/>
      <c r="D38" s="44"/>
      <c r="E38" s="78">
        <v>88.733000000000004</v>
      </c>
      <c r="F38" s="83" t="s">
        <v>17</v>
      </c>
      <c r="G38" s="39"/>
      <c r="H38" s="90" t="s">
        <v>7</v>
      </c>
    </row>
    <row r="39" spans="1:8" ht="25.5">
      <c r="A39" s="15" t="s">
        <v>18</v>
      </c>
      <c r="B39" s="65"/>
      <c r="C39" s="8"/>
      <c r="D39" s="44"/>
      <c r="E39" s="78">
        <v>1450</v>
      </c>
      <c r="F39" s="83" t="s">
        <v>17</v>
      </c>
      <c r="G39" s="39"/>
      <c r="H39" s="90" t="s">
        <v>139</v>
      </c>
    </row>
    <row r="40" spans="1:8" ht="25.5">
      <c r="A40" s="21" t="s">
        <v>99</v>
      </c>
      <c r="B40" s="67" t="s">
        <v>100</v>
      </c>
      <c r="C40" s="16"/>
      <c r="D40" s="51"/>
      <c r="E40" s="78">
        <v>52.006</v>
      </c>
      <c r="F40" s="85" t="s">
        <v>244</v>
      </c>
      <c r="G40" s="39"/>
      <c r="H40" s="90" t="s">
        <v>7</v>
      </c>
    </row>
    <row r="41" spans="1:8">
      <c r="A41" s="21"/>
      <c r="B41" s="67"/>
      <c r="C41" s="16"/>
      <c r="D41" s="52" t="s">
        <v>27</v>
      </c>
      <c r="E41" s="79">
        <f>SUM(E28+SUM(E30:E40))</f>
        <v>15555.463999999996</v>
      </c>
      <c r="F41" s="85"/>
      <c r="G41" s="39"/>
      <c r="H41" s="90"/>
    </row>
    <row r="42" spans="1:8">
      <c r="A42" s="21"/>
      <c r="B42" s="67"/>
      <c r="C42" s="16"/>
      <c r="D42" s="52" t="s">
        <v>26</v>
      </c>
      <c r="E42" s="79">
        <f>E41-E28</f>
        <v>2355.0059999999994</v>
      </c>
      <c r="F42" s="85"/>
      <c r="G42" s="39"/>
      <c r="H42" s="90"/>
    </row>
    <row r="43" spans="1:8">
      <c r="A43" s="21"/>
      <c r="B43" s="67"/>
      <c r="C43" s="16"/>
      <c r="D43" s="52"/>
      <c r="E43" s="79"/>
      <c r="F43" s="83"/>
      <c r="G43" s="39"/>
      <c r="H43" s="90"/>
    </row>
    <row r="44" spans="1:8" ht="25.5">
      <c r="A44" s="15" t="s">
        <v>78</v>
      </c>
      <c r="B44" s="67" t="s">
        <v>79</v>
      </c>
      <c r="C44" s="16"/>
      <c r="D44" s="51"/>
      <c r="E44" s="78">
        <v>115.34</v>
      </c>
      <c r="F44" s="83" t="s">
        <v>17</v>
      </c>
      <c r="G44" s="39"/>
      <c r="H44" s="90" t="s">
        <v>125</v>
      </c>
    </row>
    <row r="45" spans="1:8" ht="25.5">
      <c r="A45" s="15" t="s">
        <v>80</v>
      </c>
      <c r="B45" s="67" t="s">
        <v>81</v>
      </c>
      <c r="C45" s="16"/>
      <c r="D45" s="51"/>
      <c r="E45" s="78">
        <v>44.128999999999998</v>
      </c>
      <c r="F45" s="83" t="s">
        <v>17</v>
      </c>
      <c r="G45" s="39"/>
      <c r="H45" s="90" t="s">
        <v>126</v>
      </c>
    </row>
    <row r="46" spans="1:8" ht="25.5">
      <c r="A46" s="15" t="s">
        <v>82</v>
      </c>
      <c r="B46" s="67" t="s">
        <v>6</v>
      </c>
      <c r="C46" s="16"/>
      <c r="D46" s="51"/>
      <c r="E46" s="78">
        <v>35.512</v>
      </c>
      <c r="F46" s="83" t="s">
        <v>17</v>
      </c>
      <c r="G46" s="39"/>
      <c r="H46" s="90" t="s">
        <v>126</v>
      </c>
    </row>
    <row r="47" spans="1:8">
      <c r="A47" s="15" t="s">
        <v>93</v>
      </c>
      <c r="B47" s="67" t="s">
        <v>94</v>
      </c>
      <c r="C47" s="16"/>
      <c r="D47" s="51"/>
      <c r="E47" s="78">
        <v>733.96600000000001</v>
      </c>
      <c r="F47" s="83" t="s">
        <v>17</v>
      </c>
      <c r="G47" s="39"/>
      <c r="H47" s="90" t="s">
        <v>128</v>
      </c>
    </row>
    <row r="48" spans="1:8">
      <c r="A48" s="15" t="s">
        <v>95</v>
      </c>
      <c r="B48" s="67" t="s">
        <v>96</v>
      </c>
      <c r="C48" s="16"/>
      <c r="D48" s="51"/>
      <c r="E48" s="78">
        <v>138.995</v>
      </c>
      <c r="F48" s="83" t="s">
        <v>17</v>
      </c>
      <c r="G48" s="39"/>
      <c r="H48" s="90" t="s">
        <v>8</v>
      </c>
    </row>
    <row r="49" spans="1:8" ht="25.5">
      <c r="A49" s="15" t="s">
        <v>98</v>
      </c>
      <c r="B49" s="65" t="s">
        <v>10</v>
      </c>
      <c r="C49" s="8"/>
      <c r="D49" s="44"/>
      <c r="E49" s="78">
        <v>125.595</v>
      </c>
      <c r="F49" s="83" t="s">
        <v>17</v>
      </c>
      <c r="G49" s="39"/>
      <c r="H49" s="90" t="s">
        <v>124</v>
      </c>
    </row>
    <row r="50" spans="1:8">
      <c r="A50" s="21" t="s">
        <v>101</v>
      </c>
      <c r="B50" s="67" t="s">
        <v>102</v>
      </c>
      <c r="C50" s="16"/>
      <c r="D50" s="51"/>
      <c r="E50" s="78">
        <v>10.579000000000001</v>
      </c>
      <c r="F50" s="85" t="s">
        <v>244</v>
      </c>
      <c r="G50" s="39"/>
      <c r="H50" s="90" t="s">
        <v>129</v>
      </c>
    </row>
    <row r="51" spans="1:8">
      <c r="A51" s="21" t="s">
        <v>103</v>
      </c>
      <c r="B51" s="67" t="s">
        <v>104</v>
      </c>
      <c r="C51" s="16"/>
      <c r="D51" s="51"/>
      <c r="E51" s="78">
        <v>7.85</v>
      </c>
      <c r="F51" s="85" t="s">
        <v>244</v>
      </c>
      <c r="G51" s="39"/>
      <c r="H51" s="90" t="s">
        <v>129</v>
      </c>
    </row>
    <row r="52" spans="1:8" ht="25.5">
      <c r="A52" s="21" t="s">
        <v>105</v>
      </c>
      <c r="B52" s="67" t="s">
        <v>106</v>
      </c>
      <c r="C52" s="16"/>
      <c r="D52" s="51"/>
      <c r="E52" s="78">
        <v>23.154</v>
      </c>
      <c r="F52" s="85" t="s">
        <v>244</v>
      </c>
      <c r="G52" s="39"/>
      <c r="H52" s="90" t="s">
        <v>129</v>
      </c>
    </row>
    <row r="53" spans="1:8" ht="25.5">
      <c r="A53" s="21" t="s">
        <v>107</v>
      </c>
      <c r="B53" s="67" t="s">
        <v>108</v>
      </c>
      <c r="C53" s="16"/>
      <c r="D53" s="51"/>
      <c r="E53" s="78">
        <v>300</v>
      </c>
      <c r="F53" s="85" t="s">
        <v>244</v>
      </c>
      <c r="G53" s="39"/>
      <c r="H53" s="90" t="s">
        <v>138</v>
      </c>
    </row>
    <row r="54" spans="1:8" ht="25.5">
      <c r="A54" s="21" t="s">
        <v>109</v>
      </c>
      <c r="B54" s="67" t="s">
        <v>110</v>
      </c>
      <c r="C54" s="16"/>
      <c r="D54" s="51"/>
      <c r="E54" s="78">
        <v>16.888000000000002</v>
      </c>
      <c r="F54" s="85" t="s">
        <v>244</v>
      </c>
      <c r="G54" s="39"/>
      <c r="H54" s="90" t="s">
        <v>130</v>
      </c>
    </row>
    <row r="55" spans="1:8">
      <c r="A55" s="21" t="s">
        <v>111</v>
      </c>
      <c r="B55" s="67" t="s">
        <v>112</v>
      </c>
      <c r="C55" s="16"/>
      <c r="D55" s="51"/>
      <c r="E55" s="78">
        <v>18.334</v>
      </c>
      <c r="F55" s="85" t="s">
        <v>244</v>
      </c>
      <c r="G55" s="39"/>
      <c r="H55" s="90" t="s">
        <v>131</v>
      </c>
    </row>
    <row r="56" spans="1:8" ht="25.5">
      <c r="A56" s="21" t="s">
        <v>113</v>
      </c>
      <c r="B56" s="67" t="s">
        <v>114</v>
      </c>
      <c r="C56" s="16"/>
      <c r="D56" s="51"/>
      <c r="E56" s="78">
        <v>43.704000000000001</v>
      </c>
      <c r="F56" s="85" t="s">
        <v>244</v>
      </c>
      <c r="G56" s="39"/>
      <c r="H56" s="90" t="s">
        <v>132</v>
      </c>
    </row>
    <row r="57" spans="1:8" ht="25.5">
      <c r="A57" s="21" t="s">
        <v>115</v>
      </c>
      <c r="B57" s="67" t="s">
        <v>116</v>
      </c>
      <c r="C57" s="16"/>
      <c r="D57" s="51"/>
      <c r="E57" s="78">
        <v>158.428</v>
      </c>
      <c r="F57" s="85" t="s">
        <v>244</v>
      </c>
      <c r="G57" s="39"/>
      <c r="H57" s="90" t="s">
        <v>133</v>
      </c>
    </row>
    <row r="58" spans="1:8" ht="25.5">
      <c r="A58" s="21" t="s">
        <v>117</v>
      </c>
      <c r="B58" s="67" t="s">
        <v>118</v>
      </c>
      <c r="C58" s="16"/>
      <c r="D58" s="51"/>
      <c r="E58" s="78">
        <v>-40.128</v>
      </c>
      <c r="F58" s="85" t="s">
        <v>244</v>
      </c>
      <c r="G58" s="39"/>
      <c r="H58" s="90" t="s">
        <v>134</v>
      </c>
    </row>
    <row r="59" spans="1:8" ht="25.5">
      <c r="A59" s="21" t="s">
        <v>119</v>
      </c>
      <c r="B59" s="67" t="s">
        <v>120</v>
      </c>
      <c r="C59" s="16"/>
      <c r="D59" s="51"/>
      <c r="E59" s="78">
        <v>40.404000000000003</v>
      </c>
      <c r="F59" s="85" t="s">
        <v>244</v>
      </c>
      <c r="G59" s="39"/>
      <c r="H59" s="90" t="s">
        <v>135</v>
      </c>
    </row>
    <row r="60" spans="1:8" ht="25.5">
      <c r="A60" s="21" t="s">
        <v>121</v>
      </c>
      <c r="B60" s="67" t="s">
        <v>122</v>
      </c>
      <c r="C60" s="16"/>
      <c r="D60" s="51"/>
      <c r="E60" s="78">
        <v>15.872999999999999</v>
      </c>
      <c r="F60" s="85" t="s">
        <v>244</v>
      </c>
      <c r="G60" s="39"/>
      <c r="H60" s="90" t="s">
        <v>137</v>
      </c>
    </row>
    <row r="61" spans="1:8" ht="25.5">
      <c r="A61" s="10" t="s">
        <v>123</v>
      </c>
      <c r="B61" s="67" t="s">
        <v>136</v>
      </c>
      <c r="C61" s="16"/>
      <c r="D61" s="51"/>
      <c r="E61" s="80">
        <v>16.186</v>
      </c>
      <c r="F61" s="85" t="s">
        <v>244</v>
      </c>
      <c r="G61" s="39"/>
      <c r="H61" s="90" t="s">
        <v>140</v>
      </c>
    </row>
    <row r="62" spans="1:8">
      <c r="A62" s="15"/>
      <c r="B62" s="65"/>
      <c r="C62" s="8"/>
      <c r="D62" s="44"/>
      <c r="E62" s="20"/>
      <c r="F62" s="86"/>
      <c r="G62" s="39"/>
      <c r="H62" s="90"/>
    </row>
    <row r="63" spans="1:8">
      <c r="A63" s="39"/>
      <c r="B63" s="100"/>
      <c r="C63" s="101"/>
      <c r="D63" s="102" t="s">
        <v>28</v>
      </c>
      <c r="E63" s="103">
        <f>E41+SUM(E44:E61)</f>
        <v>17360.272999999997</v>
      </c>
      <c r="F63" s="87"/>
      <c r="G63" s="39"/>
      <c r="H63" s="90"/>
    </row>
    <row r="64" spans="1:8">
      <c r="A64" s="39"/>
      <c r="B64" s="68"/>
      <c r="C64" s="35"/>
      <c r="D64" s="53" t="s">
        <v>29</v>
      </c>
      <c r="E64" s="19">
        <f>E63-E28</f>
        <v>4159.8150000000005</v>
      </c>
      <c r="F64" s="87"/>
      <c r="G64" s="39"/>
      <c r="H64" s="90"/>
    </row>
    <row r="65" spans="1:8" ht="13.5" thickBot="1">
      <c r="A65" s="43"/>
      <c r="B65" s="69"/>
      <c r="C65" s="22"/>
      <c r="D65" s="54" t="s">
        <v>30</v>
      </c>
      <c r="E65" s="24">
        <f>E63-E41</f>
        <v>1804.8090000000011</v>
      </c>
      <c r="F65" s="88"/>
      <c r="G65" s="43"/>
      <c r="H65" s="91"/>
    </row>
    <row r="66" spans="1:8" ht="13.5" thickBot="1"/>
    <row r="67" spans="1:8" ht="13.5" thickBot="1">
      <c r="C67" s="26"/>
      <c r="D67" s="27" t="s">
        <v>32</v>
      </c>
      <c r="E67" s="28">
        <f>E63</f>
        <v>17360.272999999997</v>
      </c>
    </row>
  </sheetData>
  <pageMargins left="0.75" right="0.75" top="1" bottom="1" header="0.5" footer="0.5"/>
  <pageSetup scale="78" fitToHeight="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55"/>
  <sheetViews>
    <sheetView showGridLines="0" topLeftCell="A35" zoomScale="80" workbookViewId="0">
      <selection activeCell="C51" sqref="C51:D51"/>
    </sheetView>
  </sheetViews>
  <sheetFormatPr defaultRowHeight="12.75"/>
  <cols>
    <col min="1" max="1" width="11.42578125" customWidth="1"/>
    <col min="2" max="2" width="40.28515625" customWidth="1"/>
    <col min="3" max="3" width="28.7109375" customWidth="1"/>
    <col min="4" max="4" width="9.140625" style="4"/>
    <col min="5" max="5" width="16" style="12" customWidth="1"/>
    <col min="6" max="6" width="57.42578125" style="63" customWidth="1"/>
    <col min="7" max="7" width="9.140625" style="4"/>
  </cols>
  <sheetData>
    <row r="1" spans="1:7">
      <c r="A1" s="1" t="str">
        <f>'EPE-Approved'!A1</f>
        <v>APPROVED CHANGE ORDER RECONCILIATION ANALYSIS</v>
      </c>
    </row>
    <row r="2" spans="1:7">
      <c r="A2" s="1" t="s">
        <v>310</v>
      </c>
    </row>
    <row r="3" spans="1:7">
      <c r="A3" s="1" t="s">
        <v>221</v>
      </c>
    </row>
    <row r="4" spans="1:7" ht="13.5" thickBot="1">
      <c r="A4" s="45">
        <f>'EPE-Approved'!A4</f>
        <v>36841</v>
      </c>
    </row>
    <row r="5" spans="1:7">
      <c r="A5" s="14" t="s">
        <v>14</v>
      </c>
      <c r="B5" s="64"/>
      <c r="C5" s="3"/>
      <c r="D5" s="3"/>
      <c r="E5" s="72"/>
      <c r="F5" s="95" t="s">
        <v>311</v>
      </c>
      <c r="G5" s="93"/>
    </row>
    <row r="6" spans="1:7" ht="13.5" thickBot="1">
      <c r="A6" s="15"/>
      <c r="B6" s="65"/>
      <c r="C6" s="8"/>
      <c r="D6" s="8"/>
      <c r="E6" s="73" t="s">
        <v>32</v>
      </c>
      <c r="F6" s="96"/>
      <c r="G6" s="94"/>
    </row>
    <row r="7" spans="1:7">
      <c r="A7" s="15" t="s">
        <v>200</v>
      </c>
      <c r="B7" s="8" t="s">
        <v>181</v>
      </c>
      <c r="C7" s="31"/>
      <c r="D7" s="20">
        <v>37.213999999999999</v>
      </c>
      <c r="E7" s="17" t="s">
        <v>33</v>
      </c>
      <c r="G7"/>
    </row>
    <row r="8" spans="1:7">
      <c r="A8" s="15" t="s">
        <v>201</v>
      </c>
      <c r="B8" s="8" t="s">
        <v>182</v>
      </c>
      <c r="C8" s="31"/>
      <c r="D8" s="20">
        <v>123.453</v>
      </c>
      <c r="E8" s="17" t="s">
        <v>33</v>
      </c>
      <c r="G8"/>
    </row>
    <row r="9" spans="1:7">
      <c r="A9" s="15" t="s">
        <v>202</v>
      </c>
      <c r="B9" s="8" t="s">
        <v>183</v>
      </c>
      <c r="C9" s="31"/>
      <c r="D9" s="20">
        <v>180</v>
      </c>
      <c r="E9" s="17" t="s">
        <v>33</v>
      </c>
      <c r="G9"/>
    </row>
    <row r="10" spans="1:7">
      <c r="A10" s="15" t="s">
        <v>204</v>
      </c>
      <c r="B10" s="8" t="s">
        <v>184</v>
      </c>
      <c r="C10" s="31"/>
      <c r="D10" s="20">
        <v>66.150000000000006</v>
      </c>
      <c r="E10" s="17" t="s">
        <v>33</v>
      </c>
      <c r="G10"/>
    </row>
    <row r="11" spans="1:7">
      <c r="A11" s="15" t="s">
        <v>205</v>
      </c>
      <c r="B11" s="8" t="s">
        <v>185</v>
      </c>
      <c r="C11" s="31"/>
      <c r="D11" s="20">
        <v>47.72</v>
      </c>
      <c r="E11" s="17" t="s">
        <v>33</v>
      </c>
      <c r="G11"/>
    </row>
    <row r="12" spans="1:7">
      <c r="A12" s="15" t="s">
        <v>206</v>
      </c>
      <c r="B12" s="8" t="s">
        <v>186</v>
      </c>
      <c r="C12" s="31"/>
      <c r="D12" s="20">
        <v>8.0340000000000007</v>
      </c>
      <c r="E12" s="17" t="s">
        <v>33</v>
      </c>
      <c r="G12"/>
    </row>
    <row r="13" spans="1:7">
      <c r="A13" s="15" t="s">
        <v>208</v>
      </c>
      <c r="B13" s="8" t="s">
        <v>187</v>
      </c>
      <c r="C13" s="31"/>
      <c r="D13" s="20">
        <v>9.1050000000000004</v>
      </c>
      <c r="E13" s="17" t="s">
        <v>33</v>
      </c>
      <c r="G13"/>
    </row>
    <row r="14" spans="1:7">
      <c r="A14" s="15" t="s">
        <v>209</v>
      </c>
      <c r="B14" s="8" t="s">
        <v>188</v>
      </c>
      <c r="C14" s="31"/>
      <c r="D14" s="20">
        <v>5.2839999999999998</v>
      </c>
      <c r="E14" s="17" t="s">
        <v>33</v>
      </c>
      <c r="G14"/>
    </row>
    <row r="15" spans="1:7">
      <c r="A15" s="15" t="s">
        <v>210</v>
      </c>
      <c r="B15" s="8" t="s">
        <v>189</v>
      </c>
      <c r="C15" s="31"/>
      <c r="D15" s="20">
        <v>7.383</v>
      </c>
      <c r="E15" s="17" t="s">
        <v>33</v>
      </c>
      <c r="G15"/>
    </row>
    <row r="16" spans="1:7">
      <c r="A16" s="15" t="s">
        <v>211</v>
      </c>
      <c r="B16" s="8" t="s">
        <v>190</v>
      </c>
      <c r="C16" s="31"/>
      <c r="D16" s="20">
        <v>32.128</v>
      </c>
      <c r="E16" s="17" t="s">
        <v>33</v>
      </c>
      <c r="G16"/>
    </row>
    <row r="17" spans="1:10">
      <c r="A17" s="15" t="s">
        <v>212</v>
      </c>
      <c r="B17" s="8" t="s">
        <v>191</v>
      </c>
      <c r="C17" s="31"/>
      <c r="D17" s="20">
        <v>19.010000000000002</v>
      </c>
      <c r="E17" s="17" t="s">
        <v>33</v>
      </c>
      <c r="G17"/>
    </row>
    <row r="18" spans="1:10">
      <c r="A18" s="15" t="s">
        <v>213</v>
      </c>
      <c r="B18" s="8" t="s">
        <v>192</v>
      </c>
      <c r="C18" s="31"/>
      <c r="D18" s="20">
        <v>9.5350000000000001</v>
      </c>
      <c r="E18" s="17" t="s">
        <v>33</v>
      </c>
      <c r="G18"/>
    </row>
    <row r="19" spans="1:10">
      <c r="A19" s="15" t="s">
        <v>215</v>
      </c>
      <c r="B19" s="8" t="s">
        <v>193</v>
      </c>
      <c r="C19" s="31"/>
      <c r="D19" s="20">
        <v>125.999</v>
      </c>
      <c r="E19" s="17" t="s">
        <v>33</v>
      </c>
      <c r="G19"/>
    </row>
    <row r="20" spans="1:10">
      <c r="A20" s="15" t="s">
        <v>216</v>
      </c>
      <c r="B20" s="8" t="s">
        <v>194</v>
      </c>
      <c r="C20" s="31"/>
      <c r="D20" s="20">
        <v>693</v>
      </c>
      <c r="E20" s="17" t="s">
        <v>33</v>
      </c>
      <c r="G20"/>
    </row>
    <row r="21" spans="1:10">
      <c r="A21" s="15" t="s">
        <v>44</v>
      </c>
      <c r="B21" s="8" t="s">
        <v>195</v>
      </c>
      <c r="C21" s="31"/>
      <c r="D21" s="20">
        <v>1260</v>
      </c>
      <c r="E21" s="17" t="s">
        <v>33</v>
      </c>
      <c r="G21"/>
    </row>
    <row r="22" spans="1:10">
      <c r="A22" s="15" t="s">
        <v>217</v>
      </c>
      <c r="B22" s="8" t="s">
        <v>196</v>
      </c>
      <c r="C22" s="31"/>
      <c r="D22" s="20">
        <v>1310.4000000000001</v>
      </c>
      <c r="E22" s="17" t="s">
        <v>33</v>
      </c>
      <c r="G22"/>
    </row>
    <row r="23" spans="1:10">
      <c r="A23" s="15" t="s">
        <v>218</v>
      </c>
      <c r="B23" s="8" t="s">
        <v>197</v>
      </c>
      <c r="C23" s="31"/>
      <c r="D23" s="20">
        <v>1319.2470000000001</v>
      </c>
      <c r="E23" s="17" t="s">
        <v>33</v>
      </c>
      <c r="G23"/>
    </row>
    <row r="24" spans="1:10">
      <c r="A24" s="15" t="s">
        <v>219</v>
      </c>
      <c r="B24" s="8" t="s">
        <v>198</v>
      </c>
      <c r="C24" s="31"/>
      <c r="D24" s="20">
        <v>455.7</v>
      </c>
      <c r="E24" s="17" t="s">
        <v>33</v>
      </c>
      <c r="G24"/>
    </row>
    <row r="25" spans="1:10">
      <c r="A25" s="15" t="s">
        <v>220</v>
      </c>
      <c r="B25" s="8" t="s">
        <v>199</v>
      </c>
      <c r="C25" s="31"/>
      <c r="D25" s="20">
        <v>-77.417000000000002</v>
      </c>
      <c r="E25" s="17" t="s">
        <v>33</v>
      </c>
      <c r="G25"/>
    </row>
    <row r="26" spans="1:10" ht="25.5">
      <c r="A26" s="15"/>
      <c r="B26" s="8"/>
      <c r="C26" s="18" t="s">
        <v>20</v>
      </c>
      <c r="D26" s="47">
        <f>SUM(D7:D25)</f>
        <v>5631.9449999999997</v>
      </c>
      <c r="E26" s="17"/>
      <c r="F26" s="89" t="s">
        <v>159</v>
      </c>
      <c r="G26" s="40"/>
      <c r="H26" s="40"/>
      <c r="I26" s="40"/>
      <c r="J26" s="40"/>
    </row>
    <row r="27" spans="1:10">
      <c r="A27" s="15"/>
      <c r="B27" s="8"/>
      <c r="C27" s="31"/>
      <c r="D27" s="55"/>
      <c r="E27" s="17"/>
      <c r="F27" s="89" t="s">
        <v>160</v>
      </c>
      <c r="G27" s="40"/>
      <c r="H27" s="40"/>
      <c r="I27" s="40"/>
      <c r="J27" s="40"/>
    </row>
    <row r="28" spans="1:10" ht="25.5">
      <c r="A28" s="15" t="s">
        <v>161</v>
      </c>
      <c r="B28" s="8" t="s">
        <v>0</v>
      </c>
      <c r="C28" s="31"/>
      <c r="D28" s="20">
        <v>168.42699999999999</v>
      </c>
      <c r="E28" s="17" t="s">
        <v>17</v>
      </c>
      <c r="F28" s="63" t="s">
        <v>158</v>
      </c>
      <c r="G28"/>
    </row>
    <row r="29" spans="1:10" ht="25.5">
      <c r="A29" s="15" t="s">
        <v>162</v>
      </c>
      <c r="B29" s="8" t="s">
        <v>1</v>
      </c>
      <c r="C29" s="31"/>
      <c r="D29" s="20">
        <v>419.93700000000001</v>
      </c>
      <c r="E29" s="17" t="s">
        <v>17</v>
      </c>
      <c r="F29" s="63" t="s">
        <v>157</v>
      </c>
      <c r="G29"/>
    </row>
    <row r="30" spans="1:10" ht="25.5">
      <c r="A30" s="15" t="s">
        <v>163</v>
      </c>
      <c r="B30" s="8" t="s">
        <v>144</v>
      </c>
      <c r="C30" s="31"/>
      <c r="D30" s="20">
        <v>460.93</v>
      </c>
      <c r="E30" s="17" t="s">
        <v>17</v>
      </c>
      <c r="F30" s="63" t="s">
        <v>142</v>
      </c>
      <c r="G30"/>
    </row>
    <row r="31" spans="1:10" ht="25.5">
      <c r="A31" s="15" t="s">
        <v>54</v>
      </c>
      <c r="B31" s="8" t="s">
        <v>2</v>
      </c>
      <c r="C31" s="31"/>
      <c r="D31" s="20">
        <v>1091.537</v>
      </c>
      <c r="E31" s="17" t="s">
        <v>17</v>
      </c>
      <c r="F31" s="63" t="s">
        <v>142</v>
      </c>
      <c r="G31" s="34"/>
    </row>
    <row r="32" spans="1:10" ht="25.5">
      <c r="A32" s="15" t="s">
        <v>164</v>
      </c>
      <c r="B32" s="8" t="s">
        <v>145</v>
      </c>
      <c r="C32" s="31"/>
      <c r="D32" s="20">
        <v>35.75</v>
      </c>
      <c r="E32" s="17" t="s">
        <v>17</v>
      </c>
      <c r="F32" s="63" t="s">
        <v>142</v>
      </c>
    </row>
    <row r="33" spans="1:6" ht="25.5">
      <c r="A33" s="15" t="s">
        <v>165</v>
      </c>
      <c r="B33" s="8" t="s">
        <v>146</v>
      </c>
      <c r="C33" s="31"/>
      <c r="D33" s="20">
        <v>40</v>
      </c>
      <c r="E33" s="17" t="s">
        <v>17</v>
      </c>
      <c r="F33" s="63" t="s">
        <v>142</v>
      </c>
    </row>
    <row r="34" spans="1:6" ht="25.5">
      <c r="A34" s="15" t="s">
        <v>166</v>
      </c>
      <c r="B34" s="8" t="s">
        <v>3</v>
      </c>
      <c r="C34" s="31"/>
      <c r="D34" s="20">
        <v>72.105000000000004</v>
      </c>
      <c r="E34" s="17" t="s">
        <v>17</v>
      </c>
      <c r="F34" s="63" t="s">
        <v>142</v>
      </c>
    </row>
    <row r="35" spans="1:6" ht="25.5">
      <c r="A35" s="15" t="s">
        <v>167</v>
      </c>
      <c r="B35" s="8" t="s">
        <v>147</v>
      </c>
      <c r="C35" s="31"/>
      <c r="D35" s="20">
        <v>49.124000000000002</v>
      </c>
      <c r="E35" s="17" t="s">
        <v>17</v>
      </c>
      <c r="F35" s="63" t="s">
        <v>142</v>
      </c>
    </row>
    <row r="36" spans="1:6" ht="25.5">
      <c r="A36" s="15" t="s">
        <v>168</v>
      </c>
      <c r="B36" s="8" t="s">
        <v>4</v>
      </c>
      <c r="C36" s="31"/>
      <c r="D36" s="20">
        <v>80.343000000000004</v>
      </c>
      <c r="E36" s="17" t="s">
        <v>17</v>
      </c>
      <c r="F36" s="63" t="s">
        <v>142</v>
      </c>
    </row>
    <row r="37" spans="1:6" ht="25.5">
      <c r="A37" s="15" t="s">
        <v>169</v>
      </c>
      <c r="B37" s="8" t="s">
        <v>5</v>
      </c>
      <c r="C37" s="31"/>
      <c r="D37" s="20">
        <v>20.9</v>
      </c>
      <c r="E37" s="17" t="s">
        <v>17</v>
      </c>
      <c r="F37" s="63" t="s">
        <v>142</v>
      </c>
    </row>
    <row r="38" spans="1:6" ht="25.5">
      <c r="A38" s="15" t="s">
        <v>170</v>
      </c>
      <c r="B38" s="8" t="s">
        <v>148</v>
      </c>
      <c r="C38" s="31"/>
      <c r="D38" s="20">
        <v>796</v>
      </c>
      <c r="E38" s="17" t="s">
        <v>17</v>
      </c>
      <c r="F38" s="63" t="s">
        <v>142</v>
      </c>
    </row>
    <row r="39" spans="1:6" ht="25.5">
      <c r="A39" s="15" t="s">
        <v>172</v>
      </c>
      <c r="B39" s="8" t="s">
        <v>149</v>
      </c>
      <c r="C39" s="31"/>
      <c r="D39" s="20">
        <v>8.2690000000000001</v>
      </c>
      <c r="E39" s="17" t="s">
        <v>17</v>
      </c>
      <c r="F39" s="63" t="s">
        <v>142</v>
      </c>
    </row>
    <row r="40" spans="1:6" ht="25.5">
      <c r="A40" s="15" t="s">
        <v>173</v>
      </c>
      <c r="B40" s="8" t="s">
        <v>150</v>
      </c>
      <c r="C40" s="31"/>
      <c r="D40" s="20">
        <v>51.704000000000001</v>
      </c>
      <c r="E40" s="17" t="s">
        <v>17</v>
      </c>
      <c r="F40" s="63" t="s">
        <v>142</v>
      </c>
    </row>
    <row r="41" spans="1:6" ht="25.5">
      <c r="A41" s="15" t="s">
        <v>174</v>
      </c>
      <c r="B41" s="8" t="s">
        <v>151</v>
      </c>
      <c r="C41" s="31"/>
      <c r="D41" s="20">
        <v>23.829000000000001</v>
      </c>
      <c r="E41" s="17" t="s">
        <v>17</v>
      </c>
      <c r="F41" s="63" t="s">
        <v>142</v>
      </c>
    </row>
    <row r="42" spans="1:6" ht="25.5">
      <c r="A42" s="15" t="s">
        <v>175</v>
      </c>
      <c r="B42" s="8" t="s">
        <v>152</v>
      </c>
      <c r="C42" s="31"/>
      <c r="D42" s="20">
        <v>75.75</v>
      </c>
      <c r="E42" s="17" t="s">
        <v>17</v>
      </c>
      <c r="F42" s="63" t="s">
        <v>142</v>
      </c>
    </row>
    <row r="43" spans="1:6" ht="25.5">
      <c r="A43" s="15" t="s">
        <v>177</v>
      </c>
      <c r="B43" s="8" t="s">
        <v>153</v>
      </c>
      <c r="C43" s="31"/>
      <c r="D43" s="20">
        <v>8.1080000000000005</v>
      </c>
      <c r="E43" s="17" t="s">
        <v>17</v>
      </c>
      <c r="F43" s="63" t="s">
        <v>142</v>
      </c>
    </row>
    <row r="44" spans="1:6">
      <c r="A44" s="15" t="s">
        <v>178</v>
      </c>
      <c r="B44" s="8" t="s">
        <v>154</v>
      </c>
      <c r="C44" s="31"/>
      <c r="D44" s="20">
        <v>208.50399999999999</v>
      </c>
      <c r="E44" s="17" t="s">
        <v>244</v>
      </c>
      <c r="F44" s="63" t="s">
        <v>143</v>
      </c>
    </row>
    <row r="45" spans="1:6">
      <c r="A45" s="15"/>
      <c r="B45" s="16"/>
      <c r="C45" s="18" t="s">
        <v>27</v>
      </c>
      <c r="D45" s="47">
        <f>SUM(D28:D44)+D26</f>
        <v>9243.1620000000003</v>
      </c>
      <c r="E45" s="17"/>
    </row>
    <row r="46" spans="1:6">
      <c r="A46" s="15"/>
      <c r="B46" s="16"/>
      <c r="C46" s="18" t="s">
        <v>26</v>
      </c>
      <c r="D46" s="47">
        <f>D45-D26</f>
        <v>3611.2170000000006</v>
      </c>
      <c r="E46" s="17"/>
    </row>
    <row r="47" spans="1:6">
      <c r="A47" s="15"/>
      <c r="B47" s="8"/>
      <c r="C47" s="31"/>
      <c r="D47" s="20"/>
      <c r="E47" s="17"/>
    </row>
    <row r="48" spans="1:6">
      <c r="A48" s="15" t="s">
        <v>179</v>
      </c>
      <c r="B48" s="8" t="s">
        <v>155</v>
      </c>
      <c r="C48" s="31"/>
      <c r="D48" s="20">
        <v>1274.4960000000001</v>
      </c>
      <c r="E48" s="17" t="s">
        <v>244</v>
      </c>
      <c r="F48" s="63" t="s">
        <v>243</v>
      </c>
    </row>
    <row r="49" spans="1:6">
      <c r="A49" s="15" t="s">
        <v>180</v>
      </c>
      <c r="B49" s="8" t="s">
        <v>156</v>
      </c>
      <c r="C49" s="31"/>
      <c r="D49" s="56">
        <v>152.44499999999999</v>
      </c>
      <c r="E49" s="17" t="s">
        <v>244</v>
      </c>
      <c r="F49" s="63" t="s">
        <v>243</v>
      </c>
    </row>
    <row r="50" spans="1:6">
      <c r="A50" s="15"/>
      <c r="B50" s="8"/>
      <c r="C50" s="31"/>
      <c r="D50" s="56"/>
      <c r="E50" s="17"/>
    </row>
    <row r="51" spans="1:6">
      <c r="A51" s="15"/>
      <c r="B51" s="8"/>
      <c r="C51" s="104" t="s">
        <v>28</v>
      </c>
      <c r="D51" s="103">
        <f>D45+SUM(D48:D49)</f>
        <v>10670.103000000001</v>
      </c>
      <c r="E51" s="17"/>
    </row>
    <row r="52" spans="1:6">
      <c r="A52" s="15"/>
      <c r="B52" s="8"/>
      <c r="C52" s="48" t="s">
        <v>29</v>
      </c>
      <c r="D52" s="47">
        <f>D51-D26</f>
        <v>5038.1580000000013</v>
      </c>
      <c r="E52" s="17"/>
    </row>
    <row r="53" spans="1:6" ht="13.5" thickBot="1">
      <c r="A53" s="43"/>
      <c r="B53" s="22"/>
      <c r="C53" s="23" t="s">
        <v>30</v>
      </c>
      <c r="D53" s="57">
        <f>D51-D45</f>
        <v>1426.9410000000007</v>
      </c>
      <c r="E53" s="25"/>
    </row>
    <row r="54" spans="1:6" ht="13.5" thickBot="1"/>
    <row r="55" spans="1:6" ht="13.5" thickBot="1">
      <c r="B55" s="40"/>
      <c r="C55" s="62" t="s">
        <v>32</v>
      </c>
      <c r="D55" s="28">
        <f>D51</f>
        <v>10670.103000000001</v>
      </c>
    </row>
  </sheetData>
  <printOptions gridLines="1"/>
  <pageMargins left="0.75" right="0.75" top="1" bottom="1" header="0.5" footer="0.5"/>
  <pageSetup scale="74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74"/>
  <sheetViews>
    <sheetView showGridLines="0" topLeftCell="A59" zoomScale="80" workbookViewId="0">
      <selection activeCell="B72" sqref="B72:D72"/>
    </sheetView>
  </sheetViews>
  <sheetFormatPr defaultRowHeight="12.75"/>
  <cols>
    <col min="1" max="1" width="10.5703125" customWidth="1"/>
    <col min="2" max="2" width="49.140625" customWidth="1"/>
    <col min="3" max="3" width="9.140625" style="4"/>
    <col min="4" max="4" width="10.85546875" customWidth="1"/>
    <col min="5" max="5" width="16" style="12" customWidth="1"/>
    <col min="6" max="6" width="2.140625" customWidth="1"/>
    <col min="7" max="7" width="70.5703125" customWidth="1"/>
  </cols>
  <sheetData>
    <row r="1" spans="1:7">
      <c r="A1" s="37" t="str">
        <f>'EPE-Approved'!A1</f>
        <v>APPROVED CHANGE ORDER RECONCILIATION ANALYSIS</v>
      </c>
    </row>
    <row r="2" spans="1:7">
      <c r="A2" s="37" t="s">
        <v>302</v>
      </c>
    </row>
    <row r="3" spans="1:7" ht="13.5" thickBot="1">
      <c r="A3" s="5" t="s">
        <v>222</v>
      </c>
    </row>
    <row r="4" spans="1:7" ht="13.5" thickBot="1">
      <c r="A4" s="46">
        <f>'GasMat-Approved'!A4</f>
        <v>36841</v>
      </c>
      <c r="E4" s="30" t="s">
        <v>15</v>
      </c>
    </row>
    <row r="5" spans="1:7" ht="13.5" thickBot="1">
      <c r="A5" s="14" t="s">
        <v>19</v>
      </c>
      <c r="B5" s="29"/>
      <c r="C5" s="38"/>
      <c r="D5" s="30" t="s">
        <v>32</v>
      </c>
      <c r="E5" s="32">
        <v>36622</v>
      </c>
      <c r="G5" s="95" t="s">
        <v>311</v>
      </c>
    </row>
    <row r="6" spans="1:7" ht="13.5" thickBot="1">
      <c r="A6" s="39" t="s">
        <v>200</v>
      </c>
      <c r="B6" s="40" t="s">
        <v>181</v>
      </c>
      <c r="C6" s="7"/>
      <c r="D6" s="58">
        <v>10.337</v>
      </c>
      <c r="E6" s="41" t="s">
        <v>33</v>
      </c>
      <c r="G6" s="97"/>
    </row>
    <row r="7" spans="1:7">
      <c r="A7" s="39" t="s">
        <v>201</v>
      </c>
      <c r="B7" s="40" t="s">
        <v>182</v>
      </c>
      <c r="C7" s="7"/>
      <c r="D7" s="58">
        <v>94.846000000000004</v>
      </c>
      <c r="E7" s="41" t="s">
        <v>33</v>
      </c>
      <c r="G7" s="98"/>
    </row>
    <row r="8" spans="1:7">
      <c r="A8" s="39" t="s">
        <v>202</v>
      </c>
      <c r="B8" s="40" t="s">
        <v>183</v>
      </c>
      <c r="C8" s="7"/>
      <c r="D8" s="58">
        <v>180</v>
      </c>
      <c r="E8" s="33" t="s">
        <v>33</v>
      </c>
      <c r="G8" s="98"/>
    </row>
    <row r="9" spans="1:7">
      <c r="A9" s="39" t="s">
        <v>203</v>
      </c>
      <c r="B9" s="40" t="s">
        <v>223</v>
      </c>
      <c r="C9" s="7"/>
      <c r="D9" s="58">
        <v>39.902000000000001</v>
      </c>
      <c r="E9" s="33" t="s">
        <v>33</v>
      </c>
      <c r="G9" s="98"/>
    </row>
    <row r="10" spans="1:7">
      <c r="A10" s="39" t="s">
        <v>247</v>
      </c>
      <c r="B10" s="40" t="s">
        <v>224</v>
      </c>
      <c r="C10" s="7"/>
      <c r="D10" s="58">
        <v>35.103000000000002</v>
      </c>
      <c r="E10" s="33" t="s">
        <v>33</v>
      </c>
      <c r="G10" s="98"/>
    </row>
    <row r="11" spans="1:7">
      <c r="A11" s="39" t="s">
        <v>161</v>
      </c>
      <c r="B11" s="40" t="s">
        <v>225</v>
      </c>
      <c r="C11" s="7"/>
      <c r="D11" s="58">
        <v>8.516</v>
      </c>
      <c r="E11" s="33" t="s">
        <v>33</v>
      </c>
      <c r="G11" s="98"/>
    </row>
    <row r="12" spans="1:7">
      <c r="A12" s="39" t="s">
        <v>248</v>
      </c>
      <c r="B12" s="40" t="s">
        <v>226</v>
      </c>
      <c r="C12" s="7"/>
      <c r="D12" s="58">
        <v>0.89900000000000002</v>
      </c>
      <c r="E12" s="33" t="s">
        <v>33</v>
      </c>
      <c r="G12" s="98"/>
    </row>
    <row r="13" spans="1:7">
      <c r="A13" s="39" t="s">
        <v>249</v>
      </c>
      <c r="B13" s="40" t="s">
        <v>227</v>
      </c>
      <c r="C13" s="7"/>
      <c r="D13" s="58">
        <v>1.7769999999999999</v>
      </c>
      <c r="E13" s="33" t="s">
        <v>33</v>
      </c>
      <c r="G13" s="98"/>
    </row>
    <row r="14" spans="1:7">
      <c r="A14" s="39" t="s">
        <v>204</v>
      </c>
      <c r="B14" s="40" t="s">
        <v>228</v>
      </c>
      <c r="C14" s="7"/>
      <c r="D14" s="58">
        <v>9.8670000000000009</v>
      </c>
      <c r="E14" s="33" t="s">
        <v>33</v>
      </c>
      <c r="G14" s="98"/>
    </row>
    <row r="15" spans="1:7">
      <c r="A15" s="39" t="s">
        <v>205</v>
      </c>
      <c r="B15" s="40" t="s">
        <v>229</v>
      </c>
      <c r="C15" s="7"/>
      <c r="D15" s="58">
        <v>3.6320000000000001</v>
      </c>
      <c r="E15" s="33" t="s">
        <v>33</v>
      </c>
      <c r="G15" s="98"/>
    </row>
    <row r="16" spans="1:7">
      <c r="A16" s="39" t="s">
        <v>206</v>
      </c>
      <c r="B16" s="40" t="s">
        <v>230</v>
      </c>
      <c r="C16" s="7"/>
      <c r="D16" s="58">
        <v>2.5630000000000002</v>
      </c>
      <c r="E16" s="33" t="s">
        <v>33</v>
      </c>
      <c r="G16" s="98"/>
    </row>
    <row r="17" spans="1:9">
      <c r="A17" s="39" t="s">
        <v>207</v>
      </c>
      <c r="B17" s="40" t="s">
        <v>231</v>
      </c>
      <c r="C17" s="7"/>
      <c r="D17" s="58">
        <v>2.879</v>
      </c>
      <c r="E17" s="33" t="s">
        <v>33</v>
      </c>
      <c r="G17" s="98"/>
    </row>
    <row r="18" spans="1:9">
      <c r="A18" s="39" t="s">
        <v>250</v>
      </c>
      <c r="B18" s="40" t="s">
        <v>232</v>
      </c>
      <c r="C18" s="7"/>
      <c r="D18" s="58">
        <v>2.2290000000000001</v>
      </c>
      <c r="E18" s="33" t="s">
        <v>33</v>
      </c>
      <c r="G18" s="98"/>
    </row>
    <row r="19" spans="1:9">
      <c r="A19" s="39" t="s">
        <v>208</v>
      </c>
      <c r="B19" s="40" t="s">
        <v>233</v>
      </c>
      <c r="C19" s="7"/>
      <c r="D19" s="58">
        <v>1.839</v>
      </c>
      <c r="E19" s="33" t="s">
        <v>33</v>
      </c>
      <c r="G19" s="98"/>
    </row>
    <row r="20" spans="1:9">
      <c r="A20" s="39" t="s">
        <v>209</v>
      </c>
      <c r="B20" s="40" t="s">
        <v>234</v>
      </c>
      <c r="C20" s="7"/>
      <c r="D20" s="58">
        <v>14.18</v>
      </c>
      <c r="E20" s="33" t="s">
        <v>33</v>
      </c>
      <c r="G20" s="98"/>
    </row>
    <row r="21" spans="1:9">
      <c r="A21" s="39" t="s">
        <v>211</v>
      </c>
      <c r="B21" s="40" t="s">
        <v>235</v>
      </c>
      <c r="C21" s="7"/>
      <c r="D21" s="58">
        <v>173.99799999999999</v>
      </c>
      <c r="E21" s="33" t="s">
        <v>33</v>
      </c>
      <c r="G21" s="98"/>
    </row>
    <row r="22" spans="1:9">
      <c r="A22" s="39" t="s">
        <v>212</v>
      </c>
      <c r="B22" s="40" t="s">
        <v>236</v>
      </c>
      <c r="C22" s="7"/>
      <c r="D22" s="58">
        <v>957</v>
      </c>
      <c r="E22" s="33" t="s">
        <v>33</v>
      </c>
      <c r="G22" s="98"/>
    </row>
    <row r="23" spans="1:9">
      <c r="A23" s="39" t="s">
        <v>213</v>
      </c>
      <c r="B23" s="40" t="s">
        <v>237</v>
      </c>
      <c r="C23" s="7"/>
      <c r="D23" s="58">
        <v>1740</v>
      </c>
      <c r="E23" s="33" t="s">
        <v>33</v>
      </c>
      <c r="G23" s="98"/>
    </row>
    <row r="24" spans="1:9">
      <c r="A24" s="39" t="s">
        <v>214</v>
      </c>
      <c r="B24" s="40" t="s">
        <v>238</v>
      </c>
      <c r="C24" s="7"/>
      <c r="D24" s="58">
        <v>1809.6</v>
      </c>
      <c r="E24" s="33" t="s">
        <v>33</v>
      </c>
      <c r="G24" s="98"/>
    </row>
    <row r="25" spans="1:9">
      <c r="A25" s="39" t="s">
        <v>216</v>
      </c>
      <c r="B25" s="40" t="s">
        <v>239</v>
      </c>
      <c r="C25" s="7"/>
      <c r="D25" s="58">
        <v>352.63200000000001</v>
      </c>
      <c r="E25" s="33" t="s">
        <v>33</v>
      </c>
      <c r="G25" s="98"/>
    </row>
    <row r="26" spans="1:9">
      <c r="A26" s="39" t="s">
        <v>44</v>
      </c>
      <c r="B26" s="40" t="s">
        <v>240</v>
      </c>
      <c r="C26" s="7"/>
      <c r="D26" s="58">
        <v>180.13800000000001</v>
      </c>
      <c r="E26" s="33" t="s">
        <v>33</v>
      </c>
      <c r="G26" s="98"/>
    </row>
    <row r="27" spans="1:9">
      <c r="A27" s="39" t="s">
        <v>217</v>
      </c>
      <c r="B27" s="40" t="s">
        <v>241</v>
      </c>
      <c r="C27" s="7"/>
      <c r="D27" s="58">
        <v>629.29999999999995</v>
      </c>
      <c r="E27" s="33" t="s">
        <v>33</v>
      </c>
      <c r="G27" s="98"/>
    </row>
    <row r="28" spans="1:9">
      <c r="A28" s="39" t="s">
        <v>251</v>
      </c>
      <c r="B28" s="40" t="s">
        <v>199</v>
      </c>
      <c r="C28" s="7"/>
      <c r="D28" s="58">
        <v>-77.418000000000006</v>
      </c>
      <c r="E28" s="33" t="s">
        <v>33</v>
      </c>
      <c r="G28" s="98"/>
    </row>
    <row r="29" spans="1:9" ht="18" customHeight="1">
      <c r="A29" s="39"/>
      <c r="B29" s="40"/>
      <c r="C29" s="42" t="s">
        <v>21</v>
      </c>
      <c r="D29" s="59">
        <f>SUM(D6:D28)</f>
        <v>6173.8189999999995</v>
      </c>
      <c r="E29" s="33"/>
      <c r="G29" s="98" t="s">
        <v>159</v>
      </c>
      <c r="H29" s="40"/>
      <c r="I29" s="40"/>
    </row>
    <row r="30" spans="1:9">
      <c r="A30" s="39"/>
      <c r="B30" s="40"/>
      <c r="C30" s="7"/>
      <c r="D30" s="60"/>
      <c r="E30" s="33"/>
      <c r="G30" s="98" t="s">
        <v>160</v>
      </c>
      <c r="H30" s="40"/>
      <c r="I30" s="40"/>
    </row>
    <row r="31" spans="1:9" ht="25.5">
      <c r="A31" s="39" t="s">
        <v>218</v>
      </c>
      <c r="B31" s="40" t="s">
        <v>273</v>
      </c>
      <c r="C31" s="7"/>
      <c r="D31" s="58">
        <v>60.893999999999998</v>
      </c>
      <c r="E31" s="33" t="s">
        <v>17</v>
      </c>
      <c r="G31" s="98" t="s">
        <v>158</v>
      </c>
    </row>
    <row r="32" spans="1:9" ht="25.5">
      <c r="A32" s="39" t="s">
        <v>219</v>
      </c>
      <c r="B32" s="40" t="s">
        <v>274</v>
      </c>
      <c r="C32" s="7"/>
      <c r="D32" s="58">
        <v>135.797</v>
      </c>
      <c r="E32" s="33" t="s">
        <v>17</v>
      </c>
      <c r="G32" s="98" t="s">
        <v>158</v>
      </c>
    </row>
    <row r="33" spans="1:8" ht="25.5">
      <c r="A33" s="39" t="s">
        <v>252</v>
      </c>
      <c r="B33" s="40" t="s">
        <v>275</v>
      </c>
      <c r="C33" s="7"/>
      <c r="D33" s="58">
        <v>10.148999999999999</v>
      </c>
      <c r="E33" s="33" t="s">
        <v>17</v>
      </c>
      <c r="G33" s="98" t="s">
        <v>158</v>
      </c>
    </row>
    <row r="34" spans="1:8" ht="25.5">
      <c r="A34" s="39" t="s">
        <v>162</v>
      </c>
      <c r="B34" s="40" t="s">
        <v>276</v>
      </c>
      <c r="C34" s="7"/>
      <c r="D34" s="58">
        <v>15.224</v>
      </c>
      <c r="E34" s="33" t="s">
        <v>17</v>
      </c>
      <c r="G34" s="98" t="s">
        <v>158</v>
      </c>
      <c r="H34" s="34"/>
    </row>
    <row r="35" spans="1:8" ht="25.5">
      <c r="A35" s="39" t="s">
        <v>163</v>
      </c>
      <c r="B35" s="40" t="s">
        <v>242</v>
      </c>
      <c r="C35" s="7"/>
      <c r="D35" s="58">
        <v>225.89400000000001</v>
      </c>
      <c r="E35" s="33" t="s">
        <v>17</v>
      </c>
      <c r="G35" s="98" t="s">
        <v>158</v>
      </c>
      <c r="H35" s="4"/>
    </row>
    <row r="36" spans="1:8" ht="25.5">
      <c r="A36" s="39" t="s">
        <v>165</v>
      </c>
      <c r="B36" s="40" t="s">
        <v>277</v>
      </c>
      <c r="C36" s="7"/>
      <c r="D36" s="58">
        <v>131.49100000000001</v>
      </c>
      <c r="E36" s="33" t="s">
        <v>17</v>
      </c>
      <c r="G36" s="98" t="s">
        <v>158</v>
      </c>
      <c r="H36" s="4"/>
    </row>
    <row r="37" spans="1:8" ht="25.5">
      <c r="A37" s="39" t="s">
        <v>166</v>
      </c>
      <c r="B37" s="40" t="s">
        <v>278</v>
      </c>
      <c r="C37" s="7"/>
      <c r="D37" s="58">
        <v>26.766999999999999</v>
      </c>
      <c r="E37" s="33" t="s">
        <v>17</v>
      </c>
      <c r="G37" s="98" t="s">
        <v>158</v>
      </c>
      <c r="H37" s="4"/>
    </row>
    <row r="38" spans="1:8" ht="25.5">
      <c r="A38" s="39" t="s">
        <v>167</v>
      </c>
      <c r="B38" s="40" t="s">
        <v>279</v>
      </c>
      <c r="C38" s="7"/>
      <c r="D38" s="58">
        <v>4.7290000000000001</v>
      </c>
      <c r="E38" s="33" t="s">
        <v>17</v>
      </c>
      <c r="G38" s="98" t="s">
        <v>158</v>
      </c>
      <c r="H38" s="4"/>
    </row>
    <row r="39" spans="1:8" ht="25.5">
      <c r="A39" s="39" t="s">
        <v>168</v>
      </c>
      <c r="B39" s="40" t="s">
        <v>280</v>
      </c>
      <c r="C39" s="7"/>
      <c r="D39" s="58">
        <v>5.1070000000000002</v>
      </c>
      <c r="E39" s="33" t="s">
        <v>17</v>
      </c>
      <c r="G39" s="98" t="s">
        <v>158</v>
      </c>
      <c r="H39" s="4"/>
    </row>
    <row r="40" spans="1:8" ht="25.5">
      <c r="A40" s="39" t="s">
        <v>169</v>
      </c>
      <c r="B40" s="40" t="s">
        <v>281</v>
      </c>
      <c r="C40" s="7"/>
      <c r="D40" s="58">
        <v>0.81699999999999995</v>
      </c>
      <c r="E40" s="33" t="s">
        <v>17</v>
      </c>
      <c r="G40" s="98" t="s">
        <v>158</v>
      </c>
      <c r="H40" s="4"/>
    </row>
    <row r="41" spans="1:8" ht="25.5">
      <c r="A41" s="39" t="s">
        <v>170</v>
      </c>
      <c r="B41" s="40" t="s">
        <v>282</v>
      </c>
      <c r="C41" s="7"/>
      <c r="D41" s="58">
        <v>1.6339999999999999</v>
      </c>
      <c r="E41" s="33" t="s">
        <v>17</v>
      </c>
      <c r="G41" s="98" t="s">
        <v>158</v>
      </c>
      <c r="H41" s="4"/>
    </row>
    <row r="42" spans="1:8" ht="25.5">
      <c r="A42" s="39" t="s">
        <v>171</v>
      </c>
      <c r="B42" s="40" t="s">
        <v>283</v>
      </c>
      <c r="C42" s="7"/>
      <c r="D42" s="58">
        <v>0.81699999999999995</v>
      </c>
      <c r="E42" s="33" t="s">
        <v>17</v>
      </c>
      <c r="G42" s="98" t="s">
        <v>158</v>
      </c>
      <c r="H42" s="4"/>
    </row>
    <row r="43" spans="1:8" ht="25.5">
      <c r="A43" s="39" t="s">
        <v>172</v>
      </c>
      <c r="B43" s="40" t="s">
        <v>284</v>
      </c>
      <c r="C43" s="7"/>
      <c r="D43" s="58">
        <v>1.351</v>
      </c>
      <c r="E43" s="33" t="s">
        <v>17</v>
      </c>
      <c r="G43" s="98" t="s">
        <v>158</v>
      </c>
      <c r="H43" s="4"/>
    </row>
    <row r="44" spans="1:8" ht="25.5">
      <c r="A44" s="39" t="s">
        <v>253</v>
      </c>
      <c r="B44" s="40" t="s">
        <v>285</v>
      </c>
      <c r="C44" s="7"/>
      <c r="D44" s="58">
        <v>1.3720000000000001</v>
      </c>
      <c r="E44" s="33" t="s">
        <v>17</v>
      </c>
      <c r="G44" s="98" t="s">
        <v>158</v>
      </c>
      <c r="H44" s="4"/>
    </row>
    <row r="45" spans="1:8" ht="25.5">
      <c r="A45" s="39" t="s">
        <v>254</v>
      </c>
      <c r="B45" s="40" t="s">
        <v>286</v>
      </c>
      <c r="C45" s="7"/>
      <c r="D45" s="58">
        <v>1.0069999999999999</v>
      </c>
      <c r="E45" s="33" t="s">
        <v>17</v>
      </c>
      <c r="G45" s="98" t="s">
        <v>158</v>
      </c>
      <c r="H45" s="4"/>
    </row>
    <row r="46" spans="1:8" ht="25.5">
      <c r="A46" s="39" t="s">
        <v>255</v>
      </c>
      <c r="B46" s="40" t="s">
        <v>287</v>
      </c>
      <c r="C46" s="7"/>
      <c r="D46" s="58">
        <v>0.81699999999999995</v>
      </c>
      <c r="E46" s="33" t="s">
        <v>17</v>
      </c>
      <c r="G46" s="98" t="s">
        <v>158</v>
      </c>
      <c r="H46" s="4"/>
    </row>
    <row r="47" spans="1:8" ht="25.5">
      <c r="A47" s="39" t="s">
        <v>256</v>
      </c>
      <c r="B47" s="40" t="s">
        <v>288</v>
      </c>
      <c r="C47" s="7"/>
      <c r="D47" s="58">
        <v>0.81699999999999995</v>
      </c>
      <c r="E47" s="33" t="s">
        <v>17</v>
      </c>
      <c r="G47" s="98" t="s">
        <v>158</v>
      </c>
    </row>
    <row r="48" spans="1:8" ht="25.5">
      <c r="A48" s="39" t="s">
        <v>257</v>
      </c>
      <c r="B48" s="40" t="s">
        <v>289</v>
      </c>
      <c r="C48" s="7"/>
      <c r="D48" s="58">
        <v>0.81699999999999995</v>
      </c>
      <c r="E48" s="33" t="s">
        <v>17</v>
      </c>
      <c r="G48" s="98" t="s">
        <v>158</v>
      </c>
    </row>
    <row r="49" spans="1:7" ht="25.5">
      <c r="A49" s="39" t="s">
        <v>258</v>
      </c>
      <c r="B49" s="40" t="s">
        <v>290</v>
      </c>
      <c r="C49" s="7"/>
      <c r="D49" s="58">
        <v>1.089</v>
      </c>
      <c r="E49" s="33" t="s">
        <v>17</v>
      </c>
      <c r="G49" s="98" t="s">
        <v>158</v>
      </c>
    </row>
    <row r="50" spans="1:7" ht="25.5">
      <c r="A50" s="39" t="s">
        <v>259</v>
      </c>
      <c r="B50" s="40" t="s">
        <v>291</v>
      </c>
      <c r="C50" s="7"/>
      <c r="D50" s="58">
        <v>3.3650000000000002</v>
      </c>
      <c r="E50" s="33" t="s">
        <v>17</v>
      </c>
      <c r="G50" s="98" t="s">
        <v>158</v>
      </c>
    </row>
    <row r="51" spans="1:7" ht="25.5">
      <c r="A51" s="39" t="s">
        <v>220</v>
      </c>
      <c r="B51" s="40" t="s">
        <v>292</v>
      </c>
      <c r="C51" s="7"/>
      <c r="D51" s="58">
        <v>10.913</v>
      </c>
      <c r="E51" s="33" t="s">
        <v>17</v>
      </c>
      <c r="G51" s="98" t="s">
        <v>158</v>
      </c>
    </row>
    <row r="52" spans="1:7" ht="25.5">
      <c r="A52" s="39" t="s">
        <v>260</v>
      </c>
      <c r="B52" s="40" t="s">
        <v>293</v>
      </c>
      <c r="C52" s="7"/>
      <c r="D52" s="58">
        <v>1.77</v>
      </c>
      <c r="E52" s="33" t="s">
        <v>17</v>
      </c>
      <c r="G52" s="98" t="s">
        <v>158</v>
      </c>
    </row>
    <row r="53" spans="1:7" ht="25.5">
      <c r="A53" s="39" t="s">
        <v>261</v>
      </c>
      <c r="B53" s="40" t="s">
        <v>294</v>
      </c>
      <c r="C53" s="7"/>
      <c r="D53" s="58">
        <v>0.69299999999999995</v>
      </c>
      <c r="E53" s="33" t="s">
        <v>17</v>
      </c>
      <c r="G53" s="98" t="s">
        <v>158</v>
      </c>
    </row>
    <row r="54" spans="1:7" ht="25.5">
      <c r="A54" s="39" t="s">
        <v>70</v>
      </c>
      <c r="B54" s="40" t="s">
        <v>295</v>
      </c>
      <c r="C54" s="7"/>
      <c r="D54" s="58">
        <v>0.26</v>
      </c>
      <c r="E54" s="33" t="s">
        <v>17</v>
      </c>
      <c r="G54" s="98" t="s">
        <v>158</v>
      </c>
    </row>
    <row r="55" spans="1:7" ht="25.5">
      <c r="A55" s="39" t="s">
        <v>176</v>
      </c>
      <c r="B55" s="40" t="s">
        <v>296</v>
      </c>
      <c r="C55" s="7"/>
      <c r="D55" s="58">
        <v>20.297999999999998</v>
      </c>
      <c r="E55" s="33" t="s">
        <v>17</v>
      </c>
      <c r="G55" s="98" t="s">
        <v>158</v>
      </c>
    </row>
    <row r="56" spans="1:7" ht="25.5">
      <c r="A56" s="39" t="s">
        <v>262</v>
      </c>
      <c r="B56" s="40" t="s">
        <v>297</v>
      </c>
      <c r="C56" s="7"/>
      <c r="D56" s="58">
        <v>20.58</v>
      </c>
      <c r="E56" s="33" t="s">
        <v>17</v>
      </c>
      <c r="G56" s="98" t="s">
        <v>158</v>
      </c>
    </row>
    <row r="57" spans="1:7" ht="25.5">
      <c r="A57" s="39" t="s">
        <v>177</v>
      </c>
      <c r="B57" s="40" t="s">
        <v>301</v>
      </c>
      <c r="C57" s="7"/>
      <c r="D57" s="58">
        <v>13.352</v>
      </c>
      <c r="E57" s="33" t="s">
        <v>17</v>
      </c>
      <c r="G57" s="98" t="s">
        <v>158</v>
      </c>
    </row>
    <row r="58" spans="1:7" ht="25.5">
      <c r="A58" s="39" t="s">
        <v>263</v>
      </c>
      <c r="B58" s="40" t="s">
        <v>300</v>
      </c>
      <c r="C58" s="7"/>
      <c r="D58" s="58">
        <v>2346.8220000000001</v>
      </c>
      <c r="E58" s="33" t="s">
        <v>17</v>
      </c>
      <c r="G58" s="98" t="s">
        <v>158</v>
      </c>
    </row>
    <row r="59" spans="1:7" ht="25.5">
      <c r="A59" s="39" t="s">
        <v>264</v>
      </c>
      <c r="B59" s="40" t="s">
        <v>303</v>
      </c>
      <c r="C59" s="7"/>
      <c r="D59" s="58">
        <v>2000</v>
      </c>
      <c r="E59" s="33" t="s">
        <v>17</v>
      </c>
      <c r="G59" s="98" t="s">
        <v>158</v>
      </c>
    </row>
    <row r="60" spans="1:7" ht="25.5">
      <c r="A60" s="39" t="s">
        <v>265</v>
      </c>
      <c r="B60" s="40" t="s">
        <v>298</v>
      </c>
      <c r="C60" s="7"/>
      <c r="D60" s="58">
        <v>1.228</v>
      </c>
      <c r="E60" s="33" t="s">
        <v>17</v>
      </c>
      <c r="G60" s="98" t="s">
        <v>158</v>
      </c>
    </row>
    <row r="61" spans="1:7" ht="25.5">
      <c r="A61" s="39" t="s">
        <v>266</v>
      </c>
      <c r="B61" s="40" t="s">
        <v>299</v>
      </c>
      <c r="C61" s="7"/>
      <c r="D61" s="58">
        <v>2649.096</v>
      </c>
      <c r="E61" s="33" t="s">
        <v>17</v>
      </c>
      <c r="G61" s="98" t="s">
        <v>158</v>
      </c>
    </row>
    <row r="62" spans="1:7" ht="25.5">
      <c r="A62" s="39" t="s">
        <v>267</v>
      </c>
      <c r="B62" s="40" t="s">
        <v>245</v>
      </c>
      <c r="C62" s="7"/>
      <c r="D62" s="58">
        <v>56.947000000000003</v>
      </c>
      <c r="E62" s="33" t="s">
        <v>17</v>
      </c>
      <c r="G62" s="98" t="s">
        <v>158</v>
      </c>
    </row>
    <row r="63" spans="1:7" ht="25.5">
      <c r="A63" s="39" t="s">
        <v>268</v>
      </c>
      <c r="B63" s="40" t="s">
        <v>246</v>
      </c>
      <c r="C63" s="7"/>
      <c r="D63" s="58">
        <v>366.88299999999998</v>
      </c>
      <c r="E63" s="33" t="s">
        <v>17</v>
      </c>
      <c r="G63" s="98" t="s">
        <v>158</v>
      </c>
    </row>
    <row r="64" spans="1:7">
      <c r="A64" s="39"/>
      <c r="B64" s="16"/>
      <c r="C64" s="52" t="s">
        <v>27</v>
      </c>
      <c r="D64" s="47">
        <f>D29+SUM(D31:D63)</f>
        <v>14292.616</v>
      </c>
      <c r="E64" s="33"/>
      <c r="G64" s="98"/>
    </row>
    <row r="65" spans="1:7">
      <c r="A65" s="39"/>
      <c r="B65" s="16"/>
      <c r="C65" s="52" t="s">
        <v>26</v>
      </c>
      <c r="D65" s="47">
        <f>D64-D29</f>
        <v>8118.7970000000005</v>
      </c>
      <c r="E65" s="33"/>
      <c r="G65" s="98"/>
    </row>
    <row r="66" spans="1:7">
      <c r="A66" s="39"/>
      <c r="B66" s="40"/>
      <c r="C66" s="7"/>
      <c r="D66" s="58"/>
      <c r="E66" s="33"/>
      <c r="G66" s="98"/>
    </row>
    <row r="67" spans="1:7">
      <c r="A67" s="11" t="s">
        <v>22</v>
      </c>
      <c r="B67" s="9" t="s">
        <v>12</v>
      </c>
      <c r="C67" s="7"/>
      <c r="D67" s="61">
        <v>2.4239999999999999</v>
      </c>
      <c r="E67" s="33" t="s">
        <v>244</v>
      </c>
      <c r="G67" s="98" t="s">
        <v>269</v>
      </c>
    </row>
    <row r="68" spans="1:7" ht="25.5">
      <c r="A68" s="11" t="s">
        <v>23</v>
      </c>
      <c r="B68" s="9" t="s">
        <v>13</v>
      </c>
      <c r="C68" s="7"/>
      <c r="D68" s="61">
        <v>12.685</v>
      </c>
      <c r="E68" s="33" t="s">
        <v>244</v>
      </c>
      <c r="G68" s="98" t="s">
        <v>272</v>
      </c>
    </row>
    <row r="69" spans="1:7">
      <c r="A69" s="11" t="s">
        <v>24</v>
      </c>
      <c r="B69" s="9" t="s">
        <v>11</v>
      </c>
      <c r="C69" s="7"/>
      <c r="D69" s="61">
        <v>4.7039999999999997</v>
      </c>
      <c r="E69" s="33" t="s">
        <v>244</v>
      </c>
      <c r="G69" s="98" t="s">
        <v>271</v>
      </c>
    </row>
    <row r="70" spans="1:7">
      <c r="A70" s="11" t="s">
        <v>25</v>
      </c>
      <c r="B70" s="6" t="s">
        <v>31</v>
      </c>
      <c r="C70" s="7"/>
      <c r="D70" s="61">
        <v>119.295</v>
      </c>
      <c r="E70" s="33" t="s">
        <v>244</v>
      </c>
      <c r="G70" s="98" t="s">
        <v>270</v>
      </c>
    </row>
    <row r="71" spans="1:7">
      <c r="A71" s="39"/>
      <c r="B71" s="40"/>
      <c r="C71" s="7"/>
      <c r="D71" s="58"/>
      <c r="E71" s="33"/>
      <c r="G71" s="98"/>
    </row>
    <row r="72" spans="1:7">
      <c r="A72" s="39"/>
      <c r="B72" s="101"/>
      <c r="C72" s="102" t="s">
        <v>28</v>
      </c>
      <c r="D72" s="103">
        <f>D64+SUM(D67:D70)</f>
        <v>14431.724</v>
      </c>
      <c r="E72" s="33"/>
      <c r="G72" s="98"/>
    </row>
    <row r="73" spans="1:7">
      <c r="A73" s="39"/>
      <c r="B73" s="35"/>
      <c r="C73" s="53" t="s">
        <v>29</v>
      </c>
      <c r="D73" s="19">
        <f>D72-D29</f>
        <v>8257.9050000000007</v>
      </c>
      <c r="E73" s="33"/>
      <c r="G73" s="98"/>
    </row>
    <row r="74" spans="1:7" ht="13.5" thickBot="1">
      <c r="A74" s="43"/>
      <c r="B74" s="22"/>
      <c r="C74" s="54" t="s">
        <v>30</v>
      </c>
      <c r="D74" s="24">
        <f>D72-D64</f>
        <v>139.10800000000017</v>
      </c>
      <c r="E74" s="36"/>
      <c r="G74" s="99"/>
    </row>
  </sheetData>
  <printOptions gridLines="1"/>
  <pageMargins left="0.75" right="0.75" top="1" bottom="1" header="0.5" footer="0.5"/>
  <pageSetup scale="72" fitToHeight="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EPE-Approved</vt:lpstr>
      <vt:lpstr>GasMat-Approved</vt:lpstr>
      <vt:lpstr>GasBol-Approved</vt:lpstr>
      <vt:lpstr>'EPE-Approved'!Print_Area</vt:lpstr>
      <vt:lpstr>'GasBol-Approved'!Print_Area</vt:lpstr>
      <vt:lpstr>'GasMat-Approved'!Print_Area</vt:lpstr>
      <vt:lpstr>'EPE-Approved'!Print_Titles</vt:lpstr>
      <vt:lpstr>'GasBol-Approved'!Print_Titles</vt:lpstr>
      <vt:lpstr>'GasMat-Approved'!Print_Titles</vt:lpstr>
    </vt:vector>
  </TitlesOfParts>
  <Company>particular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E.P.E</dc:creator>
  <cp:lastModifiedBy>Felienne</cp:lastModifiedBy>
  <cp:lastPrinted>2000-12-14T21:56:58Z</cp:lastPrinted>
  <dcterms:created xsi:type="dcterms:W3CDTF">1999-04-28T12:50:07Z</dcterms:created>
  <dcterms:modified xsi:type="dcterms:W3CDTF">2014-09-05T10:45:03Z</dcterms:modified>
</cp:coreProperties>
</file>