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16" i="1" l="1"/>
  <c r="H24" i="1" s="1"/>
  <c r="H27" i="1" s="1"/>
  <c r="H21" i="1"/>
  <c r="E56" i="1"/>
  <c r="H61" i="1" s="1"/>
  <c r="H43" i="1" l="1"/>
  <c r="H30" i="1"/>
  <c r="H32" i="1"/>
  <c r="H70" i="1"/>
  <c r="H64" i="1"/>
  <c r="H66" i="1"/>
  <c r="H46" i="1" l="1"/>
  <c r="H67" i="1"/>
  <c r="H72" i="1"/>
  <c r="H33" i="1"/>
</calcChain>
</file>

<file path=xl/sharedStrings.xml><?xml version="1.0" encoding="utf-8"?>
<sst xmlns="http://schemas.openxmlformats.org/spreadsheetml/2006/main" count="61" uniqueCount="53">
  <si>
    <t>Std Offer</t>
  </si>
  <si>
    <t>Discount:</t>
  </si>
  <si>
    <t>Contract Disc</t>
  </si>
  <si>
    <t>Bedford</t>
  </si>
  <si>
    <t>Jamaica Plain</t>
  </si>
  <si>
    <t>West Roxbury</t>
  </si>
  <si>
    <t>Annual Negawatts Generated by EFS Cogen Project</t>
  </si>
  <si>
    <t>Negawatt Cost:</t>
  </si>
  <si>
    <t>Enron On Line:</t>
  </si>
  <si>
    <t>Off Peak</t>
  </si>
  <si>
    <t>$56/mWhr</t>
  </si>
  <si>
    <t>On Peak</t>
  </si>
  <si>
    <t>$40/mWhr</t>
  </si>
  <si>
    <t>Blend:</t>
  </si>
  <si>
    <t>$50/mWh</t>
  </si>
  <si>
    <t>$20/mWh</t>
  </si>
  <si>
    <t>Approx Retail Adder:</t>
  </si>
  <si>
    <t>*Assumes 65% load factor and secondary voltage</t>
  </si>
  <si>
    <t>Cogen Negatwatt Cost:</t>
  </si>
  <si>
    <t>Retail Forward Price/mWh*</t>
  </si>
  <si>
    <t>Cogen Negawatt Revenue:</t>
  </si>
  <si>
    <t>Assume Cogen facilities will be up and running by July 1, 2002</t>
  </si>
  <si>
    <t>This means: 16 months will remain to contract expiration: October 31, 2003</t>
  </si>
  <si>
    <t>Impaced facilities include those three VAMCs Hospitals currently receiving physical power behind BECO</t>
  </si>
  <si>
    <t>e.g. Bedford, Jamaica Plain, and West Roxbury</t>
  </si>
  <si>
    <t>(i.e. reduction in kWh)</t>
  </si>
  <si>
    <t>Cogen Negawatts generated through end of Contract: 16 months</t>
  </si>
  <si>
    <t>Negawatt Revenue in Futures Market</t>
  </si>
  <si>
    <t>I. Existing Contract: VAMC Cogen Project</t>
  </si>
  <si>
    <t>*</t>
  </si>
  <si>
    <t>kWh</t>
  </si>
  <si>
    <t>Total kWh saved</t>
  </si>
  <si>
    <t>Annual Negawatts Generated by Projects (kWh Saved from Proposed Projects)*</t>
  </si>
  <si>
    <t>VA EES Contract Price:</t>
  </si>
  <si>
    <t>VA EES Contract Price</t>
  </si>
  <si>
    <t>Discount</t>
  </si>
  <si>
    <t>Cont Disc</t>
  </si>
  <si>
    <t>Project Negawatt Revenue:</t>
  </si>
  <si>
    <t>EES Commodity Desk Benefit form EFS Proposed Project</t>
  </si>
  <si>
    <t>EES Commodity Desk Benefit from EFS Cogen Negawatts</t>
  </si>
  <si>
    <t>Negawatt Revenue in Futures Mket</t>
  </si>
  <si>
    <t>Projects installed and commissioned by September 2001</t>
  </si>
  <si>
    <t>Project Negawatts generated through end of contract: 12 months</t>
  </si>
  <si>
    <t>Project Negawatt Cost</t>
  </si>
  <si>
    <t>Site:</t>
  </si>
  <si>
    <t>Account Number</t>
  </si>
  <si>
    <t>Annual BECO Consumption (kWh) &amp; Account Number Pre Cogen Installation</t>
  </si>
  <si>
    <t>Annual BECO Consumption (kWh) Post Cogen Installation:*</t>
  </si>
  <si>
    <t>* VAMC Approved</t>
  </si>
  <si>
    <t>Negawatt Price: NEPOOL Forward Price: July 2002:</t>
  </si>
  <si>
    <t>July-August 2002 NEPOOL Forward Price as of today: 10/10/01</t>
  </si>
  <si>
    <t>II. New Energy Conservation Project: To be closed December 2001</t>
  </si>
  <si>
    <t xml:space="preserve">VAMC Approved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</si>
</sst>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  <numFmt numFmtId="169" formatCode="_(&quot;$&quot;* #,##0_);_(&quot;$&quot;* \(#,##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48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/>
    <xf numFmtId="165" fontId="0" fillId="0" borderId="0" xfId="1" applyNumberFormat="1" applyFont="1"/>
    <xf numFmtId="44" fontId="0" fillId="0" borderId="0" xfId="2" applyFont="1"/>
    <xf numFmtId="166" fontId="0" fillId="0" borderId="0" xfId="2" applyNumberFormat="1" applyFont="1"/>
    <xf numFmtId="0" fontId="2" fillId="0" borderId="0" xfId="0" applyFont="1"/>
    <xf numFmtId="44" fontId="2" fillId="0" borderId="0" xfId="2" applyFont="1"/>
    <xf numFmtId="169" fontId="0" fillId="0" borderId="0" xfId="2" applyNumberFormat="1" applyFont="1"/>
    <xf numFmtId="0" fontId="0" fillId="0" borderId="0" xfId="0" applyAlignment="1">
      <alignment horizontal="left"/>
    </xf>
    <xf numFmtId="44" fontId="0" fillId="0" borderId="0" xfId="0" applyNumberFormat="1"/>
    <xf numFmtId="0" fontId="2" fillId="0" borderId="0" xfId="0" applyFont="1" applyAlignment="1">
      <alignment horizontal="center"/>
    </xf>
    <xf numFmtId="165" fontId="2" fillId="0" borderId="0" xfId="1" applyNumberFormat="1" applyFont="1"/>
    <xf numFmtId="0" fontId="3" fillId="0" borderId="0" xfId="0" applyFont="1"/>
    <xf numFmtId="165" fontId="3" fillId="0" borderId="0" xfId="1" applyNumberFormat="1" applyFont="1"/>
    <xf numFmtId="17" fontId="3" fillId="0" borderId="0" xfId="0" applyNumberFormat="1" applyFont="1"/>
    <xf numFmtId="169" fontId="2" fillId="0" borderId="0" xfId="2" applyNumberFormat="1" applyFont="1"/>
    <xf numFmtId="6" fontId="2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69" fontId="4" fillId="0" borderId="0" xfId="2" applyNumberFormat="1" applyFont="1"/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169" fontId="6" fillId="0" borderId="0" xfId="2" applyNumberFormat="1" applyFont="1"/>
    <xf numFmtId="166" fontId="0" fillId="0" borderId="0" xfId="2" applyNumberFormat="1" applyFont="1" applyAlignment="1">
      <alignment horizontal="center"/>
    </xf>
    <xf numFmtId="0" fontId="0" fillId="0" borderId="0" xfId="0" applyAlignment="1">
      <alignment horizontal="right"/>
    </xf>
    <xf numFmtId="0" fontId="6" fillId="0" borderId="0" xfId="0" applyFont="1" applyAlignment="1">
      <alignment horizontal="left"/>
    </xf>
    <xf numFmtId="43" fontId="2" fillId="0" borderId="0" xfId="1" applyFont="1"/>
    <xf numFmtId="165" fontId="6" fillId="0" borderId="0" xfId="1" applyNumberFormat="1" applyFont="1"/>
    <xf numFmtId="169" fontId="7" fillId="0" borderId="0" xfId="2" applyNumberFormat="1" applyFont="1"/>
    <xf numFmtId="0" fontId="7" fillId="0" borderId="0" xfId="0" applyFont="1"/>
    <xf numFmtId="0" fontId="0" fillId="2" borderId="0" xfId="0" applyFill="1" applyAlignment="1">
      <alignment horizontal="center"/>
    </xf>
    <xf numFmtId="0" fontId="0" fillId="2" borderId="0" xfId="0" applyFill="1"/>
    <xf numFmtId="165" fontId="0" fillId="2" borderId="0" xfId="1" applyNumberFormat="1" applyFont="1" applyFill="1"/>
    <xf numFmtId="0" fontId="8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H72"/>
  <sheetViews>
    <sheetView tabSelected="1" topLeftCell="A60" zoomScaleNormal="100" workbookViewId="0">
      <selection activeCell="C58" sqref="C58"/>
    </sheetView>
  </sheetViews>
  <sheetFormatPr defaultRowHeight="12.75" x14ac:dyDescent="0.2"/>
  <cols>
    <col min="1" max="1" width="9.140625" style="1"/>
    <col min="3" max="3" width="21.5703125" customWidth="1"/>
    <col min="4" max="4" width="17.28515625" customWidth="1"/>
    <col min="5" max="5" width="13.85546875" customWidth="1"/>
    <col min="8" max="8" width="15.28515625" style="3" bestFit="1" customWidth="1"/>
  </cols>
  <sheetData>
    <row r="3" spans="1:8" x14ac:dyDescent="0.2">
      <c r="A3" s="27" t="s">
        <v>28</v>
      </c>
    </row>
    <row r="4" spans="1:8" x14ac:dyDescent="0.2">
      <c r="A4" s="9"/>
    </row>
    <row r="5" spans="1:8" x14ac:dyDescent="0.2">
      <c r="A5" s="1">
        <v>1</v>
      </c>
      <c r="B5" t="s">
        <v>21</v>
      </c>
    </row>
    <row r="7" spans="1:8" x14ac:dyDescent="0.2">
      <c r="A7" s="1">
        <v>2</v>
      </c>
      <c r="B7" t="s">
        <v>22</v>
      </c>
    </row>
    <row r="9" spans="1:8" x14ac:dyDescent="0.2">
      <c r="A9" s="1">
        <v>3</v>
      </c>
      <c r="B9" t="s">
        <v>23</v>
      </c>
    </row>
    <row r="10" spans="1:8" x14ac:dyDescent="0.2">
      <c r="C10" t="s">
        <v>24</v>
      </c>
    </row>
    <row r="12" spans="1:8" x14ac:dyDescent="0.2">
      <c r="A12" s="1">
        <v>4</v>
      </c>
      <c r="B12" t="s">
        <v>46</v>
      </c>
    </row>
    <row r="13" spans="1:8" x14ac:dyDescent="0.2">
      <c r="C13" s="35" t="s">
        <v>44</v>
      </c>
      <c r="D13" s="35" t="s">
        <v>45</v>
      </c>
      <c r="E13" s="35" t="s">
        <v>30</v>
      </c>
    </row>
    <row r="14" spans="1:8" x14ac:dyDescent="0.2">
      <c r="C14" t="s">
        <v>3</v>
      </c>
      <c r="D14">
        <v>26575561001</v>
      </c>
      <c r="E14" s="3">
        <v>11412548</v>
      </c>
    </row>
    <row r="15" spans="1:8" x14ac:dyDescent="0.2">
      <c r="C15" t="s">
        <v>4</v>
      </c>
      <c r="D15">
        <v>26029951006</v>
      </c>
      <c r="E15" s="3">
        <v>22896005</v>
      </c>
    </row>
    <row r="16" spans="1:8" x14ac:dyDescent="0.2">
      <c r="C16" t="s">
        <v>5</v>
      </c>
      <c r="D16">
        <v>26045601007</v>
      </c>
      <c r="E16" s="3">
        <v>17586469</v>
      </c>
      <c r="H16" s="3">
        <f>SUM(E14:E16)</f>
        <v>51895022</v>
      </c>
    </row>
    <row r="17" spans="1:8" x14ac:dyDescent="0.2">
      <c r="E17" s="3"/>
    </row>
    <row r="18" spans="1:8" x14ac:dyDescent="0.2">
      <c r="A18" s="1">
        <v>5</v>
      </c>
      <c r="B18" t="s">
        <v>47</v>
      </c>
      <c r="E18" s="3"/>
    </row>
    <row r="19" spans="1:8" x14ac:dyDescent="0.2">
      <c r="C19" t="s">
        <v>3</v>
      </c>
      <c r="E19" s="3">
        <v>737051</v>
      </c>
    </row>
    <row r="20" spans="1:8" x14ac:dyDescent="0.2">
      <c r="C20" t="s">
        <v>4</v>
      </c>
      <c r="E20" s="3">
        <v>467265</v>
      </c>
    </row>
    <row r="21" spans="1:8" x14ac:dyDescent="0.2">
      <c r="C21" t="s">
        <v>5</v>
      </c>
      <c r="E21" s="3">
        <v>366231</v>
      </c>
      <c r="H21" s="3">
        <f>SUM(E19:E21)</f>
        <v>1570547</v>
      </c>
    </row>
    <row r="22" spans="1:8" x14ac:dyDescent="0.2">
      <c r="C22" t="s">
        <v>48</v>
      </c>
      <c r="E22" s="3"/>
    </row>
    <row r="23" spans="1:8" x14ac:dyDescent="0.2">
      <c r="E23" s="3"/>
    </row>
    <row r="24" spans="1:8" x14ac:dyDescent="0.2">
      <c r="A24" s="18">
        <v>6</v>
      </c>
      <c r="B24" s="13" t="s">
        <v>6</v>
      </c>
      <c r="C24" s="13"/>
      <c r="D24" s="13"/>
      <c r="E24" s="14"/>
      <c r="F24" s="13"/>
      <c r="G24" s="13"/>
      <c r="H24" s="14">
        <f>H16-H21</f>
        <v>50324475</v>
      </c>
    </row>
    <row r="25" spans="1:8" x14ac:dyDescent="0.2">
      <c r="A25" s="11"/>
      <c r="B25" s="6"/>
      <c r="C25" s="13" t="s">
        <v>25</v>
      </c>
      <c r="D25" s="6"/>
      <c r="E25" s="12"/>
      <c r="F25" s="6"/>
      <c r="G25" s="6"/>
      <c r="H25" s="12"/>
    </row>
    <row r="26" spans="1:8" x14ac:dyDescent="0.2">
      <c r="A26" s="11"/>
      <c r="B26" s="6"/>
      <c r="C26" s="13"/>
      <c r="D26" s="6"/>
      <c r="E26" s="12"/>
      <c r="F26" s="6"/>
      <c r="G26" s="6"/>
      <c r="H26" s="12"/>
    </row>
    <row r="27" spans="1:8" x14ac:dyDescent="0.2">
      <c r="A27" s="18">
        <v>7</v>
      </c>
      <c r="B27" s="13" t="s">
        <v>26</v>
      </c>
      <c r="C27" s="6"/>
      <c r="D27" s="6"/>
      <c r="E27" s="12"/>
      <c r="F27" s="6"/>
      <c r="G27" s="6"/>
      <c r="H27" s="14">
        <f>H24*1.33</f>
        <v>66931551.75</v>
      </c>
    </row>
    <row r="28" spans="1:8" x14ac:dyDescent="0.2">
      <c r="A28" s="11"/>
      <c r="B28" s="6"/>
      <c r="C28" s="6"/>
      <c r="D28" s="6"/>
      <c r="E28" s="12"/>
      <c r="F28" s="6"/>
      <c r="G28" s="6"/>
      <c r="H28" s="12"/>
    </row>
    <row r="29" spans="1:8" x14ac:dyDescent="0.2">
      <c r="A29" s="11">
        <v>8</v>
      </c>
      <c r="B29" s="6" t="s">
        <v>18</v>
      </c>
      <c r="C29" s="6"/>
    </row>
    <row r="30" spans="1:8" x14ac:dyDescent="0.2">
      <c r="C30" t="s">
        <v>33</v>
      </c>
      <c r="D30">
        <v>4.9000000000000002E-2</v>
      </c>
      <c r="H30" s="8">
        <f>D30*H27</f>
        <v>3279646.0357500003</v>
      </c>
    </row>
    <row r="31" spans="1:8" x14ac:dyDescent="0.2">
      <c r="C31" t="s">
        <v>1</v>
      </c>
      <c r="D31" s="26" t="s">
        <v>0</v>
      </c>
      <c r="E31" s="26" t="s">
        <v>2</v>
      </c>
    </row>
    <row r="32" spans="1:8" x14ac:dyDescent="0.2">
      <c r="D32" s="25">
        <v>4.7E-2</v>
      </c>
      <c r="E32" s="5">
        <v>3.5000000000000003E-2</v>
      </c>
      <c r="H32" s="8">
        <f>-D32*E32*H27</f>
        <v>-110102.40262875002</v>
      </c>
    </row>
    <row r="33" spans="1:8" x14ac:dyDescent="0.2">
      <c r="C33" s="19" t="s">
        <v>7</v>
      </c>
      <c r="D33" s="19"/>
      <c r="E33" s="19"/>
      <c r="F33" s="19"/>
      <c r="G33" s="19"/>
      <c r="H33" s="20">
        <f>SUM(H30:H32)</f>
        <v>3169543.6331212502</v>
      </c>
    </row>
    <row r="34" spans="1:8" x14ac:dyDescent="0.2">
      <c r="A34" s="11">
        <v>9</v>
      </c>
      <c r="B34" s="6" t="s">
        <v>20</v>
      </c>
      <c r="C34" s="6"/>
      <c r="D34" s="6"/>
      <c r="E34" s="6"/>
      <c r="F34" s="6"/>
      <c r="G34" s="6"/>
      <c r="H34" s="16"/>
    </row>
    <row r="35" spans="1:8" x14ac:dyDescent="0.2">
      <c r="B35" t="s">
        <v>49</v>
      </c>
      <c r="C35" s="6"/>
      <c r="D35" s="6"/>
      <c r="E35" s="6"/>
      <c r="F35" s="6"/>
      <c r="G35" s="6"/>
      <c r="H35" s="7"/>
    </row>
    <row r="36" spans="1:8" x14ac:dyDescent="0.2">
      <c r="C36" s="15" t="s">
        <v>50</v>
      </c>
      <c r="D36" s="6"/>
      <c r="E36" s="6"/>
      <c r="F36" s="6"/>
      <c r="G36" s="6"/>
      <c r="H36" s="7"/>
    </row>
    <row r="37" spans="1:8" x14ac:dyDescent="0.2">
      <c r="C37" s="13" t="s">
        <v>8</v>
      </c>
      <c r="D37" s="6" t="s">
        <v>9</v>
      </c>
      <c r="E37" s="6" t="s">
        <v>10</v>
      </c>
      <c r="G37" s="6"/>
      <c r="H37" s="7"/>
    </row>
    <row r="38" spans="1:8" x14ac:dyDescent="0.2">
      <c r="C38" s="6"/>
      <c r="D38" s="6" t="s">
        <v>11</v>
      </c>
      <c r="E38" s="6" t="s">
        <v>12</v>
      </c>
      <c r="G38" s="6"/>
      <c r="H38" s="7"/>
    </row>
    <row r="39" spans="1:8" x14ac:dyDescent="0.2">
      <c r="C39" s="6"/>
      <c r="D39" s="6" t="s">
        <v>13</v>
      </c>
      <c r="E39" s="6" t="s">
        <v>14</v>
      </c>
      <c r="G39" s="6"/>
      <c r="H39" s="7"/>
    </row>
    <row r="40" spans="1:8" x14ac:dyDescent="0.2">
      <c r="C40" s="6" t="s">
        <v>16</v>
      </c>
      <c r="D40" s="6"/>
      <c r="E40" s="6" t="s">
        <v>15</v>
      </c>
      <c r="G40" s="6"/>
      <c r="H40" s="7"/>
    </row>
    <row r="41" spans="1:8" x14ac:dyDescent="0.2">
      <c r="C41" s="6" t="s">
        <v>19</v>
      </c>
      <c r="D41" s="6"/>
      <c r="E41" s="17">
        <v>70</v>
      </c>
      <c r="G41" s="6"/>
    </row>
    <row r="42" spans="1:8" x14ac:dyDescent="0.2">
      <c r="C42" t="s">
        <v>17</v>
      </c>
    </row>
    <row r="43" spans="1:8" x14ac:dyDescent="0.2">
      <c r="C43" s="19" t="s">
        <v>27</v>
      </c>
      <c r="D43" s="21"/>
      <c r="E43" s="21"/>
      <c r="F43" s="21"/>
      <c r="G43" s="21"/>
      <c r="H43" s="20">
        <f>H27*(E41/1000)</f>
        <v>4685208.6225000005</v>
      </c>
    </row>
    <row r="46" spans="1:8" x14ac:dyDescent="0.2">
      <c r="A46" s="22">
        <v>10</v>
      </c>
      <c r="B46" s="23" t="s">
        <v>39</v>
      </c>
      <c r="C46" s="23"/>
      <c r="D46" s="23"/>
      <c r="E46" s="23"/>
      <c r="F46" s="23"/>
      <c r="G46" s="23"/>
      <c r="H46" s="24">
        <f>H43-H33</f>
        <v>1515664.9893787503</v>
      </c>
    </row>
    <row r="49" spans="1:8" x14ac:dyDescent="0.2">
      <c r="A49" s="32"/>
      <c r="B49" s="33"/>
      <c r="C49" s="33"/>
      <c r="D49" s="33"/>
      <c r="E49" s="33"/>
      <c r="F49" s="33"/>
      <c r="G49" s="33"/>
      <c r="H49" s="34"/>
    </row>
    <row r="50" spans="1:8" x14ac:dyDescent="0.2">
      <c r="A50" s="27" t="s">
        <v>51</v>
      </c>
      <c r="B50" s="6"/>
      <c r="C50" s="6"/>
    </row>
    <row r="51" spans="1:8" x14ac:dyDescent="0.2">
      <c r="D51" s="3"/>
    </row>
    <row r="52" spans="1:8" x14ac:dyDescent="0.2">
      <c r="A52" s="1">
        <v>1</v>
      </c>
      <c r="B52" t="s">
        <v>32</v>
      </c>
      <c r="D52" s="3"/>
    </row>
    <row r="53" spans="1:8" x14ac:dyDescent="0.2">
      <c r="C53" t="s">
        <v>3</v>
      </c>
      <c r="D53" s="3"/>
      <c r="E53" s="3">
        <v>350370</v>
      </c>
    </row>
    <row r="54" spans="1:8" x14ac:dyDescent="0.2">
      <c r="C54" t="s">
        <v>4</v>
      </c>
      <c r="D54" s="3"/>
      <c r="E54" s="3">
        <v>269419</v>
      </c>
    </row>
    <row r="55" spans="1:8" x14ac:dyDescent="0.2">
      <c r="C55" t="s">
        <v>5</v>
      </c>
      <c r="D55" s="2"/>
      <c r="E55" s="3">
        <v>275716</v>
      </c>
    </row>
    <row r="56" spans="1:8" x14ac:dyDescent="0.2">
      <c r="C56" s="6" t="s">
        <v>31</v>
      </c>
      <c r="D56" s="28"/>
      <c r="E56" s="12">
        <f>SUM(E53:E55)</f>
        <v>895505</v>
      </c>
    </row>
    <row r="57" spans="1:8" x14ac:dyDescent="0.2">
      <c r="B57" s="26" t="s">
        <v>29</v>
      </c>
      <c r="C57" t="s">
        <v>52</v>
      </c>
      <c r="D57" s="3"/>
    </row>
    <row r="58" spans="1:8" x14ac:dyDescent="0.2">
      <c r="B58" s="26"/>
      <c r="D58" s="3"/>
    </row>
    <row r="59" spans="1:8" x14ac:dyDescent="0.2">
      <c r="A59" s="1">
        <v>2</v>
      </c>
      <c r="B59" t="s">
        <v>41</v>
      </c>
      <c r="D59" s="3"/>
    </row>
    <row r="60" spans="1:8" x14ac:dyDescent="0.2">
      <c r="D60" s="3"/>
    </row>
    <row r="61" spans="1:8" x14ac:dyDescent="0.2">
      <c r="A61" s="1">
        <v>3</v>
      </c>
      <c r="B61" s="13" t="s">
        <v>42</v>
      </c>
      <c r="D61" s="4"/>
      <c r="H61" s="3">
        <f>E56</f>
        <v>895505</v>
      </c>
    </row>
    <row r="62" spans="1:8" x14ac:dyDescent="0.2">
      <c r="B62" s="6"/>
      <c r="D62" s="10"/>
    </row>
    <row r="63" spans="1:8" x14ac:dyDescent="0.2">
      <c r="A63" s="11">
        <v>4</v>
      </c>
      <c r="B63" s="6" t="s">
        <v>43</v>
      </c>
      <c r="C63" s="6"/>
    </row>
    <row r="64" spans="1:8" x14ac:dyDescent="0.2">
      <c r="C64" t="s">
        <v>34</v>
      </c>
      <c r="E64" s="5">
        <v>4.9000000000000002E-2</v>
      </c>
      <c r="H64" s="8">
        <f>H61*E64</f>
        <v>43879.745000000003</v>
      </c>
    </row>
    <row r="65" spans="1:8" x14ac:dyDescent="0.2">
      <c r="C65" t="s">
        <v>35</v>
      </c>
      <c r="E65" s="26" t="s">
        <v>0</v>
      </c>
      <c r="F65" s="26" t="s">
        <v>36</v>
      </c>
      <c r="H65" s="8"/>
    </row>
    <row r="66" spans="1:8" x14ac:dyDescent="0.2">
      <c r="E66" s="5">
        <v>4.7E-2</v>
      </c>
      <c r="F66" s="5">
        <v>3.5000000000000003E-2</v>
      </c>
      <c r="H66" s="8">
        <f>-E66*F66*H61</f>
        <v>-1473.1057250000001</v>
      </c>
    </row>
    <row r="67" spans="1:8" x14ac:dyDescent="0.2">
      <c r="C67" s="31" t="s">
        <v>7</v>
      </c>
      <c r="D67" s="31"/>
      <c r="E67" s="31"/>
      <c r="F67" s="31"/>
      <c r="G67" s="31"/>
      <c r="H67" s="30">
        <f>SUM(H64:H66)</f>
        <v>42406.639275000001</v>
      </c>
    </row>
    <row r="69" spans="1:8" x14ac:dyDescent="0.2">
      <c r="A69" s="11">
        <v>5</v>
      </c>
      <c r="B69" s="6" t="s">
        <v>37</v>
      </c>
    </row>
    <row r="70" spans="1:8" x14ac:dyDescent="0.2">
      <c r="C70" s="31" t="s">
        <v>40</v>
      </c>
      <c r="D70" s="6"/>
      <c r="E70" s="4">
        <v>7.0000000000000007E-2</v>
      </c>
      <c r="H70" s="30">
        <f>H61*E70</f>
        <v>62685.350000000006</v>
      </c>
    </row>
    <row r="72" spans="1:8" s="23" customFormat="1" x14ac:dyDescent="0.2">
      <c r="A72" s="22">
        <v>6</v>
      </c>
      <c r="B72" s="23" t="s">
        <v>38</v>
      </c>
      <c r="H72" s="29">
        <f>H70-H67</f>
        <v>20278.710725000004</v>
      </c>
    </row>
  </sheetData>
  <pageMargins left="1.21" right="0.75" top="1" bottom="1" header="0.5" footer="0.5"/>
  <pageSetup scale="71" orientation="portrait" r:id="rId1"/>
  <headerFooter alignWithMargins="0">
    <oddHeader>&amp;C&amp;"Arial,Bold"&amp;14Impact of VAMC Cogen Contract and Potential CSC DSM Deal on GSA Region 1 Power Commodity Deal
(aka Cogen and DSM Negawatt Generation Project)</oddHeader>
    <oddFooter>&amp;L&amp;F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bhatch</dc:creator>
  <cp:lastModifiedBy>Felienne</cp:lastModifiedBy>
  <cp:lastPrinted>2001-10-11T16:41:31Z</cp:lastPrinted>
  <dcterms:created xsi:type="dcterms:W3CDTF">2001-10-03T18:37:44Z</dcterms:created>
  <dcterms:modified xsi:type="dcterms:W3CDTF">2014-09-04T07:58:01Z</dcterms:modified>
</cp:coreProperties>
</file>