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16" i="1" l="1"/>
  <c r="H23" i="1" s="1"/>
  <c r="H26" i="1" s="1"/>
  <c r="H21" i="1"/>
  <c r="E55" i="1"/>
  <c r="H60" i="1" s="1"/>
  <c r="H63" i="1" l="1"/>
  <c r="H69" i="1"/>
  <c r="H65" i="1"/>
  <c r="H31" i="1"/>
  <c r="H42" i="1"/>
  <c r="H29" i="1"/>
  <c r="H45" i="1" l="1"/>
  <c r="H71" i="1"/>
  <c r="H32" i="1"/>
  <c r="H66" i="1"/>
</calcChain>
</file>

<file path=xl/sharedStrings.xml><?xml version="1.0" encoding="utf-8"?>
<sst xmlns="http://schemas.openxmlformats.org/spreadsheetml/2006/main" count="60" uniqueCount="52">
  <si>
    <t>Std Offer</t>
  </si>
  <si>
    <t>Discount:</t>
  </si>
  <si>
    <t>Contract Disc</t>
  </si>
  <si>
    <t>Bedford</t>
  </si>
  <si>
    <t>Jamaica Plain</t>
  </si>
  <si>
    <t>West Roxbury</t>
  </si>
  <si>
    <t>Annual Negawatts Generated by EFS Cogen Project</t>
  </si>
  <si>
    <t>Negawatt Cost:</t>
  </si>
  <si>
    <t>Annual BECO Consumption (kWh) Post Cogen Installation:</t>
  </si>
  <si>
    <t>Enron On Line:</t>
  </si>
  <si>
    <t>Off Peak</t>
  </si>
  <si>
    <t>$56/mWhr</t>
  </si>
  <si>
    <t>On Peak</t>
  </si>
  <si>
    <t>$40/mWhr</t>
  </si>
  <si>
    <t>Blend:</t>
  </si>
  <si>
    <t>$50/mWh</t>
  </si>
  <si>
    <t>$20/mWh</t>
  </si>
  <si>
    <t>Approx Retail Adder:</t>
  </si>
  <si>
    <t>*Assumes 65% load factor and secondary voltage</t>
  </si>
  <si>
    <t>Cogen Negatwatt Cost:</t>
  </si>
  <si>
    <t>Retail Forward Price/mWh*</t>
  </si>
  <si>
    <t>Cogen Negawatt Revenue:</t>
  </si>
  <si>
    <t>Assume Cogen facilities will be up and running by July 1, 2002</t>
  </si>
  <si>
    <t>This means: 16 months will remain to contract expiration: October 31, 2003</t>
  </si>
  <si>
    <t>Impaced facilities include those three VAMCs Hospitals currently receiving physical power behind BECO</t>
  </si>
  <si>
    <t>e.g. Bedford, Jamaica Plain, and West Roxbury</t>
  </si>
  <si>
    <t>(i.e. reduction in kWh)</t>
  </si>
  <si>
    <t>Cogen Negawatts generated through end of Contract: 16 months</t>
  </si>
  <si>
    <t>Negawatt Price: NEPOOL Future Price: July 2002:</t>
  </si>
  <si>
    <t>July-August 2002 NEPOOL Future Price as of today: 10/10/01</t>
  </si>
  <si>
    <t>Negawatt Revenue in Futures Market</t>
  </si>
  <si>
    <t>I. Existing Contract: VAMC Cogen Project</t>
  </si>
  <si>
    <t>Vendor Analysis</t>
  </si>
  <si>
    <t>*</t>
  </si>
  <si>
    <t>kWh</t>
  </si>
  <si>
    <t>Total kWh saved</t>
  </si>
  <si>
    <t>Annual Negawatts Generated by Projects (kWh Saved from Proposed Projects)*</t>
  </si>
  <si>
    <t>VA EES Contract Price:</t>
  </si>
  <si>
    <t>VA EES Contract Price</t>
  </si>
  <si>
    <t>Discount</t>
  </si>
  <si>
    <t>Cont Disc</t>
  </si>
  <si>
    <t>Project Negawatt Revenue:</t>
  </si>
  <si>
    <t>EES Commodity Desk Benefit form EFS Proposed Project</t>
  </si>
  <si>
    <t>EES Commodity Desk Benefit from EFS Cogen Negawatts</t>
  </si>
  <si>
    <t>Negawatt Revenue in Futures Mket</t>
  </si>
  <si>
    <t>II. New Energy and Water Conservation Project: To be closed December 2001</t>
  </si>
  <si>
    <t>Projects installed and commissioned by September 2001</t>
  </si>
  <si>
    <t>Project Negawatts generated through end of contract: 12 months</t>
  </si>
  <si>
    <t>Project Negawatt Cost</t>
  </si>
  <si>
    <t>Site:</t>
  </si>
  <si>
    <t>Account Number</t>
  </si>
  <si>
    <t>Annual BECO Consumption (kWh) &amp; Account Number Pre Cogen 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</si>
</sst>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  <numFmt numFmtId="169" formatCode="_(&quot;$&quot;* #,##0_);_(&quot;$&quot;* \(#,##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48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165" fontId="0" fillId="0" borderId="0" xfId="1" applyNumberFormat="1" applyFont="1"/>
    <xf numFmtId="44" fontId="0" fillId="0" borderId="0" xfId="2" applyFont="1"/>
    <xf numFmtId="166" fontId="0" fillId="0" borderId="0" xfId="2" applyNumberFormat="1" applyFont="1"/>
    <xf numFmtId="0" fontId="2" fillId="0" borderId="0" xfId="0" applyFont="1"/>
    <xf numFmtId="44" fontId="2" fillId="0" borderId="0" xfId="2" applyFont="1"/>
    <xf numFmtId="169" fontId="0" fillId="0" borderId="0" xfId="2" applyNumberFormat="1" applyFont="1"/>
    <xf numFmtId="0" fontId="0" fillId="0" borderId="0" xfId="0" applyAlignment="1">
      <alignment horizontal="left"/>
    </xf>
    <xf numFmtId="44" fontId="0" fillId="0" borderId="0" xfId="0" applyNumberFormat="1"/>
    <xf numFmtId="0" fontId="2" fillId="0" borderId="0" xfId="0" applyFont="1" applyAlignment="1">
      <alignment horizontal="center"/>
    </xf>
    <xf numFmtId="165" fontId="2" fillId="0" borderId="0" xfId="1" applyNumberFormat="1" applyFont="1"/>
    <xf numFmtId="0" fontId="3" fillId="0" borderId="0" xfId="0" applyFont="1"/>
    <xf numFmtId="165" fontId="3" fillId="0" borderId="0" xfId="1" applyNumberFormat="1" applyFont="1"/>
    <xf numFmtId="17" fontId="3" fillId="0" borderId="0" xfId="0" applyNumberFormat="1" applyFont="1"/>
    <xf numFmtId="169" fontId="2" fillId="0" borderId="0" xfId="2" applyNumberFormat="1" applyFont="1"/>
    <xf numFmtId="6" fontId="2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69" fontId="4" fillId="0" borderId="0" xfId="2" applyNumberFormat="1" applyFont="1"/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9" fontId="6" fillId="0" borderId="0" xfId="2" applyNumberFormat="1" applyFont="1"/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 applyAlignment="1">
      <alignment horizontal="left"/>
    </xf>
    <xf numFmtId="43" fontId="2" fillId="0" borderId="0" xfId="1" applyFont="1"/>
    <xf numFmtId="165" fontId="6" fillId="0" borderId="0" xfId="1" applyNumberFormat="1" applyFont="1"/>
    <xf numFmtId="169" fontId="7" fillId="0" borderId="0" xfId="2" applyNumberFormat="1" applyFont="1"/>
    <xf numFmtId="0" fontId="7" fillId="0" borderId="0" xfId="0" applyFont="1"/>
    <xf numFmtId="0" fontId="0" fillId="2" borderId="0" xfId="0" applyFill="1" applyAlignment="1">
      <alignment horizontal="center"/>
    </xf>
    <xf numFmtId="0" fontId="0" fillId="2" borderId="0" xfId="0" applyFill="1"/>
    <xf numFmtId="165" fontId="0" fillId="2" borderId="0" xfId="1" applyNumberFormat="1" applyFont="1" applyFill="1"/>
    <xf numFmtId="0" fontId="8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H71"/>
  <sheetViews>
    <sheetView tabSelected="1" zoomScaleNormal="100" workbookViewId="0">
      <selection activeCell="B13" sqref="B13"/>
    </sheetView>
  </sheetViews>
  <sheetFormatPr defaultRowHeight="12.75" x14ac:dyDescent="0.2"/>
  <cols>
    <col min="1" max="1" width="9.140625" style="1"/>
    <col min="3" max="3" width="15.7109375" customWidth="1"/>
    <col min="4" max="4" width="17.28515625" customWidth="1"/>
    <col min="5" max="5" width="13.85546875" customWidth="1"/>
    <col min="8" max="8" width="15.28515625" style="3" bestFit="1" customWidth="1"/>
  </cols>
  <sheetData>
    <row r="3" spans="1:8" x14ac:dyDescent="0.2">
      <c r="A3" s="27" t="s">
        <v>31</v>
      </c>
    </row>
    <row r="4" spans="1:8" x14ac:dyDescent="0.2">
      <c r="A4" s="9"/>
    </row>
    <row r="5" spans="1:8" x14ac:dyDescent="0.2">
      <c r="A5" s="1">
        <v>1</v>
      </c>
      <c r="B5" t="s">
        <v>22</v>
      </c>
    </row>
    <row r="7" spans="1:8" x14ac:dyDescent="0.2">
      <c r="A7" s="1">
        <v>2</v>
      </c>
      <c r="B7" t="s">
        <v>23</v>
      </c>
    </row>
    <row r="9" spans="1:8" x14ac:dyDescent="0.2">
      <c r="A9" s="1">
        <v>3</v>
      </c>
      <c r="B9" t="s">
        <v>24</v>
      </c>
    </row>
    <row r="10" spans="1:8" x14ac:dyDescent="0.2">
      <c r="C10" t="s">
        <v>25</v>
      </c>
    </row>
    <row r="12" spans="1:8" x14ac:dyDescent="0.2">
      <c r="A12" s="1">
        <v>4</v>
      </c>
      <c r="B12" t="s">
        <v>51</v>
      </c>
    </row>
    <row r="13" spans="1:8" x14ac:dyDescent="0.2">
      <c r="C13" s="35" t="s">
        <v>49</v>
      </c>
      <c r="D13" s="35" t="s">
        <v>50</v>
      </c>
      <c r="E13" s="35" t="s">
        <v>34</v>
      </c>
    </row>
    <row r="14" spans="1:8" x14ac:dyDescent="0.2">
      <c r="C14" t="s">
        <v>3</v>
      </c>
      <c r="D14">
        <v>26575561001</v>
      </c>
      <c r="E14" s="3">
        <v>11412548</v>
      </c>
    </row>
    <row r="15" spans="1:8" x14ac:dyDescent="0.2">
      <c r="C15" t="s">
        <v>4</v>
      </c>
      <c r="D15">
        <v>26029951006</v>
      </c>
      <c r="E15" s="3">
        <v>22896005</v>
      </c>
    </row>
    <row r="16" spans="1:8" x14ac:dyDescent="0.2">
      <c r="C16" t="s">
        <v>5</v>
      </c>
      <c r="D16">
        <v>26045601007</v>
      </c>
      <c r="E16" s="3">
        <v>17586469</v>
      </c>
      <c r="H16" s="3">
        <f>SUM(E14:E16)</f>
        <v>51895022</v>
      </c>
    </row>
    <row r="17" spans="1:8" x14ac:dyDescent="0.2">
      <c r="E17" s="3"/>
    </row>
    <row r="18" spans="1:8" x14ac:dyDescent="0.2">
      <c r="A18" s="1">
        <v>5</v>
      </c>
      <c r="B18" t="s">
        <v>8</v>
      </c>
      <c r="E18" s="3"/>
    </row>
    <row r="19" spans="1:8" x14ac:dyDescent="0.2">
      <c r="C19" t="s">
        <v>3</v>
      </c>
      <c r="E19" s="3">
        <v>737051</v>
      </c>
    </row>
    <row r="20" spans="1:8" x14ac:dyDescent="0.2">
      <c r="C20" t="s">
        <v>4</v>
      </c>
      <c r="E20" s="3">
        <v>467265</v>
      </c>
    </row>
    <row r="21" spans="1:8" x14ac:dyDescent="0.2">
      <c r="C21" t="s">
        <v>5</v>
      </c>
      <c r="E21" s="3">
        <v>366231</v>
      </c>
      <c r="H21" s="3">
        <f>SUM(E19:E21)</f>
        <v>1570547</v>
      </c>
    </row>
    <row r="22" spans="1:8" x14ac:dyDescent="0.2">
      <c r="E22" s="3"/>
    </row>
    <row r="23" spans="1:8" x14ac:dyDescent="0.2">
      <c r="A23" s="18">
        <v>6</v>
      </c>
      <c r="B23" s="13" t="s">
        <v>6</v>
      </c>
      <c r="C23" s="13"/>
      <c r="D23" s="13"/>
      <c r="E23" s="14"/>
      <c r="F23" s="13"/>
      <c r="G23" s="13"/>
      <c r="H23" s="14">
        <f>H16-H21</f>
        <v>50324475</v>
      </c>
    </row>
    <row r="24" spans="1:8" x14ac:dyDescent="0.2">
      <c r="A24" s="11"/>
      <c r="B24" s="6"/>
      <c r="C24" s="13" t="s">
        <v>26</v>
      </c>
      <c r="D24" s="6"/>
      <c r="E24" s="12"/>
      <c r="F24" s="6"/>
      <c r="G24" s="6"/>
      <c r="H24" s="12"/>
    </row>
    <row r="25" spans="1:8" x14ac:dyDescent="0.2">
      <c r="A25" s="11"/>
      <c r="B25" s="6"/>
      <c r="C25" s="13"/>
      <c r="D25" s="6"/>
      <c r="E25" s="12"/>
      <c r="F25" s="6"/>
      <c r="G25" s="6"/>
      <c r="H25" s="12"/>
    </row>
    <row r="26" spans="1:8" x14ac:dyDescent="0.2">
      <c r="A26" s="18">
        <v>7</v>
      </c>
      <c r="B26" s="13" t="s">
        <v>27</v>
      </c>
      <c r="C26" s="6"/>
      <c r="D26" s="6"/>
      <c r="E26" s="12"/>
      <c r="F26" s="6"/>
      <c r="G26" s="6"/>
      <c r="H26" s="14">
        <f>H23*1.33</f>
        <v>66931551.75</v>
      </c>
    </row>
    <row r="27" spans="1:8" x14ac:dyDescent="0.2">
      <c r="A27" s="11"/>
      <c r="B27" s="6"/>
      <c r="C27" s="6"/>
      <c r="D27" s="6"/>
      <c r="E27" s="12"/>
      <c r="F27" s="6"/>
      <c r="G27" s="6"/>
      <c r="H27" s="12"/>
    </row>
    <row r="28" spans="1:8" x14ac:dyDescent="0.2">
      <c r="A28" s="11">
        <v>8</v>
      </c>
      <c r="B28" s="6" t="s">
        <v>19</v>
      </c>
      <c r="C28" s="6"/>
    </row>
    <row r="29" spans="1:8" x14ac:dyDescent="0.2">
      <c r="C29" t="s">
        <v>37</v>
      </c>
      <c r="D29">
        <v>4.9000000000000002E-2</v>
      </c>
      <c r="H29" s="8">
        <f>D29*H26</f>
        <v>3279646.0357500003</v>
      </c>
    </row>
    <row r="30" spans="1:8" x14ac:dyDescent="0.2">
      <c r="C30" t="s">
        <v>1</v>
      </c>
      <c r="D30" s="26" t="s">
        <v>0</v>
      </c>
      <c r="E30" s="26" t="s">
        <v>2</v>
      </c>
    </row>
    <row r="31" spans="1:8" x14ac:dyDescent="0.2">
      <c r="D31" s="25">
        <v>4.7E-2</v>
      </c>
      <c r="E31" s="5">
        <v>3.5000000000000003E-2</v>
      </c>
      <c r="H31" s="8">
        <f>-D31*E31*H26</f>
        <v>-110102.40262875002</v>
      </c>
    </row>
    <row r="32" spans="1:8" x14ac:dyDescent="0.2">
      <c r="C32" s="19" t="s">
        <v>7</v>
      </c>
      <c r="D32" s="19"/>
      <c r="E32" s="19"/>
      <c r="F32" s="19"/>
      <c r="G32" s="19"/>
      <c r="H32" s="20">
        <f>SUM(H29:H31)</f>
        <v>3169543.6331212502</v>
      </c>
    </row>
    <row r="33" spans="1:8" x14ac:dyDescent="0.2">
      <c r="A33" s="11">
        <v>9</v>
      </c>
      <c r="B33" s="6" t="s">
        <v>21</v>
      </c>
      <c r="C33" s="6"/>
      <c r="D33" s="6"/>
      <c r="E33" s="6"/>
      <c r="F33" s="6"/>
      <c r="G33" s="6"/>
      <c r="H33" s="16"/>
    </row>
    <row r="34" spans="1:8" x14ac:dyDescent="0.2">
      <c r="B34" t="s">
        <v>28</v>
      </c>
      <c r="C34" s="6"/>
      <c r="D34" s="6"/>
      <c r="E34" s="6"/>
      <c r="F34" s="6"/>
      <c r="G34" s="6"/>
      <c r="H34" s="7"/>
    </row>
    <row r="35" spans="1:8" x14ac:dyDescent="0.2">
      <c r="C35" s="15" t="s">
        <v>29</v>
      </c>
      <c r="D35" s="6"/>
      <c r="E35" s="6"/>
      <c r="F35" s="6"/>
      <c r="G35" s="6"/>
      <c r="H35" s="7"/>
    </row>
    <row r="36" spans="1:8" x14ac:dyDescent="0.2">
      <c r="C36" s="13" t="s">
        <v>9</v>
      </c>
      <c r="D36" s="6" t="s">
        <v>10</v>
      </c>
      <c r="E36" s="6" t="s">
        <v>11</v>
      </c>
      <c r="G36" s="6"/>
      <c r="H36" s="7"/>
    </row>
    <row r="37" spans="1:8" x14ac:dyDescent="0.2">
      <c r="C37" s="6"/>
      <c r="D37" s="6" t="s">
        <v>12</v>
      </c>
      <c r="E37" s="6" t="s">
        <v>13</v>
      </c>
      <c r="G37" s="6"/>
      <c r="H37" s="7"/>
    </row>
    <row r="38" spans="1:8" x14ac:dyDescent="0.2">
      <c r="C38" s="6"/>
      <c r="D38" s="6" t="s">
        <v>14</v>
      </c>
      <c r="E38" s="6" t="s">
        <v>15</v>
      </c>
      <c r="G38" s="6"/>
      <c r="H38" s="7"/>
    </row>
    <row r="39" spans="1:8" x14ac:dyDescent="0.2">
      <c r="C39" s="6" t="s">
        <v>17</v>
      </c>
      <c r="D39" s="6"/>
      <c r="E39" s="6" t="s">
        <v>16</v>
      </c>
      <c r="G39" s="6"/>
      <c r="H39" s="7"/>
    </row>
    <row r="40" spans="1:8" x14ac:dyDescent="0.2">
      <c r="C40" s="6" t="s">
        <v>20</v>
      </c>
      <c r="D40" s="6"/>
      <c r="E40" s="17">
        <v>70</v>
      </c>
      <c r="G40" s="6"/>
    </row>
    <row r="41" spans="1:8" x14ac:dyDescent="0.2">
      <c r="C41" t="s">
        <v>18</v>
      </c>
    </row>
    <row r="42" spans="1:8" x14ac:dyDescent="0.2">
      <c r="C42" s="19" t="s">
        <v>30</v>
      </c>
      <c r="D42" s="21"/>
      <c r="E42" s="21"/>
      <c r="F42" s="21"/>
      <c r="G42" s="21"/>
      <c r="H42" s="20">
        <f>H26*(E40/1000)</f>
        <v>4685208.6225000005</v>
      </c>
    </row>
    <row r="45" spans="1:8" x14ac:dyDescent="0.2">
      <c r="A45" s="22">
        <v>10</v>
      </c>
      <c r="B45" s="23" t="s">
        <v>43</v>
      </c>
      <c r="C45" s="23"/>
      <c r="D45" s="23"/>
      <c r="E45" s="23"/>
      <c r="F45" s="23"/>
      <c r="G45" s="23"/>
      <c r="H45" s="24">
        <f>H42-H32</f>
        <v>1515664.9893787503</v>
      </c>
    </row>
    <row r="48" spans="1:8" x14ac:dyDescent="0.2">
      <c r="A48" s="32"/>
      <c r="B48" s="33"/>
      <c r="C48" s="33"/>
      <c r="D48" s="33"/>
      <c r="E48" s="33"/>
      <c r="F48" s="33"/>
      <c r="G48" s="33"/>
      <c r="H48" s="34"/>
    </row>
    <row r="49" spans="1:8" x14ac:dyDescent="0.2">
      <c r="A49" s="27" t="s">
        <v>45</v>
      </c>
      <c r="B49" s="6"/>
      <c r="C49" s="6"/>
    </row>
    <row r="50" spans="1:8" x14ac:dyDescent="0.2">
      <c r="D50" s="3"/>
    </row>
    <row r="51" spans="1:8" x14ac:dyDescent="0.2">
      <c r="A51" s="1">
        <v>1</v>
      </c>
      <c r="B51" t="s">
        <v>36</v>
      </c>
      <c r="D51" s="3"/>
    </row>
    <row r="52" spans="1:8" x14ac:dyDescent="0.2">
      <c r="C52" t="s">
        <v>3</v>
      </c>
      <c r="D52" s="3"/>
      <c r="E52" s="3">
        <v>350370</v>
      </c>
    </row>
    <row r="53" spans="1:8" x14ac:dyDescent="0.2">
      <c r="C53" t="s">
        <v>4</v>
      </c>
      <c r="D53" s="3"/>
      <c r="E53" s="3">
        <v>269419</v>
      </c>
    </row>
    <row r="54" spans="1:8" x14ac:dyDescent="0.2">
      <c r="C54" t="s">
        <v>5</v>
      </c>
      <c r="D54" s="2"/>
      <c r="E54" s="3">
        <v>275716</v>
      </c>
    </row>
    <row r="55" spans="1:8" x14ac:dyDescent="0.2">
      <c r="C55" s="6" t="s">
        <v>35</v>
      </c>
      <c r="D55" s="28"/>
      <c r="E55" s="12">
        <f>SUM(E52:E54)</f>
        <v>895505</v>
      </c>
    </row>
    <row r="56" spans="1:8" x14ac:dyDescent="0.2">
      <c r="B56" s="26" t="s">
        <v>33</v>
      </c>
      <c r="C56" t="s">
        <v>32</v>
      </c>
      <c r="D56" s="3"/>
    </row>
    <row r="57" spans="1:8" x14ac:dyDescent="0.2">
      <c r="B57" s="26"/>
      <c r="D57" s="3"/>
    </row>
    <row r="58" spans="1:8" x14ac:dyDescent="0.2">
      <c r="A58" s="1">
        <v>2</v>
      </c>
      <c r="B58" t="s">
        <v>46</v>
      </c>
      <c r="D58" s="3"/>
    </row>
    <row r="59" spans="1:8" x14ac:dyDescent="0.2">
      <c r="D59" s="3"/>
    </row>
    <row r="60" spans="1:8" x14ac:dyDescent="0.2">
      <c r="A60" s="1">
        <v>3</v>
      </c>
      <c r="B60" s="13" t="s">
        <v>47</v>
      </c>
      <c r="D60" s="4"/>
      <c r="H60" s="3">
        <f>E55</f>
        <v>895505</v>
      </c>
    </row>
    <row r="61" spans="1:8" x14ac:dyDescent="0.2">
      <c r="B61" s="6"/>
      <c r="D61" s="10"/>
    </row>
    <row r="62" spans="1:8" x14ac:dyDescent="0.2">
      <c r="A62" s="11">
        <v>4</v>
      </c>
      <c r="B62" s="6" t="s">
        <v>48</v>
      </c>
      <c r="C62" s="6"/>
    </row>
    <row r="63" spans="1:8" x14ac:dyDescent="0.2">
      <c r="C63" t="s">
        <v>38</v>
      </c>
      <c r="E63" s="5">
        <v>4.9000000000000002E-2</v>
      </c>
      <c r="H63" s="8">
        <f>H60*E63</f>
        <v>43879.745000000003</v>
      </c>
    </row>
    <row r="64" spans="1:8" x14ac:dyDescent="0.2">
      <c r="C64" t="s">
        <v>39</v>
      </c>
      <c r="E64" s="26" t="s">
        <v>0</v>
      </c>
      <c r="F64" s="26" t="s">
        <v>40</v>
      </c>
      <c r="H64" s="8"/>
    </row>
    <row r="65" spans="1:8" x14ac:dyDescent="0.2">
      <c r="E65" s="5">
        <v>4.7E-2</v>
      </c>
      <c r="F65" s="5">
        <v>3.5000000000000003E-2</v>
      </c>
      <c r="H65" s="8">
        <f>-E65*F65*H60</f>
        <v>-1473.1057250000001</v>
      </c>
    </row>
    <row r="66" spans="1:8" x14ac:dyDescent="0.2">
      <c r="C66" s="31" t="s">
        <v>7</v>
      </c>
      <c r="D66" s="31"/>
      <c r="E66" s="31"/>
      <c r="F66" s="31"/>
      <c r="G66" s="31"/>
      <c r="H66" s="30">
        <f>SUM(H63:H65)</f>
        <v>42406.639275000001</v>
      </c>
    </row>
    <row r="68" spans="1:8" x14ac:dyDescent="0.2">
      <c r="A68" s="11">
        <v>5</v>
      </c>
      <c r="B68" s="6" t="s">
        <v>41</v>
      </c>
    </row>
    <row r="69" spans="1:8" x14ac:dyDescent="0.2">
      <c r="C69" s="31" t="s">
        <v>44</v>
      </c>
      <c r="D69" s="6"/>
      <c r="E69" s="4">
        <v>7.0000000000000007E-2</v>
      </c>
      <c r="H69" s="30">
        <f>H60*E69</f>
        <v>62685.350000000006</v>
      </c>
    </row>
    <row r="71" spans="1:8" s="23" customFormat="1" x14ac:dyDescent="0.2">
      <c r="A71" s="22">
        <v>6</v>
      </c>
      <c r="B71" s="23" t="s">
        <v>42</v>
      </c>
      <c r="H71" s="29">
        <f>H69-H66</f>
        <v>20278.710725000004</v>
      </c>
    </row>
  </sheetData>
  <pageMargins left="1.21" right="0.75" top="1" bottom="1" header="0.5" footer="0.5"/>
  <pageSetup scale="73" orientation="portrait" horizontalDpi="0" r:id="rId1"/>
  <headerFooter alignWithMargins="0">
    <oddHeader>&amp;C&amp;"Arial,Bold"&amp;14Impact of VAMC Cogen Project on Power Commodity Desk
(aka Cogen Negawatt Generation Project)</oddHeader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bhatch</dc:creator>
  <cp:lastModifiedBy>Felienne</cp:lastModifiedBy>
  <cp:lastPrinted>2001-10-10T15:28:57Z</cp:lastPrinted>
  <dcterms:created xsi:type="dcterms:W3CDTF">2001-10-03T18:37:44Z</dcterms:created>
  <dcterms:modified xsi:type="dcterms:W3CDTF">2014-09-04T07:53:02Z</dcterms:modified>
</cp:coreProperties>
</file>