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15" windowWidth="14985" windowHeight="864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152511"/>
</workbook>
</file>

<file path=xl/calcChain.xml><?xml version="1.0" encoding="utf-8"?>
<calcChain xmlns="http://schemas.openxmlformats.org/spreadsheetml/2006/main">
  <c r="N11" i="7" l="1"/>
  <c r="G12" i="7"/>
  <c r="H12" i="7"/>
  <c r="N12" i="7"/>
  <c r="O12" i="7"/>
  <c r="N13" i="7"/>
  <c r="H13" i="7" s="1"/>
  <c r="O13" i="7"/>
  <c r="B14" i="7"/>
  <c r="O14" i="7"/>
  <c r="O15" i="7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B17" i="7"/>
  <c r="B20" i="7"/>
  <c r="B23" i="7"/>
  <c r="B29" i="7"/>
  <c r="B31" i="7"/>
  <c r="B33" i="7"/>
  <c r="B35" i="7"/>
  <c r="B37" i="7"/>
  <c r="B41" i="7"/>
  <c r="M45" i="7"/>
  <c r="B47" i="7"/>
  <c r="K49" i="7"/>
  <c r="M49" i="7"/>
  <c r="B51" i="7"/>
  <c r="B53" i="7"/>
  <c r="A58" i="7"/>
  <c r="N11" i="8"/>
  <c r="G12" i="8"/>
  <c r="N12" i="8"/>
  <c r="H12" i="8" s="1"/>
  <c r="O12" i="8"/>
  <c r="N13" i="8"/>
  <c r="O13" i="8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B14" i="8"/>
  <c r="B17" i="8"/>
  <c r="B20" i="8"/>
  <c r="B23" i="8"/>
  <c r="B29" i="8"/>
  <c r="B31" i="8"/>
  <c r="B33" i="8"/>
  <c r="B35" i="8"/>
  <c r="B37" i="8"/>
  <c r="B41" i="8"/>
  <c r="M45" i="8"/>
  <c r="B47" i="8"/>
  <c r="K49" i="8"/>
  <c r="M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A79" i="8"/>
  <c r="D14" i="3"/>
  <c r="E14" i="3"/>
  <c r="K14" i="3"/>
  <c r="D15" i="3"/>
  <c r="D17" i="3" s="1"/>
  <c r="D18" i="3" s="1"/>
  <c r="D21" i="3" s="1"/>
  <c r="D23" i="3" s="1"/>
  <c r="E15" i="3"/>
  <c r="K15" i="3"/>
  <c r="M15" i="3" s="1"/>
  <c r="Q15" i="3" s="1"/>
  <c r="G16" i="3"/>
  <c r="E17" i="3"/>
  <c r="E18" i="3" s="1"/>
  <c r="K18" i="3"/>
  <c r="M18" i="3" s="1"/>
  <c r="Q18" i="3"/>
  <c r="K20" i="3"/>
  <c r="M20" i="3"/>
  <c r="Q20" i="3" s="1"/>
  <c r="E21" i="3"/>
  <c r="K21" i="3"/>
  <c r="M21" i="3"/>
  <c r="G22" i="3"/>
  <c r="K22" i="3"/>
  <c r="E23" i="3"/>
  <c r="E24" i="3" s="1"/>
  <c r="E26" i="3" s="1"/>
  <c r="E28" i="3" s="1"/>
  <c r="E29" i="3" s="1"/>
  <c r="E30" i="3" s="1"/>
  <c r="G25" i="3"/>
  <c r="G27" i="3"/>
  <c r="G31" i="3"/>
  <c r="A37" i="3"/>
  <c r="B59" i="3"/>
  <c r="A80" i="3"/>
  <c r="D16" i="4"/>
  <c r="E16" i="4"/>
  <c r="E17" i="4"/>
  <c r="E19" i="4" s="1"/>
  <c r="E20" i="4" s="1"/>
  <c r="F18" i="4"/>
  <c r="H22" i="4"/>
  <c r="K22" i="4" s="1"/>
  <c r="E23" i="4"/>
  <c r="F24" i="4"/>
  <c r="E29" i="4"/>
  <c r="E30" i="4"/>
  <c r="F31" i="4"/>
  <c r="E32" i="4"/>
  <c r="E34" i="4" s="1"/>
  <c r="E35" i="4" s="1"/>
  <c r="E36" i="4" s="1"/>
  <c r="F33" i="4"/>
  <c r="F37" i="4"/>
  <c r="A50" i="4"/>
  <c r="T29" i="5"/>
  <c r="T30" i="5" s="1"/>
  <c r="G30" i="5"/>
  <c r="U30" i="5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B32" i="5"/>
  <c r="B35" i="5"/>
  <c r="B38" i="5"/>
  <c r="B41" i="5"/>
  <c r="B47" i="5"/>
  <c r="B49" i="5"/>
  <c r="B51" i="5"/>
  <c r="P51" i="5"/>
  <c r="B53" i="5"/>
  <c r="P53" i="5"/>
  <c r="B55" i="5"/>
  <c r="P55" i="5"/>
  <c r="P57" i="5"/>
  <c r="B59" i="5"/>
  <c r="P59" i="5"/>
  <c r="P61" i="5"/>
  <c r="P63" i="5"/>
  <c r="S63" i="5"/>
  <c r="B65" i="5"/>
  <c r="P65" i="5"/>
  <c r="P72" i="5"/>
  <c r="S72" i="5"/>
  <c r="B74" i="5"/>
  <c r="P74" i="5"/>
  <c r="B76" i="5"/>
  <c r="P76" i="5"/>
  <c r="A91" i="5"/>
  <c r="M26" i="2"/>
  <c r="N26" i="2" s="1"/>
  <c r="N27" i="2" s="1"/>
  <c r="G27" i="2"/>
  <c r="B29" i="2"/>
  <c r="B32" i="2"/>
  <c r="B35" i="2"/>
  <c r="B38" i="2"/>
  <c r="B40" i="2"/>
  <c r="B44" i="2"/>
  <c r="B46" i="2"/>
  <c r="B48" i="2"/>
  <c r="B50" i="2"/>
  <c r="B52" i="2"/>
  <c r="B54" i="2"/>
  <c r="B56" i="2"/>
  <c r="B58" i="2"/>
  <c r="B62" i="2"/>
  <c r="A73" i="2"/>
  <c r="T29" i="1"/>
  <c r="G30" i="1"/>
  <c r="T30" i="1"/>
  <c r="H30" i="1" s="1"/>
  <c r="U30" i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T31" i="1"/>
  <c r="B32" i="1"/>
  <c r="B35" i="1"/>
  <c r="B38" i="1"/>
  <c r="B41" i="1"/>
  <c r="B47" i="1"/>
  <c r="B49" i="1"/>
  <c r="B51" i="1"/>
  <c r="P51" i="1"/>
  <c r="B53" i="1"/>
  <c r="P53" i="1"/>
  <c r="B55" i="1"/>
  <c r="P55" i="1"/>
  <c r="P57" i="1"/>
  <c r="B59" i="1"/>
  <c r="P59" i="1"/>
  <c r="P61" i="1"/>
  <c r="P63" i="1"/>
  <c r="S63" i="1"/>
  <c r="B65" i="1"/>
  <c r="A88" i="1"/>
  <c r="D11" i="6"/>
  <c r="H11" i="6" s="1"/>
  <c r="F11" i="6"/>
  <c r="H12" i="6"/>
  <c r="U49" i="1" l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V48" i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8" i="1" s="1"/>
  <c r="V70" i="1" s="1"/>
  <c r="U49" i="5"/>
  <c r="U50" i="5" s="1"/>
  <c r="U51" i="5" s="1"/>
  <c r="U52" i="5" s="1"/>
  <c r="U53" i="5" s="1"/>
  <c r="U54" i="5" s="1"/>
  <c r="U55" i="5" s="1"/>
  <c r="U56" i="5" s="1"/>
  <c r="U57" i="5" s="1"/>
  <c r="V48" i="5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71" i="5" s="1"/>
  <c r="V72" i="5" s="1"/>
  <c r="V73" i="5" s="1"/>
  <c r="V74" i="5" s="1"/>
  <c r="V75" i="5" s="1"/>
  <c r="V76" i="5" s="1"/>
  <c r="N28" i="2"/>
  <c r="H27" i="2"/>
  <c r="O45" i="7"/>
  <c r="O46" i="7" s="1"/>
  <c r="O47" i="7" s="1"/>
  <c r="O48" i="7" s="1"/>
  <c r="O49" i="7" s="1"/>
  <c r="O50" i="7" s="1"/>
  <c r="O51" i="7" s="1"/>
  <c r="O52" i="7" s="1"/>
  <c r="O53" i="7" s="1"/>
  <c r="F10" i="6"/>
  <c r="F13" i="6" s="1"/>
  <c r="H31" i="1"/>
  <c r="H32" i="1" s="1"/>
  <c r="T31" i="5"/>
  <c r="H30" i="5"/>
  <c r="L22" i="4"/>
  <c r="K23" i="3"/>
  <c r="D24" i="3"/>
  <c r="H16" i="4"/>
  <c r="D17" i="4"/>
  <c r="M22" i="3"/>
  <c r="Q21" i="3"/>
  <c r="H13" i="8"/>
  <c r="H14" i="8" s="1"/>
  <c r="M14" i="3"/>
  <c r="Q14" i="3" s="1"/>
  <c r="Q16" i="3" s="1"/>
  <c r="K16" i="3"/>
  <c r="M16" i="3" s="1"/>
  <c r="H14" i="7"/>
  <c r="K17" i="3"/>
  <c r="I14" i="8" l="1"/>
  <c r="J14" i="8"/>
  <c r="I32" i="1"/>
  <c r="J32" i="1"/>
  <c r="K32" i="1" s="1"/>
  <c r="L32" i="1"/>
  <c r="K16" i="4"/>
  <c r="L16" i="4" s="1"/>
  <c r="L18" i="4" s="1"/>
  <c r="H18" i="4"/>
  <c r="K24" i="3"/>
  <c r="M24" i="3" s="1"/>
  <c r="Q24" i="3" s="1"/>
  <c r="D26" i="3"/>
  <c r="M23" i="3"/>
  <c r="N29" i="2"/>
  <c r="H28" i="2"/>
  <c r="Q19" i="3"/>
  <c r="Q22" i="3" s="1"/>
  <c r="H29" i="2"/>
  <c r="M17" i="3"/>
  <c r="Q17" i="3" s="1"/>
  <c r="K19" i="3"/>
  <c r="M19" i="3" s="1"/>
  <c r="I14" i="7"/>
  <c r="J14" i="7" s="1"/>
  <c r="H31" i="5"/>
  <c r="H32" i="5" s="1"/>
  <c r="D19" i="4"/>
  <c r="H17" i="4"/>
  <c r="K17" i="4" s="1"/>
  <c r="L17" i="4" s="1"/>
  <c r="U58" i="5"/>
  <c r="U59" i="5" s="1"/>
  <c r="U60" i="5" s="1"/>
  <c r="U61" i="5" s="1"/>
  <c r="J32" i="5" l="1"/>
  <c r="K32" i="5" s="1"/>
  <c r="I32" i="5"/>
  <c r="L14" i="7"/>
  <c r="M14" i="7"/>
  <c r="N14" i="7" s="1"/>
  <c r="N15" i="7" s="1"/>
  <c r="L29" i="2"/>
  <c r="J29" i="2"/>
  <c r="K29" i="2" s="1"/>
  <c r="O32" i="1"/>
  <c r="P32" i="1" s="1"/>
  <c r="Q32" i="1"/>
  <c r="R32" i="1" s="1"/>
  <c r="S32" i="1"/>
  <c r="T32" i="1" s="1"/>
  <c r="T33" i="1" s="1"/>
  <c r="M32" i="1"/>
  <c r="K18" i="4"/>
  <c r="O29" i="2"/>
  <c r="N30" i="2"/>
  <c r="H19" i="4"/>
  <c r="D20" i="4"/>
  <c r="Q23" i="3"/>
  <c r="Q25" i="3" s="1"/>
  <c r="M25" i="3"/>
  <c r="U62" i="5"/>
  <c r="U63" i="5" s="1"/>
  <c r="U64" i="5" s="1"/>
  <c r="U65" i="5" s="1"/>
  <c r="U71" i="5" s="1"/>
  <c r="U72" i="5" s="1"/>
  <c r="U73" i="5" s="1"/>
  <c r="U74" i="5" s="1"/>
  <c r="U75" i="5" s="1"/>
  <c r="U76" i="5" s="1"/>
  <c r="D10" i="6"/>
  <c r="K25" i="3"/>
  <c r="L14" i="8"/>
  <c r="M14" i="8" s="1"/>
  <c r="N14" i="8" s="1"/>
  <c r="N15" i="8" s="1"/>
  <c r="D28" i="3"/>
  <c r="K26" i="3"/>
  <c r="N16" i="8" l="1"/>
  <c r="H15" i="8"/>
  <c r="K27" i="3"/>
  <c r="M26" i="3"/>
  <c r="H15" i="7"/>
  <c r="N16" i="7"/>
  <c r="D13" i="6"/>
  <c r="H10" i="6"/>
  <c r="H13" i="6" s="1"/>
  <c r="C82" i="5"/>
  <c r="T34" i="1"/>
  <c r="H33" i="1"/>
  <c r="H20" i="4"/>
  <c r="K20" i="4" s="1"/>
  <c r="L20" i="4" s="1"/>
  <c r="D23" i="4"/>
  <c r="D29" i="3"/>
  <c r="K28" i="3"/>
  <c r="K19" i="4"/>
  <c r="L19" i="4" s="1"/>
  <c r="H30" i="2"/>
  <c r="N31" i="2"/>
  <c r="L32" i="5"/>
  <c r="H16" i="7" l="1"/>
  <c r="Q32" i="5"/>
  <c r="R32" i="5" s="1"/>
  <c r="M32" i="5"/>
  <c r="O32" i="5"/>
  <c r="P32" i="5" s="1"/>
  <c r="S32" i="5"/>
  <c r="T32" i="5" s="1"/>
  <c r="T33" i="5" s="1"/>
  <c r="Q26" i="3"/>
  <c r="Q27" i="3" s="1"/>
  <c r="M27" i="3"/>
  <c r="M28" i="3"/>
  <c r="D29" i="4"/>
  <c r="H23" i="4"/>
  <c r="N32" i="2"/>
  <c r="N33" i="2" s="1"/>
  <c r="H31" i="2"/>
  <c r="H32" i="2" s="1"/>
  <c r="H35" i="1"/>
  <c r="H34" i="1"/>
  <c r="H17" i="7"/>
  <c r="H16" i="8"/>
  <c r="H17" i="8" s="1"/>
  <c r="K29" i="3"/>
  <c r="M29" i="3" s="1"/>
  <c r="Q29" i="3" s="1"/>
  <c r="D30" i="3"/>
  <c r="K30" i="3" s="1"/>
  <c r="M30" i="3" s="1"/>
  <c r="Q30" i="3" s="1"/>
  <c r="L21" i="4"/>
  <c r="H21" i="4"/>
  <c r="I17" i="8" l="1"/>
  <c r="J17" i="8" s="1"/>
  <c r="J32" i="2"/>
  <c r="L32" i="2"/>
  <c r="K32" i="2"/>
  <c r="N34" i="2"/>
  <c r="H33" i="2"/>
  <c r="J35" i="1"/>
  <c r="K35" i="1" s="1"/>
  <c r="L35" i="1"/>
  <c r="I35" i="1"/>
  <c r="I17" i="7"/>
  <c r="J17" i="7"/>
  <c r="K23" i="4"/>
  <c r="H24" i="4"/>
  <c r="I24" i="4" s="1"/>
  <c r="H33" i="5"/>
  <c r="T34" i="5"/>
  <c r="K21" i="4"/>
  <c r="D30" i="4"/>
  <c r="H29" i="4"/>
  <c r="Q28" i="3"/>
  <c r="Q31" i="3" s="1"/>
  <c r="M31" i="3"/>
  <c r="K31" i="3"/>
  <c r="I25" i="4" l="1"/>
  <c r="I26" i="4"/>
  <c r="L17" i="8"/>
  <c r="M17" i="8" s="1"/>
  <c r="N17" i="8" s="1"/>
  <c r="N18" i="8" s="1"/>
  <c r="N35" i="2"/>
  <c r="N36" i="2" s="1"/>
  <c r="H34" i="2"/>
  <c r="H35" i="2" s="1"/>
  <c r="L17" i="7"/>
  <c r="M17" i="7" s="1"/>
  <c r="N17" i="7" s="1"/>
  <c r="N18" i="7" s="1"/>
  <c r="K29" i="4"/>
  <c r="D32" i="4"/>
  <c r="H30" i="4"/>
  <c r="K30" i="4" s="1"/>
  <c r="L30" i="4" s="1"/>
  <c r="L23" i="4"/>
  <c r="L24" i="4" s="1"/>
  <c r="K24" i="4"/>
  <c r="S35" i="1"/>
  <c r="T35" i="1" s="1"/>
  <c r="T36" i="1" s="1"/>
  <c r="M35" i="1"/>
  <c r="O35" i="1"/>
  <c r="P35" i="1" s="1"/>
  <c r="Q35" i="1"/>
  <c r="R35" i="1" s="1"/>
  <c r="H34" i="5"/>
  <c r="H35" i="5" s="1"/>
  <c r="N19" i="8" l="1"/>
  <c r="H18" i="8"/>
  <c r="I35" i="5"/>
  <c r="J35" i="5"/>
  <c r="K35" i="5" s="1"/>
  <c r="J35" i="2"/>
  <c r="K35" i="2" s="1"/>
  <c r="L35" i="2"/>
  <c r="H18" i="7"/>
  <c r="N19" i="7"/>
  <c r="N37" i="2"/>
  <c r="H36" i="2"/>
  <c r="H32" i="4"/>
  <c r="D34" i="4"/>
  <c r="L29" i="4"/>
  <c r="L31" i="4" s="1"/>
  <c r="K31" i="4"/>
  <c r="H36" i="1"/>
  <c r="T37" i="1"/>
  <c r="H31" i="4"/>
  <c r="H37" i="1" l="1"/>
  <c r="H38" i="1" s="1"/>
  <c r="N38" i="2"/>
  <c r="N39" i="2" s="1"/>
  <c r="H37" i="2"/>
  <c r="H38" i="2" s="1"/>
  <c r="L38" i="2" s="1"/>
  <c r="L35" i="5"/>
  <c r="H34" i="4"/>
  <c r="D35" i="4"/>
  <c r="K32" i="4"/>
  <c r="H33" i="4"/>
  <c r="H19" i="7"/>
  <c r="H20" i="7" s="1"/>
  <c r="H19" i="8"/>
  <c r="H20" i="8" s="1"/>
  <c r="I20" i="8" l="1"/>
  <c r="J20" i="8" s="1"/>
  <c r="I20" i="7"/>
  <c r="J20" i="7" s="1"/>
  <c r="I38" i="1"/>
  <c r="J38" i="1"/>
  <c r="K38" i="1" s="1"/>
  <c r="L38" i="1"/>
  <c r="M35" i="5"/>
  <c r="O35" i="5"/>
  <c r="P35" i="5" s="1"/>
  <c r="Q35" i="5"/>
  <c r="R35" i="5" s="1"/>
  <c r="N40" i="2"/>
  <c r="N41" i="2" s="1"/>
  <c r="H39" i="2"/>
  <c r="H40" i="2" s="1"/>
  <c r="L40" i="2" s="1"/>
  <c r="L32" i="4"/>
  <c r="L33" i="4" s="1"/>
  <c r="K33" i="4"/>
  <c r="D36" i="4"/>
  <c r="H36" i="4" s="1"/>
  <c r="K36" i="4" s="1"/>
  <c r="L36" i="4" s="1"/>
  <c r="H35" i="4"/>
  <c r="K35" i="4" s="1"/>
  <c r="L35" i="4" s="1"/>
  <c r="K34" i="4"/>
  <c r="H37" i="4"/>
  <c r="I37" i="4" s="1"/>
  <c r="I38" i="4" l="1"/>
  <c r="I39" i="4"/>
  <c r="L20" i="7"/>
  <c r="M20" i="7" s="1"/>
  <c r="N20" i="7" s="1"/>
  <c r="N21" i="7" s="1"/>
  <c r="L20" i="8"/>
  <c r="M20" i="8" s="1"/>
  <c r="N20" i="8" s="1"/>
  <c r="N21" i="8" s="1"/>
  <c r="L34" i="4"/>
  <c r="L37" i="4" s="1"/>
  <c r="L41" i="4" s="1"/>
  <c r="K37" i="4"/>
  <c r="O38" i="1"/>
  <c r="P38" i="1" s="1"/>
  <c r="Q38" i="1"/>
  <c r="R38" i="1" s="1"/>
  <c r="S38" i="1"/>
  <c r="T38" i="1" s="1"/>
  <c r="T39" i="1" s="1"/>
  <c r="M38" i="1"/>
  <c r="H41" i="2"/>
  <c r="N42" i="2"/>
  <c r="S35" i="5"/>
  <c r="T35" i="5" s="1"/>
  <c r="T36" i="5" s="1"/>
  <c r="H21" i="8" l="1"/>
  <c r="N22" i="8"/>
  <c r="N22" i="7"/>
  <c r="H21" i="7"/>
  <c r="H39" i="1"/>
  <c r="T40" i="1"/>
  <c r="N43" i="2"/>
  <c r="H42" i="2"/>
  <c r="H36" i="5"/>
  <c r="T37" i="5"/>
  <c r="N44" i="2" l="1"/>
  <c r="N45" i="2" s="1"/>
  <c r="H43" i="2"/>
  <c r="H44" i="2" s="1"/>
  <c r="L44" i="2" s="1"/>
  <c r="H22" i="7"/>
  <c r="H23" i="7" s="1"/>
  <c r="H37" i="5"/>
  <c r="H38" i="5" s="1"/>
  <c r="H22" i="8"/>
  <c r="H40" i="1"/>
  <c r="H41" i="1" s="1"/>
  <c r="H23" i="8"/>
  <c r="J41" i="1" l="1"/>
  <c r="K41" i="1" s="1"/>
  <c r="L41" i="1"/>
  <c r="I41" i="1"/>
  <c r="I38" i="5"/>
  <c r="J38" i="5"/>
  <c r="K38" i="5" s="1"/>
  <c r="L38" i="5"/>
  <c r="I23" i="7"/>
  <c r="J23" i="7" s="1"/>
  <c r="I23" i="8"/>
  <c r="J23" i="8"/>
  <c r="N46" i="2"/>
  <c r="N47" i="2" s="1"/>
  <c r="H45" i="2"/>
  <c r="H46" i="2" s="1"/>
  <c r="L46" i="2" s="1"/>
  <c r="L23" i="7" l="1"/>
  <c r="M23" i="7"/>
  <c r="N23" i="7" s="1"/>
  <c r="N24" i="7" s="1"/>
  <c r="Q38" i="5"/>
  <c r="R38" i="5" s="1"/>
  <c r="M38" i="5"/>
  <c r="O38" i="5"/>
  <c r="P38" i="5" s="1"/>
  <c r="H47" i="2"/>
  <c r="H48" i="2" s="1"/>
  <c r="L48" i="2" s="1"/>
  <c r="N48" i="2"/>
  <c r="N49" i="2" s="1"/>
  <c r="M41" i="1"/>
  <c r="O41" i="1"/>
  <c r="P41" i="1" s="1"/>
  <c r="Q41" i="1"/>
  <c r="R41" i="1" s="1"/>
  <c r="L23" i="8"/>
  <c r="M23" i="8"/>
  <c r="N23" i="8" s="1"/>
  <c r="N24" i="8" s="1"/>
  <c r="H24" i="8" l="1"/>
  <c r="H25" i="8" s="1"/>
  <c r="H49" i="2"/>
  <c r="H50" i="2" s="1"/>
  <c r="L50" i="2" s="1"/>
  <c r="N50" i="2"/>
  <c r="N51" i="2" s="1"/>
  <c r="S38" i="5"/>
  <c r="T38" i="5" s="1"/>
  <c r="T39" i="5" s="1"/>
  <c r="H24" i="7"/>
  <c r="H25" i="7" s="1"/>
  <c r="S41" i="1"/>
  <c r="T41" i="1" s="1"/>
  <c r="T42" i="1" s="1"/>
  <c r="N52" i="2" l="1"/>
  <c r="N53" i="2" s="1"/>
  <c r="H51" i="2"/>
  <c r="H52" i="2" s="1"/>
  <c r="L52" i="2" s="1"/>
  <c r="H39" i="5"/>
  <c r="T40" i="5"/>
  <c r="I25" i="7"/>
  <c r="J25" i="7" s="1"/>
  <c r="I25" i="8"/>
  <c r="J25" i="8" s="1"/>
  <c r="H42" i="1"/>
  <c r="H43" i="1" s="1"/>
  <c r="L25" i="8" l="1"/>
  <c r="M25" i="8" s="1"/>
  <c r="N25" i="8" s="1"/>
  <c r="N26" i="8" s="1"/>
  <c r="L25" i="7"/>
  <c r="M25" i="7"/>
  <c r="N25" i="7" s="1"/>
  <c r="N26" i="7" s="1"/>
  <c r="H41" i="5"/>
  <c r="J43" i="1"/>
  <c r="K43" i="1" s="1"/>
  <c r="I43" i="1"/>
  <c r="H40" i="5"/>
  <c r="N54" i="2"/>
  <c r="N55" i="2" s="1"/>
  <c r="H53" i="2"/>
  <c r="H54" i="2" s="1"/>
  <c r="L54" i="2" s="1"/>
  <c r="H26" i="8" l="1"/>
  <c r="N27" i="8"/>
  <c r="N27" i="7"/>
  <c r="H26" i="7"/>
  <c r="H55" i="2"/>
  <c r="H56" i="2" s="1"/>
  <c r="L56" i="2" s="1"/>
  <c r="N56" i="2"/>
  <c r="N57" i="2" s="1"/>
  <c r="L41" i="5"/>
  <c r="I41" i="5"/>
  <c r="J41" i="5"/>
  <c r="K41" i="5" s="1"/>
  <c r="L43" i="1"/>
  <c r="Q41" i="5" l="1"/>
  <c r="R41" i="5" s="1"/>
  <c r="O41" i="5"/>
  <c r="P41" i="5" s="1"/>
  <c r="M41" i="5"/>
  <c r="N28" i="7"/>
  <c r="H27" i="7"/>
  <c r="H27" i="8"/>
  <c r="N28" i="8"/>
  <c r="H57" i="2"/>
  <c r="H58" i="2" s="1"/>
  <c r="L58" i="2" s="1"/>
  <c r="N58" i="2"/>
  <c r="N59" i="2" s="1"/>
  <c r="M43" i="1"/>
  <c r="O43" i="1"/>
  <c r="P43" i="1" s="1"/>
  <c r="Q43" i="1"/>
  <c r="R43" i="1" s="1"/>
  <c r="S43" i="1" l="1"/>
  <c r="T43" i="1" s="1"/>
  <c r="T44" i="1" s="1"/>
  <c r="H28" i="7"/>
  <c r="H29" i="7" s="1"/>
  <c r="N60" i="2"/>
  <c r="N61" i="2" s="1"/>
  <c r="H59" i="2"/>
  <c r="H62" i="2" s="1"/>
  <c r="L62" i="2" s="1"/>
  <c r="L68" i="2" s="1"/>
  <c r="S41" i="5"/>
  <c r="T41" i="5" s="1"/>
  <c r="T42" i="5" s="1"/>
  <c r="H28" i="8"/>
  <c r="H29" i="8" s="1"/>
  <c r="I29" i="8" l="1"/>
  <c r="J29" i="8" s="1"/>
  <c r="I29" i="7"/>
  <c r="J29" i="7" s="1"/>
  <c r="H44" i="1"/>
  <c r="T45" i="1"/>
  <c r="H61" i="2"/>
  <c r="N62" i="2"/>
  <c r="H42" i="5"/>
  <c r="H43" i="5" s="1"/>
  <c r="L29" i="7" l="1"/>
  <c r="M29" i="7"/>
  <c r="N29" i="7" s="1"/>
  <c r="N30" i="7" s="1"/>
  <c r="L29" i="8"/>
  <c r="M29" i="8"/>
  <c r="N29" i="8" s="1"/>
  <c r="N30" i="8" s="1"/>
  <c r="T46" i="1"/>
  <c r="H45" i="1"/>
  <c r="I43" i="5"/>
  <c r="J43" i="5"/>
  <c r="K43" i="5" s="1"/>
  <c r="L43" i="5"/>
  <c r="H30" i="8" l="1"/>
  <c r="H31" i="8" s="1"/>
  <c r="H46" i="1"/>
  <c r="H47" i="1" s="1"/>
  <c r="Q43" i="5"/>
  <c r="R43" i="5" s="1"/>
  <c r="S43" i="5"/>
  <c r="T43" i="5" s="1"/>
  <c r="T44" i="5" s="1"/>
  <c r="M43" i="5"/>
  <c r="O43" i="5"/>
  <c r="P43" i="5" s="1"/>
  <c r="H30" i="7"/>
  <c r="H31" i="7" s="1"/>
  <c r="J47" i="1" l="1"/>
  <c r="K47" i="1" s="1"/>
  <c r="I47" i="1"/>
  <c r="T45" i="5"/>
  <c r="H44" i="5"/>
  <c r="I31" i="7"/>
  <c r="J31" i="7" s="1"/>
  <c r="I31" i="8"/>
  <c r="J31" i="8" s="1"/>
  <c r="L31" i="8" l="1"/>
  <c r="M31" i="8"/>
  <c r="N31" i="8" s="1"/>
  <c r="N32" i="8" s="1"/>
  <c r="L31" i="7"/>
  <c r="M31" i="7"/>
  <c r="N31" i="7" s="1"/>
  <c r="N32" i="7" s="1"/>
  <c r="H45" i="5"/>
  <c r="T46" i="5"/>
  <c r="L47" i="1"/>
  <c r="H32" i="7" l="1"/>
  <c r="H33" i="7" s="1"/>
  <c r="H46" i="5"/>
  <c r="H47" i="5" s="1"/>
  <c r="M47" i="1"/>
  <c r="O47" i="1"/>
  <c r="P47" i="1" s="1"/>
  <c r="Q47" i="1"/>
  <c r="R47" i="1" s="1"/>
  <c r="H32" i="8"/>
  <c r="H33" i="8" s="1"/>
  <c r="I47" i="5" l="1"/>
  <c r="J47" i="5"/>
  <c r="K47" i="5" s="1"/>
  <c r="I33" i="8"/>
  <c r="J33" i="8" s="1"/>
  <c r="M33" i="8"/>
  <c r="N33" i="8" s="1"/>
  <c r="N34" i="8" s="1"/>
  <c r="M33" i="7"/>
  <c r="N33" i="7" s="1"/>
  <c r="N34" i="7" s="1"/>
  <c r="J33" i="7"/>
  <c r="I33" i="7"/>
  <c r="S47" i="1"/>
  <c r="T47" i="1" s="1"/>
  <c r="T48" i="1" s="1"/>
  <c r="H48" i="1" l="1"/>
  <c r="H49" i="1" s="1"/>
  <c r="L47" i="5"/>
  <c r="H34" i="7"/>
  <c r="H35" i="7" s="1"/>
  <c r="H34" i="8"/>
  <c r="H35" i="8" s="1"/>
  <c r="M35" i="7" l="1"/>
  <c r="N35" i="7" s="1"/>
  <c r="N36" i="7" s="1"/>
  <c r="I35" i="7"/>
  <c r="J35" i="7" s="1"/>
  <c r="M35" i="8"/>
  <c r="N35" i="8" s="1"/>
  <c r="N36" i="8" s="1"/>
  <c r="I35" i="8"/>
  <c r="J35" i="8" s="1"/>
  <c r="S47" i="5"/>
  <c r="T47" i="5" s="1"/>
  <c r="T48" i="5" s="1"/>
  <c r="M47" i="5"/>
  <c r="O47" i="5"/>
  <c r="P47" i="5" s="1"/>
  <c r="Q47" i="5"/>
  <c r="R47" i="5" s="1"/>
  <c r="I49" i="1"/>
  <c r="J49" i="1"/>
  <c r="K49" i="1" s="1"/>
  <c r="I80" i="1" s="1"/>
  <c r="L49" i="1"/>
  <c r="Q49" i="1" l="1"/>
  <c r="R49" i="1" s="1"/>
  <c r="M49" i="1"/>
  <c r="I79" i="1" s="1"/>
  <c r="O49" i="1"/>
  <c r="P49" i="1" s="1"/>
  <c r="H48" i="5"/>
  <c r="H49" i="5" s="1"/>
  <c r="H36" i="8"/>
  <c r="H37" i="8" s="1"/>
  <c r="H36" i="7"/>
  <c r="H37" i="7" s="1"/>
  <c r="I37" i="8" l="1"/>
  <c r="J37" i="8"/>
  <c r="M37" i="8"/>
  <c r="N37" i="8" s="1"/>
  <c r="N38" i="8" s="1"/>
  <c r="I49" i="5"/>
  <c r="J49" i="5"/>
  <c r="K49" i="5" s="1"/>
  <c r="S49" i="1"/>
  <c r="T49" i="1" s="1"/>
  <c r="T50" i="1" s="1"/>
  <c r="I37" i="7"/>
  <c r="J37" i="7" s="1"/>
  <c r="M37" i="7"/>
  <c r="N37" i="7" s="1"/>
  <c r="N38" i="7" s="1"/>
  <c r="L49" i="5" l="1"/>
  <c r="H38" i="8"/>
  <c r="H39" i="8" s="1"/>
  <c r="H50" i="1"/>
  <c r="H51" i="1" s="1"/>
  <c r="H38" i="7"/>
  <c r="H39" i="7" s="1"/>
  <c r="M39" i="7" l="1"/>
  <c r="N39" i="7" s="1"/>
  <c r="N40" i="7" s="1"/>
  <c r="I39" i="7"/>
  <c r="J39" i="7" s="1"/>
  <c r="I39" i="8"/>
  <c r="M39" i="8"/>
  <c r="N39" i="8" s="1"/>
  <c r="N40" i="8" s="1"/>
  <c r="J39" i="8"/>
  <c r="I51" i="1"/>
  <c r="J51" i="1"/>
  <c r="K51" i="1" s="1"/>
  <c r="L51" i="1"/>
  <c r="Q49" i="5"/>
  <c r="R49" i="5" s="1"/>
  <c r="O49" i="5"/>
  <c r="P49" i="5" s="1"/>
  <c r="M49" i="5"/>
  <c r="H40" i="8" l="1"/>
  <c r="H41" i="8" s="1"/>
  <c r="I87" i="5"/>
  <c r="F79" i="1"/>
  <c r="S49" i="5"/>
  <c r="T49" i="5" s="1"/>
  <c r="T50" i="5" s="1"/>
  <c r="Q51" i="1"/>
  <c r="S51" i="1"/>
  <c r="T51" i="1" s="1"/>
  <c r="T52" i="1" s="1"/>
  <c r="M51" i="1"/>
  <c r="H40" i="7"/>
  <c r="H41" i="7" s="1"/>
  <c r="I41" i="8" l="1"/>
  <c r="J41" i="8"/>
  <c r="M41" i="8"/>
  <c r="N41" i="8" s="1"/>
  <c r="N42" i="8" s="1"/>
  <c r="H50" i="5"/>
  <c r="H51" i="5" s="1"/>
  <c r="H52" i="1"/>
  <c r="H53" i="1" s="1"/>
  <c r="R51" i="1"/>
  <c r="I41" i="7"/>
  <c r="J41" i="7"/>
  <c r="M41" i="7"/>
  <c r="N41" i="7" s="1"/>
  <c r="N42" i="7" s="1"/>
  <c r="H42" i="7" l="1"/>
  <c r="H43" i="7" s="1"/>
  <c r="I51" i="5"/>
  <c r="J51" i="5"/>
  <c r="K51" i="5" s="1"/>
  <c r="L53" i="1"/>
  <c r="I53" i="1"/>
  <c r="J53" i="1"/>
  <c r="K53" i="1" s="1"/>
  <c r="H42" i="8"/>
  <c r="H43" i="8" s="1"/>
  <c r="M53" i="1" l="1"/>
  <c r="S53" i="1"/>
  <c r="L51" i="5"/>
  <c r="M43" i="7"/>
  <c r="N43" i="7" s="1"/>
  <c r="N44" i="7" s="1"/>
  <c r="I43" i="7"/>
  <c r="J43" i="7" s="1"/>
  <c r="F17" i="6"/>
  <c r="I43" i="8"/>
  <c r="J43" i="8" s="1"/>
  <c r="M43" i="8"/>
  <c r="N43" i="8" s="1"/>
  <c r="N44" i="8" s="1"/>
  <c r="H44" i="7" l="1"/>
  <c r="N45" i="7"/>
  <c r="N46" i="7" s="1"/>
  <c r="H44" i="8"/>
  <c r="N45" i="8"/>
  <c r="N46" i="8" s="1"/>
  <c r="Q53" i="1"/>
  <c r="T53" i="1"/>
  <c r="T54" i="1" s="1"/>
  <c r="M51" i="5"/>
  <c r="Q51" i="5"/>
  <c r="S51" i="5"/>
  <c r="T51" i="5" s="1"/>
  <c r="T52" i="5" s="1"/>
  <c r="H54" i="1" l="1"/>
  <c r="H55" i="1" s="1"/>
  <c r="H46" i="8"/>
  <c r="H47" i="8"/>
  <c r="H46" i="7"/>
  <c r="R51" i="5"/>
  <c r="R53" i="1"/>
  <c r="H52" i="5"/>
  <c r="H53" i="5" s="1"/>
  <c r="H47" i="7"/>
  <c r="M47" i="7" l="1"/>
  <c r="N47" i="7" s="1"/>
  <c r="N48" i="7" s="1"/>
  <c r="I47" i="7"/>
  <c r="J47" i="7" s="1"/>
  <c r="F18" i="6"/>
  <c r="I47" i="8"/>
  <c r="J47" i="8"/>
  <c r="M47" i="8"/>
  <c r="N47" i="8" s="1"/>
  <c r="N48" i="8" s="1"/>
  <c r="J55" i="1"/>
  <c r="K55" i="1" s="1"/>
  <c r="I55" i="1"/>
  <c r="I73" i="1" s="1"/>
  <c r="J53" i="5"/>
  <c r="K53" i="5" s="1"/>
  <c r="L53" i="5"/>
  <c r="I53" i="5"/>
  <c r="M53" i="5" l="1"/>
  <c r="S53" i="5"/>
  <c r="H48" i="7"/>
  <c r="N49" i="7"/>
  <c r="N50" i="7" s="1"/>
  <c r="H48" i="8"/>
  <c r="N49" i="8"/>
  <c r="N50" i="8" s="1"/>
  <c r="I83" i="1"/>
  <c r="L55" i="1"/>
  <c r="H50" i="8" l="1"/>
  <c r="Q53" i="5"/>
  <c r="T53" i="5"/>
  <c r="T54" i="5" s="1"/>
  <c r="H51" i="8"/>
  <c r="H50" i="7"/>
  <c r="H51" i="7" s="1"/>
  <c r="M55" i="1"/>
  <c r="S55" i="1"/>
  <c r="M51" i="7" l="1"/>
  <c r="N51" i="7" s="1"/>
  <c r="N52" i="7" s="1"/>
  <c r="I51" i="7"/>
  <c r="J51" i="7"/>
  <c r="M51" i="8"/>
  <c r="N51" i="8" s="1"/>
  <c r="N52" i="8" s="1"/>
  <c r="I51" i="8"/>
  <c r="J51" i="8" s="1"/>
  <c r="T55" i="1"/>
  <c r="T56" i="1" s="1"/>
  <c r="Q55" i="1"/>
  <c r="H54" i="5"/>
  <c r="H55" i="5" s="1"/>
  <c r="R53" i="5"/>
  <c r="I55" i="5" l="1"/>
  <c r="I82" i="5" s="1"/>
  <c r="J55" i="5"/>
  <c r="K55" i="5" s="1"/>
  <c r="L55" i="5"/>
  <c r="H56" i="1"/>
  <c r="H57" i="1" s="1"/>
  <c r="H52" i="8"/>
  <c r="H53" i="8" s="1"/>
  <c r="R55" i="1"/>
  <c r="G73" i="1" s="1"/>
  <c r="H52" i="7"/>
  <c r="H53" i="7" s="1"/>
  <c r="I57" i="1" l="1"/>
  <c r="J57" i="1"/>
  <c r="K57" i="1" s="1"/>
  <c r="L57" i="1"/>
  <c r="I53" i="7"/>
  <c r="J53" i="7"/>
  <c r="M53" i="7"/>
  <c r="N53" i="7" s="1"/>
  <c r="N56" i="7" s="1"/>
  <c r="F19" i="6"/>
  <c r="F20" i="6" s="1"/>
  <c r="F23" i="6" s="1"/>
  <c r="S55" i="5"/>
  <c r="M55" i="5"/>
  <c r="M53" i="8"/>
  <c r="N53" i="8" s="1"/>
  <c r="N54" i="8" s="1"/>
  <c r="I53" i="8"/>
  <c r="J53" i="8" s="1"/>
  <c r="Q55" i="5" l="1"/>
  <c r="T55" i="5"/>
  <c r="T56" i="5" s="1"/>
  <c r="S57" i="1"/>
  <c r="M57" i="1"/>
  <c r="H54" i="8"/>
  <c r="H55" i="8" s="1"/>
  <c r="I55" i="8" l="1"/>
  <c r="M55" i="8"/>
  <c r="N55" i="8" s="1"/>
  <c r="N56" i="8" s="1"/>
  <c r="J55" i="8"/>
  <c r="H56" i="5"/>
  <c r="H57" i="5" s="1"/>
  <c r="T57" i="1"/>
  <c r="T58" i="1" s="1"/>
  <c r="Q57" i="1"/>
  <c r="R55" i="5"/>
  <c r="H58" i="1" l="1"/>
  <c r="H59" i="1" s="1"/>
  <c r="R57" i="1"/>
  <c r="H56" i="8"/>
  <c r="H57" i="8" s="1"/>
  <c r="I57" i="5"/>
  <c r="J57" i="5"/>
  <c r="K57" i="5" s="1"/>
  <c r="I57" i="8" l="1"/>
  <c r="J57" i="8"/>
  <c r="M57" i="8"/>
  <c r="N57" i="8" s="1"/>
  <c r="N58" i="8" s="1"/>
  <c r="I59" i="1"/>
  <c r="J59" i="1"/>
  <c r="K59" i="1" s="1"/>
  <c r="L57" i="5"/>
  <c r="L59" i="1" l="1"/>
  <c r="S57" i="5"/>
  <c r="M57" i="5"/>
  <c r="H58" i="8"/>
  <c r="H59" i="8" s="1"/>
  <c r="Q57" i="5" l="1"/>
  <c r="T57" i="5"/>
  <c r="T58" i="5" s="1"/>
  <c r="I59" i="8"/>
  <c r="J59" i="8"/>
  <c r="M59" i="8"/>
  <c r="N59" i="8" s="1"/>
  <c r="N60" i="8" s="1"/>
  <c r="S59" i="1"/>
  <c r="M59" i="1"/>
  <c r="T59" i="1" l="1"/>
  <c r="T60" i="1" s="1"/>
  <c r="Q59" i="1"/>
  <c r="H58" i="5"/>
  <c r="H59" i="5" s="1"/>
  <c r="H60" i="8"/>
  <c r="H61" i="8" s="1"/>
  <c r="R57" i="5"/>
  <c r="M61" i="8" l="1"/>
  <c r="N61" i="8" s="1"/>
  <c r="N62" i="8" s="1"/>
  <c r="I61" i="8"/>
  <c r="J61" i="8" s="1"/>
  <c r="J59" i="5"/>
  <c r="K59" i="5" s="1"/>
  <c r="I59" i="5"/>
  <c r="R59" i="1"/>
  <c r="H60" i="1"/>
  <c r="H61" i="1" s="1"/>
  <c r="I61" i="1" l="1"/>
  <c r="J61" i="1"/>
  <c r="K61" i="1" s="1"/>
  <c r="L61" i="1"/>
  <c r="H62" i="8"/>
  <c r="H63" i="8" s="1"/>
  <c r="L59" i="5"/>
  <c r="M59" i="5" l="1"/>
  <c r="S59" i="5"/>
  <c r="S61" i="1"/>
  <c r="M61" i="1"/>
  <c r="I63" i="8"/>
  <c r="J63" i="8" s="1"/>
  <c r="M63" i="8"/>
  <c r="N63" i="8" s="1"/>
  <c r="N64" i="8" s="1"/>
  <c r="Q61" i="1" l="1"/>
  <c r="T61" i="1"/>
  <c r="T62" i="1" s="1"/>
  <c r="Q59" i="5"/>
  <c r="T59" i="5"/>
  <c r="T60" i="5" s="1"/>
  <c r="H64" i="8"/>
  <c r="H65" i="8" s="1"/>
  <c r="R59" i="5" l="1"/>
  <c r="I65" i="8"/>
  <c r="J65" i="8"/>
  <c r="M65" i="8"/>
  <c r="N65" i="8" s="1"/>
  <c r="N66" i="8" s="1"/>
  <c r="H62" i="1"/>
  <c r="T63" i="1"/>
  <c r="T64" i="1" s="1"/>
  <c r="H60" i="5"/>
  <c r="H61" i="5" s="1"/>
  <c r="R61" i="1"/>
  <c r="Q63" i="1"/>
  <c r="H66" i="8" l="1"/>
  <c r="H67" i="8" s="1"/>
  <c r="H64" i="1"/>
  <c r="R63" i="1"/>
  <c r="H65" i="1"/>
  <c r="L61" i="5"/>
  <c r="I61" i="5"/>
  <c r="J61" i="5"/>
  <c r="K61" i="5" s="1"/>
  <c r="D17" i="6"/>
  <c r="S61" i="5" l="1"/>
  <c r="M61" i="5"/>
  <c r="H17" i="6"/>
  <c r="I65" i="1"/>
  <c r="I74" i="1" s="1"/>
  <c r="J65" i="1"/>
  <c r="K65" i="1" s="1"/>
  <c r="L65" i="1"/>
  <c r="I67" i="8"/>
  <c r="J67" i="8" s="1"/>
  <c r="M67" i="8"/>
  <c r="N67" i="8" s="1"/>
  <c r="N68" i="8" s="1"/>
  <c r="I84" i="1" l="1"/>
  <c r="I75" i="1"/>
  <c r="S65" i="1"/>
  <c r="M65" i="1"/>
  <c r="H68" i="8"/>
  <c r="H69" i="8" s="1"/>
  <c r="T61" i="5"/>
  <c r="T62" i="5" s="1"/>
  <c r="Q61" i="5"/>
  <c r="T63" i="5" l="1"/>
  <c r="T64" i="5" s="1"/>
  <c r="H62" i="5"/>
  <c r="I76" i="1"/>
  <c r="I77" i="1"/>
  <c r="I82" i="1" s="1"/>
  <c r="M69" i="8"/>
  <c r="N69" i="8" s="1"/>
  <c r="N70" i="8" s="1"/>
  <c r="I69" i="8"/>
  <c r="J69" i="8" s="1"/>
  <c r="T65" i="1"/>
  <c r="Q65" i="1"/>
  <c r="R65" i="1" s="1"/>
  <c r="R68" i="1" s="1"/>
  <c r="R70" i="1" s="1"/>
  <c r="R61" i="5"/>
  <c r="Q63" i="5"/>
  <c r="R63" i="5" l="1"/>
  <c r="H70" i="8"/>
  <c r="H71" i="8" s="1"/>
  <c r="H64" i="5"/>
  <c r="H65" i="5" s="1"/>
  <c r="I65" i="5" l="1"/>
  <c r="I83" i="5" s="1"/>
  <c r="I84" i="5" s="1"/>
  <c r="I85" i="5" s="1"/>
  <c r="D18" i="6"/>
  <c r="J65" i="5"/>
  <c r="K65" i="5" s="1"/>
  <c r="I71" i="8"/>
  <c r="M71" i="8"/>
  <c r="N71" i="8" s="1"/>
  <c r="N72" i="8" s="1"/>
  <c r="J71" i="8"/>
  <c r="H18" i="6" l="1"/>
  <c r="H72" i="8"/>
  <c r="H73" i="8" s="1"/>
  <c r="L65" i="5"/>
  <c r="S65" i="5" l="1"/>
  <c r="M65" i="5"/>
  <c r="I73" i="8"/>
  <c r="J73" i="8" s="1"/>
  <c r="M73" i="8"/>
  <c r="N73" i="8" s="1"/>
  <c r="N74" i="8" s="1"/>
  <c r="H74" i="8" l="1"/>
  <c r="H75" i="8" s="1"/>
  <c r="Q65" i="5"/>
  <c r="T65" i="5"/>
  <c r="T71" i="5" s="1"/>
  <c r="Q72" i="5" l="1"/>
  <c r="R65" i="5"/>
  <c r="T72" i="5"/>
  <c r="T73" i="5" s="1"/>
  <c r="H71" i="5"/>
  <c r="I75" i="8"/>
  <c r="J75" i="8"/>
  <c r="M75" i="8"/>
  <c r="N75" i="8" s="1"/>
  <c r="N76" i="8" s="1"/>
  <c r="H76" i="8" l="1"/>
  <c r="H77" i="8" s="1"/>
  <c r="H73" i="5"/>
  <c r="H74" i="5" s="1"/>
  <c r="R72" i="5"/>
  <c r="J74" i="5" l="1"/>
  <c r="K74" i="5" s="1"/>
  <c r="L74" i="5"/>
  <c r="I74" i="5"/>
  <c r="M77" i="8"/>
  <c r="N77" i="8" s="1"/>
  <c r="I77" i="8"/>
  <c r="J77" i="8" s="1"/>
  <c r="S74" i="5" l="1"/>
  <c r="M74" i="5"/>
  <c r="Q74" i="5" l="1"/>
  <c r="T74" i="5"/>
  <c r="T75" i="5" s="1"/>
  <c r="H75" i="5" l="1"/>
  <c r="H76" i="5" s="1"/>
  <c r="R74" i="5"/>
  <c r="J76" i="5" l="1"/>
  <c r="K76" i="5" s="1"/>
  <c r="I76" i="5"/>
  <c r="L76" i="5"/>
  <c r="D19" i="6"/>
  <c r="M76" i="5" l="1"/>
  <c r="S76" i="5"/>
  <c r="H19" i="6"/>
  <c r="H20" i="6" s="1"/>
  <c r="H23" i="6" s="1"/>
  <c r="D20" i="6"/>
  <c r="D23" i="6" s="1"/>
  <c r="T76" i="5" l="1"/>
  <c r="Q76" i="5"/>
  <c r="R76" i="5" s="1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<sst xmlns="http://schemas.openxmlformats.org/spreadsheetml/2006/main" count="644" uniqueCount="216">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</sst>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4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0"/>
  <sheetViews>
    <sheetView tabSelected="1" workbookViewId="0">
      <pane xSplit="4" ySplit="11" topLeftCell="N66" activePane="bottomRight" state="frozenSplit"/>
      <selection pane="topRight" activeCell="E1" sqref="E1"/>
      <selection pane="bottomLeft" activeCell="A12" sqref="A12"/>
      <selection pane="bottomRight" activeCell="M72" sqref="M72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 t="shared" si="0"/>
        <v>1441697.0261088156</v>
      </c>
      <c r="O48" s="212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</f>
        <v>-400000</v>
      </c>
      <c r="L49" s="54">
        <v>0</v>
      </c>
      <c r="M49" s="54">
        <f>J49+L49</f>
        <v>0</v>
      </c>
      <c r="N49" s="54">
        <f t="shared" si="0"/>
        <v>1041697.0261088156</v>
      </c>
      <c r="O49" s="212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2542.8823294875474</v>
      </c>
      <c r="I50" s="59"/>
      <c r="J50" s="70"/>
      <c r="K50" s="210"/>
      <c r="L50" s="54"/>
      <c r="M50" s="54"/>
      <c r="N50" s="54">
        <f t="shared" si="0"/>
        <v>1041697.0261088156</v>
      </c>
      <c r="O50" s="212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10754.630596008719</v>
      </c>
      <c r="I51" s="59">
        <f>10%*H51</f>
        <v>1075.4630596008719</v>
      </c>
      <c r="J51" s="70">
        <f>H51-I51</f>
        <v>9679.1675364078474</v>
      </c>
      <c r="K51" s="210"/>
      <c r="L51" s="54">
        <v>0</v>
      </c>
      <c r="M51" s="54">
        <f>H51</f>
        <v>10754.630596008719</v>
      </c>
      <c r="N51" s="54">
        <f t="shared" si="0"/>
        <v>1052451.6567048242</v>
      </c>
      <c r="O51" s="212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8849.2442039098787</v>
      </c>
      <c r="I52" s="59"/>
      <c r="J52" s="70"/>
      <c r="K52" s="210"/>
      <c r="L52" s="54"/>
      <c r="M52" s="54"/>
      <c r="N52" s="54">
        <f t="shared" si="0"/>
        <v>1052451.6567048242</v>
      </c>
      <c r="O52" s="212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8849.2442039098787</v>
      </c>
      <c r="I53" s="59">
        <f>10%*H53</f>
        <v>884.92442039098796</v>
      </c>
      <c r="J53" s="70">
        <f>H53-I53</f>
        <v>7964.3197835188912</v>
      </c>
      <c r="K53" s="210"/>
      <c r="L53" s="54">
        <v>0</v>
      </c>
      <c r="M53" s="54">
        <f>H53</f>
        <v>8849.2442039098787</v>
      </c>
      <c r="N53" s="54">
        <f t="shared" si="0"/>
        <v>1061300.900908734</v>
      </c>
      <c r="O53" s="212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x14ac:dyDescent="0.2">
      <c r="A54" s="201" t="s">
        <v>204</v>
      </c>
      <c r="B54" s="49">
        <v>30</v>
      </c>
      <c r="C54" s="61"/>
      <c r="D54" s="263"/>
      <c r="E54" s="51">
        <v>9.9000000000000005E-2</v>
      </c>
      <c r="F54" s="64"/>
      <c r="G54" s="28"/>
      <c r="H54" s="388">
        <f>N54*E54*B54/365</f>
        <v>8635.7908923258619</v>
      </c>
      <c r="I54" s="59"/>
      <c r="J54" s="70"/>
      <c r="K54" s="210"/>
      <c r="L54" s="54"/>
      <c r="M54" s="54"/>
      <c r="N54" s="54">
        <f t="shared" ref="N54:N77" si="2">N53+K54+M54</f>
        <v>1061300.900908734</v>
      </c>
      <c r="O54" s="212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A55" s="262" t="s">
        <v>94</v>
      </c>
      <c r="B55" s="61">
        <f>SUM(B54)</f>
        <v>30</v>
      </c>
      <c r="C55" s="61"/>
      <c r="D55" s="263"/>
      <c r="E55" s="51"/>
      <c r="F55" s="64"/>
      <c r="G55" s="28"/>
      <c r="H55" s="389">
        <f>SUM(H54)</f>
        <v>8635.7908923258619</v>
      </c>
      <c r="I55" s="59">
        <f>10%*H55</f>
        <v>863.57908923258628</v>
      </c>
      <c r="J55" s="70">
        <f>H55-I55</f>
        <v>7772.2118030932761</v>
      </c>
      <c r="K55" s="210"/>
      <c r="L55" s="54">
        <v>0</v>
      </c>
      <c r="M55" s="54">
        <f>H55</f>
        <v>8635.7908923258619</v>
      </c>
      <c r="N55" s="54">
        <f t="shared" si="2"/>
        <v>1069936.6918010598</v>
      </c>
      <c r="O55" s="212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x14ac:dyDescent="0.2">
      <c r="A56" s="201" t="s">
        <v>205</v>
      </c>
      <c r="B56" s="49">
        <v>31</v>
      </c>
      <c r="C56" s="61"/>
      <c r="D56" s="263"/>
      <c r="E56" s="51">
        <v>9.9000000000000005E-2</v>
      </c>
      <c r="F56" s="64"/>
      <c r="G56" s="28"/>
      <c r="H56" s="388">
        <f>N56*E56*B56/365</f>
        <v>8996.2622113354864</v>
      </c>
      <c r="I56" s="59"/>
      <c r="J56" s="70"/>
      <c r="K56" s="210"/>
      <c r="L56" s="54"/>
      <c r="M56" s="54"/>
      <c r="N56" s="54">
        <f t="shared" si="2"/>
        <v>1069936.6918010598</v>
      </c>
      <c r="O56" s="212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x14ac:dyDescent="0.2">
      <c r="A57" s="262" t="s">
        <v>99</v>
      </c>
      <c r="B57" s="61">
        <f>SUM(B56)</f>
        <v>31</v>
      </c>
      <c r="C57" s="61"/>
      <c r="D57" s="263"/>
      <c r="E57" s="51"/>
      <c r="F57" s="64"/>
      <c r="G57" s="28"/>
      <c r="H57" s="389">
        <f>SUM(H56)</f>
        <v>8996.2622113354864</v>
      </c>
      <c r="I57" s="59">
        <f>10%*H57</f>
        <v>899.62622113354871</v>
      </c>
      <c r="J57" s="70">
        <f>H57-I57</f>
        <v>8096.6359902019376</v>
      </c>
      <c r="K57" s="210"/>
      <c r="L57" s="54">
        <v>0</v>
      </c>
      <c r="M57" s="54">
        <f>H57</f>
        <v>8996.2622113354864</v>
      </c>
      <c r="N57" s="54">
        <f t="shared" si="2"/>
        <v>1078932.9540123953</v>
      </c>
      <c r="O57" s="212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201" t="s">
        <v>206</v>
      </c>
      <c r="B58" s="49">
        <v>31</v>
      </c>
      <c r="C58" s="61"/>
      <c r="D58" s="263"/>
      <c r="E58" s="51">
        <v>9.9000000000000005E-2</v>
      </c>
      <c r="F58" s="64"/>
      <c r="G58" s="28"/>
      <c r="H58" s="388">
        <f>N58*E58*B58/365</f>
        <v>9071.9047557918948</v>
      </c>
      <c r="I58" s="59"/>
      <c r="J58" s="70"/>
      <c r="K58" s="210"/>
      <c r="L58" s="54"/>
      <c r="M58" s="54"/>
      <c r="N58" s="54">
        <f t="shared" si="2"/>
        <v>1078932.9540123953</v>
      </c>
      <c r="O58" s="212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 s="262" t="s">
        <v>102</v>
      </c>
      <c r="B59" s="61">
        <f>SUM(B58)</f>
        <v>31</v>
      </c>
      <c r="C59" s="61"/>
      <c r="D59" s="263"/>
      <c r="E59" s="51"/>
      <c r="F59" s="64"/>
      <c r="G59" s="28"/>
      <c r="H59" s="389">
        <f>SUM(H58)</f>
        <v>9071.9047557918948</v>
      </c>
      <c r="I59" s="59">
        <f>10%*H59</f>
        <v>907.19047557918952</v>
      </c>
      <c r="J59" s="70">
        <f>H59-I59</f>
        <v>8164.7142802127055</v>
      </c>
      <c r="K59" s="210"/>
      <c r="L59" s="54">
        <v>0</v>
      </c>
      <c r="M59" s="54">
        <f>H59</f>
        <v>9071.9047557918948</v>
      </c>
      <c r="N59" s="54">
        <f t="shared" si="2"/>
        <v>1088004.8587681872</v>
      </c>
      <c r="O59" s="212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 s="201" t="s">
        <v>207</v>
      </c>
      <c r="B60" s="49">
        <v>29</v>
      </c>
      <c r="C60" s="61"/>
      <c r="D60" s="263"/>
      <c r="E60" s="51">
        <v>9.9000000000000005E-2</v>
      </c>
      <c r="F60" s="64"/>
      <c r="G60" s="28"/>
      <c r="H60" s="388">
        <f>N60*E60*B60/365</f>
        <v>8557.9779438999067</v>
      </c>
      <c r="I60" s="59"/>
      <c r="J60" s="70"/>
      <c r="K60" s="210"/>
      <c r="L60" s="54"/>
      <c r="M60" s="54"/>
      <c r="N60" s="54">
        <f t="shared" si="2"/>
        <v>1088004.8587681872</v>
      </c>
      <c r="O60" s="212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 s="262" t="s">
        <v>105</v>
      </c>
      <c r="B61" s="61">
        <f>SUM(B60)</f>
        <v>29</v>
      </c>
      <c r="C61" s="61"/>
      <c r="D61" s="263"/>
      <c r="E61" s="51"/>
      <c r="F61" s="64"/>
      <c r="G61" s="28"/>
      <c r="H61" s="389">
        <f>SUM(H60)</f>
        <v>8557.9779438999067</v>
      </c>
      <c r="I61" s="59">
        <f>10%*H61</f>
        <v>855.79779438999071</v>
      </c>
      <c r="J61" s="70">
        <f>H61-I61</f>
        <v>7702.1801495099162</v>
      </c>
      <c r="K61" s="210"/>
      <c r="L61" s="54">
        <v>0</v>
      </c>
      <c r="M61" s="54">
        <f>H61</f>
        <v>8557.9779438999067</v>
      </c>
      <c r="N61" s="54">
        <f t="shared" si="2"/>
        <v>1096562.836712087</v>
      </c>
      <c r="O61" s="212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 s="201" t="s">
        <v>208</v>
      </c>
      <c r="B62" s="49">
        <v>31</v>
      </c>
      <c r="C62" s="61"/>
      <c r="D62" s="263"/>
      <c r="E62" s="51">
        <v>9.9000000000000005E-2</v>
      </c>
      <c r="F62" s="64"/>
      <c r="G62" s="28"/>
      <c r="H62" s="388">
        <f>N62*E62*B62/365</f>
        <v>9220.1406736147819</v>
      </c>
      <c r="I62" s="59"/>
      <c r="J62" s="70"/>
      <c r="K62" s="210"/>
      <c r="L62" s="54"/>
      <c r="M62" s="54"/>
      <c r="N62" s="54">
        <f t="shared" si="2"/>
        <v>1096562.836712087</v>
      </c>
      <c r="O62" s="212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 s="262" t="s">
        <v>107</v>
      </c>
      <c r="B63" s="61">
        <f>SUM(B62)</f>
        <v>31</v>
      </c>
      <c r="C63" s="61"/>
      <c r="D63" s="263"/>
      <c r="E63" s="51"/>
      <c r="F63" s="64"/>
      <c r="G63" s="28"/>
      <c r="H63" s="389">
        <f>SUM(H62)</f>
        <v>9220.1406736147819</v>
      </c>
      <c r="I63" s="59">
        <f>10%*H63</f>
        <v>922.01406736147828</v>
      </c>
      <c r="J63" s="70">
        <f>H63-I63</f>
        <v>8298.1266062533032</v>
      </c>
      <c r="K63" s="210"/>
      <c r="L63" s="54">
        <v>0</v>
      </c>
      <c r="M63" s="54">
        <f>H63</f>
        <v>9220.1406736147819</v>
      </c>
      <c r="N63" s="54">
        <f t="shared" si="2"/>
        <v>1105782.9773857018</v>
      </c>
      <c r="O63" s="212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 s="201" t="s">
        <v>209</v>
      </c>
      <c r="B64" s="49">
        <v>30</v>
      </c>
      <c r="C64" s="61"/>
      <c r="D64" s="263"/>
      <c r="E64" s="51">
        <v>9.9000000000000005E-2</v>
      </c>
      <c r="F64" s="64"/>
      <c r="G64" s="28"/>
      <c r="H64" s="388">
        <f>N64*E64*B64/365</f>
        <v>8997.7409392754362</v>
      </c>
      <c r="I64" s="59"/>
      <c r="J64" s="70"/>
      <c r="K64" s="210"/>
      <c r="L64" s="54"/>
      <c r="M64" s="54"/>
      <c r="N64" s="54">
        <f t="shared" si="2"/>
        <v>1105782.9773857018</v>
      </c>
      <c r="O64" s="212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x14ac:dyDescent="0.2">
      <c r="A65" s="262" t="s">
        <v>109</v>
      </c>
      <c r="B65" s="61">
        <f>SUM(B64)</f>
        <v>30</v>
      </c>
      <c r="C65" s="61"/>
      <c r="D65" s="263"/>
      <c r="E65" s="51"/>
      <c r="F65" s="64"/>
      <c r="G65" s="28"/>
      <c r="H65" s="389">
        <f>SUM(H64)</f>
        <v>8997.7409392754362</v>
      </c>
      <c r="I65" s="59">
        <f>10%*H65</f>
        <v>899.77409392754362</v>
      </c>
      <c r="J65" s="70">
        <f>H65-I65</f>
        <v>8097.9668453478926</v>
      </c>
      <c r="K65" s="210"/>
      <c r="L65" s="54">
        <v>0</v>
      </c>
      <c r="M65" s="54">
        <f>H65</f>
        <v>8997.7409392754362</v>
      </c>
      <c r="N65" s="54">
        <f t="shared" si="2"/>
        <v>1114780.7183249772</v>
      </c>
      <c r="O65" s="212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x14ac:dyDescent="0.2">
      <c r="A66" s="201" t="s">
        <v>210</v>
      </c>
      <c r="B66" s="49">
        <v>31</v>
      </c>
      <c r="C66" s="61"/>
      <c r="D66" s="263"/>
      <c r="E66" s="51">
        <v>9.9000000000000005E-2</v>
      </c>
      <c r="F66" s="64"/>
      <c r="G66" s="28"/>
      <c r="H66" s="388">
        <f>N66*E66*B66/365</f>
        <v>9373.3206151763152</v>
      </c>
      <c r="I66" s="59"/>
      <c r="J66" s="70"/>
      <c r="K66" s="210"/>
      <c r="L66" s="54"/>
      <c r="M66" s="54"/>
      <c r="N66" s="54">
        <f t="shared" si="2"/>
        <v>1114780.7183249772</v>
      </c>
      <c r="O66" s="212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x14ac:dyDescent="0.2">
      <c r="A67" s="262" t="s">
        <v>118</v>
      </c>
      <c r="B67" s="61">
        <f>SUM(B66)</f>
        <v>31</v>
      </c>
      <c r="C67" s="61"/>
      <c r="D67" s="263"/>
      <c r="E67" s="51"/>
      <c r="F67" s="64"/>
      <c r="G67" s="28"/>
      <c r="H67" s="389">
        <f>SUM(H66)</f>
        <v>9373.3206151763152</v>
      </c>
      <c r="I67" s="59">
        <f>10%*H67</f>
        <v>937.33206151763159</v>
      </c>
      <c r="J67" s="70">
        <f>H67-I67</f>
        <v>8435.9885536586844</v>
      </c>
      <c r="K67" s="210"/>
      <c r="L67" s="54">
        <v>0</v>
      </c>
      <c r="M67" s="54">
        <f>H67</f>
        <v>9373.3206151763152</v>
      </c>
      <c r="N67" s="54">
        <f t="shared" si="2"/>
        <v>1124154.0389401536</v>
      </c>
      <c r="O67" s="212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x14ac:dyDescent="0.2">
      <c r="A68" s="201" t="s">
        <v>211</v>
      </c>
      <c r="B68" s="49">
        <v>30</v>
      </c>
      <c r="C68" s="61"/>
      <c r="D68" s="263"/>
      <c r="E68" s="51">
        <v>9.9000000000000005E-2</v>
      </c>
      <c r="F68" s="64"/>
      <c r="G68" s="28"/>
      <c r="H68" s="388">
        <f>N68*E68*B68/365</f>
        <v>9147.2260154856322</v>
      </c>
      <c r="I68" s="59"/>
      <c r="J68" s="70"/>
      <c r="K68" s="210"/>
      <c r="L68" s="54"/>
      <c r="M68" s="54"/>
      <c r="N68" s="54">
        <f t="shared" si="2"/>
        <v>1124154.0389401536</v>
      </c>
      <c r="O68" s="212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x14ac:dyDescent="0.2">
      <c r="A69" s="262" t="s">
        <v>121</v>
      </c>
      <c r="B69" s="61">
        <f>SUM(B68)</f>
        <v>30</v>
      </c>
      <c r="C69" s="61"/>
      <c r="D69" s="263"/>
      <c r="E69" s="51"/>
      <c r="F69" s="64"/>
      <c r="G69" s="28"/>
      <c r="H69" s="389">
        <f>SUM(H68)</f>
        <v>9147.2260154856322</v>
      </c>
      <c r="I69" s="59">
        <f>10%*H69</f>
        <v>914.72260154856326</v>
      </c>
      <c r="J69" s="70">
        <f>H69-I69</f>
        <v>8232.5034139370691</v>
      </c>
      <c r="K69" s="210"/>
      <c r="L69" s="54">
        <v>0</v>
      </c>
      <c r="M69" s="54">
        <f>H69</f>
        <v>9147.2260154856322</v>
      </c>
      <c r="N69" s="54">
        <f t="shared" si="2"/>
        <v>1133301.2649556391</v>
      </c>
      <c r="O69" s="212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x14ac:dyDescent="0.2">
      <c r="A70" s="201" t="s">
        <v>212</v>
      </c>
      <c r="B70" s="49">
        <v>31</v>
      </c>
      <c r="C70" s="61"/>
      <c r="D70" s="263"/>
      <c r="E70" s="51">
        <v>9.9000000000000005E-2</v>
      </c>
      <c r="F70" s="64"/>
      <c r="G70" s="28"/>
      <c r="H70" s="388">
        <f>N70*E70*B70/365</f>
        <v>9529.0454305448129</v>
      </c>
      <c r="I70" s="59"/>
      <c r="J70" s="70"/>
      <c r="K70" s="210"/>
      <c r="L70" s="54"/>
      <c r="M70" s="54"/>
      <c r="N70" s="54">
        <f t="shared" si="2"/>
        <v>1133301.2649556391</v>
      </c>
      <c r="O70" s="212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x14ac:dyDescent="0.2">
      <c r="A71" s="262" t="s">
        <v>28</v>
      </c>
      <c r="B71" s="61">
        <f>SUM(B70)</f>
        <v>31</v>
      </c>
      <c r="C71" s="61"/>
      <c r="D71" s="263"/>
      <c r="E71" s="51"/>
      <c r="F71" s="64"/>
      <c r="G71" s="28"/>
      <c r="H71" s="389">
        <f>SUM(H70)</f>
        <v>9529.0454305448129</v>
      </c>
      <c r="I71" s="59">
        <f>10%*H71</f>
        <v>952.90454305448134</v>
      </c>
      <c r="J71" s="70">
        <f>H71-I71</f>
        <v>8576.1408874903318</v>
      </c>
      <c r="K71" s="210"/>
      <c r="L71" s="54">
        <v>0</v>
      </c>
      <c r="M71" s="54">
        <f>H71</f>
        <v>9529.0454305448129</v>
      </c>
      <c r="N71" s="54">
        <f t="shared" si="2"/>
        <v>1142830.3103861839</v>
      </c>
      <c r="O71" s="212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x14ac:dyDescent="0.2">
      <c r="A72" s="201" t="s">
        <v>213</v>
      </c>
      <c r="B72" s="49">
        <v>31</v>
      </c>
      <c r="C72" s="61"/>
      <c r="D72" s="263"/>
      <c r="E72" s="51">
        <v>9.9000000000000005E-2</v>
      </c>
      <c r="F72" s="64"/>
      <c r="G72" s="28"/>
      <c r="H72" s="388">
        <f>N72*E72*B72/365</f>
        <v>9609.167733082737</v>
      </c>
      <c r="I72" s="59"/>
      <c r="J72" s="70"/>
      <c r="K72" s="210"/>
      <c r="L72" s="54"/>
      <c r="M72" s="54"/>
      <c r="N72" s="54">
        <f t="shared" si="2"/>
        <v>1142830.3103861839</v>
      </c>
      <c r="O72" s="212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x14ac:dyDescent="0.2">
      <c r="A73" s="262" t="s">
        <v>81</v>
      </c>
      <c r="B73" s="61">
        <f>SUM(B72)</f>
        <v>31</v>
      </c>
      <c r="C73" s="61"/>
      <c r="D73" s="263"/>
      <c r="E73" s="51"/>
      <c r="F73" s="64"/>
      <c r="G73" s="28"/>
      <c r="H73" s="389">
        <f>SUM(H72)</f>
        <v>9609.167733082737</v>
      </c>
      <c r="I73" s="59">
        <f>10%*H73</f>
        <v>960.91677330827372</v>
      </c>
      <c r="J73" s="70">
        <f>H73-I73</f>
        <v>8648.2509597744629</v>
      </c>
      <c r="K73" s="210"/>
      <c r="L73" s="54">
        <v>0</v>
      </c>
      <c r="M73" s="54">
        <f>H73</f>
        <v>9609.167733082737</v>
      </c>
      <c r="N73" s="54">
        <f t="shared" si="2"/>
        <v>1152439.4781192667</v>
      </c>
      <c r="O73" s="212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x14ac:dyDescent="0.2">
      <c r="A74" s="201" t="s">
        <v>214</v>
      </c>
      <c r="B74" s="49">
        <v>30</v>
      </c>
      <c r="C74" s="61"/>
      <c r="D74" s="263"/>
      <c r="E74" s="51">
        <v>9.9000000000000005E-2</v>
      </c>
      <c r="F74" s="64"/>
      <c r="G74" s="28"/>
      <c r="H74" s="388">
        <f>N74*E74*B74/365</f>
        <v>9377.3842466143069</v>
      </c>
      <c r="I74" s="59"/>
      <c r="J74" s="70"/>
      <c r="K74" s="210"/>
      <c r="L74" s="54"/>
      <c r="M74" s="54"/>
      <c r="N74" s="54">
        <f t="shared" si="2"/>
        <v>1152439.4781192667</v>
      </c>
      <c r="O74" s="212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x14ac:dyDescent="0.2">
      <c r="A75" s="262" t="s">
        <v>85</v>
      </c>
      <c r="B75" s="61">
        <f>SUM(B74)</f>
        <v>30</v>
      </c>
      <c r="C75" s="61"/>
      <c r="D75" s="263"/>
      <c r="E75" s="51"/>
      <c r="F75" s="64"/>
      <c r="G75" s="28"/>
      <c r="H75" s="389">
        <f>SUM(H74)</f>
        <v>9377.3842466143069</v>
      </c>
      <c r="I75" s="59">
        <f>10%*H75</f>
        <v>937.73842466143071</v>
      </c>
      <c r="J75" s="70">
        <f>H75-I75</f>
        <v>8439.6458219528758</v>
      </c>
      <c r="K75" s="210"/>
      <c r="L75" s="54">
        <v>0</v>
      </c>
      <c r="M75" s="54">
        <f>H75</f>
        <v>9377.3842466143069</v>
      </c>
      <c r="N75" s="54">
        <f t="shared" si="2"/>
        <v>1161816.862365881</v>
      </c>
      <c r="O75" s="212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x14ac:dyDescent="0.2">
      <c r="A76" s="201" t="s">
        <v>215</v>
      </c>
      <c r="B76" s="49">
        <v>31</v>
      </c>
      <c r="C76" s="61"/>
      <c r="D76" s="263"/>
      <c r="E76" s="51">
        <v>9.9000000000000005E-2</v>
      </c>
      <c r="F76" s="64"/>
      <c r="G76" s="28"/>
      <c r="H76" s="388">
        <f>N76*E76*B76/365</f>
        <v>9768.8108235640793</v>
      </c>
      <c r="I76" s="59"/>
      <c r="J76" s="70"/>
      <c r="K76" s="210"/>
      <c r="L76" s="54"/>
      <c r="M76" s="54"/>
      <c r="N76" s="54">
        <f t="shared" si="2"/>
        <v>1161816.862365881</v>
      </c>
      <c r="O76" s="212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x14ac:dyDescent="0.2">
      <c r="A77" s="262" t="s">
        <v>91</v>
      </c>
      <c r="B77" s="61">
        <f>SUM(B76)</f>
        <v>31</v>
      </c>
      <c r="C77" s="61"/>
      <c r="D77" s="263"/>
      <c r="E77" s="51"/>
      <c r="F77" s="64"/>
      <c r="G77" s="28"/>
      <c r="H77" s="389">
        <f>SUM(H76)</f>
        <v>9768.8108235640793</v>
      </c>
      <c r="I77" s="59">
        <f>10%*H77</f>
        <v>976.881082356408</v>
      </c>
      <c r="J77" s="70">
        <f>H77-I77</f>
        <v>8791.9297412076721</v>
      </c>
      <c r="K77" s="210"/>
      <c r="L77" s="54">
        <v>0</v>
      </c>
      <c r="M77" s="54">
        <f>H77</f>
        <v>9768.8108235640793</v>
      </c>
      <c r="N77" s="54">
        <f t="shared" si="2"/>
        <v>1171585.6731894452</v>
      </c>
      <c r="O77" s="212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">
      <c r="A79" s="188" t="str">
        <f ca="1">CELL("FILENAME")</f>
        <v>C:\Users\Felienne\Enron\EnronSpreadsheets\[richard_sanders__31751__Ice Drilling Default Int.xls]Can $ Only-Bankruptcy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">
      <c r="N88" s="67"/>
      <c r="O88" s="67"/>
    </row>
    <row r="89" spans="1:32" x14ac:dyDescent="0.2">
      <c r="N89" s="67"/>
      <c r="O89" s="67"/>
    </row>
    <row r="90" spans="1:32" x14ac:dyDescent="0.2">
      <c r="N90" s="38"/>
      <c r="O90" s="38"/>
    </row>
    <row r="91" spans="1:32" x14ac:dyDescent="0.2">
      <c r="N91" s="38"/>
      <c r="O91" s="38"/>
    </row>
    <row r="92" spans="1:32" x14ac:dyDescent="0.2">
      <c r="N92" s="38"/>
      <c r="O92" s="38"/>
    </row>
    <row r="93" spans="1:32" x14ac:dyDescent="0.2">
      <c r="N93" s="38"/>
      <c r="O93" s="38"/>
    </row>
    <row r="95" spans="1:32" x14ac:dyDescent="0.2">
      <c r="A95"/>
    </row>
    <row r="96" spans="1:32" x14ac:dyDescent="0.2">
      <c r="A96"/>
    </row>
    <row r="97" spans="1:15" x14ac:dyDescent="0.2">
      <c r="A97"/>
    </row>
    <row r="98" spans="1:15" x14ac:dyDescent="0.2">
      <c r="A98"/>
    </row>
    <row r="99" spans="1:15" x14ac:dyDescent="0.2">
      <c r="A99"/>
    </row>
    <row r="104" spans="1:15" s="80" customFormat="1" x14ac:dyDescent="0.2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">
      <c r="I107" s="57"/>
      <c r="J107" s="240"/>
      <c r="K107" s="57"/>
    </row>
    <row r="108" spans="1:15" x14ac:dyDescent="0.2">
      <c r="I108" s="57"/>
      <c r="J108" s="240"/>
      <c r="K108" s="57"/>
    </row>
    <row r="109" spans="1:15" x14ac:dyDescent="0.2">
      <c r="I109" s="57"/>
      <c r="J109" s="240"/>
      <c r="K109" s="57"/>
    </row>
    <row r="110" spans="1:15" x14ac:dyDescent="0.2">
      <c r="I110" s="57"/>
      <c r="J110" s="240"/>
      <c r="K110" s="57"/>
    </row>
    <row r="111" spans="1:15" x14ac:dyDescent="0.2">
      <c r="I111" s="57"/>
      <c r="J111" s="240"/>
      <c r="K111" s="57"/>
    </row>
    <row r="112" spans="1:15" x14ac:dyDescent="0.2">
      <c r="I112" s="57"/>
      <c r="J112" s="240"/>
      <c r="K112" s="57"/>
    </row>
    <row r="113" spans="9:11" x14ac:dyDescent="0.2">
      <c r="I113" s="57"/>
      <c r="J113" s="240"/>
      <c r="K113" s="57"/>
    </row>
    <row r="114" spans="9:11" x14ac:dyDescent="0.2">
      <c r="I114" s="57"/>
      <c r="J114" s="240"/>
      <c r="K114" s="57"/>
    </row>
    <row r="115" spans="9:11" x14ac:dyDescent="0.2">
      <c r="I115" s="57"/>
      <c r="J115" s="240"/>
      <c r="K115" s="57"/>
    </row>
    <row r="116" spans="9:11" x14ac:dyDescent="0.2">
      <c r="I116" s="57"/>
      <c r="J116" s="240"/>
      <c r="K116" s="57"/>
    </row>
    <row r="117" spans="9:11" x14ac:dyDescent="0.2">
      <c r="I117" s="57"/>
      <c r="J117" s="240"/>
      <c r="K117" s="57"/>
    </row>
    <row r="118" spans="9:11" x14ac:dyDescent="0.2">
      <c r="I118" s="57"/>
      <c r="J118" s="240"/>
      <c r="K118" s="57"/>
    </row>
    <row r="119" spans="9:11" x14ac:dyDescent="0.2">
      <c r="I119" s="57"/>
      <c r="J119" s="240"/>
      <c r="K119" s="57"/>
    </row>
    <row r="120" spans="9:11" x14ac:dyDescent="0.2">
      <c r="I120" s="57"/>
      <c r="J120" s="240"/>
      <c r="K120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2.75" x14ac:dyDescent="0.2"/>
  <cols>
    <col min="1" max="1" width="3.5703125" customWidth="1"/>
    <col min="2" max="2" width="4" customWidth="1"/>
    <col min="3" max="3" width="46.28515625" customWidth="1"/>
    <col min="4" max="4" width="14.7109375" customWidth="1"/>
    <col min="5" max="5" width="3.28515625" customWidth="1"/>
    <col min="6" max="6" width="17.7109375" customWidth="1"/>
    <col min="7" max="7" width="3.28515625" customWidth="1"/>
    <col min="8" max="8" width="14.7109375" hidden="1" customWidth="1"/>
    <col min="9" max="9" width="3.28515625" hidden="1" customWidth="1"/>
    <col min="10" max="10" width="11.140625" hidden="1" customWidth="1"/>
    <col min="11" max="11" width="14.7109375" customWidth="1"/>
    <col min="12" max="12" width="13.85546875" customWidth="1"/>
    <col min="13" max="13" width="11.28515625" customWidth="1"/>
  </cols>
  <sheetData>
    <row r="1" spans="1:12" x14ac:dyDescent="0.2">
      <c r="A1" s="100" t="s">
        <v>131</v>
      </c>
      <c r="B1" s="100"/>
      <c r="C1" s="100"/>
    </row>
    <row r="2" spans="1:12" x14ac:dyDescent="0.2">
      <c r="A2" s="100" t="s">
        <v>151</v>
      </c>
      <c r="B2" s="100"/>
      <c r="C2" s="100"/>
    </row>
    <row r="3" spans="1:12" x14ac:dyDescent="0.2">
      <c r="A3" s="296" t="s">
        <v>150</v>
      </c>
      <c r="B3" s="296"/>
      <c r="C3" s="296"/>
    </row>
    <row r="4" spans="1:12" x14ac:dyDescent="0.2">
      <c r="A4" s="296"/>
      <c r="B4" s="296"/>
      <c r="C4" s="296"/>
      <c r="D4" s="104" t="s">
        <v>181</v>
      </c>
      <c r="F4" s="104" t="s">
        <v>182</v>
      </c>
    </row>
    <row r="5" spans="1:12" x14ac:dyDescent="0.2">
      <c r="A5" s="296"/>
      <c r="B5" s="296"/>
      <c r="C5" s="296"/>
    </row>
    <row r="6" spans="1:12" s="297" customFormat="1" x14ac:dyDescent="0.2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">
      <c r="A9" s="100" t="s">
        <v>20</v>
      </c>
      <c r="B9" s="100"/>
      <c r="C9" s="100"/>
      <c r="D9" s="299"/>
      <c r="F9" s="299"/>
    </row>
    <row r="10" spans="1:12" x14ac:dyDescent="0.2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">
      <c r="D14" s="299"/>
      <c r="F14" s="299"/>
      <c r="J14" s="305"/>
    </row>
    <row r="15" spans="1:12" x14ac:dyDescent="0.2">
      <c r="D15" s="299"/>
      <c r="F15" s="299"/>
      <c r="J15" s="305"/>
    </row>
    <row r="16" spans="1:12" x14ac:dyDescent="0.2">
      <c r="A16" s="100" t="s">
        <v>128</v>
      </c>
      <c r="B16" s="100"/>
      <c r="C16" s="100"/>
      <c r="D16" s="299"/>
      <c r="F16" s="299"/>
      <c r="J16" s="305"/>
    </row>
    <row r="17" spans="1:13" x14ac:dyDescent="0.2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">
      <c r="D21" s="300"/>
      <c r="F21" s="300"/>
      <c r="J21" s="305"/>
    </row>
    <row r="22" spans="1:13" x14ac:dyDescent="0.2">
      <c r="D22" s="300"/>
      <c r="F22" s="300"/>
      <c r="J22" s="305"/>
    </row>
    <row r="23" spans="1:13" x14ac:dyDescent="0.2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">
      <c r="D24" s="300"/>
      <c r="F24" s="300"/>
    </row>
    <row r="25" spans="1:13" x14ac:dyDescent="0.2">
      <c r="D25" s="300"/>
    </row>
    <row r="26" spans="1:13" x14ac:dyDescent="0.2">
      <c r="D26" s="300"/>
    </row>
    <row r="27" spans="1:13" x14ac:dyDescent="0.2">
      <c r="D27" s="300"/>
    </row>
    <row r="30" spans="1:13" x14ac:dyDescent="0.2">
      <c r="D30" s="300"/>
    </row>
    <row r="31" spans="1:13" x14ac:dyDescent="0.2">
      <c r="D31" s="300"/>
    </row>
    <row r="32" spans="1:13" x14ac:dyDescent="0.2">
      <c r="D32" s="300"/>
    </row>
    <row r="33" spans="3:4" x14ac:dyDescent="0.2">
      <c r="D33" s="300"/>
    </row>
    <row r="34" spans="3:4" x14ac:dyDescent="0.2">
      <c r="D34" s="300"/>
    </row>
    <row r="35" spans="3:4" x14ac:dyDescent="0.2">
      <c r="C35" s="100"/>
      <c r="D35" s="300"/>
    </row>
    <row r="36" spans="3:4" x14ac:dyDescent="0.2">
      <c r="D36" s="300"/>
    </row>
    <row r="37" spans="3:4" x14ac:dyDescent="0.2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188" t="str">
        <f ca="1">CELL("FILENAME")</f>
        <v>C:\Users\Felienne\Enron\EnronSpreadsheets\[richard_sanders__31751__Ice Drilling Default Int.xls]Can $ Only-Bankruptcy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">
      <c r="N67" s="67"/>
      <c r="O67" s="67"/>
    </row>
    <row r="68" spans="1:32" x14ac:dyDescent="0.2">
      <c r="N68" s="67"/>
      <c r="O68" s="67"/>
    </row>
    <row r="69" spans="1:32" x14ac:dyDescent="0.2">
      <c r="N69" s="38"/>
      <c r="O69" s="38"/>
    </row>
    <row r="70" spans="1:32" x14ac:dyDescent="0.2">
      <c r="N70" s="38"/>
      <c r="O70" s="38"/>
    </row>
    <row r="71" spans="1:32" x14ac:dyDescent="0.2">
      <c r="N71" s="38"/>
      <c r="O71" s="38"/>
    </row>
    <row r="72" spans="1:32" x14ac:dyDescent="0.2">
      <c r="N72" s="38"/>
      <c r="O72" s="38"/>
    </row>
    <row r="74" spans="1:32" x14ac:dyDescent="0.2">
      <c r="A74"/>
    </row>
    <row r="75" spans="1:32" x14ac:dyDescent="0.2">
      <c r="A75"/>
    </row>
    <row r="76" spans="1:32" x14ac:dyDescent="0.2">
      <c r="A76"/>
    </row>
    <row r="77" spans="1:32" x14ac:dyDescent="0.2">
      <c r="A77"/>
    </row>
    <row r="78" spans="1:32" x14ac:dyDescent="0.2">
      <c r="A78"/>
    </row>
    <row r="83" spans="1:15" s="80" customFormat="1" x14ac:dyDescent="0.2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">
      <c r="I86" s="57"/>
      <c r="J86" s="240"/>
      <c r="K86" s="57"/>
    </row>
    <row r="87" spans="1:15" x14ac:dyDescent="0.2">
      <c r="I87" s="57"/>
      <c r="J87" s="240"/>
      <c r="K87" s="57"/>
    </row>
    <row r="88" spans="1:15" x14ac:dyDescent="0.2">
      <c r="I88" s="57"/>
      <c r="J88" s="240"/>
      <c r="K88" s="57"/>
    </row>
    <row r="89" spans="1:15" x14ac:dyDescent="0.2">
      <c r="I89" s="57"/>
      <c r="J89" s="240"/>
      <c r="K89" s="57"/>
    </row>
    <row r="90" spans="1:15" x14ac:dyDescent="0.2">
      <c r="I90" s="57"/>
      <c r="J90" s="240"/>
      <c r="K90" s="57"/>
    </row>
    <row r="91" spans="1:15" x14ac:dyDescent="0.2">
      <c r="I91" s="57"/>
      <c r="J91" s="240"/>
      <c r="K91" s="57"/>
    </row>
    <row r="92" spans="1:15" x14ac:dyDescent="0.2">
      <c r="I92" s="57"/>
      <c r="J92" s="240"/>
      <c r="K92" s="57"/>
    </row>
    <row r="93" spans="1:15" x14ac:dyDescent="0.2">
      <c r="I93" s="57"/>
      <c r="J93" s="240"/>
      <c r="K93" s="57"/>
    </row>
    <row r="94" spans="1:15" x14ac:dyDescent="0.2">
      <c r="I94" s="57"/>
      <c r="J94" s="240"/>
      <c r="K94" s="57"/>
    </row>
    <row r="95" spans="1:15" x14ac:dyDescent="0.2">
      <c r="I95" s="57"/>
      <c r="J95" s="240"/>
      <c r="K95" s="57"/>
    </row>
    <row r="96" spans="1:15" x14ac:dyDescent="0.2">
      <c r="I96" s="57"/>
      <c r="J96" s="240"/>
      <c r="K96" s="57"/>
    </row>
    <row r="97" spans="9:11" x14ac:dyDescent="0.2">
      <c r="I97" s="57"/>
      <c r="J97" s="240"/>
      <c r="K97" s="57"/>
    </row>
    <row r="98" spans="9:11" x14ac:dyDescent="0.2">
      <c r="I98" s="57"/>
      <c r="J98" s="240"/>
      <c r="K98" s="57"/>
    </row>
    <row r="99" spans="9:11" x14ac:dyDescent="0.2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5" topLeftCell="A63" activePane="bottomLeft"/>
      <selection activeCell="C14" sqref="C14"/>
      <selection pane="bottomLeft"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8" width="12.85546875" style="7" customWidth="1"/>
    <col min="19" max="19" width="13.7109375" style="7" customWidth="1"/>
    <col min="20" max="21" width="17.5703125" style="7" customWidth="1"/>
    <col min="22" max="22" width="20.42578125" style="7" customWidth="1"/>
    <col min="23" max="23" width="15.140625" style="7" customWidth="1"/>
    <col min="24" max="16384" width="9.140625" style="7"/>
  </cols>
  <sheetData>
    <row r="1" spans="1:21" x14ac:dyDescent="0.2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25">
      <c r="A21" s="88" t="s">
        <v>38</v>
      </c>
      <c r="D21" s="22" t="s">
        <v>3</v>
      </c>
      <c r="L21" s="7"/>
      <c r="O21" s="251"/>
    </row>
    <row r="22" spans="1:38" ht="14.25" customHeight="1" x14ac:dyDescent="0.2">
      <c r="A22" s="224"/>
      <c r="D22" s="22"/>
      <c r="L22" s="7"/>
      <c r="O22" s="251"/>
    </row>
    <row r="23" spans="1:38" ht="14.25" customHeight="1" x14ac:dyDescent="0.2">
      <c r="A23" s="224"/>
      <c r="D23" s="22"/>
      <c r="L23" s="7"/>
      <c r="O23" s="251"/>
    </row>
    <row r="24" spans="1:38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5" thickBot="1" x14ac:dyDescent="0.25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5" thickTop="1" x14ac:dyDescent="0.2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">
      <c r="A91" s="188" t="str">
        <f ca="1">CELL("FILENAME")</f>
        <v>C:\Users\Felienne\Enron\EnronSpreadsheets\[richard_sanders__31751__Ice Drilling Default Int.xls]Can $ Only-Bankruptcy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">
      <c r="T98" s="67"/>
      <c r="U98" s="38"/>
    </row>
    <row r="99" spans="1:38" x14ac:dyDescent="0.2">
      <c r="T99" s="67"/>
    </row>
    <row r="100" spans="1:38" x14ac:dyDescent="0.2">
      <c r="T100" s="38"/>
    </row>
    <row r="101" spans="1:38" x14ac:dyDescent="0.2">
      <c r="T101" s="38"/>
    </row>
    <row r="102" spans="1:38" x14ac:dyDescent="0.2">
      <c r="T102" s="38"/>
    </row>
    <row r="103" spans="1:38" x14ac:dyDescent="0.2">
      <c r="T103" s="38"/>
    </row>
    <row r="105" spans="1:38" x14ac:dyDescent="0.2">
      <c r="A105"/>
    </row>
    <row r="106" spans="1:38" x14ac:dyDescent="0.2">
      <c r="A106"/>
    </row>
    <row r="107" spans="1:38" x14ac:dyDescent="0.2">
      <c r="A107"/>
    </row>
    <row r="108" spans="1:38" x14ac:dyDescent="0.2">
      <c r="A108"/>
    </row>
    <row r="109" spans="1:38" x14ac:dyDescent="0.2">
      <c r="A109"/>
      <c r="V109" s="80"/>
    </row>
    <row r="110" spans="1:38" x14ac:dyDescent="0.2">
      <c r="V110" s="80"/>
    </row>
    <row r="111" spans="1:38" x14ac:dyDescent="0.2">
      <c r="V111" s="80"/>
    </row>
    <row r="114" spans="1:22" s="80" customFormat="1" x14ac:dyDescent="0.2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">
      <c r="I117" s="57"/>
      <c r="J117" s="57"/>
      <c r="K117" s="57"/>
      <c r="L117" s="240"/>
      <c r="M117" s="57"/>
      <c r="N117" s="57"/>
    </row>
    <row r="118" spans="1:22" x14ac:dyDescent="0.2">
      <c r="I118" s="57"/>
      <c r="J118" s="57"/>
      <c r="K118" s="57"/>
      <c r="L118" s="240"/>
      <c r="M118" s="57"/>
      <c r="N118" s="57"/>
    </row>
    <row r="119" spans="1:22" x14ac:dyDescent="0.2">
      <c r="I119" s="57"/>
      <c r="J119" s="57"/>
      <c r="K119" s="57"/>
      <c r="L119" s="240"/>
      <c r="M119" s="57"/>
      <c r="N119" s="57"/>
    </row>
    <row r="120" spans="1:22" x14ac:dyDescent="0.2">
      <c r="I120" s="57"/>
      <c r="J120" s="57"/>
      <c r="K120" s="57"/>
      <c r="L120" s="240"/>
      <c r="M120" s="57"/>
      <c r="N120" s="57"/>
    </row>
    <row r="121" spans="1:22" x14ac:dyDescent="0.2">
      <c r="I121" s="57"/>
      <c r="J121" s="57"/>
      <c r="K121" s="57"/>
      <c r="L121" s="240"/>
      <c r="M121" s="57"/>
      <c r="N121" s="57"/>
    </row>
    <row r="122" spans="1:22" x14ac:dyDescent="0.2">
      <c r="I122" s="57"/>
      <c r="J122" s="57"/>
      <c r="K122" s="57"/>
      <c r="L122" s="240"/>
      <c r="M122" s="57"/>
      <c r="N122" s="57"/>
    </row>
    <row r="123" spans="1:22" x14ac:dyDescent="0.2">
      <c r="I123" s="57"/>
      <c r="J123" s="57"/>
      <c r="K123" s="57"/>
      <c r="L123" s="240"/>
      <c r="M123" s="57"/>
      <c r="N123" s="57"/>
    </row>
    <row r="124" spans="1:22" x14ac:dyDescent="0.2">
      <c r="I124" s="57"/>
      <c r="J124" s="57"/>
      <c r="K124" s="57"/>
      <c r="L124" s="240"/>
      <c r="M124" s="57"/>
      <c r="N124" s="57"/>
    </row>
    <row r="125" spans="1:22" x14ac:dyDescent="0.2">
      <c r="I125" s="57"/>
      <c r="J125" s="57"/>
      <c r="K125" s="57"/>
      <c r="L125" s="240"/>
      <c r="M125" s="57"/>
      <c r="N125" s="57"/>
    </row>
    <row r="126" spans="1:22" x14ac:dyDescent="0.2">
      <c r="I126" s="57"/>
      <c r="J126" s="57"/>
      <c r="K126" s="57"/>
      <c r="L126" s="240"/>
      <c r="M126" s="57"/>
      <c r="N126" s="57"/>
    </row>
    <row r="127" spans="1:22" x14ac:dyDescent="0.2">
      <c r="I127" s="57"/>
      <c r="J127" s="57"/>
      <c r="K127" s="57"/>
      <c r="L127" s="240"/>
      <c r="M127" s="57"/>
      <c r="N127" s="57"/>
    </row>
    <row r="128" spans="1:22" x14ac:dyDescent="0.2">
      <c r="I128" s="57"/>
      <c r="J128" s="57"/>
      <c r="K128" s="57"/>
      <c r="L128" s="240"/>
      <c r="M128" s="57"/>
      <c r="N128" s="57"/>
    </row>
    <row r="129" spans="9:14" x14ac:dyDescent="0.2">
      <c r="I129" s="57"/>
      <c r="J129" s="57"/>
      <c r="K129" s="57"/>
      <c r="L129" s="240"/>
      <c r="M129" s="57"/>
      <c r="N129" s="57"/>
    </row>
    <row r="130" spans="9:14" x14ac:dyDescent="0.2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RowHeight="12.75" x14ac:dyDescent="0.2"/>
  <cols>
    <col min="1" max="1" width="29.4257812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7" width="12.85546875" style="7" customWidth="1"/>
    <col min="18" max="18" width="14.42578125" style="7" customWidth="1"/>
    <col min="19" max="19" width="13.7109375" style="7" customWidth="1"/>
    <col min="20" max="21" width="17.5703125" style="7" customWidth="1"/>
    <col min="22" max="22" width="16.7109375" style="7" customWidth="1"/>
    <col min="23" max="16384" width="9.140625" style="7"/>
  </cols>
  <sheetData>
    <row r="1" spans="1:21" x14ac:dyDescent="0.2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25">
      <c r="A21" s="88" t="s">
        <v>38</v>
      </c>
      <c r="D21" s="22" t="s">
        <v>3</v>
      </c>
      <c r="L21" s="7"/>
      <c r="O21" s="251"/>
    </row>
    <row r="22" spans="1:37" ht="14.25" customHeight="1" x14ac:dyDescent="0.2">
      <c r="A22" s="224"/>
      <c r="D22" s="22"/>
      <c r="L22" s="7"/>
      <c r="O22" s="251"/>
    </row>
    <row r="23" spans="1:37" ht="14.25" customHeight="1" x14ac:dyDescent="0.2">
      <c r="A23" s="224"/>
      <c r="D23" s="22"/>
      <c r="L23" s="7"/>
      <c r="O23" s="251"/>
    </row>
    <row r="24" spans="1:37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5" thickBot="1" x14ac:dyDescent="0.25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5" thickTop="1" x14ac:dyDescent="0.2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5" thickBot="1" x14ac:dyDescent="0.25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5" thickTop="1" x14ac:dyDescent="0.2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">
      <c r="A88" s="188" t="str">
        <f ca="1">CELL("FILENAME")</f>
        <v>C:\Users\Felienne\Enron\EnronSpreadsheets\[richard_sanders__31751__Ice Drilling Default Int.xls]Can $ Only-Bankruptcy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">
      <c r="T93" s="67"/>
      <c r="U93" s="67"/>
    </row>
    <row r="94" spans="1:37" x14ac:dyDescent="0.2">
      <c r="T94" s="67"/>
      <c r="U94" s="67"/>
    </row>
    <row r="95" spans="1:37" x14ac:dyDescent="0.2">
      <c r="T95" s="38"/>
      <c r="U95" s="38"/>
    </row>
    <row r="96" spans="1:37" x14ac:dyDescent="0.2">
      <c r="T96" s="38"/>
      <c r="U96" s="38"/>
    </row>
    <row r="97" spans="1:21" x14ac:dyDescent="0.2">
      <c r="T97" s="38"/>
      <c r="U97" s="38"/>
    </row>
    <row r="98" spans="1:21" x14ac:dyDescent="0.2">
      <c r="T98" s="38"/>
      <c r="U98" s="38"/>
    </row>
    <row r="100" spans="1:21" x14ac:dyDescent="0.2">
      <c r="A100"/>
    </row>
    <row r="101" spans="1:21" x14ac:dyDescent="0.2">
      <c r="A101"/>
    </row>
    <row r="102" spans="1:21" x14ac:dyDescent="0.2">
      <c r="A102"/>
    </row>
    <row r="103" spans="1:21" x14ac:dyDescent="0.2">
      <c r="A103"/>
    </row>
    <row r="104" spans="1:21" x14ac:dyDescent="0.2">
      <c r="A104"/>
    </row>
    <row r="109" spans="1:21" s="80" customFormat="1" x14ac:dyDescent="0.2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">
      <c r="I112" s="57"/>
      <c r="J112" s="57"/>
      <c r="K112" s="57"/>
      <c r="L112" s="240"/>
      <c r="M112" s="57"/>
      <c r="N112" s="57"/>
    </row>
    <row r="113" spans="9:14" x14ac:dyDescent="0.2">
      <c r="I113" s="57"/>
      <c r="J113" s="57"/>
      <c r="K113" s="57"/>
      <c r="L113" s="240"/>
      <c r="M113" s="57"/>
      <c r="N113" s="57"/>
    </row>
    <row r="114" spans="9:14" x14ac:dyDescent="0.2">
      <c r="I114" s="57"/>
      <c r="J114" s="57"/>
      <c r="K114" s="57"/>
      <c r="L114" s="240"/>
      <c r="M114" s="57"/>
      <c r="N114" s="57"/>
    </row>
    <row r="115" spans="9:14" x14ac:dyDescent="0.2">
      <c r="I115" s="57"/>
      <c r="J115" s="57"/>
      <c r="K115" s="57"/>
      <c r="L115" s="240"/>
      <c r="M115" s="57"/>
      <c r="N115" s="57"/>
    </row>
    <row r="116" spans="9:14" x14ac:dyDescent="0.2">
      <c r="I116" s="57"/>
      <c r="J116" s="57"/>
      <c r="K116" s="57"/>
      <c r="L116" s="240"/>
      <c r="M116" s="57"/>
      <c r="N116" s="57"/>
    </row>
    <row r="117" spans="9:14" x14ac:dyDescent="0.2">
      <c r="I117" s="57"/>
      <c r="J117" s="57"/>
      <c r="K117" s="57"/>
      <c r="L117" s="240"/>
      <c r="M117" s="57"/>
      <c r="N117" s="57"/>
    </row>
    <row r="118" spans="9:14" x14ac:dyDescent="0.2">
      <c r="I118" s="57"/>
      <c r="J118" s="57"/>
      <c r="K118" s="57"/>
      <c r="L118" s="240"/>
      <c r="M118" s="57"/>
      <c r="N118" s="57"/>
    </row>
    <row r="119" spans="9:14" x14ac:dyDescent="0.2">
      <c r="I119" s="57"/>
      <c r="J119" s="57"/>
      <c r="K119" s="57"/>
      <c r="L119" s="240"/>
      <c r="M119" s="57"/>
      <c r="N119" s="57"/>
    </row>
    <row r="120" spans="9:14" x14ac:dyDescent="0.2">
      <c r="I120" s="57"/>
      <c r="J120" s="57"/>
      <c r="K120" s="57"/>
      <c r="L120" s="240"/>
      <c r="M120" s="57"/>
      <c r="N120" s="57"/>
    </row>
    <row r="121" spans="9:14" x14ac:dyDescent="0.2">
      <c r="I121" s="57"/>
      <c r="J121" s="57"/>
      <c r="K121" s="57"/>
      <c r="L121" s="240"/>
      <c r="M121" s="57"/>
      <c r="N121" s="57"/>
    </row>
    <row r="122" spans="9:14" x14ac:dyDescent="0.2">
      <c r="I122" s="57"/>
      <c r="J122" s="57"/>
      <c r="K122" s="57"/>
      <c r="L122" s="240"/>
      <c r="M122" s="57"/>
      <c r="N122" s="57"/>
    </row>
    <row r="123" spans="9:14" x14ac:dyDescent="0.2">
      <c r="I123" s="57"/>
      <c r="J123" s="57"/>
      <c r="K123" s="57"/>
      <c r="L123" s="240"/>
      <c r="M123" s="57"/>
      <c r="N123" s="57"/>
    </row>
    <row r="124" spans="9:14" x14ac:dyDescent="0.2">
      <c r="I124" s="57"/>
      <c r="J124" s="57"/>
      <c r="K124" s="57"/>
      <c r="L124" s="240"/>
      <c r="M124" s="57"/>
      <c r="N124" s="57"/>
    </row>
    <row r="125" spans="9:14" x14ac:dyDescent="0.2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RowHeight="12" x14ac:dyDescent="0.2"/>
  <cols>
    <col min="1" max="1" width="26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6.2851562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hidden="1" customWidth="1"/>
    <col min="12" max="12" width="16.42578125" style="7" customWidth="1"/>
    <col min="13" max="13" width="14.42578125" style="7" customWidth="1"/>
    <col min="14" max="14" width="14.85546875" style="79" customWidth="1"/>
    <col min="15" max="15" width="12.85546875" style="7" hidden="1" customWidth="1"/>
    <col min="16" max="16384" width="9.140625" style="7"/>
  </cols>
  <sheetData>
    <row r="1" spans="1:16" ht="12.75" x14ac:dyDescent="0.2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2.75" x14ac:dyDescent="0.2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2.75" x14ac:dyDescent="0.2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2.75" x14ac:dyDescent="0.2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2.75" x14ac:dyDescent="0.2">
      <c r="N5" s="12"/>
      <c r="P5"/>
    </row>
    <row r="6" spans="1:16" ht="12.75" x14ac:dyDescent="0.2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2.75" x14ac:dyDescent="0.2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2.75" x14ac:dyDescent="0.2">
      <c r="F8" s="16"/>
      <c r="H8" s="17"/>
      <c r="I8" s="18"/>
      <c r="J8" s="18"/>
      <c r="K8" s="18"/>
      <c r="L8" s="18"/>
      <c r="M8"/>
      <c r="N8" s="12"/>
    </row>
    <row r="9" spans="1:16" ht="12.75" x14ac:dyDescent="0.2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2.75" x14ac:dyDescent="0.2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2.75" x14ac:dyDescent="0.2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5" thickBot="1" x14ac:dyDescent="0.25">
      <c r="M12"/>
      <c r="N12" s="12"/>
    </row>
    <row r="13" spans="1:16" ht="14.25" customHeight="1" x14ac:dyDescent="0.2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25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25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">
      <c r="A20" s="224"/>
      <c r="E20" s="51"/>
      <c r="F20" s="49"/>
      <c r="G20" s="19"/>
      <c r="H20" s="55"/>
      <c r="M20"/>
      <c r="N20" s="12"/>
    </row>
    <row r="21" spans="1:34" ht="14.25" customHeight="1" x14ac:dyDescent="0.2">
      <c r="A21" s="223"/>
      <c r="E21" s="51"/>
      <c r="F21" s="49"/>
      <c r="G21" s="19"/>
      <c r="H21" s="55"/>
      <c r="M21"/>
      <c r="N21" s="12"/>
    </row>
    <row r="22" spans="1:34" ht="14.25" customHeight="1" x14ac:dyDescent="0.2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75" thickBot="1" x14ac:dyDescent="0.25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75" thickTop="1" x14ac:dyDescent="0.2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">
      <c r="A73" s="188" t="str">
        <f ca="1">CELL("FILENAME")</f>
        <v>C:\Users\Felienne\Enron\EnronSpreadsheets\[richard_sanders__31751__Ice Drilling Default Int.xls]Can $ Only-Bankruptcy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">
      <c r="B89" s="49"/>
      <c r="C89" s="49"/>
      <c r="D89" s="37"/>
      <c r="E89" s="51"/>
      <c r="F89" s="49"/>
      <c r="G89" s="19"/>
      <c r="Q89" s="54"/>
    </row>
    <row r="90" spans="1:34" s="55" customFormat="1" ht="12.75" x14ac:dyDescent="0.2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2.75" x14ac:dyDescent="0.2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2.75" x14ac:dyDescent="0.2">
      <c r="A92" s="221"/>
      <c r="B92" s="49"/>
      <c r="C92" s="49"/>
      <c r="D92" s="37"/>
      <c r="E92" s="51"/>
      <c r="F92" s="49"/>
      <c r="G92" s="19"/>
    </row>
    <row r="93" spans="1:34" s="55" customFormat="1" ht="12.75" x14ac:dyDescent="0.2">
      <c r="A93" s="221"/>
      <c r="B93" s="49"/>
      <c r="C93" s="49"/>
      <c r="D93" s="37"/>
      <c r="E93" s="51"/>
      <c r="F93" s="49"/>
      <c r="G93" s="19"/>
    </row>
    <row r="94" spans="1:34" s="55" customFormat="1" ht="12.75" x14ac:dyDescent="0.2">
      <c r="A94" s="221"/>
      <c r="B94" s="49"/>
      <c r="C94" s="49"/>
      <c r="D94" s="37"/>
      <c r="E94" s="51"/>
      <c r="F94" s="49"/>
      <c r="G94" s="19"/>
    </row>
    <row r="95" spans="1:34" s="55" customFormat="1" x14ac:dyDescent="0.2">
      <c r="B95" s="49"/>
      <c r="C95" s="49"/>
      <c r="D95" s="37"/>
      <c r="E95" s="51"/>
      <c r="F95" s="49"/>
      <c r="G95" s="19"/>
    </row>
    <row r="96" spans="1:34" s="55" customFormat="1" x14ac:dyDescent="0.2">
      <c r="B96" s="49"/>
      <c r="C96" s="49"/>
      <c r="D96" s="37"/>
      <c r="E96" s="51"/>
      <c r="F96" s="49"/>
      <c r="G96" s="19"/>
    </row>
    <row r="97" spans="1:17" s="55" customFormat="1" x14ac:dyDescent="0.2">
      <c r="B97" s="49"/>
      <c r="C97" s="49"/>
      <c r="D97" s="37"/>
      <c r="E97" s="51"/>
      <c r="F97" s="49"/>
      <c r="G97" s="19"/>
    </row>
    <row r="98" spans="1:17" s="55" customFormat="1" x14ac:dyDescent="0.2">
      <c r="B98" s="49"/>
      <c r="C98" s="49"/>
      <c r="D98" s="37"/>
      <c r="E98" s="51"/>
      <c r="F98" s="49"/>
      <c r="G98" s="19"/>
    </row>
    <row r="99" spans="1:17" s="222" customFormat="1" x14ac:dyDescent="0.2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">
      <c r="B116" s="49"/>
      <c r="C116" s="49"/>
      <c r="D116" s="37"/>
      <c r="E116" s="51"/>
      <c r="F116" s="49"/>
      <c r="G116" s="19"/>
      <c r="N116" s="12"/>
    </row>
    <row r="117" spans="2:14" s="55" customFormat="1" x14ac:dyDescent="0.2">
      <c r="B117" s="49"/>
      <c r="C117" s="49"/>
      <c r="D117" s="37"/>
      <c r="E117" s="51"/>
      <c r="F117" s="49"/>
      <c r="G117" s="19"/>
      <c r="N117" s="12"/>
    </row>
    <row r="118" spans="2:14" s="55" customFormat="1" x14ac:dyDescent="0.2">
      <c r="B118" s="49"/>
      <c r="C118" s="49"/>
      <c r="D118" s="37"/>
      <c r="E118" s="51"/>
      <c r="F118" s="49"/>
      <c r="G118" s="19"/>
      <c r="N118" s="12"/>
    </row>
    <row r="119" spans="2:14" s="55" customFormat="1" x14ac:dyDescent="0.2">
      <c r="B119" s="49"/>
      <c r="C119" s="49"/>
      <c r="D119" s="37"/>
      <c r="E119" s="51"/>
      <c r="F119" s="49"/>
      <c r="G119" s="19"/>
      <c r="N119" s="12"/>
    </row>
    <row r="120" spans="2:14" s="55" customFormat="1" x14ac:dyDescent="0.2">
      <c r="B120" s="49"/>
      <c r="C120" s="49"/>
      <c r="D120" s="37"/>
      <c r="E120" s="51"/>
      <c r="F120" s="49"/>
      <c r="G120" s="19"/>
      <c r="N120" s="12"/>
    </row>
    <row r="121" spans="2:14" s="55" customFormat="1" x14ac:dyDescent="0.2">
      <c r="B121" s="49"/>
      <c r="C121" s="49"/>
      <c r="D121" s="37"/>
      <c r="E121" s="51"/>
      <c r="F121" s="49"/>
      <c r="G121" s="19"/>
      <c r="N121" s="12"/>
    </row>
    <row r="122" spans="2:14" s="55" customFormat="1" x14ac:dyDescent="0.2">
      <c r="B122" s="49"/>
      <c r="C122" s="49"/>
      <c r="D122" s="37"/>
      <c r="E122" s="51"/>
      <c r="F122" s="49"/>
      <c r="G122" s="19"/>
      <c r="N122" s="12"/>
    </row>
    <row r="123" spans="2:14" s="55" customFormat="1" x14ac:dyDescent="0.2">
      <c r="B123" s="49"/>
      <c r="C123" s="49"/>
      <c r="D123" s="37"/>
      <c r="E123" s="51"/>
      <c r="F123" s="49"/>
      <c r="G123" s="19"/>
      <c r="N123" s="12"/>
    </row>
    <row r="124" spans="2:14" s="55" customFormat="1" x14ac:dyDescent="0.2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RowHeight="12.75" x14ac:dyDescent="0.2"/>
  <cols>
    <col min="1" max="1" width="29" style="367" customWidth="1"/>
    <col min="2" max="2" width="18.42578125" style="312" customWidth="1"/>
    <col min="3" max="3" width="12.42578125" style="311" customWidth="1"/>
    <col min="4" max="4" width="19.28515625" style="311" customWidth="1"/>
    <col min="5" max="5" width="15.7109375" style="312" customWidth="1"/>
    <col min="6" max="6" width="6" style="311" customWidth="1"/>
    <col min="7" max="7" width="8.5703125" style="355" customWidth="1"/>
    <col min="8" max="8" width="12.7109375" style="311" customWidth="1"/>
    <col min="9" max="9" width="11.28515625" style="311" customWidth="1"/>
    <col min="10" max="10" width="4.28515625" style="311" customWidth="1"/>
    <col min="11" max="11" width="12.7109375" style="311" customWidth="1"/>
    <col min="12" max="12" width="12.5703125" style="311" customWidth="1"/>
    <col min="13" max="13" width="13.28515625" customWidth="1"/>
    <col min="14" max="16384" width="9.140625" style="311"/>
  </cols>
  <sheetData>
    <row r="1" spans="1:78" x14ac:dyDescent="0.2">
      <c r="A1" s="364" t="s">
        <v>74</v>
      </c>
      <c r="B1" s="309"/>
      <c r="C1" s="310"/>
      <c r="G1" s="352"/>
    </row>
    <row r="2" spans="1:78" x14ac:dyDescent="0.2">
      <c r="A2" s="364" t="s">
        <v>86</v>
      </c>
      <c r="B2" s="309"/>
      <c r="C2" s="310"/>
      <c r="G2" s="352"/>
    </row>
    <row r="3" spans="1:78" x14ac:dyDescent="0.2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">
      <c r="M11"/>
    </row>
    <row r="12" spans="1:78" s="318" customFormat="1" x14ac:dyDescent="0.2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5" thickBot="1" x14ac:dyDescent="0.25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5" thickBot="1" x14ac:dyDescent="0.25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5" thickTop="1" x14ac:dyDescent="0.2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">
      <c r="A45" s="367"/>
      <c r="G45" s="363"/>
      <c r="M45"/>
    </row>
    <row r="46" spans="1:13" s="346" customFormat="1" x14ac:dyDescent="0.2">
      <c r="A46" s="367"/>
      <c r="G46" s="363"/>
      <c r="M46"/>
    </row>
    <row r="47" spans="1:13" s="346" customFormat="1" x14ac:dyDescent="0.2">
      <c r="A47" s="367"/>
      <c r="G47" s="363"/>
      <c r="M47"/>
    </row>
    <row r="48" spans="1:13" s="346" customFormat="1" x14ac:dyDescent="0.2">
      <c r="A48" s="367"/>
      <c r="G48" s="363"/>
      <c r="M48"/>
    </row>
    <row r="49" spans="1:13" s="346" customFormat="1" x14ac:dyDescent="0.2">
      <c r="A49" s="367"/>
      <c r="G49" s="363"/>
      <c r="M49"/>
    </row>
    <row r="50" spans="1:13" ht="13.5" customHeight="1" x14ac:dyDescent="0.2">
      <c r="A50" s="372" t="str">
        <f ca="1">CELL("FILENAME")</f>
        <v>C:\Users\Felienne\Enron\EnronSpreadsheets\[richard_sanders__31751__Ice Drilling Default Int.xls]Can $ Only-Bankruptcy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"/>
    <row r="52" spans="1:13" customFormat="1" x14ac:dyDescent="0.2"/>
    <row r="53" spans="1:13" customFormat="1" x14ac:dyDescent="0.2"/>
    <row r="54" spans="1:13" customFormat="1" x14ac:dyDescent="0.2"/>
    <row r="55" spans="1:13" customFormat="1" x14ac:dyDescent="0.2"/>
    <row r="56" spans="1:13" customFormat="1" x14ac:dyDescent="0.2"/>
    <row r="57" spans="1:13" customFormat="1" x14ac:dyDescent="0.2"/>
    <row r="58" spans="1:13" customFormat="1" x14ac:dyDescent="0.2"/>
    <row r="59" spans="1:13" customFormat="1" x14ac:dyDescent="0.2"/>
    <row r="60" spans="1:13" customFormat="1" x14ac:dyDescent="0.2"/>
    <row r="61" spans="1:13" customFormat="1" x14ac:dyDescent="0.2"/>
    <row r="62" spans="1:13" customFormat="1" x14ac:dyDescent="0.2"/>
    <row r="63" spans="1:13" customFormat="1" x14ac:dyDescent="0.2"/>
    <row r="64" spans="1:13" customFormat="1" x14ac:dyDescent="0.2"/>
    <row r="65" customFormat="1" x14ac:dyDescent="0.2"/>
    <row r="66" customFormat="1" x14ac:dyDescent="0.2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RowHeight="12.75" x14ac:dyDescent="0.2"/>
  <cols>
    <col min="1" max="1" width="31.42578125" style="104" customWidth="1"/>
    <col min="2" max="2" width="18.42578125" style="140" customWidth="1"/>
    <col min="3" max="3" width="12.7109375" style="104" customWidth="1"/>
    <col min="4" max="4" width="19.28515625" style="104" customWidth="1"/>
    <col min="5" max="5" width="15.7109375" style="140" customWidth="1"/>
    <col min="6" max="6" width="2.7109375" style="104" customWidth="1"/>
    <col min="7" max="7" width="6" style="104" customWidth="1"/>
    <col min="8" max="8" width="2.7109375" style="104" customWidth="1"/>
    <col min="9" max="9" width="8.5703125" style="104" customWidth="1"/>
    <col min="10" max="10" width="1.85546875" style="104" customWidth="1"/>
    <col min="11" max="11" width="12.7109375" style="104" customWidth="1"/>
    <col min="12" max="12" width="1.85546875" style="104" customWidth="1"/>
    <col min="13" max="13" width="9.5703125" style="104" customWidth="1"/>
    <col min="14" max="14" width="2.85546875" style="104" customWidth="1"/>
    <col min="15" max="15" width="11.28515625" style="104" customWidth="1"/>
    <col min="16" max="16" width="2.7109375" style="104" customWidth="1"/>
    <col min="17" max="17" width="12.5703125" style="104" customWidth="1"/>
    <col min="18" max="18" width="13.28515625" style="102" customWidth="1"/>
    <col min="19" max="16384" width="9.140625" style="104"/>
  </cols>
  <sheetData>
    <row r="1" spans="1:83" x14ac:dyDescent="0.2">
      <c r="A1" s="109" t="s">
        <v>74</v>
      </c>
      <c r="B1" s="136"/>
      <c r="C1" s="103"/>
      <c r="I1" s="101"/>
      <c r="R1" s="104"/>
    </row>
    <row r="2" spans="1:83" x14ac:dyDescent="0.2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5" thickBot="1" x14ac:dyDescent="0.25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5" thickBot="1" x14ac:dyDescent="0.25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">
      <c r="A37" s="127" t="str">
        <f ca="1">CELL("FILENAME")</f>
        <v>C:\Users\Felienne\Enron\EnronSpreadsheets\[richard_sanders__31751__Ice Drilling Default Int.xls]Can $ Only-Bankruptcy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">
      <c r="A59" s="127"/>
      <c r="B59" s="138" t="str">
        <f ca="1">CELL("FILENAME")</f>
        <v>C:\Users\Felienne\Enron\EnronSpreadsheets\[richard_sanders__31751__Ice Drilling Default Int.xls]Can $ Only-Bankruptcy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">
      <c r="A80" s="121" t="str">
        <f ca="1">CELL("filename")</f>
        <v>C:\Users\Felienne\Enron\EnronSpreadsheets\[richard_sanders__31751__Ice Drilling Default Int.xls]Can $ Only-Bankruptcy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Felienne</cp:lastModifiedBy>
  <cp:lastPrinted>2000-03-16T15:51:55Z</cp:lastPrinted>
  <dcterms:created xsi:type="dcterms:W3CDTF">1998-07-30T22:11:01Z</dcterms:created>
  <dcterms:modified xsi:type="dcterms:W3CDTF">2014-09-05T10:45:31Z</dcterms:modified>
</cp:coreProperties>
</file>