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1" r:id="rId1"/>
    <sheet name="Breakdown" sheetId="2" r:id="rId2"/>
    <sheet name="COB 100201" sheetId="3" r:id="rId3"/>
    <sheet name="COB 100101" sheetId="4" r:id="rId4"/>
    <sheet name="COB 092801" sheetId="5" r:id="rId5"/>
    <sheet name="COB 092701" sheetId="6" r:id="rId6"/>
    <sheet name="COB 092601" sheetId="7" r:id="rId7"/>
    <sheet name="COB 092501" sheetId="8" r:id="rId8"/>
    <sheet name="COB 092401" sheetId="9" r:id="rId9"/>
    <sheet name="COB 092101" sheetId="10" r:id="rId10"/>
    <sheet name="COB 092001" sheetId="11" r:id="rId11"/>
    <sheet name="COB 091901" sheetId="12" r:id="rId12"/>
    <sheet name="COB 091801" sheetId="13" r:id="rId13"/>
    <sheet name="COB 091701" sheetId="14" r:id="rId14"/>
    <sheet name="COB 091201" sheetId="15" r:id="rId15"/>
    <sheet name="COB 091001" sheetId="16" r:id="rId16"/>
    <sheet name="COB 090601" sheetId="17" r:id="rId17"/>
    <sheet name="COB 090401" sheetId="18" r:id="rId18"/>
    <sheet name="COB 082901" sheetId="19" r:id="rId19"/>
    <sheet name="COB 082801" sheetId="20" r:id="rId20"/>
    <sheet name="COB 082701" sheetId="21" r:id="rId21"/>
  </sheets>
  <definedNames>
    <definedName name="_xlnm.Print_Area" localSheetId="20">'COB 082701'!$A$1:$G$14</definedName>
    <definedName name="_xlnm.Print_Area" localSheetId="19">'COB 082801'!$A$1:$G$14</definedName>
    <definedName name="_xlnm.Print_Area" localSheetId="18">'COB 082901'!$A$1:$E$22</definedName>
    <definedName name="_xlnm.Print_Area" localSheetId="16">'COB 090601'!$A$1:$E$16</definedName>
    <definedName name="_xlnm.Print_Area" localSheetId="15">'COB 091001'!$A$1:$E$17</definedName>
    <definedName name="_xlnm.Print_Area" localSheetId="14">'COB 091201'!$A$1:$E$18</definedName>
    <definedName name="_xlnm.Print_Area" localSheetId="13">'COB 091701'!$A$1:$E$18</definedName>
    <definedName name="_xlnm.Print_Area" localSheetId="12">'COB 091801'!$A$1:$E$18</definedName>
    <definedName name="_xlnm.Print_Area" localSheetId="11">'COB 091901'!$A$1:$E$18</definedName>
    <definedName name="_xlnm.Print_Area" localSheetId="10">'COB 092001'!$A$1:$G$24</definedName>
    <definedName name="_xlnm.Print_Area" localSheetId="9">'COB 092101'!$A$1:$G$24</definedName>
    <definedName name="_xlnm.Print_Area" localSheetId="8">'COB 092401'!$A$1:$G$24</definedName>
    <definedName name="_xlnm.Print_Area" localSheetId="7">'COB 092501'!$A$1:$G$24</definedName>
    <definedName name="_xlnm.Print_Area" localSheetId="6">'COB 092601'!$A$1:$G$24</definedName>
    <definedName name="_xlnm.Print_Area" localSheetId="4">'COB 092801'!$A$1:$G$22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 s="1"/>
  <c r="AD6" i="2"/>
  <c r="AE6" i="2" s="1"/>
  <c r="AF6" i="2"/>
  <c r="AH6" i="2"/>
  <c r="AS6" i="2"/>
  <c r="G8" i="2"/>
  <c r="K8" i="2"/>
  <c r="O8" i="2"/>
  <c r="S8" i="2"/>
  <c r="S11" i="2" s="1"/>
  <c r="W8" i="2"/>
  <c r="Z8" i="2"/>
  <c r="AA8" i="2" s="1"/>
  <c r="AA11" i="2" s="1"/>
  <c r="AD8" i="2"/>
  <c r="AD11" i="2" s="1"/>
  <c r="AS8" i="2"/>
  <c r="B9" i="2"/>
  <c r="G9" i="2"/>
  <c r="G11" i="2" s="1"/>
  <c r="K9" i="2"/>
  <c r="O9" i="2"/>
  <c r="S9" i="2"/>
  <c r="W9" i="2"/>
  <c r="W11" i="2" s="1"/>
  <c r="Z9" i="2"/>
  <c r="AA9" i="2" s="1"/>
  <c r="AD9" i="2"/>
  <c r="AE9" i="2"/>
  <c r="AS9" i="2"/>
  <c r="B10" i="2"/>
  <c r="G10" i="2"/>
  <c r="K10" i="2"/>
  <c r="O10" i="2"/>
  <c r="O11" i="2" s="1"/>
  <c r="S10" i="2"/>
  <c r="W10" i="2"/>
  <c r="Z10" i="2"/>
  <c r="AA10" i="2" s="1"/>
  <c r="AD10" i="2"/>
  <c r="AE10" i="2" s="1"/>
  <c r="AS10" i="2"/>
  <c r="AS11" i="2" s="1"/>
  <c r="B11" i="2"/>
  <c r="C11" i="2"/>
  <c r="E11" i="2"/>
  <c r="F11" i="2"/>
  <c r="I11" i="2"/>
  <c r="J11" i="2"/>
  <c r="K11" i="2"/>
  <c r="M11" i="2"/>
  <c r="N11" i="2"/>
  <c r="Q11" i="2"/>
  <c r="R11" i="2"/>
  <c r="U11" i="2"/>
  <c r="V11" i="2"/>
  <c r="Y11" i="2"/>
  <c r="AC11" i="2"/>
  <c r="AF11" i="2"/>
  <c r="AG11" i="2"/>
  <c r="AH11" i="2"/>
  <c r="AJ11" i="2"/>
  <c r="AK11" i="2"/>
  <c r="AL11" i="2"/>
  <c r="AM11" i="2"/>
  <c r="AN11" i="2"/>
  <c r="AP11" i="2"/>
  <c r="AQ11" i="2"/>
  <c r="G13" i="2"/>
  <c r="K13" i="2"/>
  <c r="K16" i="2" s="1"/>
  <c r="O13" i="2"/>
  <c r="S13" i="2"/>
  <c r="W13" i="2"/>
  <c r="Z13" i="2"/>
  <c r="AA13" i="2" s="1"/>
  <c r="AA16" i="2" s="1"/>
  <c r="AD13" i="2"/>
  <c r="AE13" i="2" s="1"/>
  <c r="AE16" i="2" s="1"/>
  <c r="AS13" i="2"/>
  <c r="G14" i="2"/>
  <c r="K14" i="2"/>
  <c r="O14" i="2"/>
  <c r="S14" i="2"/>
  <c r="W14" i="2"/>
  <c r="AA14" i="2"/>
  <c r="AE14" i="2"/>
  <c r="AM14" i="2"/>
  <c r="E10" i="6" s="1"/>
  <c r="AS14" i="2"/>
  <c r="G15" i="2"/>
  <c r="G16" i="2" s="1"/>
  <c r="K15" i="2"/>
  <c r="O15" i="2"/>
  <c r="O16" i="2" s="1"/>
  <c r="S15" i="2"/>
  <c r="W15" i="2"/>
  <c r="AA15" i="2"/>
  <c r="AE15" i="2"/>
  <c r="AM15" i="2"/>
  <c r="AS15" i="2"/>
  <c r="B16" i="2"/>
  <c r="C16" i="2"/>
  <c r="C18" i="2" s="1"/>
  <c r="C21" i="2" s="1"/>
  <c r="E16" i="2"/>
  <c r="F16" i="2"/>
  <c r="I16" i="2"/>
  <c r="I18" i="2" s="1"/>
  <c r="J16" i="2"/>
  <c r="M16" i="2"/>
  <c r="N16" i="2"/>
  <c r="N18" i="2" s="1"/>
  <c r="N21" i="2" s="1"/>
  <c r="Q16" i="2"/>
  <c r="R16" i="2"/>
  <c r="S16" i="2"/>
  <c r="U16" i="2"/>
  <c r="V16" i="2"/>
  <c r="W16" i="2"/>
  <c r="Y16" i="2"/>
  <c r="Y18" i="2" s="1"/>
  <c r="AC16" i="2"/>
  <c r="AD16" i="2"/>
  <c r="AF16" i="2"/>
  <c r="AG16" i="2"/>
  <c r="AH16" i="2"/>
  <c r="AH18" i="2" s="1"/>
  <c r="AH21" i="2" s="1"/>
  <c r="AJ16" i="2"/>
  <c r="AK16" i="2"/>
  <c r="AL16" i="2"/>
  <c r="AM16" i="2"/>
  <c r="AM18" i="2" s="1"/>
  <c r="AM21" i="2" s="1"/>
  <c r="AN16" i="2"/>
  <c r="AP16" i="2"/>
  <c r="AQ16" i="2"/>
  <c r="AS16" i="2"/>
  <c r="B18" i="2"/>
  <c r="E18" i="2"/>
  <c r="G18" i="2" s="1"/>
  <c r="F18" i="2"/>
  <c r="F21" i="2" s="1"/>
  <c r="J18" i="2"/>
  <c r="M18" i="2"/>
  <c r="Q18" i="2"/>
  <c r="S18" i="2" s="1"/>
  <c r="R18" i="2"/>
  <c r="U18" i="2"/>
  <c r="V18" i="2"/>
  <c r="W18" i="2" s="1"/>
  <c r="W21" i="2" s="1"/>
  <c r="AC18" i="2"/>
  <c r="AF18" i="2"/>
  <c r="AF21" i="2" s="1"/>
  <c r="AG18" i="2"/>
  <c r="AJ18" i="2"/>
  <c r="AK18" i="2"/>
  <c r="AK21" i="2" s="1"/>
  <c r="AL18" i="2"/>
  <c r="AN18" i="2"/>
  <c r="AP18" i="2"/>
  <c r="AP21" i="2" s="1"/>
  <c r="AQ18" i="2"/>
  <c r="AS18" i="2" s="1"/>
  <c r="AS21" i="2" s="1"/>
  <c r="G19" i="2"/>
  <c r="K19" i="2"/>
  <c r="O19" i="2"/>
  <c r="S19" i="2"/>
  <c r="W19" i="2"/>
  <c r="AA19" i="2"/>
  <c r="AE19" i="2"/>
  <c r="AS19" i="2"/>
  <c r="C20" i="2"/>
  <c r="E20" i="2"/>
  <c r="G20" i="2" s="1"/>
  <c r="F20" i="2"/>
  <c r="I20" i="2"/>
  <c r="K20" i="2" s="1"/>
  <c r="J20" i="2"/>
  <c r="J21" i="2" s="1"/>
  <c r="M20" i="2"/>
  <c r="N20" i="2"/>
  <c r="O20" i="2"/>
  <c r="Q20" i="2"/>
  <c r="R20" i="2"/>
  <c r="S20" i="2" s="1"/>
  <c r="U20" i="2"/>
  <c r="W20" i="2" s="1"/>
  <c r="V20" i="2"/>
  <c r="Y20" i="2"/>
  <c r="AA20" i="2" s="1"/>
  <c r="Z20" i="2"/>
  <c r="AC20" i="2"/>
  <c r="AD20" i="2"/>
  <c r="AE20" i="2"/>
  <c r="AF20" i="2"/>
  <c r="AG20" i="2"/>
  <c r="AH20" i="2"/>
  <c r="AJ20" i="2"/>
  <c r="AJ21" i="2" s="1"/>
  <c r="AK20" i="2"/>
  <c r="AL20" i="2"/>
  <c r="AM20" i="2"/>
  <c r="AN20" i="2"/>
  <c r="AN21" i="2" s="1"/>
  <c r="AP20" i="2"/>
  <c r="AQ20" i="2"/>
  <c r="AS20" i="2"/>
  <c r="B21" i="2"/>
  <c r="M21" i="2"/>
  <c r="R21" i="2"/>
  <c r="AC21" i="2"/>
  <c r="AG21" i="2"/>
  <c r="AL21" i="2"/>
  <c r="AQ21" i="2"/>
  <c r="E8" i="21"/>
  <c r="G8" i="21" s="1"/>
  <c r="E9" i="21"/>
  <c r="G9" i="21" s="1"/>
  <c r="E10" i="21"/>
  <c r="G10" i="21" s="1"/>
  <c r="B11" i="21"/>
  <c r="B2" i="1" s="1"/>
  <c r="B5" i="1" s="1"/>
  <c r="B8" i="1" s="1"/>
  <c r="C11" i="21"/>
  <c r="D11" i="21"/>
  <c r="F11" i="21"/>
  <c r="G11" i="21" s="1"/>
  <c r="E8" i="20"/>
  <c r="G8" i="20" s="1"/>
  <c r="E9" i="20"/>
  <c r="G9" i="20" s="1"/>
  <c r="E10" i="20"/>
  <c r="G10" i="20" s="1"/>
  <c r="B11" i="20"/>
  <c r="C2" i="1" s="1"/>
  <c r="C5" i="1" s="1"/>
  <c r="C8" i="1" s="1"/>
  <c r="C11" i="20"/>
  <c r="D11" i="20"/>
  <c r="F11" i="20"/>
  <c r="E8" i="19"/>
  <c r="E11" i="19" s="1"/>
  <c r="E14" i="19" s="1"/>
  <c r="E9" i="19"/>
  <c r="D10" i="19"/>
  <c r="E10" i="19" s="1"/>
  <c r="B11" i="19"/>
  <c r="C11" i="19"/>
  <c r="D11" i="19"/>
  <c r="D4" i="1" s="1"/>
  <c r="E8" i="18"/>
  <c r="E9" i="18"/>
  <c r="D10" i="18"/>
  <c r="D11" i="18" s="1"/>
  <c r="E4" i="1" s="1"/>
  <c r="B11" i="18"/>
  <c r="C11" i="18"/>
  <c r="E3" i="1" s="1"/>
  <c r="E8" i="17"/>
  <c r="E9" i="17"/>
  <c r="D10" i="17"/>
  <c r="D11" i="17" s="1"/>
  <c r="F4" i="1" s="1"/>
  <c r="B11" i="17"/>
  <c r="F2" i="1" s="1"/>
  <c r="F5" i="1" s="1"/>
  <c r="F8" i="1" s="1"/>
  <c r="C11" i="17"/>
  <c r="E8" i="16"/>
  <c r="E9" i="16"/>
  <c r="D10" i="16"/>
  <c r="D11" i="16" s="1"/>
  <c r="G4" i="1" s="1"/>
  <c r="E10" i="16"/>
  <c r="E11" i="16" s="1"/>
  <c r="E14" i="16" s="1"/>
  <c r="B11" i="16"/>
  <c r="C11" i="16"/>
  <c r="E8" i="15"/>
  <c r="E9" i="15"/>
  <c r="D10" i="15"/>
  <c r="E10" i="15" s="1"/>
  <c r="E11" i="15" s="1"/>
  <c r="E14" i="15" s="1"/>
  <c r="B11" i="15"/>
  <c r="C11" i="15"/>
  <c r="E8" i="14"/>
  <c r="E9" i="14"/>
  <c r="D10" i="14"/>
  <c r="E10" i="14" s="1"/>
  <c r="B11" i="14"/>
  <c r="C11" i="14"/>
  <c r="I3" i="1" s="1"/>
  <c r="D11" i="14"/>
  <c r="E8" i="13"/>
  <c r="E9" i="13"/>
  <c r="D10" i="13"/>
  <c r="E10" i="13" s="1"/>
  <c r="B11" i="13"/>
  <c r="J2" i="1" s="1"/>
  <c r="J5" i="1" s="1"/>
  <c r="J8" i="1" s="1"/>
  <c r="C11" i="13"/>
  <c r="D11" i="13"/>
  <c r="E8" i="12"/>
  <c r="E9" i="12"/>
  <c r="D10" i="12"/>
  <c r="E10" i="12"/>
  <c r="B11" i="12"/>
  <c r="C11" i="12"/>
  <c r="D11" i="12"/>
  <c r="E11" i="12"/>
  <c r="E14" i="12" s="1"/>
  <c r="F8" i="11"/>
  <c r="G8" i="11"/>
  <c r="F9" i="11"/>
  <c r="G9" i="11" s="1"/>
  <c r="D10" i="11"/>
  <c r="E10" i="11"/>
  <c r="F10" i="11"/>
  <c r="G10" i="11" s="1"/>
  <c r="B11" i="11"/>
  <c r="C11" i="11"/>
  <c r="D11" i="11"/>
  <c r="E11" i="11"/>
  <c r="F8" i="10"/>
  <c r="G8" i="10"/>
  <c r="F9" i="10"/>
  <c r="G9" i="10"/>
  <c r="G11" i="10" s="1"/>
  <c r="G14" i="10" s="1"/>
  <c r="D10" i="10"/>
  <c r="D11" i="10" s="1"/>
  <c r="E10" i="10"/>
  <c r="F10" i="10"/>
  <c r="G10" i="10"/>
  <c r="B11" i="10"/>
  <c r="C11" i="10"/>
  <c r="E11" i="10"/>
  <c r="F11" i="10"/>
  <c r="F8" i="9"/>
  <c r="G8" i="9" s="1"/>
  <c r="F9" i="9"/>
  <c r="G9" i="9"/>
  <c r="D10" i="9"/>
  <c r="D11" i="9" s="1"/>
  <c r="E10" i="9"/>
  <c r="E11" i="9" s="1"/>
  <c r="B11" i="9"/>
  <c r="N2" i="1" s="1"/>
  <c r="C11" i="9"/>
  <c r="F8" i="8"/>
  <c r="G8" i="8"/>
  <c r="F9" i="8"/>
  <c r="G9" i="8"/>
  <c r="D10" i="8"/>
  <c r="D11" i="8" s="1"/>
  <c r="E10" i="8"/>
  <c r="E11" i="8" s="1"/>
  <c r="B11" i="8"/>
  <c r="C11" i="8"/>
  <c r="F8" i="7"/>
  <c r="F11" i="7" s="1"/>
  <c r="P4" i="1" s="1"/>
  <c r="G8" i="7"/>
  <c r="F9" i="7"/>
  <c r="G9" i="7" s="1"/>
  <c r="D10" i="7"/>
  <c r="E10" i="7"/>
  <c r="E11" i="7" s="1"/>
  <c r="F10" i="7"/>
  <c r="G10" i="7" s="1"/>
  <c r="B11" i="7"/>
  <c r="C11" i="7"/>
  <c r="D11" i="7"/>
  <c r="F8" i="6"/>
  <c r="F9" i="6"/>
  <c r="G9" i="6"/>
  <c r="D10" i="6"/>
  <c r="B11" i="6"/>
  <c r="C11" i="6"/>
  <c r="D11" i="6"/>
  <c r="F8" i="5"/>
  <c r="G8" i="5" s="1"/>
  <c r="F9" i="5"/>
  <c r="G9" i="5"/>
  <c r="D10" i="5"/>
  <c r="F10" i="5" s="1"/>
  <c r="E10" i="5"/>
  <c r="B11" i="5"/>
  <c r="R2" i="1" s="1"/>
  <c r="C11" i="5"/>
  <c r="E11" i="5"/>
  <c r="F8" i="4"/>
  <c r="G8" i="4"/>
  <c r="F9" i="4"/>
  <c r="G9" i="4" s="1"/>
  <c r="D10" i="4"/>
  <c r="F10" i="4" s="1"/>
  <c r="E10" i="4"/>
  <c r="E11" i="4" s="1"/>
  <c r="B11" i="4"/>
  <c r="C11" i="4"/>
  <c r="D11" i="4"/>
  <c r="F8" i="3"/>
  <c r="G8" i="3" s="1"/>
  <c r="F9" i="3"/>
  <c r="G9" i="3" s="1"/>
  <c r="D10" i="3"/>
  <c r="E10" i="3"/>
  <c r="E11" i="3" s="1"/>
  <c r="F10" i="3"/>
  <c r="G10" i="3" s="1"/>
  <c r="B11" i="3"/>
  <c r="C11" i="3"/>
  <c r="D11" i="3"/>
  <c r="D2" i="1"/>
  <c r="E2" i="1"/>
  <c r="G2" i="1"/>
  <c r="H2" i="1"/>
  <c r="I2" i="1"/>
  <c r="I5" i="1" s="1"/>
  <c r="I8" i="1" s="1"/>
  <c r="K2" i="1"/>
  <c r="L2" i="1"/>
  <c r="M2" i="1"/>
  <c r="M5" i="1" s="1"/>
  <c r="M8" i="1" s="1"/>
  <c r="O2" i="1"/>
  <c r="P2" i="1"/>
  <c r="P5" i="1" s="1"/>
  <c r="P8" i="1" s="1"/>
  <c r="Q2" i="1"/>
  <c r="S2" i="1"/>
  <c r="B3" i="1"/>
  <c r="C3" i="1"/>
  <c r="D3" i="1"/>
  <c r="F3" i="1"/>
  <c r="G3" i="1"/>
  <c r="G5" i="1" s="1"/>
  <c r="G8" i="1" s="1"/>
  <c r="H3" i="1"/>
  <c r="J3" i="1"/>
  <c r="K3" i="1"/>
  <c r="L3" i="1"/>
  <c r="M3" i="1"/>
  <c r="N3" i="1"/>
  <c r="O3" i="1"/>
  <c r="P3" i="1"/>
  <c r="Q3" i="1"/>
  <c r="R3" i="1"/>
  <c r="S3" i="1"/>
  <c r="B4" i="1"/>
  <c r="C4" i="1"/>
  <c r="I4" i="1"/>
  <c r="J4" i="1"/>
  <c r="K4" i="1"/>
  <c r="M4" i="1"/>
  <c r="K5" i="1"/>
  <c r="K8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G10" i="4" l="1"/>
  <c r="F11" i="4"/>
  <c r="S4" i="1" s="1"/>
  <c r="S5" i="1" s="1"/>
  <c r="S8" i="1" s="1"/>
  <c r="G11" i="7"/>
  <c r="G14" i="7" s="1"/>
  <c r="G11" i="3"/>
  <c r="G14" i="3" s="1"/>
  <c r="F11" i="8"/>
  <c r="O4" i="1" s="1"/>
  <c r="O5" i="1" s="1"/>
  <c r="O8" i="1" s="1"/>
  <c r="E11" i="14"/>
  <c r="E14" i="14" s="1"/>
  <c r="E5" i="1"/>
  <c r="E8" i="1" s="1"/>
  <c r="K18" i="2"/>
  <c r="K21" i="2" s="1"/>
  <c r="I21" i="2"/>
  <c r="N5" i="1"/>
  <c r="N8" i="1" s="1"/>
  <c r="S21" i="2"/>
  <c r="G10" i="5"/>
  <c r="F11" i="5"/>
  <c r="R4" i="1" s="1"/>
  <c r="Y21" i="2"/>
  <c r="G11" i="4"/>
  <c r="G14" i="4" s="1"/>
  <c r="G21" i="2"/>
  <c r="F10" i="6"/>
  <c r="G10" i="6" s="1"/>
  <c r="E11" i="6"/>
  <c r="D5" i="1"/>
  <c r="D8" i="1" s="1"/>
  <c r="G11" i="5"/>
  <c r="G14" i="5" s="1"/>
  <c r="L5" i="1"/>
  <c r="L8" i="1" s="1"/>
  <c r="R5" i="1"/>
  <c r="R8" i="1" s="1"/>
  <c r="G11" i="11"/>
  <c r="G14" i="11" s="1"/>
  <c r="E11" i="13"/>
  <c r="E14" i="13" s="1"/>
  <c r="O18" i="2"/>
  <c r="O21" i="2" s="1"/>
  <c r="E10" i="17"/>
  <c r="E11" i="17" s="1"/>
  <c r="E14" i="17" s="1"/>
  <c r="E11" i="20"/>
  <c r="G11" i="20" s="1"/>
  <c r="V21" i="2"/>
  <c r="Z11" i="2"/>
  <c r="F11" i="3"/>
  <c r="D11" i="5"/>
  <c r="G8" i="6"/>
  <c r="F10" i="9"/>
  <c r="G10" i="9" s="1"/>
  <c r="G11" i="9" s="1"/>
  <c r="G14" i="9" s="1"/>
  <c r="F11" i="11"/>
  <c r="L4" i="1" s="1"/>
  <c r="E10" i="18"/>
  <c r="E11" i="18" s="1"/>
  <c r="E14" i="18" s="1"/>
  <c r="U21" i="2"/>
  <c r="F10" i="8"/>
  <c r="G10" i="8" s="1"/>
  <c r="G11" i="8" s="1"/>
  <c r="G14" i="8" s="1"/>
  <c r="Z16" i="2"/>
  <c r="AE8" i="2"/>
  <c r="AE11" i="2" s="1"/>
  <c r="E11" i="21"/>
  <c r="Q21" i="2"/>
  <c r="E21" i="2"/>
  <c r="AD18" i="2"/>
  <c r="F11" i="9"/>
  <c r="N4" i="1" s="1"/>
  <c r="D11" i="15"/>
  <c r="H4" i="1" s="1"/>
  <c r="H5" i="1" s="1"/>
  <c r="H8" i="1" s="1"/>
  <c r="Z18" i="2" l="1"/>
  <c r="F11" i="6"/>
  <c r="Q4" i="1" s="1"/>
  <c r="Q5" i="1" s="1"/>
  <c r="Q8" i="1" s="1"/>
  <c r="AE18" i="2"/>
  <c r="AE21" i="2" s="1"/>
  <c r="AD21" i="2"/>
  <c r="G11" i="6"/>
  <c r="G14" i="6" s="1"/>
  <c r="Z21" i="2" l="1"/>
  <c r="AA18" i="2"/>
  <c r="AA21" i="2" s="1"/>
</calcChain>
</file>

<file path=xl/sharedStrings.xml><?xml version="1.0" encoding="utf-8"?>
<sst xmlns="http://schemas.openxmlformats.org/spreadsheetml/2006/main" count="426" uniqueCount="112">
  <si>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</si>
  <si>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</si>
  <si>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</si>
  <si>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</si>
  <si>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</si>
  <si>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</si>
  <si>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</si>
  <si>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</si>
  <si>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</si>
  <si>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</si>
  <si>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</si>
  <si>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</si>
  <si>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</si>
  <si>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</si>
  <si>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</si>
  <si>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</si>
  <si>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</si>
  <si>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</si>
  <si>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</si>
  <si>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</si>
  <si>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</si>
  <si>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</si>
  <si>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</si>
  <si>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</si>
  <si>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</si>
  <si>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</si>
  <si>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</si>
  <si>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</si>
  <si>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</si>
  <si>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</si>
  <si>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</si>
  <si>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</si>
  <si>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</si>
  <si>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</si>
  <si>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</si>
  <si>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</si>
  <si>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</si>
  <si>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</si>
  <si>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</si>
  <si>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</si>
  <si>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</si>
  <si>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</si>
  <si>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</si>
  <si>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</si>
  <si>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</si>
  <si>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</si>
  <si>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</si>
  <si>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</si>
  <si>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</si>
  <si>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</si>
  <si>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</si>
  <si>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</si>
  <si>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</si>
  <si>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</si>
  <si>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</si>
  <si>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</si>
  <si>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</si>
  <si>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</si>
  <si>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</si>
  <si>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</si>
  <si>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</si>
  <si>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</si>
  <si>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</si>
  <si>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</si>
  <si>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</si>
  <si>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</si>
  <si>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</si>
  <si>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</si>
  <si>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</si>
  <si>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</si>
  <si>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</si>
  <si>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</si>
  <si>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</si>
  <si>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</si>
  <si>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</si>
  <si>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</si>
  <si>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</si>
  <si>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</si>
  <si>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</si>
  <si>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</si>
  <si>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</si>
  <si>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</si>
  <si>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</si>
  <si>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</si>
  <si>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</si>
  <si>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</si>
  <si>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</si>
  <si>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</si>
  <si>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</si>
  <si>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</si>
  <si>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</si>
  <si>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</si>
  <si>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</si>
  <si>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</si>
  <si>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</si>
  <si>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</si>
  <si>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</si>
  <si>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</si>
  <si>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</si>
  <si>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</si>
  <si>
    <t>As of COB September 28, 2001</t>
  </si>
  <si>
    <t>COB 9/27/01</t>
  </si>
  <si>
    <t>COB 9/28/01</t>
  </si>
  <si>
    <t>(4) Margin call will be made today 10/01/01 in the amount of $13.25MM</t>
  </si>
  <si>
    <t>COB 09/27/01</t>
  </si>
  <si>
    <t>COB 09/28/01</t>
  </si>
  <si>
    <t>As of COB October 1, 2001</t>
  </si>
  <si>
    <t>COB 10/01/01</t>
  </si>
  <si>
    <t>(4) Margin call will be made today 10/02/01 in the amount of $12.25MM</t>
  </si>
  <si>
    <t>As of COB October 2, 2001</t>
  </si>
  <si>
    <t>COB 10/02/01</t>
  </si>
  <si>
    <t>(4) Margin call will be made today 10/02/01 in the amount of $36.75MM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</si>
</sst>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19939443880190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2155299618655E-2"/>
          <c:y val="0.31563512754403905"/>
          <c:w val="0.89011057240863878"/>
          <c:h val="0.51622567588978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Graph'!$I$2:$S$2</c:f>
              <c:numCache>
                <c:formatCode>_(* #,##0_);_(* \(#,##0\);_(* "-"??_);_(@_)</c:formatCode>
                <c:ptCount val="11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  <c:pt idx="8">
                  <c:v>61.995922</c:v>
                </c:pt>
                <c:pt idx="9">
                  <c:v>50.361207999999998</c:v>
                </c:pt>
                <c:pt idx="10">
                  <c:v>49.219808</c:v>
                </c:pt>
              </c:numCache>
            </c:numRef>
          </c:val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Graph'!$I$3:$S$3</c:f>
              <c:numCache>
                <c:formatCode>_(* #,##0_);_(* \(#,##0\);_(* "-"??_);_(@_)</c:formatCode>
                <c:ptCount val="11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  <c:pt idx="8">
                  <c:v>63.255054999999999</c:v>
                </c:pt>
                <c:pt idx="9">
                  <c:v>62.803652999999997</c:v>
                </c:pt>
                <c:pt idx="10">
                  <c:v>62.783791000000001</c:v>
                </c:pt>
              </c:numCache>
            </c:numRef>
          </c:val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Graph'!$I$1:$S$1</c:f>
              <c:strCache>
                <c:ptCount val="11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  <c:pt idx="8">
                  <c:v>COB 09/27/01</c:v>
                </c:pt>
                <c:pt idx="9">
                  <c:v>COB 09/28/01</c:v>
                </c:pt>
                <c:pt idx="10">
                  <c:v>COB 10/01/01</c:v>
                </c:pt>
              </c:strCache>
            </c:strRef>
          </c:cat>
          <c:val>
            <c:numRef>
              <c:f>'Daily Change Graph'!$I$4:$S$4</c:f>
              <c:numCache>
                <c:formatCode>_(* #,##0_);_(* \(#,##0\);_(* "-"??_);_(@_)</c:formatCode>
                <c:ptCount val="11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  <c:pt idx="8">
                  <c:v>4.268108200000003</c:v>
                </c:pt>
                <c:pt idx="9">
                  <c:v>9.3544771999999998</c:v>
                </c:pt>
                <c:pt idx="10">
                  <c:v>9.3918531999999999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904416"/>
        <c:axId val="147904976"/>
      </c:barChart>
      <c:catAx>
        <c:axId val="1479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904976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4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967058237356994"/>
          <c:y val="0.15929249427456177"/>
          <c:w val="0.3265308625414407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9525</xdr:rowOff>
    </xdr:from>
    <xdr:to>
      <xdr:col>15</xdr:col>
      <xdr:colOff>66675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17</xdr:row>
      <xdr:rowOff>95250</xdr:rowOff>
    </xdr:from>
    <xdr:to>
      <xdr:col>9</xdr:col>
      <xdr:colOff>38100</xdr:colOff>
      <xdr:row>18</xdr:row>
      <xdr:rowOff>152400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28725" y="284797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161925</xdr:colOff>
      <xdr:row>16</xdr:row>
      <xdr:rowOff>66675</xdr:rowOff>
    </xdr:from>
    <xdr:to>
      <xdr:col>9</xdr:col>
      <xdr:colOff>542925</xdr:colOff>
      <xdr:row>17</xdr:row>
      <xdr:rowOff>123825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676400" y="26574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9</xdr:col>
      <xdr:colOff>676275</xdr:colOff>
      <xdr:row>15</xdr:row>
      <xdr:rowOff>133350</xdr:rowOff>
    </xdr:from>
    <xdr:to>
      <xdr:col>10</xdr:col>
      <xdr:colOff>190500</xdr:colOff>
      <xdr:row>17</xdr:row>
      <xdr:rowOff>28575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190750" y="2562225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10</xdr:col>
      <xdr:colOff>304800</xdr:colOff>
      <xdr:row>15</xdr:row>
      <xdr:rowOff>133350</xdr:rowOff>
    </xdr:from>
    <xdr:to>
      <xdr:col>10</xdr:col>
      <xdr:colOff>685800</xdr:colOff>
      <xdr:row>17</xdr:row>
      <xdr:rowOff>28575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2667000" y="25622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10</xdr:col>
      <xdr:colOff>790575</xdr:colOff>
      <xdr:row>15</xdr:row>
      <xdr:rowOff>152400</xdr:rowOff>
    </xdr:from>
    <xdr:to>
      <xdr:col>11</xdr:col>
      <xdr:colOff>323850</xdr:colOff>
      <xdr:row>17</xdr:row>
      <xdr:rowOff>47625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3152775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428625</xdr:colOff>
      <xdr:row>15</xdr:row>
      <xdr:rowOff>28575</xdr:rowOff>
    </xdr:from>
    <xdr:to>
      <xdr:col>11</xdr:col>
      <xdr:colOff>809625</xdr:colOff>
      <xdr:row>16</xdr:row>
      <xdr:rowOff>85725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638550" y="24574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12</xdr:col>
      <xdr:colOff>104775</xdr:colOff>
      <xdr:row>15</xdr:row>
      <xdr:rowOff>66675</xdr:rowOff>
    </xdr:from>
    <xdr:to>
      <xdr:col>12</xdr:col>
      <xdr:colOff>447675</xdr:colOff>
      <xdr:row>16</xdr:row>
      <xdr:rowOff>123825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4162425" y="24955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12</xdr:col>
      <xdr:colOff>590550</xdr:colOff>
      <xdr:row>15</xdr:row>
      <xdr:rowOff>28575</xdr:rowOff>
    </xdr:from>
    <xdr:to>
      <xdr:col>13</xdr:col>
      <xdr:colOff>85725</xdr:colOff>
      <xdr:row>16</xdr:row>
      <xdr:rowOff>85725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648200" y="2457450"/>
          <a:ext cx="3429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238125</xdr:colOff>
      <xdr:row>15</xdr:row>
      <xdr:rowOff>0</xdr:rowOff>
    </xdr:from>
    <xdr:to>
      <xdr:col>13</xdr:col>
      <xdr:colOff>581025</xdr:colOff>
      <xdr:row>16</xdr:row>
      <xdr:rowOff>85725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5143500" y="2428875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130</a:t>
          </a:r>
        </a:p>
      </xdr:txBody>
    </xdr:sp>
    <xdr:clientData/>
  </xdr:twoCellAnchor>
  <xdr:twoCellAnchor>
    <xdr:from>
      <xdr:col>13</xdr:col>
      <xdr:colOff>723900</xdr:colOff>
      <xdr:row>15</xdr:row>
      <xdr:rowOff>85725</xdr:rowOff>
    </xdr:from>
    <xdr:to>
      <xdr:col>14</xdr:col>
      <xdr:colOff>219075</xdr:colOff>
      <xdr:row>17</xdr:row>
      <xdr:rowOff>9525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629275" y="251460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123</a:t>
          </a:r>
        </a:p>
      </xdr:txBody>
    </xdr:sp>
    <xdr:clientData/>
  </xdr:twoCellAnchor>
  <xdr:twoCellAnchor>
    <xdr:from>
      <xdr:col>14</xdr:col>
      <xdr:colOff>352425</xdr:colOff>
      <xdr:row>15</xdr:row>
      <xdr:rowOff>104775</xdr:rowOff>
    </xdr:from>
    <xdr:to>
      <xdr:col>14</xdr:col>
      <xdr:colOff>695325</xdr:colOff>
      <xdr:row>17</xdr:row>
      <xdr:rowOff>28575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6105525" y="253365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Q15" sqref="Q15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8" width="12.7109375" style="15" bestFit="1" customWidth="1"/>
    <col min="19" max="19" width="9.140625" style="15"/>
    <col min="20" max="20" width="15" style="15" bestFit="1" customWidth="1"/>
    <col min="21" max="21" width="12.85546875" style="15" bestFit="1" customWidth="1"/>
    <col min="22" max="16384" width="9.140625" style="15"/>
  </cols>
  <sheetData>
    <row r="1" spans="1:21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  <c r="Q1" s="16" t="s">
        <v>104</v>
      </c>
      <c r="R1" s="16" t="s">
        <v>105</v>
      </c>
      <c r="S1" s="16" t="s">
        <v>107</v>
      </c>
      <c r="T1" s="17"/>
    </row>
    <row r="2" spans="1:21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  <c r="Q2" s="37">
        <f>'COB 092701'!B11/1000000</f>
        <v>61.995922</v>
      </c>
      <c r="R2" s="37">
        <f>'COB 092801'!B11/1000000</f>
        <v>50.361207999999998</v>
      </c>
      <c r="S2" s="37">
        <f>'COB 100101'!B11/1000000</f>
        <v>49.219808</v>
      </c>
      <c r="T2" s="17"/>
      <c r="U2" s="17"/>
    </row>
    <row r="3" spans="1:21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  <c r="Q3" s="37">
        <f>'COB 092701'!C11/1000000</f>
        <v>63.255054999999999</v>
      </c>
      <c r="R3" s="37">
        <f>'COB 092801'!C11/1000000</f>
        <v>62.803652999999997</v>
      </c>
      <c r="S3" s="37">
        <f>'COB 100101'!C11/1000000</f>
        <v>62.783791000000001</v>
      </c>
      <c r="T3" s="17"/>
    </row>
    <row r="4" spans="1:21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  <c r="Q4" s="51">
        <f>'COB 092701'!F11/1000000</f>
        <v>4.268108200000003</v>
      </c>
      <c r="R4" s="51">
        <f>'COB 092801'!F11/1000000</f>
        <v>9.3544771999999998</v>
      </c>
      <c r="S4" s="51">
        <f>'COB 100101'!F11/1000000</f>
        <v>9.3918531999999999</v>
      </c>
      <c r="T4" s="17"/>
    </row>
    <row r="5" spans="1:21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  <c r="Q5" s="20">
        <f>SUM(Q2:Q4)</f>
        <v>129.51908520000001</v>
      </c>
      <c r="R5" s="20">
        <f>SUM(R2:R4)</f>
        <v>122.51933820000001</v>
      </c>
      <c r="S5" s="20">
        <f>SUM(S2:S4)</f>
        <v>121.39545220000001</v>
      </c>
      <c r="T5" s="17"/>
    </row>
    <row r="6" spans="1:21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092601'!G12/1000000</f>
        <v>-109.3</v>
      </c>
      <c r="Q6" s="52">
        <f>'COB 092701'!G12/1000000</f>
        <v>-109.3</v>
      </c>
      <c r="R6" s="52">
        <f>'COB 092801'!G12/1000000</f>
        <v>-109.3</v>
      </c>
      <c r="S6" s="52">
        <f>'COB 100101'!G12/1000000</f>
        <v>-109.3</v>
      </c>
      <c r="T6" s="17"/>
    </row>
    <row r="7" spans="1:21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092601'!G13/1000000</f>
        <v>0</v>
      </c>
      <c r="Q7" s="31">
        <f>'COB 092701'!G13/1000000</f>
        <v>0</v>
      </c>
      <c r="R7" s="31">
        <f>'COB 092801'!G13/1000000</f>
        <v>0</v>
      </c>
      <c r="S7" s="31">
        <f>'COB 092801'!G13/1000000</f>
        <v>0</v>
      </c>
      <c r="T7" s="17"/>
    </row>
    <row r="8" spans="1:21" x14ac:dyDescent="0.2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  <c r="Q8" s="53">
        <f>SUM(Q5:Q7)</f>
        <v>20.219085200000009</v>
      </c>
      <c r="R8" s="53">
        <f>SUM(R5:R7)</f>
        <v>13.21933820000001</v>
      </c>
      <c r="S8" s="53">
        <f>SUM(S5:S7)</f>
        <v>12.095452200000011</v>
      </c>
      <c r="T8" s="17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2"/>
  <sheetViews>
    <sheetView topLeftCell="AG1" zoomScale="75" workbookViewId="0">
      <selection activeCell="AS22" sqref="AS22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40" width="13.7109375" customWidth="1"/>
    <col min="41" max="41" width="2" customWidth="1"/>
    <col min="42" max="43" width="13.7109375" customWidth="1"/>
    <col min="44" max="44" width="2" customWidth="1"/>
    <col min="45" max="45" width="14" customWidth="1"/>
  </cols>
  <sheetData>
    <row r="1" spans="1:45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  <c r="AM1" s="2"/>
      <c r="AN1" s="2"/>
      <c r="AP1" s="2"/>
      <c r="AQ1" s="2"/>
    </row>
    <row r="2" spans="1:45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  <c r="AP2" s="2"/>
      <c r="AQ2" s="2"/>
    </row>
    <row r="3" spans="1:45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  <c r="AM3" s="2"/>
      <c r="AN3" s="2"/>
      <c r="AP3" s="2"/>
      <c r="AQ3" s="2"/>
    </row>
    <row r="4" spans="1:45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M4" s="26"/>
      <c r="AN4" s="26"/>
      <c r="AP4" s="26"/>
      <c r="AQ4" s="26"/>
      <c r="AS4" s="27"/>
    </row>
    <row r="5" spans="1:45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M5" s="22" t="s">
        <v>101</v>
      </c>
      <c r="AN5" s="22" t="s">
        <v>102</v>
      </c>
      <c r="AP5" s="22" t="s">
        <v>107</v>
      </c>
      <c r="AQ5" s="22" t="s">
        <v>110</v>
      </c>
      <c r="AS5" s="22" t="s">
        <v>40</v>
      </c>
    </row>
    <row r="6" spans="1:45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M6" s="57">
        <v>61995921</v>
      </c>
      <c r="AN6" s="57">
        <v>50361208</v>
      </c>
      <c r="AP6" s="57">
        <v>49219808</v>
      </c>
      <c r="AQ6" s="57">
        <v>48212973</v>
      </c>
      <c r="AS6" s="4">
        <f>AQ6-AP6</f>
        <v>-1006835</v>
      </c>
    </row>
    <row r="7" spans="1:45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P7" s="2"/>
      <c r="AQ7" s="2"/>
      <c r="AS7" s="2"/>
    </row>
    <row r="8" spans="1:45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M8" s="2">
        <v>5963146</v>
      </c>
      <c r="AN8" s="2">
        <v>5637971</v>
      </c>
      <c r="AP8" s="2">
        <v>5770044</v>
      </c>
      <c r="AQ8" s="2">
        <v>5533751</v>
      </c>
      <c r="AS8" s="2">
        <f>AQ8-AP8</f>
        <v>-236293</v>
      </c>
    </row>
    <row r="9" spans="1:45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M9" s="2">
        <v>-804200</v>
      </c>
      <c r="AN9" s="2">
        <v>-1631693</v>
      </c>
      <c r="AP9" s="2">
        <v>-1684889</v>
      </c>
      <c r="AQ9" s="2">
        <v>-2102174</v>
      </c>
      <c r="AS9" s="2">
        <f>AQ9-AP9</f>
        <v>-417285</v>
      </c>
    </row>
    <row r="10" spans="1:45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M10" s="5">
        <v>8022586</v>
      </c>
      <c r="AN10" s="5">
        <v>14077762</v>
      </c>
      <c r="AP10" s="5">
        <v>14099242</v>
      </c>
      <c r="AQ10" s="5">
        <v>14365506</v>
      </c>
      <c r="AS10" s="5">
        <f>AQ10-AP10</f>
        <v>266264</v>
      </c>
    </row>
    <row r="11" spans="1:45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M11" s="4">
        <f>SUM(AM8:AM10)</f>
        <v>13181532</v>
      </c>
      <c r="AN11" s="4">
        <f>SUM(AN8:AN10)</f>
        <v>18084040</v>
      </c>
      <c r="AP11" s="4">
        <f>SUM(AP8:AP10)</f>
        <v>18184397</v>
      </c>
      <c r="AQ11" s="4">
        <f>SUM(AQ8:AQ10)</f>
        <v>17797083</v>
      </c>
      <c r="AS11" s="4">
        <f>SUM(AS8:AS10)</f>
        <v>-387314</v>
      </c>
    </row>
    <row r="12" spans="1:45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P12" s="2"/>
      <c r="AQ12" s="2"/>
      <c r="AS12" s="2"/>
    </row>
    <row r="13" spans="1:45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">
        <v>57291910</v>
      </c>
      <c r="AN13" s="2">
        <v>57165682</v>
      </c>
      <c r="AO13" s="21"/>
      <c r="AP13" s="2">
        <v>57013747</v>
      </c>
      <c r="AQ13" s="2">
        <v>52563890</v>
      </c>
      <c r="AR13" s="21"/>
      <c r="AS13" s="2">
        <f>AQ13-AP13</f>
        <v>-4449857</v>
      </c>
    </row>
    <row r="14" spans="1:45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M14" s="52">
        <f>(AL14+AN14)/2</f>
        <v>-8706547.799999997</v>
      </c>
      <c r="AN14" s="30">
        <v>-9084607.8000000007</v>
      </c>
      <c r="AP14" s="30">
        <v>-9375587.8000000007</v>
      </c>
      <c r="AQ14" s="30">
        <v>-25180850.079999998</v>
      </c>
      <c r="AS14" s="2">
        <f>AQ14-AP14</f>
        <v>-15805262.279999997</v>
      </c>
    </row>
    <row r="15" spans="1:45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31">
        <f>(AL15+AN15)/2</f>
        <v>5756270</v>
      </c>
      <c r="AN15" s="31">
        <v>5993016</v>
      </c>
      <c r="AO15" s="21"/>
      <c r="AP15" s="31">
        <v>6353088</v>
      </c>
      <c r="AQ15" s="31">
        <v>52528668</v>
      </c>
      <c r="AR15" s="21"/>
      <c r="AS15" s="5">
        <f>AQ15-AP15</f>
        <v>46175580</v>
      </c>
    </row>
    <row r="16" spans="1:45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4">
        <f>SUM(AM13:AM15)</f>
        <v>54341632.200000003</v>
      </c>
      <c r="AN16" s="4">
        <f>SUM(AN13:AN15)</f>
        <v>54074090.200000003</v>
      </c>
      <c r="AO16" s="21"/>
      <c r="AP16" s="4">
        <f>SUM(AP13:AP15)</f>
        <v>53991247.200000003</v>
      </c>
      <c r="AQ16" s="4">
        <f>SUM(AQ13:AQ15)</f>
        <v>79911707.920000002</v>
      </c>
      <c r="AR16" s="21"/>
      <c r="AS16" s="4">
        <f>SUM(AS13:AS15)</f>
        <v>25920460.720000003</v>
      </c>
    </row>
    <row r="17" spans="1:45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P17" s="2"/>
      <c r="AQ17" s="2"/>
      <c r="AS17" s="2"/>
    </row>
    <row r="18" spans="1:45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>
        <f>AM6+AM11+AM16</f>
        <v>129519085.2</v>
      </c>
      <c r="AN18" s="2">
        <f>AN6+AN11+AN16</f>
        <v>122519338.2</v>
      </c>
      <c r="AO18" s="2"/>
      <c r="AP18" s="2">
        <f>AP6+AP11+AP16</f>
        <v>121395452.2</v>
      </c>
      <c r="AQ18" s="2">
        <f>AQ6+AQ11+AQ16</f>
        <v>145921763.92000002</v>
      </c>
      <c r="AR18" s="2"/>
      <c r="AS18" s="55">
        <f>AQ18-AP18</f>
        <v>24526311.720000014</v>
      </c>
    </row>
    <row r="19" spans="1:45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P19" s="2">
        <v>0</v>
      </c>
      <c r="AQ19" s="2">
        <v>0</v>
      </c>
      <c r="AS19" s="55">
        <f>AQ19-AP19</f>
        <v>0</v>
      </c>
    </row>
    <row r="20" spans="1:45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M20" s="2">
        <f>-87300000-22000000</f>
        <v>-109300000</v>
      </c>
      <c r="AN20" s="2">
        <f>-87300000-22000000</f>
        <v>-109300000</v>
      </c>
      <c r="AP20" s="2">
        <f>-87300000-22000000</f>
        <v>-109300000</v>
      </c>
      <c r="AQ20" s="2">
        <f>-87300000-22000000</f>
        <v>-109300000</v>
      </c>
      <c r="AS20" s="5">
        <f>AQ20-AP20</f>
        <v>0</v>
      </c>
    </row>
    <row r="21" spans="1:45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M21" s="3">
        <f>SUM(AM18:AM20)</f>
        <v>20219085.200000003</v>
      </c>
      <c r="AN21" s="3">
        <f>SUM(AN18:AN20)</f>
        <v>13219338.200000003</v>
      </c>
      <c r="AP21" s="3">
        <f>SUM(AP18:AP20)</f>
        <v>12095452.200000003</v>
      </c>
      <c r="AQ21" s="3">
        <f>SUM(AQ18:AQ20)</f>
        <v>36621763.920000017</v>
      </c>
      <c r="AS21" s="3">
        <f>SUM(AS18:AS20)</f>
        <v>24526311.720000014</v>
      </c>
    </row>
    <row r="22" spans="1:45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M22" s="2"/>
      <c r="AN22" s="2"/>
      <c r="AP22" s="2"/>
      <c r="AQ22" s="2"/>
      <c r="AS22" s="2"/>
    </row>
  </sheetData>
  <phoneticPr fontId="0" type="noConversion"/>
  <printOptions horizontalCentered="1"/>
  <pageMargins left="0.15" right="0.15" top="1" bottom="1" header="0.5" footer="0.5"/>
  <pageSetup scale="75" orientation="landscape" r:id="rId1"/>
  <headerFooter alignWithMargins="0">
    <oddFooter>&amp;CPage &amp;P&amp;R&amp;F - 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0" sqref="A20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2.28515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109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4741474</v>
      </c>
      <c r="C8" s="11">
        <v>44971979</v>
      </c>
      <c r="D8" s="11">
        <v>301295</v>
      </c>
      <c r="E8" s="11">
        <v>0</v>
      </c>
      <c r="F8" s="59">
        <f>D8+E8</f>
        <v>301295</v>
      </c>
      <c r="G8" s="58">
        <f>B8+C8+F8</f>
        <v>50014748</v>
      </c>
    </row>
    <row r="9" spans="1:8" x14ac:dyDescent="0.2">
      <c r="A9" s="10" t="s">
        <v>7</v>
      </c>
      <c r="B9" s="11">
        <v>43471499</v>
      </c>
      <c r="C9" s="11">
        <v>5530217</v>
      </c>
      <c r="D9" s="11">
        <v>14064211</v>
      </c>
      <c r="E9" s="11">
        <v>-2102174</v>
      </c>
      <c r="F9" s="59">
        <f>D9+E9</f>
        <v>11962037</v>
      </c>
      <c r="G9" s="59">
        <f>B9+C9+F9</f>
        <v>60963753</v>
      </c>
    </row>
    <row r="10" spans="1:8" x14ac:dyDescent="0.2">
      <c r="A10" s="10" t="s">
        <v>8</v>
      </c>
      <c r="B10" s="33">
        <v>0</v>
      </c>
      <c r="C10" s="33">
        <v>7595445</v>
      </c>
      <c r="D10" s="33">
        <f>Breakdown!AQ15</f>
        <v>52528668</v>
      </c>
      <c r="E10" s="33">
        <f>Breakdown!AQ14</f>
        <v>-25180850.079999998</v>
      </c>
      <c r="F10" s="33">
        <f>D10+E10</f>
        <v>27347817.920000002</v>
      </c>
      <c r="G10" s="33">
        <f>B10+C10+F10</f>
        <v>34943262.920000002</v>
      </c>
    </row>
    <row r="11" spans="1:8" x14ac:dyDescent="0.2">
      <c r="A11" s="36"/>
      <c r="B11" s="54">
        <f t="shared" ref="B11:G11" si="0">SUM(B8:B10)</f>
        <v>48212973</v>
      </c>
      <c r="C11" s="54">
        <f t="shared" si="0"/>
        <v>58097641</v>
      </c>
      <c r="D11" s="54">
        <f t="shared" si="0"/>
        <v>66894174</v>
      </c>
      <c r="E11" s="54">
        <f t="shared" si="0"/>
        <v>-27283024.079999998</v>
      </c>
      <c r="F11" s="54">
        <f t="shared" si="0"/>
        <v>39611149.920000002</v>
      </c>
      <c r="G11" s="54">
        <f t="shared" si="0"/>
        <v>145921763.92000002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36621763.920000017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111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4977313</v>
      </c>
      <c r="C8" s="11">
        <v>49470974</v>
      </c>
      <c r="D8" s="11">
        <v>301295</v>
      </c>
      <c r="E8" s="11">
        <v>0</v>
      </c>
      <c r="F8" s="58">
        <f>SUM(D8:E8)</f>
        <v>301295</v>
      </c>
      <c r="G8" s="58">
        <f>B8+C8+F8</f>
        <v>54749582</v>
      </c>
    </row>
    <row r="9" spans="1:8" x14ac:dyDescent="0.2">
      <c r="A9" s="10" t="s">
        <v>7</v>
      </c>
      <c r="B9" s="11">
        <v>44242495</v>
      </c>
      <c r="C9" s="11">
        <v>5765974</v>
      </c>
      <c r="D9" s="11">
        <v>13797947</v>
      </c>
      <c r="E9" s="11">
        <v>-1684889</v>
      </c>
      <c r="F9" s="59">
        <f>SUM(D9:E9)</f>
        <v>12113058</v>
      </c>
      <c r="G9" s="59">
        <f>B9+C9+F9</f>
        <v>62121527</v>
      </c>
    </row>
    <row r="10" spans="1:8" x14ac:dyDescent="0.2">
      <c r="A10" s="10" t="s">
        <v>8</v>
      </c>
      <c r="B10" s="33">
        <v>0</v>
      </c>
      <c r="C10" s="33">
        <v>7546843</v>
      </c>
      <c r="D10" s="33">
        <f>Breakdown!AP15</f>
        <v>6353088</v>
      </c>
      <c r="E10" s="33">
        <f>Breakdown!AP14</f>
        <v>-9375587.8000000007</v>
      </c>
      <c r="F10" s="33">
        <f>SUM(D10:E10)</f>
        <v>-3022499.8000000007</v>
      </c>
      <c r="G10" s="33">
        <f>B10+C10+F10</f>
        <v>4524343.1999999993</v>
      </c>
    </row>
    <row r="11" spans="1:8" x14ac:dyDescent="0.2">
      <c r="A11" s="36"/>
      <c r="B11" s="54">
        <f t="shared" ref="B11:G11" si="0">SUM(B8:B10)</f>
        <v>49219808</v>
      </c>
      <c r="C11" s="54">
        <f t="shared" si="0"/>
        <v>62783791</v>
      </c>
      <c r="D11" s="54">
        <f t="shared" si="0"/>
        <v>20452330</v>
      </c>
      <c r="E11" s="54">
        <f t="shared" si="0"/>
        <v>-11060476.800000001</v>
      </c>
      <c r="F11" s="54">
        <f t="shared" si="0"/>
        <v>9391853.1999999993</v>
      </c>
      <c r="G11" s="54">
        <f t="shared" si="0"/>
        <v>121395452.2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12095452.200000003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6" sqref="A16:A19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100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5843638</v>
      </c>
      <c r="C8" s="11">
        <v>49718419</v>
      </c>
      <c r="D8" s="11">
        <v>301295</v>
      </c>
      <c r="E8" s="11">
        <v>0</v>
      </c>
      <c r="F8" s="59">
        <f>D8+E8</f>
        <v>301295</v>
      </c>
      <c r="G8" s="59">
        <f>B8+C8+F8</f>
        <v>55863352</v>
      </c>
    </row>
    <row r="9" spans="1:8" x14ac:dyDescent="0.2">
      <c r="A9" s="10" t="s">
        <v>7</v>
      </c>
      <c r="B9" s="11">
        <v>44517570</v>
      </c>
      <c r="C9" s="11">
        <v>5634002</v>
      </c>
      <c r="D9" s="11">
        <v>13776467</v>
      </c>
      <c r="E9" s="11">
        <v>-1631693</v>
      </c>
      <c r="F9" s="59">
        <f>D9+E9</f>
        <v>12144774</v>
      </c>
      <c r="G9" s="59">
        <f>B9+C9+F9</f>
        <v>62296346</v>
      </c>
    </row>
    <row r="10" spans="1:8" x14ac:dyDescent="0.2">
      <c r="A10" s="10" t="s">
        <v>8</v>
      </c>
      <c r="B10" s="33">
        <v>0</v>
      </c>
      <c r="C10" s="33">
        <v>7451232</v>
      </c>
      <c r="D10" s="33">
        <f>Breakdown!AN15</f>
        <v>5993016</v>
      </c>
      <c r="E10" s="33">
        <f>Breakdown!AN14</f>
        <v>-9084607.8000000007</v>
      </c>
      <c r="F10" s="33">
        <f>D10+E10</f>
        <v>-3091591.8000000007</v>
      </c>
      <c r="G10" s="33">
        <f>B10+C10+F10</f>
        <v>4359640.1999999993</v>
      </c>
    </row>
    <row r="11" spans="1:8" x14ac:dyDescent="0.2">
      <c r="A11" s="36"/>
      <c r="B11" s="54">
        <f t="shared" ref="B11:G11" si="0">SUM(B8:B10)</f>
        <v>50361208</v>
      </c>
      <c r="C11" s="54">
        <f t="shared" si="0"/>
        <v>62803653</v>
      </c>
      <c r="D11" s="54">
        <f t="shared" si="0"/>
        <v>20070778</v>
      </c>
      <c r="E11" s="54">
        <f t="shared" si="0"/>
        <v>-10716300.800000001</v>
      </c>
      <c r="F11" s="54">
        <f t="shared" si="0"/>
        <v>9354477.1999999993</v>
      </c>
      <c r="G11" s="54">
        <f t="shared" si="0"/>
        <v>122519338.2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13219338.200000003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103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5" sqref="B25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5860228</v>
      </c>
      <c r="C8" s="11">
        <v>49718407</v>
      </c>
      <c r="D8" s="11">
        <v>301295</v>
      </c>
      <c r="E8" s="11">
        <v>0</v>
      </c>
      <c r="F8" s="59">
        <f>D8+E8</f>
        <v>301295</v>
      </c>
      <c r="G8" s="58">
        <f>B8+C8+F8</f>
        <v>55879930</v>
      </c>
    </row>
    <row r="9" spans="1:8" x14ac:dyDescent="0.2">
      <c r="A9" s="10" t="s">
        <v>7</v>
      </c>
      <c r="B9" s="11">
        <v>56135694</v>
      </c>
      <c r="C9" s="11">
        <v>5959187</v>
      </c>
      <c r="D9" s="11">
        <v>7721291</v>
      </c>
      <c r="E9" s="11">
        <v>-804200</v>
      </c>
      <c r="F9" s="59">
        <f>D9+E9</f>
        <v>6917091</v>
      </c>
      <c r="G9" s="59">
        <f>B9+C9+F9</f>
        <v>69011972</v>
      </c>
    </row>
    <row r="10" spans="1:8" x14ac:dyDescent="0.2">
      <c r="A10" s="10" t="s">
        <v>8</v>
      </c>
      <c r="B10" s="33">
        <v>0</v>
      </c>
      <c r="C10" s="33">
        <v>7577461</v>
      </c>
      <c r="D10" s="33">
        <f>Breakdown!AM15</f>
        <v>5756270</v>
      </c>
      <c r="E10" s="33">
        <f>Breakdown!AM14</f>
        <v>-8706547.799999997</v>
      </c>
      <c r="F10" s="33">
        <f>D10+E10</f>
        <v>-2950277.799999997</v>
      </c>
      <c r="G10" s="33">
        <f>B10+C10+F10</f>
        <v>4627183.200000003</v>
      </c>
    </row>
    <row r="11" spans="1:8" x14ac:dyDescent="0.2">
      <c r="A11" s="36"/>
      <c r="B11" s="54">
        <f t="shared" ref="B11:G11" si="0">SUM(B8:B10)</f>
        <v>61995922</v>
      </c>
      <c r="C11" s="54">
        <f t="shared" si="0"/>
        <v>63255055</v>
      </c>
      <c r="D11" s="54">
        <f t="shared" si="0"/>
        <v>13778856</v>
      </c>
      <c r="E11" s="54">
        <f t="shared" si="0"/>
        <v>-9510747.799999997</v>
      </c>
      <c r="F11" s="54">
        <f t="shared" si="0"/>
        <v>4268108.200000003</v>
      </c>
      <c r="G11" s="54">
        <f t="shared" si="0"/>
        <v>129519085.2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20219085.200000003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A16" s="14" t="s">
        <v>46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47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69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56" t="s">
        <v>98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/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96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Daily Change Graph</vt:lpstr>
      <vt:lpstr>Breakdown</vt:lpstr>
      <vt:lpstr>COB 100201</vt:lpstr>
      <vt:lpstr>COB 100101</vt:lpstr>
      <vt:lpstr>COB 092801</vt:lpstr>
      <vt:lpstr>COB 092701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  <vt:lpstr>'COB 092801'!Print_Area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2001-10-01T13:35:54Z</cp:lastPrinted>
  <dcterms:created xsi:type="dcterms:W3CDTF">2001-08-28T12:34:46Z</dcterms:created>
  <dcterms:modified xsi:type="dcterms:W3CDTF">2014-09-04T16:15:05Z</dcterms:modified>
</cp:coreProperties>
</file>