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G8" i="1"/>
  <c r="I8" i="1" s="1"/>
  <c r="H8" i="1"/>
  <c r="I9" i="1"/>
  <c r="J9" i="1"/>
  <c r="I10" i="1"/>
  <c r="J10" i="1" s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I19" i="1"/>
  <c r="J19" i="1"/>
  <c r="I20" i="1"/>
  <c r="J20" i="1"/>
  <c r="H21" i="1"/>
  <c r="I21" i="1"/>
  <c r="J21" i="1" s="1"/>
  <c r="H22" i="1"/>
  <c r="I22" i="1"/>
  <c r="J22" i="1"/>
  <c r="H23" i="1"/>
  <c r="I23" i="1"/>
  <c r="J23" i="1"/>
  <c r="I24" i="1"/>
  <c r="J24" i="1" s="1"/>
  <c r="I25" i="1"/>
  <c r="J25" i="1"/>
  <c r="I26" i="1"/>
  <c r="J26" i="1" s="1"/>
  <c r="I27" i="1"/>
  <c r="J27" i="1"/>
  <c r="I33" i="1"/>
  <c r="J33" i="1"/>
  <c r="I34" i="1"/>
  <c r="J34" i="1" s="1"/>
  <c r="E31" i="2"/>
  <c r="E33" i="2" s="1"/>
  <c r="I28" i="1" l="1"/>
  <c r="I29" i="1" s="1"/>
  <c r="J8" i="1"/>
  <c r="I35" i="1"/>
  <c r="I36" i="1" s="1"/>
</calcChain>
</file>

<file path=xl/sharedStrings.xml><?xml version="1.0" encoding="utf-8"?>
<sst xmlns="http://schemas.openxmlformats.org/spreadsheetml/2006/main" count="224" uniqueCount="126">
  <si>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</si>
  <si>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</si>
  <si>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</si>
  <si>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</si>
  <si>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</si>
  <si>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</si>
  <si>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</si>
  <si>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</si>
  <si>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</si>
  <si>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</si>
  <si>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</si>
  <si>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</si>
  <si>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</si>
  <si>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</si>
  <si>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</si>
  <si>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</si>
  <si>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</si>
  <si>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</si>
  <si>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</si>
  <si>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</si>
  <si>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</si>
  <si>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</si>
  <si>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</si>
  <si>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</si>
  <si>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</si>
  <si>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</si>
  <si>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</si>
  <si>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</si>
  <si>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</si>
  <si>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</si>
  <si>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</si>
  <si>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</si>
  <si>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</si>
  <si>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</si>
  <si>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</si>
  <si>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</si>
  <si>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</si>
  <si>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</si>
  <si>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</si>
  <si>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</si>
  <si>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</si>
  <si>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</si>
  <si>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</si>
  <si>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</si>
  <si>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</si>
  <si>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</si>
  <si>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</si>
  <si>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</si>
  <si>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</si>
  <si>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</si>
  <si>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</si>
  <si>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</si>
  <si>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</si>
  <si>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</si>
  <si>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</si>
  <si>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</si>
  <si>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</si>
  <si>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</si>
  <si>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</si>
  <si>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</si>
  <si>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</si>
  <si>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</si>
  <si>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</si>
  <si>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</si>
  <si>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</si>
  <si>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</si>
  <si>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</si>
  <si>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</si>
  <si>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</si>
  <si>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</si>
  <si>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</si>
  <si>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</si>
  <si>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</si>
  <si>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</si>
  <si>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</si>
  <si>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</si>
  <si>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</si>
  <si>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</si>
  <si>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</si>
  <si>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</si>
  <si>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</si>
  <si>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</si>
  <si>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</si>
  <si>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</si>
  <si>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</si>
  <si>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</si>
  <si>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</si>
  <si>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</si>
  <si>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</si>
  <si>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</si>
  <si>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</si>
  <si>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</si>
  <si>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</si>
  <si>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</si>
  <si>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</si>
  <si>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</si>
  <si>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</si>
  <si>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</si>
  <si>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</si>
  <si>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</si>
  <si>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</si>
  <si>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</si>
  <si>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</si>
  <si>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</si>
  <si>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</si>
  <si>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</si>
  <si>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</si>
  <si>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</si>
  <si>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</si>
  <si>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</si>
  <si>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</si>
  <si>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</si>
  <si>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</si>
  <si>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</si>
  <si>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</si>
  <si>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</si>
  <si>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</si>
  <si>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</si>
  <si>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</si>
  <si>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</si>
  <si>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</si>
  <si>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</si>
  <si>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</si>
  <si>
    <t>as of 10/20/2001</t>
  </si>
  <si>
    <t>Winco Press</t>
  </si>
  <si>
    <t>as of 11/26/2001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</si>
</sst>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zoomScale="75" zoomScaleNormal="75" workbookViewId="0">
      <pane ySplit="6" topLeftCell="A25" activePane="bottomLeft" state="frozen"/>
      <selection pane="bottomLeft" activeCell="I36" sqref="I36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">
      <c r="A2" s="92" t="s">
        <v>125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3" t="s">
        <v>22</v>
      </c>
      <c r="G5" s="94"/>
      <c r="H5" s="94"/>
      <c r="I5" s="95"/>
      <c r="J5" s="42"/>
      <c r="K5" s="12"/>
    </row>
    <row r="6" spans="1:11" ht="38.25" customHeight="1" x14ac:dyDescent="0.2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45" x14ac:dyDescent="0.2">
      <c r="A7" s="82"/>
      <c r="B7" s="89" t="s">
        <v>82</v>
      </c>
      <c r="C7" s="83" t="s">
        <v>64</v>
      </c>
      <c r="D7" s="84">
        <v>37125</v>
      </c>
      <c r="E7" s="85">
        <v>0</v>
      </c>
      <c r="F7" s="85">
        <v>11176.3</v>
      </c>
      <c r="G7" s="85">
        <v>0</v>
      </c>
      <c r="H7" s="85">
        <v>0</v>
      </c>
      <c r="I7" s="86">
        <f>SUM(F7:H7)</f>
        <v>11176.3</v>
      </c>
      <c r="J7" s="86">
        <f t="shared" ref="J7:J16" si="0">+E7+I7</f>
        <v>11176.3</v>
      </c>
      <c r="K7" s="87" t="s">
        <v>83</v>
      </c>
    </row>
    <row r="8" spans="1:11" ht="60" x14ac:dyDescent="0.2">
      <c r="A8" s="82"/>
      <c r="B8" s="89" t="s">
        <v>84</v>
      </c>
      <c r="C8" s="83" t="s">
        <v>18</v>
      </c>
      <c r="D8" s="84">
        <v>37133</v>
      </c>
      <c r="E8" s="85">
        <v>400000</v>
      </c>
      <c r="F8" s="85">
        <v>276691</v>
      </c>
      <c r="G8" s="85">
        <f>649347+9680</f>
        <v>659027</v>
      </c>
      <c r="H8" s="85">
        <f>346500+(349300*0.5)</f>
        <v>521150</v>
      </c>
      <c r="I8" s="86">
        <f>SUM(F8:H8)-E8</f>
        <v>1056868</v>
      </c>
      <c r="J8" s="86">
        <f t="shared" si="0"/>
        <v>1456868</v>
      </c>
      <c r="K8" s="87" t="s">
        <v>86</v>
      </c>
    </row>
    <row r="9" spans="1:11" ht="60" x14ac:dyDescent="0.2">
      <c r="A9" s="82"/>
      <c r="B9" s="89" t="s">
        <v>85</v>
      </c>
      <c r="C9" s="83" t="s">
        <v>18</v>
      </c>
      <c r="D9" s="84">
        <v>37141</v>
      </c>
      <c r="E9" s="85">
        <v>100000</v>
      </c>
      <c r="F9" s="85">
        <v>188374</v>
      </c>
      <c r="G9" s="85">
        <v>0</v>
      </c>
      <c r="H9" s="85">
        <v>0</v>
      </c>
      <c r="I9" s="86">
        <f>+F9-E9</f>
        <v>88374</v>
      </c>
      <c r="J9" s="86">
        <f t="shared" si="0"/>
        <v>188374</v>
      </c>
      <c r="K9" s="87" t="s">
        <v>30</v>
      </c>
    </row>
    <row r="10" spans="1:11" ht="60" x14ac:dyDescent="0.2">
      <c r="A10" s="82"/>
      <c r="B10" s="89" t="s">
        <v>91</v>
      </c>
      <c r="C10" s="83" t="s">
        <v>92</v>
      </c>
      <c r="D10" s="84">
        <v>37146</v>
      </c>
      <c r="E10" s="85">
        <v>0</v>
      </c>
      <c r="F10" s="85">
        <v>0</v>
      </c>
      <c r="G10" s="85">
        <v>-585223</v>
      </c>
      <c r="H10" s="85">
        <v>0</v>
      </c>
      <c r="I10" s="86">
        <f>+SUM(F10:H10)</f>
        <v>-585223</v>
      </c>
      <c r="J10" s="86">
        <f>+I10+E10</f>
        <v>-585223</v>
      </c>
      <c r="K10" s="87" t="s">
        <v>97</v>
      </c>
    </row>
    <row r="11" spans="1:11" ht="60" x14ac:dyDescent="0.2">
      <c r="A11" s="82"/>
      <c r="B11" s="90" t="s">
        <v>93</v>
      </c>
      <c r="C11" s="83" t="s">
        <v>94</v>
      </c>
      <c r="D11" s="84">
        <v>37148</v>
      </c>
      <c r="E11" s="85">
        <v>100000</v>
      </c>
      <c r="F11" s="85">
        <v>9380</v>
      </c>
      <c r="G11" s="85">
        <v>0</v>
      </c>
      <c r="H11" s="85">
        <v>0</v>
      </c>
      <c r="I11" s="86">
        <f t="shared" ref="I11:I16" si="1">SUM(F11:H11)</f>
        <v>9380</v>
      </c>
      <c r="J11" s="86">
        <f t="shared" si="0"/>
        <v>109380</v>
      </c>
      <c r="K11" s="87" t="s">
        <v>30</v>
      </c>
    </row>
    <row r="12" spans="1:11" ht="60" x14ac:dyDescent="0.2">
      <c r="A12" s="82"/>
      <c r="B12" s="90" t="s">
        <v>95</v>
      </c>
      <c r="C12" s="83" t="s">
        <v>88</v>
      </c>
      <c r="D12" s="84">
        <v>37151</v>
      </c>
      <c r="E12" s="85">
        <v>100000</v>
      </c>
      <c r="F12" s="85">
        <v>22640</v>
      </c>
      <c r="G12" s="85">
        <v>0</v>
      </c>
      <c r="H12" s="85">
        <v>0</v>
      </c>
      <c r="I12" s="86">
        <f t="shared" si="1"/>
        <v>22640</v>
      </c>
      <c r="J12" s="86">
        <f t="shared" si="0"/>
        <v>122640</v>
      </c>
      <c r="K12" s="87" t="s">
        <v>30</v>
      </c>
    </row>
    <row r="13" spans="1:11" ht="60" x14ac:dyDescent="0.2">
      <c r="A13" s="82"/>
      <c r="B13" s="90" t="s">
        <v>98</v>
      </c>
      <c r="C13" s="83" t="s">
        <v>94</v>
      </c>
      <c r="D13" s="84">
        <v>37155</v>
      </c>
      <c r="E13" s="85">
        <v>100000</v>
      </c>
      <c r="F13" s="85">
        <v>36480</v>
      </c>
      <c r="G13" s="85">
        <v>0</v>
      </c>
      <c r="H13" s="85">
        <v>0</v>
      </c>
      <c r="I13" s="86">
        <f t="shared" si="1"/>
        <v>36480</v>
      </c>
      <c r="J13" s="86">
        <f t="shared" si="0"/>
        <v>136480</v>
      </c>
      <c r="K13" s="87" t="s">
        <v>30</v>
      </c>
    </row>
    <row r="14" spans="1:11" ht="45" x14ac:dyDescent="0.2">
      <c r="A14" s="82"/>
      <c r="B14" s="90" t="s">
        <v>100</v>
      </c>
      <c r="C14" s="83" t="s">
        <v>18</v>
      </c>
      <c r="D14" s="84">
        <v>37160</v>
      </c>
      <c r="E14" s="85">
        <v>75000</v>
      </c>
      <c r="F14" s="85">
        <v>40000</v>
      </c>
      <c r="G14" s="85">
        <v>0</v>
      </c>
      <c r="H14" s="85">
        <v>0</v>
      </c>
      <c r="I14" s="86">
        <f t="shared" si="1"/>
        <v>40000</v>
      </c>
      <c r="J14" s="86">
        <f t="shared" si="0"/>
        <v>115000</v>
      </c>
      <c r="K14" s="87" t="s">
        <v>102</v>
      </c>
    </row>
    <row r="15" spans="1:11" ht="45" x14ac:dyDescent="0.2">
      <c r="A15" s="82"/>
      <c r="B15" s="90" t="s">
        <v>101</v>
      </c>
      <c r="C15" s="83" t="s">
        <v>94</v>
      </c>
      <c r="D15" s="84">
        <v>37161</v>
      </c>
      <c r="E15" s="85">
        <v>100000</v>
      </c>
      <c r="F15" s="85">
        <v>0</v>
      </c>
      <c r="G15" s="85">
        <v>16500</v>
      </c>
      <c r="H15" s="85">
        <v>46700</v>
      </c>
      <c r="I15" s="86">
        <f t="shared" si="1"/>
        <v>63200</v>
      </c>
      <c r="J15" s="86">
        <f>+E15+I15</f>
        <v>163200</v>
      </c>
      <c r="K15" s="87" t="s">
        <v>103</v>
      </c>
    </row>
    <row r="16" spans="1:11" ht="45" x14ac:dyDescent="0.2">
      <c r="A16" s="82"/>
      <c r="B16" s="90" t="s">
        <v>104</v>
      </c>
      <c r="C16" s="83" t="s">
        <v>18</v>
      </c>
      <c r="D16" s="84">
        <v>37167</v>
      </c>
      <c r="E16" s="85">
        <v>125000</v>
      </c>
      <c r="F16" s="85">
        <v>64396.160000000003</v>
      </c>
      <c r="G16" s="85">
        <v>0</v>
      </c>
      <c r="H16" s="85">
        <v>0</v>
      </c>
      <c r="I16" s="86">
        <f t="shared" si="1"/>
        <v>64396.160000000003</v>
      </c>
      <c r="J16" s="86">
        <f t="shared" si="0"/>
        <v>189396.16</v>
      </c>
      <c r="K16" s="87" t="s">
        <v>108</v>
      </c>
    </row>
    <row r="17" spans="1:11" ht="45" x14ac:dyDescent="0.2">
      <c r="A17" s="82"/>
      <c r="B17" s="90" t="s">
        <v>109</v>
      </c>
      <c r="C17" s="83" t="s">
        <v>88</v>
      </c>
      <c r="D17" s="84">
        <v>37187</v>
      </c>
      <c r="E17" s="85">
        <v>100000</v>
      </c>
      <c r="F17" s="85">
        <v>0</v>
      </c>
      <c r="G17" s="85">
        <v>0</v>
      </c>
      <c r="H17" s="85">
        <v>27780</v>
      </c>
      <c r="I17" s="86">
        <f t="shared" ref="I17:I24" si="2">SUM(F17:H17)</f>
        <v>27780</v>
      </c>
      <c r="J17" s="86">
        <f t="shared" ref="J17:J24" si="3">+E17+I17</f>
        <v>127780</v>
      </c>
      <c r="K17" s="87" t="s">
        <v>103</v>
      </c>
    </row>
    <row r="18" spans="1:11" ht="45" x14ac:dyDescent="0.2">
      <c r="A18" s="82"/>
      <c r="B18" s="90" t="s">
        <v>110</v>
      </c>
      <c r="C18" s="83" t="s">
        <v>111</v>
      </c>
      <c r="D18" s="84">
        <v>37197</v>
      </c>
      <c r="E18" s="85">
        <v>25000</v>
      </c>
      <c r="F18" s="85">
        <v>71406.3</v>
      </c>
      <c r="G18" s="85">
        <v>0</v>
      </c>
      <c r="H18" s="85">
        <v>0</v>
      </c>
      <c r="I18" s="86">
        <f>+F18-E18</f>
        <v>46406.3</v>
      </c>
      <c r="J18" s="86">
        <f t="shared" si="3"/>
        <v>71406.3</v>
      </c>
      <c r="K18" s="87" t="s">
        <v>112</v>
      </c>
    </row>
    <row r="19" spans="1:11" ht="45" x14ac:dyDescent="0.2">
      <c r="A19" s="82"/>
      <c r="B19" s="90" t="s">
        <v>76</v>
      </c>
      <c r="C19" s="83" t="s">
        <v>113</v>
      </c>
      <c r="D19" s="84">
        <v>37197</v>
      </c>
      <c r="E19" s="85">
        <v>150000</v>
      </c>
      <c r="F19" s="85">
        <v>0</v>
      </c>
      <c r="G19" s="85">
        <v>0</v>
      </c>
      <c r="H19" s="85">
        <v>51750</v>
      </c>
      <c r="I19" s="86">
        <f t="shared" si="2"/>
        <v>51750</v>
      </c>
      <c r="J19" s="86">
        <f t="shared" si="3"/>
        <v>201750</v>
      </c>
      <c r="K19" s="87" t="s">
        <v>114</v>
      </c>
    </row>
    <row r="20" spans="1:11" ht="45" x14ac:dyDescent="0.2">
      <c r="A20" s="82"/>
      <c r="B20" s="90" t="s">
        <v>118</v>
      </c>
      <c r="C20" s="83" t="s">
        <v>113</v>
      </c>
      <c r="D20" s="84">
        <v>37201</v>
      </c>
      <c r="E20" s="85">
        <v>50000</v>
      </c>
      <c r="F20" s="85">
        <v>0</v>
      </c>
      <c r="G20" s="85">
        <v>0</v>
      </c>
      <c r="H20" s="85">
        <v>39000</v>
      </c>
      <c r="I20" s="86">
        <f t="shared" si="2"/>
        <v>39000</v>
      </c>
      <c r="J20" s="86">
        <f t="shared" si="3"/>
        <v>89000</v>
      </c>
      <c r="K20" s="87" t="s">
        <v>119</v>
      </c>
    </row>
    <row r="21" spans="1:11" ht="45" x14ac:dyDescent="0.2">
      <c r="A21" s="82"/>
      <c r="B21" s="90" t="s">
        <v>120</v>
      </c>
      <c r="C21" s="83" t="s">
        <v>121</v>
      </c>
      <c r="D21" s="84">
        <v>37201</v>
      </c>
      <c r="E21" s="85">
        <v>25000</v>
      </c>
      <c r="F21" s="85">
        <v>876</v>
      </c>
      <c r="G21" s="85">
        <v>0</v>
      </c>
      <c r="H21" s="85">
        <f>12800-876</f>
        <v>11924</v>
      </c>
      <c r="I21" s="86">
        <f t="shared" si="2"/>
        <v>12800</v>
      </c>
      <c r="J21" s="86">
        <f t="shared" si="3"/>
        <v>37800</v>
      </c>
      <c r="K21" s="87" t="s">
        <v>112</v>
      </c>
    </row>
    <row r="22" spans="1:11" ht="45" x14ac:dyDescent="0.2">
      <c r="A22" s="82"/>
      <c r="B22" s="90" t="s">
        <v>33</v>
      </c>
      <c r="C22" s="83" t="s">
        <v>18</v>
      </c>
      <c r="D22" s="84">
        <v>37202</v>
      </c>
      <c r="E22" s="85">
        <v>100000</v>
      </c>
      <c r="F22" s="85">
        <v>9513</v>
      </c>
      <c r="G22" s="85">
        <v>0</v>
      </c>
      <c r="H22" s="85">
        <f>47500-9513</f>
        <v>37987</v>
      </c>
      <c r="I22" s="86">
        <f t="shared" si="2"/>
        <v>47500</v>
      </c>
      <c r="J22" s="86">
        <f t="shared" si="3"/>
        <v>147500</v>
      </c>
      <c r="K22" s="87" t="s">
        <v>103</v>
      </c>
    </row>
    <row r="23" spans="1:11" ht="45" x14ac:dyDescent="0.2">
      <c r="A23" s="82"/>
      <c r="B23" s="90" t="s">
        <v>76</v>
      </c>
      <c r="C23" s="83" t="s">
        <v>113</v>
      </c>
      <c r="D23" s="84">
        <v>37202</v>
      </c>
      <c r="E23" s="85">
        <v>0</v>
      </c>
      <c r="F23" s="85">
        <v>0</v>
      </c>
      <c r="G23" s="85">
        <v>0</v>
      </c>
      <c r="H23" s="85">
        <f>57960+28750+36800</f>
        <v>123510</v>
      </c>
      <c r="I23" s="86">
        <f t="shared" si="2"/>
        <v>123510</v>
      </c>
      <c r="J23" s="86">
        <f t="shared" si="3"/>
        <v>123510</v>
      </c>
      <c r="K23" s="87" t="s">
        <v>103</v>
      </c>
    </row>
    <row r="24" spans="1:11" ht="45" x14ac:dyDescent="0.2">
      <c r="A24" s="82"/>
      <c r="B24" s="90" t="s">
        <v>109</v>
      </c>
      <c r="C24" s="83" t="s">
        <v>88</v>
      </c>
      <c r="D24" s="84">
        <v>37203</v>
      </c>
      <c r="E24" s="85">
        <v>0</v>
      </c>
      <c r="F24" s="85">
        <v>0</v>
      </c>
      <c r="G24" s="85">
        <v>0</v>
      </c>
      <c r="H24" s="85">
        <v>15000</v>
      </c>
      <c r="I24" s="86">
        <f t="shared" si="2"/>
        <v>15000</v>
      </c>
      <c r="J24" s="86">
        <f t="shared" si="3"/>
        <v>15000</v>
      </c>
      <c r="K24" s="87" t="s">
        <v>103</v>
      </c>
    </row>
    <row r="25" spans="1:11" ht="45" x14ac:dyDescent="0.2">
      <c r="A25" s="82"/>
      <c r="B25" s="90" t="s">
        <v>122</v>
      </c>
      <c r="C25" s="83" t="s">
        <v>88</v>
      </c>
      <c r="D25" s="84">
        <v>37203</v>
      </c>
      <c r="E25" s="85">
        <v>25000</v>
      </c>
      <c r="F25" s="85">
        <v>9580</v>
      </c>
      <c r="G25" s="85">
        <v>0</v>
      </c>
      <c r="H25" s="85">
        <v>0</v>
      </c>
      <c r="I25" s="86">
        <f>SUM(F25:H25)</f>
        <v>9580</v>
      </c>
      <c r="J25" s="86">
        <f>+E25+I25</f>
        <v>34580</v>
      </c>
      <c r="K25" s="87" t="s">
        <v>112</v>
      </c>
    </row>
    <row r="26" spans="1:11" ht="45" x14ac:dyDescent="0.2">
      <c r="A26" s="82"/>
      <c r="B26" s="90" t="s">
        <v>33</v>
      </c>
      <c r="C26" s="83" t="s">
        <v>88</v>
      </c>
      <c r="D26" s="84">
        <v>37208</v>
      </c>
      <c r="E26" s="85">
        <v>0</v>
      </c>
      <c r="F26" s="85">
        <v>0</v>
      </c>
      <c r="G26" s="85">
        <v>0</v>
      </c>
      <c r="H26" s="85">
        <v>112080</v>
      </c>
      <c r="I26" s="86">
        <f>SUM(F26:H26)</f>
        <v>112080</v>
      </c>
      <c r="J26" s="86">
        <f>+E26+I26</f>
        <v>112080</v>
      </c>
      <c r="K26" s="87" t="s">
        <v>103</v>
      </c>
    </row>
    <row r="27" spans="1:11" ht="45" x14ac:dyDescent="0.2">
      <c r="A27" s="82"/>
      <c r="B27" s="90" t="s">
        <v>124</v>
      </c>
      <c r="C27" s="83" t="s">
        <v>18</v>
      </c>
      <c r="D27" s="84">
        <v>37208</v>
      </c>
      <c r="E27" s="85">
        <v>100000</v>
      </c>
      <c r="F27" s="85">
        <v>0</v>
      </c>
      <c r="G27" s="85">
        <v>0</v>
      </c>
      <c r="H27" s="85">
        <v>9900</v>
      </c>
      <c r="I27" s="86">
        <f>SUM(F27:H27)</f>
        <v>9900</v>
      </c>
      <c r="J27" s="86">
        <f>+E27+I27</f>
        <v>109900</v>
      </c>
      <c r="K27" s="87" t="s">
        <v>103</v>
      </c>
    </row>
    <row r="28" spans="1:11" ht="15" customHeight="1" thickBot="1" x14ac:dyDescent="0.25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SUM(I7:I27)+585082</f>
        <v>1887679.7600000002</v>
      </c>
      <c r="J28" s="28"/>
      <c r="K28" s="29"/>
    </row>
    <row r="29" spans="1:11" ht="16.5" thickBot="1" x14ac:dyDescent="0.3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3112320.2399999998</v>
      </c>
      <c r="J29" s="33"/>
      <c r="K29" s="34"/>
    </row>
    <row r="30" spans="1:11" ht="15" x14ac:dyDescent="0.2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75" x14ac:dyDescent="0.25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75" x14ac:dyDescent="0.25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60" x14ac:dyDescent="0.2">
      <c r="A33" s="49"/>
      <c r="B33" s="50" t="s">
        <v>115</v>
      </c>
      <c r="C33" s="24" t="s">
        <v>71</v>
      </c>
      <c r="D33" s="51">
        <v>37203</v>
      </c>
      <c r="E33" s="39">
        <v>0</v>
      </c>
      <c r="F33" s="39">
        <v>50573</v>
      </c>
      <c r="G33" s="39"/>
      <c r="H33" s="52"/>
      <c r="I33" s="52">
        <f>SUM(F33:H33)-E33</f>
        <v>50573</v>
      </c>
      <c r="J33" s="53">
        <f>I33+E33</f>
        <v>50573</v>
      </c>
      <c r="K33" s="23" t="s">
        <v>116</v>
      </c>
    </row>
    <row r="34" spans="1:11" ht="60" x14ac:dyDescent="0.2">
      <c r="A34" s="49"/>
      <c r="B34" s="50" t="s">
        <v>105</v>
      </c>
      <c r="C34" s="24" t="s">
        <v>14</v>
      </c>
      <c r="D34" s="51">
        <v>37154</v>
      </c>
      <c r="E34" s="39">
        <v>50000</v>
      </c>
      <c r="F34" s="39">
        <v>230322</v>
      </c>
      <c r="G34" s="39">
        <v>0</v>
      </c>
      <c r="H34" s="52">
        <v>0</v>
      </c>
      <c r="I34" s="52">
        <f>SUM(F34:H34)-E34</f>
        <v>180322</v>
      </c>
      <c r="J34" s="53">
        <f>I34+E34</f>
        <v>230322</v>
      </c>
      <c r="K34" s="23" t="s">
        <v>117</v>
      </c>
    </row>
    <row r="35" spans="1:11" ht="16.5" thickBot="1" x14ac:dyDescent="0.3">
      <c r="A35" s="44" t="s">
        <v>5</v>
      </c>
      <c r="B35" s="45"/>
      <c r="C35" s="46"/>
      <c r="D35" s="46"/>
      <c r="E35" s="46"/>
      <c r="F35" s="45"/>
      <c r="G35" s="45"/>
      <c r="H35" s="47"/>
      <c r="I35" s="47">
        <f>SUM(I33:I34)</f>
        <v>230895</v>
      </c>
      <c r="J35" s="47"/>
      <c r="K35" s="48"/>
    </row>
    <row r="36" spans="1:11" ht="16.5" thickBot="1" x14ac:dyDescent="0.3">
      <c r="A36" s="30" t="s">
        <v>24</v>
      </c>
      <c r="B36" s="31"/>
      <c r="C36" s="32"/>
      <c r="D36" s="32"/>
      <c r="E36" s="32"/>
      <c r="F36" s="31"/>
      <c r="G36" s="31"/>
      <c r="H36" s="36"/>
      <c r="I36" s="36">
        <f>5000000-I35</f>
        <v>4769105</v>
      </c>
      <c r="J36" s="36"/>
      <c r="K36" s="34"/>
    </row>
    <row r="39" spans="1:11" x14ac:dyDescent="0.2">
      <c r="C39" s="88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="75" zoomScaleNormal="100" workbookViewId="0">
      <pane ySplit="6" topLeftCell="A27" activePane="bottomLeft" state="frozen"/>
      <selection pane="bottomLeft" activeCell="A2" sqref="A2:F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1" t="s">
        <v>6</v>
      </c>
      <c r="B1" s="91"/>
      <c r="C1" s="91"/>
      <c r="D1" s="91"/>
      <c r="E1" s="91"/>
      <c r="F1" s="91"/>
    </row>
    <row r="2" spans="1:6" x14ac:dyDescent="0.2">
      <c r="A2" s="92" t="s">
        <v>123</v>
      </c>
      <c r="B2" s="92"/>
      <c r="C2" s="92"/>
      <c r="D2" s="92"/>
      <c r="E2" s="92"/>
      <c r="F2" s="92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77</v>
      </c>
      <c r="C21" s="59" t="s">
        <v>18</v>
      </c>
      <c r="D21" s="60">
        <v>37083</v>
      </c>
      <c r="E21" s="61">
        <v>128000</v>
      </c>
      <c r="F21" s="63" t="s">
        <v>78</v>
      </c>
    </row>
    <row r="22" spans="1:6" ht="38.25" x14ac:dyDescent="0.2">
      <c r="A22" s="55"/>
      <c r="B22" s="58" t="s">
        <v>79</v>
      </c>
      <c r="C22" s="59" t="s">
        <v>32</v>
      </c>
      <c r="D22" s="60">
        <v>37071</v>
      </c>
      <c r="E22" s="61">
        <v>23440</v>
      </c>
      <c r="F22" s="63" t="s">
        <v>78</v>
      </c>
    </row>
    <row r="23" spans="1:6" ht="38.25" x14ac:dyDescent="0.2">
      <c r="A23" s="55"/>
      <c r="B23" s="58" t="s">
        <v>80</v>
      </c>
      <c r="C23" s="59" t="s">
        <v>32</v>
      </c>
      <c r="D23" s="60">
        <v>37071</v>
      </c>
      <c r="E23" s="61">
        <v>161700</v>
      </c>
      <c r="F23" s="63" t="s">
        <v>78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87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88</v>
      </c>
      <c r="D26" s="60">
        <v>37089</v>
      </c>
      <c r="E26" s="61">
        <v>23047</v>
      </c>
      <c r="F26" s="63" t="s">
        <v>89</v>
      </c>
    </row>
    <row r="27" spans="1:6" ht="38.25" x14ac:dyDescent="0.2">
      <c r="A27" s="55"/>
      <c r="B27" s="58" t="s">
        <v>76</v>
      </c>
      <c r="C27" s="59" t="s">
        <v>17</v>
      </c>
      <c r="D27" s="60">
        <v>37117</v>
      </c>
      <c r="E27" s="61">
        <v>9395</v>
      </c>
      <c r="F27" s="63" t="s">
        <v>90</v>
      </c>
    </row>
    <row r="28" spans="1:6" ht="40.5" customHeight="1" x14ac:dyDescent="0.2">
      <c r="A28" s="55"/>
      <c r="B28" s="58" t="s">
        <v>81</v>
      </c>
      <c r="C28" s="59" t="s">
        <v>88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87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87</v>
      </c>
    </row>
    <row r="31" spans="1:6" ht="38.25" x14ac:dyDescent="0.2">
      <c r="A31" s="55"/>
      <c r="B31" s="58" t="s">
        <v>33</v>
      </c>
      <c r="C31" s="59" t="s">
        <v>18</v>
      </c>
      <c r="D31" s="60">
        <v>37106</v>
      </c>
      <c r="E31" s="61">
        <f>161000+64560</f>
        <v>225560</v>
      </c>
      <c r="F31" s="63" t="s">
        <v>87</v>
      </c>
    </row>
    <row r="32" spans="1:6" ht="38.25" x14ac:dyDescent="0.2">
      <c r="A32" s="55"/>
      <c r="B32" s="58" t="s">
        <v>106</v>
      </c>
      <c r="C32" s="59" t="s">
        <v>107</v>
      </c>
      <c r="D32" s="60">
        <v>37182</v>
      </c>
      <c r="E32" s="61">
        <v>320000</v>
      </c>
      <c r="F32" s="63" t="s">
        <v>87</v>
      </c>
    </row>
    <row r="33" spans="1:7" x14ac:dyDescent="0.2">
      <c r="A33" s="1" t="s">
        <v>3</v>
      </c>
      <c r="B33" s="64"/>
      <c r="C33" s="65"/>
      <c r="D33" s="65"/>
      <c r="E33" s="74">
        <f>SUM(E8:E32)</f>
        <v>2002393.25</v>
      </c>
      <c r="F33" s="64"/>
    </row>
    <row r="34" spans="1:7" x14ac:dyDescent="0.2">
      <c r="A34" s="64"/>
      <c r="B34" s="64"/>
      <c r="C34" s="65"/>
      <c r="D34" s="65"/>
      <c r="E34" s="64"/>
      <c r="F34" s="64"/>
    </row>
    <row r="35" spans="1:7" x14ac:dyDescent="0.2">
      <c r="A35" s="1" t="s">
        <v>4</v>
      </c>
      <c r="B35" s="64"/>
      <c r="C35" s="65"/>
      <c r="D35" s="65"/>
      <c r="E35" s="64"/>
      <c r="F35" s="64"/>
    </row>
    <row r="36" spans="1:7" ht="38.25" x14ac:dyDescent="0.2">
      <c r="A36" s="66"/>
      <c r="B36" s="58" t="s">
        <v>8</v>
      </c>
      <c r="C36" s="58" t="s">
        <v>9</v>
      </c>
      <c r="D36" s="67">
        <v>37004</v>
      </c>
      <c r="E36" s="68">
        <v>389775</v>
      </c>
      <c r="F36" s="62" t="s">
        <v>28</v>
      </c>
      <c r="G36" s="6"/>
    </row>
    <row r="37" spans="1:7" ht="38.25" x14ac:dyDescent="0.2">
      <c r="A37" s="66"/>
      <c r="B37" s="58" t="s">
        <v>7</v>
      </c>
      <c r="C37" s="58" t="s">
        <v>9</v>
      </c>
      <c r="D37" s="67">
        <v>37000</v>
      </c>
      <c r="E37" s="68">
        <v>160300</v>
      </c>
      <c r="F37" s="62" t="s">
        <v>29</v>
      </c>
      <c r="G37" s="6"/>
    </row>
    <row r="38" spans="1:7" ht="38.25" x14ac:dyDescent="0.2">
      <c r="A38" s="66"/>
      <c r="B38" s="58" t="s">
        <v>7</v>
      </c>
      <c r="C38" s="58" t="s">
        <v>9</v>
      </c>
      <c r="D38" s="67">
        <v>37004</v>
      </c>
      <c r="E38" s="68">
        <v>84500</v>
      </c>
      <c r="F38" s="62" t="s">
        <v>29</v>
      </c>
      <c r="G38" s="6"/>
    </row>
    <row r="39" spans="1:7" ht="63.75" x14ac:dyDescent="0.2">
      <c r="A39" s="69"/>
      <c r="B39" s="70" t="s">
        <v>8</v>
      </c>
      <c r="C39" s="71" t="s">
        <v>9</v>
      </c>
      <c r="D39" s="72">
        <v>36997</v>
      </c>
      <c r="E39" s="73">
        <v>182496</v>
      </c>
      <c r="F39" s="56" t="s">
        <v>62</v>
      </c>
    </row>
    <row r="40" spans="1:7" ht="76.5" x14ac:dyDescent="0.2">
      <c r="A40" s="69"/>
      <c r="B40" s="70" t="s">
        <v>11</v>
      </c>
      <c r="C40" s="71" t="s">
        <v>13</v>
      </c>
      <c r="D40" s="72">
        <v>37057</v>
      </c>
      <c r="E40" s="73">
        <v>68802.64</v>
      </c>
      <c r="F40" s="57" t="s">
        <v>61</v>
      </c>
    </row>
    <row r="41" spans="1:7" ht="51" x14ac:dyDescent="0.2">
      <c r="A41" s="69"/>
      <c r="B41" s="70" t="s">
        <v>12</v>
      </c>
      <c r="C41" s="71" t="s">
        <v>14</v>
      </c>
      <c r="D41" s="72">
        <v>37057</v>
      </c>
      <c r="E41" s="73">
        <v>130400</v>
      </c>
      <c r="F41" s="57" t="s">
        <v>60</v>
      </c>
    </row>
    <row r="42" spans="1:7" ht="51" x14ac:dyDescent="0.2">
      <c r="A42" s="69"/>
      <c r="B42" s="70" t="s">
        <v>12</v>
      </c>
      <c r="C42" s="71" t="s">
        <v>14</v>
      </c>
      <c r="D42" s="72">
        <v>37055</v>
      </c>
      <c r="E42" s="73">
        <v>25500</v>
      </c>
      <c r="F42" s="57" t="s">
        <v>59</v>
      </c>
    </row>
    <row r="43" spans="1:7" ht="51" x14ac:dyDescent="0.2">
      <c r="A43" s="69"/>
      <c r="B43" s="70" t="s">
        <v>12</v>
      </c>
      <c r="C43" s="71" t="s">
        <v>14</v>
      </c>
      <c r="D43" s="72">
        <v>37070</v>
      </c>
      <c r="E43" s="73">
        <v>23600</v>
      </c>
      <c r="F43" s="57" t="s">
        <v>63</v>
      </c>
    </row>
    <row r="44" spans="1:7" ht="51" x14ac:dyDescent="0.2">
      <c r="A44" s="69"/>
      <c r="B44" s="70" t="s">
        <v>11</v>
      </c>
      <c r="C44" s="71" t="s">
        <v>13</v>
      </c>
      <c r="D44" s="72">
        <v>37088</v>
      </c>
      <c r="E44" s="73">
        <v>121500</v>
      </c>
      <c r="F44" s="57" t="s">
        <v>58</v>
      </c>
    </row>
    <row r="45" spans="1:7" ht="45" x14ac:dyDescent="0.2">
      <c r="A45" s="54"/>
      <c r="B45" s="50" t="s">
        <v>40</v>
      </c>
      <c r="C45" s="24" t="s">
        <v>13</v>
      </c>
      <c r="D45" s="51">
        <v>37071</v>
      </c>
      <c r="E45" s="39">
        <v>22850</v>
      </c>
      <c r="F45" s="23" t="s">
        <v>68</v>
      </c>
    </row>
    <row r="46" spans="1:7" ht="45" x14ac:dyDescent="0.2">
      <c r="A46" s="49"/>
      <c r="B46" s="50" t="s">
        <v>41</v>
      </c>
      <c r="C46" s="24" t="s">
        <v>14</v>
      </c>
      <c r="D46" s="51">
        <v>37088</v>
      </c>
      <c r="E46" s="53">
        <v>122850</v>
      </c>
      <c r="F46" s="23" t="s">
        <v>42</v>
      </c>
    </row>
    <row r="47" spans="1:7" ht="45" x14ac:dyDescent="0.2">
      <c r="A47" s="49"/>
      <c r="B47" s="50" t="s">
        <v>56</v>
      </c>
      <c r="C47" s="24" t="s">
        <v>14</v>
      </c>
      <c r="D47" s="51">
        <v>37088</v>
      </c>
      <c r="E47" s="53">
        <v>122850</v>
      </c>
      <c r="F47" s="23" t="s">
        <v>69</v>
      </c>
    </row>
    <row r="48" spans="1:7" ht="60" x14ac:dyDescent="0.2">
      <c r="B48" s="76" t="s">
        <v>70</v>
      </c>
      <c r="C48" s="26" t="s">
        <v>71</v>
      </c>
      <c r="D48" s="77">
        <v>37112</v>
      </c>
      <c r="E48" s="75">
        <v>33400</v>
      </c>
      <c r="F48" s="78" t="s">
        <v>72</v>
      </c>
    </row>
    <row r="49" spans="1:7" ht="60" x14ac:dyDescent="0.2">
      <c r="A49" s="79"/>
      <c r="B49" s="50" t="s">
        <v>73</v>
      </c>
      <c r="C49" s="24" t="s">
        <v>57</v>
      </c>
      <c r="D49" s="51">
        <v>37113</v>
      </c>
      <c r="E49" s="52">
        <v>19700</v>
      </c>
      <c r="F49" s="23" t="s">
        <v>74</v>
      </c>
    </row>
    <row r="50" spans="1:7" ht="75" x14ac:dyDescent="0.2">
      <c r="A50" s="79"/>
      <c r="B50" s="50" t="s">
        <v>8</v>
      </c>
      <c r="C50" s="24" t="s">
        <v>9</v>
      </c>
      <c r="D50" s="51">
        <v>37001</v>
      </c>
      <c r="E50" s="52">
        <v>1145038</v>
      </c>
      <c r="F50" s="23" t="s">
        <v>96</v>
      </c>
    </row>
    <row r="51" spans="1:7" ht="75" x14ac:dyDescent="0.2">
      <c r="A51" s="79"/>
      <c r="B51" s="50" t="s">
        <v>10</v>
      </c>
      <c r="C51" s="24" t="s">
        <v>13</v>
      </c>
      <c r="D51" s="51">
        <v>37026</v>
      </c>
      <c r="E51" s="52">
        <v>150000</v>
      </c>
      <c r="F51" s="23" t="s">
        <v>96</v>
      </c>
    </row>
    <row r="52" spans="1:7" ht="75" x14ac:dyDescent="0.2">
      <c r="A52" s="79"/>
      <c r="B52" s="50" t="s">
        <v>75</v>
      </c>
      <c r="C52" s="24" t="s">
        <v>14</v>
      </c>
      <c r="D52" s="51">
        <v>37116</v>
      </c>
      <c r="E52" s="52">
        <v>952742</v>
      </c>
      <c r="F52" s="23" t="s">
        <v>99</v>
      </c>
    </row>
    <row r="53" spans="1:7" x14ac:dyDescent="0.2">
      <c r="D53" s="6"/>
      <c r="E53" s="7"/>
      <c r="G53" s="6"/>
    </row>
    <row r="54" spans="1:7" x14ac:dyDescent="0.2">
      <c r="A54" s="1" t="s">
        <v>5</v>
      </c>
      <c r="E54" s="8"/>
    </row>
    <row r="55" spans="1:7" x14ac:dyDescent="0.2">
      <c r="E55" s="8"/>
    </row>
    <row r="56" spans="1:7" x14ac:dyDescent="0.2">
      <c r="A56" s="1"/>
      <c r="E5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2001-11-26T21:46:40Z</cp:lastPrinted>
  <dcterms:created xsi:type="dcterms:W3CDTF">2001-06-21T19:15:15Z</dcterms:created>
  <dcterms:modified xsi:type="dcterms:W3CDTF">2014-09-04T08:19:09Z</dcterms:modified>
</cp:coreProperties>
</file>