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0" yWindow="15" windowWidth="15135" windowHeight="8535" activeTab="2"/>
  </bookViews>
  <sheets>
    <sheet name="PHYSICAL &amp; FINANCIAL" sheetId="1" r:id="rId1"/>
    <sheet name="FINANCIAL" sheetId="2" r:id="rId2"/>
    <sheet name="PHYSICAL" sheetId="3" r:id="rId3"/>
  </sheets>
  <externalReferences>
    <externalReference r:id="rId4"/>
  </externalReferences>
  <calcPr calcId="152511" calcOnSave="0"/>
</workbook>
</file>

<file path=xl/calcChain.xml><?xml version="1.0" encoding="utf-8"?>
<calcChain xmlns="http://schemas.openxmlformats.org/spreadsheetml/2006/main">
  <c r="A3" i="2" l="1"/>
  <c r="B9" i="2"/>
  <c r="D9" i="2"/>
  <c r="F9" i="2"/>
  <c r="H9" i="2"/>
  <c r="A11" i="2"/>
  <c r="B11" i="2"/>
  <c r="D11" i="2"/>
  <c r="F11" i="2"/>
  <c r="G11" i="2"/>
  <c r="H11" i="2"/>
  <c r="B12" i="2"/>
  <c r="D12" i="2"/>
  <c r="E12" i="2" s="1"/>
  <c r="F12" i="2"/>
  <c r="G12" i="2" s="1"/>
  <c r="H12" i="2"/>
  <c r="I12" i="2" s="1"/>
  <c r="D13" i="2"/>
  <c r="E11" i="2" s="1"/>
  <c r="F13" i="2"/>
  <c r="H13" i="2"/>
  <c r="I11" i="2" s="1"/>
  <c r="A15" i="2"/>
  <c r="B15" i="2"/>
  <c r="D15" i="2"/>
  <c r="F15" i="2"/>
  <c r="G15" i="2"/>
  <c r="H15" i="2"/>
  <c r="I15" i="2"/>
  <c r="B16" i="2"/>
  <c r="D16" i="2"/>
  <c r="E16" i="2" s="1"/>
  <c r="F16" i="2"/>
  <c r="G16" i="2" s="1"/>
  <c r="H16" i="2"/>
  <c r="I16" i="2"/>
  <c r="D17" i="2"/>
  <c r="E15" i="2" s="1"/>
  <c r="F17" i="2"/>
  <c r="H17" i="2"/>
  <c r="A19" i="2"/>
  <c r="B19" i="2"/>
  <c r="D19" i="2"/>
  <c r="E19" i="2"/>
  <c r="F19" i="2"/>
  <c r="G19" i="2"/>
  <c r="H19" i="2"/>
  <c r="B20" i="2"/>
  <c r="D20" i="2"/>
  <c r="E20" i="2" s="1"/>
  <c r="F20" i="2"/>
  <c r="G20" i="2"/>
  <c r="H20" i="2"/>
  <c r="I20" i="2" s="1"/>
  <c r="D21" i="2"/>
  <c r="F21" i="2"/>
  <c r="H21" i="2"/>
  <c r="I19" i="2" s="1"/>
  <c r="A23" i="2"/>
  <c r="B23" i="2"/>
  <c r="D23" i="2"/>
  <c r="E23" i="2"/>
  <c r="F23" i="2"/>
  <c r="H23" i="2"/>
  <c r="I23" i="2"/>
  <c r="B24" i="2"/>
  <c r="D24" i="2"/>
  <c r="F24" i="2"/>
  <c r="G24" i="2" s="1"/>
  <c r="H24" i="2"/>
  <c r="I24" i="2" s="1"/>
  <c r="D25" i="2"/>
  <c r="E24" i="2" s="1"/>
  <c r="F25" i="2"/>
  <c r="G23" i="2" s="1"/>
  <c r="H25" i="2"/>
  <c r="A27" i="2"/>
  <c r="B27" i="2"/>
  <c r="D27" i="2"/>
  <c r="F27" i="2"/>
  <c r="G27" i="2"/>
  <c r="H27" i="2"/>
  <c r="B28" i="2"/>
  <c r="D28" i="2"/>
  <c r="E28" i="2" s="1"/>
  <c r="F28" i="2"/>
  <c r="G28" i="2" s="1"/>
  <c r="H28" i="2"/>
  <c r="I28" i="2" s="1"/>
  <c r="D29" i="2"/>
  <c r="E27" i="2" s="1"/>
  <c r="F29" i="2"/>
  <c r="H29" i="2"/>
  <c r="I27" i="2" s="1"/>
  <c r="A31" i="2"/>
  <c r="B31" i="2"/>
  <c r="D31" i="2"/>
  <c r="F31" i="2"/>
  <c r="G31" i="2"/>
  <c r="H31" i="2"/>
  <c r="H43" i="2" s="1"/>
  <c r="I31" i="2"/>
  <c r="B32" i="2"/>
  <c r="D32" i="2"/>
  <c r="E32" i="2" s="1"/>
  <c r="F32" i="2"/>
  <c r="G32" i="2" s="1"/>
  <c r="H32" i="2"/>
  <c r="I32" i="2"/>
  <c r="D33" i="2"/>
  <c r="E31" i="2" s="1"/>
  <c r="F33" i="2"/>
  <c r="H33" i="2"/>
  <c r="A35" i="2"/>
  <c r="B35" i="2"/>
  <c r="D35" i="2"/>
  <c r="E35" i="2"/>
  <c r="F35" i="2"/>
  <c r="F43" i="2" s="1"/>
  <c r="G35" i="2"/>
  <c r="H35" i="2"/>
  <c r="B36" i="2"/>
  <c r="D36" i="2"/>
  <c r="E36" i="2" s="1"/>
  <c r="F36" i="2"/>
  <c r="G36" i="2"/>
  <c r="H36" i="2"/>
  <c r="I36" i="2" s="1"/>
  <c r="D37" i="2"/>
  <c r="F37" i="2"/>
  <c r="H37" i="2"/>
  <c r="I35" i="2" s="1"/>
  <c r="A39" i="2"/>
  <c r="B39" i="2"/>
  <c r="D39" i="2"/>
  <c r="E39" i="2"/>
  <c r="F39" i="2"/>
  <c r="H39" i="2"/>
  <c r="I39" i="2"/>
  <c r="B40" i="2"/>
  <c r="D40" i="2"/>
  <c r="F40" i="2"/>
  <c r="F44" i="2" s="1"/>
  <c r="H40" i="2"/>
  <c r="D41" i="2"/>
  <c r="E40" i="2" s="1"/>
  <c r="F41" i="2"/>
  <c r="G39" i="2" s="1"/>
  <c r="H41" i="2"/>
  <c r="I40" i="2" s="1"/>
  <c r="D43" i="2"/>
  <c r="A3" i="3"/>
  <c r="B9" i="3"/>
  <c r="D9" i="3"/>
  <c r="F9" i="3"/>
  <c r="H9" i="3"/>
  <c r="A11" i="3"/>
  <c r="B11" i="3"/>
  <c r="D11" i="3"/>
  <c r="E11" i="3" s="1"/>
  <c r="F11" i="3"/>
  <c r="G11" i="3"/>
  <c r="H11" i="3"/>
  <c r="I11" i="3" s="1"/>
  <c r="B12" i="3"/>
  <c r="D12" i="3"/>
  <c r="E12" i="3" s="1"/>
  <c r="F12" i="3"/>
  <c r="G12" i="3"/>
  <c r="H12" i="3"/>
  <c r="I12" i="3" s="1"/>
  <c r="D13" i="3"/>
  <c r="F13" i="3"/>
  <c r="H13" i="3"/>
  <c r="A15" i="3"/>
  <c r="B15" i="3"/>
  <c r="D15" i="3"/>
  <c r="E15" i="3"/>
  <c r="F15" i="3"/>
  <c r="G15" i="3" s="1"/>
  <c r="H15" i="3"/>
  <c r="I15" i="3"/>
  <c r="B16" i="3"/>
  <c r="D16" i="3"/>
  <c r="F16" i="3"/>
  <c r="G16" i="3" s="1"/>
  <c r="H16" i="3"/>
  <c r="I16" i="3"/>
  <c r="D17" i="3"/>
  <c r="E16" i="3" s="1"/>
  <c r="F17" i="3"/>
  <c r="H17" i="3"/>
  <c r="A19" i="3"/>
  <c r="B19" i="3"/>
  <c r="D19" i="3"/>
  <c r="E19" i="3" s="1"/>
  <c r="F19" i="3"/>
  <c r="G19" i="3"/>
  <c r="H19" i="3"/>
  <c r="I19" i="3" s="1"/>
  <c r="B20" i="3"/>
  <c r="D20" i="3"/>
  <c r="E20" i="3" s="1"/>
  <c r="F20" i="3"/>
  <c r="H20" i="3"/>
  <c r="I20" i="3" s="1"/>
  <c r="D21" i="3"/>
  <c r="F21" i="3"/>
  <c r="G20" i="3" s="1"/>
  <c r="H21" i="3"/>
  <c r="A23" i="3"/>
  <c r="B23" i="3"/>
  <c r="D23" i="3"/>
  <c r="F23" i="3"/>
  <c r="G23" i="3" s="1"/>
  <c r="H23" i="3"/>
  <c r="I23" i="3"/>
  <c r="B24" i="3"/>
  <c r="D24" i="3"/>
  <c r="F24" i="3"/>
  <c r="G24" i="3" s="1"/>
  <c r="H24" i="3"/>
  <c r="I24" i="3"/>
  <c r="D25" i="3"/>
  <c r="E24" i="3" s="1"/>
  <c r="F25" i="3"/>
  <c r="H25" i="3"/>
  <c r="A31" i="3"/>
  <c r="B31" i="3"/>
  <c r="D31" i="3"/>
  <c r="E31" i="3" s="1"/>
  <c r="F31" i="3"/>
  <c r="F43" i="3" s="1"/>
  <c r="G31" i="3"/>
  <c r="H31" i="3"/>
  <c r="I31" i="3" s="1"/>
  <c r="B32" i="3"/>
  <c r="D32" i="3"/>
  <c r="E32" i="3" s="1"/>
  <c r="F32" i="3"/>
  <c r="G32" i="3"/>
  <c r="H32" i="3"/>
  <c r="I32" i="3" s="1"/>
  <c r="D33" i="3"/>
  <c r="F33" i="3"/>
  <c r="H33" i="3"/>
  <c r="A35" i="3"/>
  <c r="B35" i="3"/>
  <c r="D35" i="3"/>
  <c r="D43" i="3" s="1"/>
  <c r="E35" i="3"/>
  <c r="F35" i="3"/>
  <c r="G35" i="3" s="1"/>
  <c r="H35" i="3"/>
  <c r="H43" i="3" s="1"/>
  <c r="I35" i="3"/>
  <c r="B36" i="3"/>
  <c r="D36" i="3"/>
  <c r="F36" i="3"/>
  <c r="G36" i="3" s="1"/>
  <c r="H36" i="3"/>
  <c r="I36" i="3"/>
  <c r="D37" i="3"/>
  <c r="E36" i="3" s="1"/>
  <c r="F37" i="3"/>
  <c r="H37" i="3"/>
  <c r="A39" i="3"/>
  <c r="B39" i="3"/>
  <c r="D39" i="3"/>
  <c r="E39" i="3" s="1"/>
  <c r="F39" i="3"/>
  <c r="G39" i="3"/>
  <c r="H39" i="3"/>
  <c r="I39" i="3" s="1"/>
  <c r="B40" i="3"/>
  <c r="D40" i="3"/>
  <c r="D44" i="3" s="1"/>
  <c r="F40" i="3"/>
  <c r="H40" i="3"/>
  <c r="H44" i="3" s="1"/>
  <c r="D41" i="3"/>
  <c r="F41" i="3"/>
  <c r="G40" i="3" s="1"/>
  <c r="H41" i="3"/>
  <c r="B9" i="1"/>
  <c r="D9" i="1"/>
  <c r="F9" i="1"/>
  <c r="H9" i="1"/>
  <c r="A11" i="1"/>
  <c r="B11" i="1"/>
  <c r="D11" i="1"/>
  <c r="E11" i="1"/>
  <c r="F11" i="1"/>
  <c r="G11" i="1" s="1"/>
  <c r="H11" i="1"/>
  <c r="I11" i="1"/>
  <c r="B12" i="1"/>
  <c r="D12" i="1"/>
  <c r="E12" i="1" s="1"/>
  <c r="F12" i="1"/>
  <c r="G12" i="1"/>
  <c r="H12" i="1"/>
  <c r="I12" i="1" s="1"/>
  <c r="D13" i="1"/>
  <c r="F13" i="1"/>
  <c r="H13" i="1"/>
  <c r="A15" i="1"/>
  <c r="B15" i="1"/>
  <c r="D15" i="1"/>
  <c r="E15" i="1" s="1"/>
  <c r="F15" i="1"/>
  <c r="G15" i="1"/>
  <c r="H15" i="1"/>
  <c r="I15" i="1" s="1"/>
  <c r="B16" i="1"/>
  <c r="D16" i="1"/>
  <c r="E16" i="1"/>
  <c r="F16" i="1"/>
  <c r="G16" i="1" s="1"/>
  <c r="H16" i="1"/>
  <c r="I16" i="1"/>
  <c r="D17" i="1"/>
  <c r="F17" i="1"/>
  <c r="H17" i="1"/>
  <c r="A19" i="1"/>
  <c r="B19" i="1"/>
  <c r="D19" i="1"/>
  <c r="F19" i="1"/>
  <c r="G19" i="1" s="1"/>
  <c r="H19" i="1"/>
  <c r="I19" i="1"/>
  <c r="B20" i="1"/>
  <c r="D20" i="1"/>
  <c r="E20" i="1" s="1"/>
  <c r="F20" i="1"/>
  <c r="H20" i="1"/>
  <c r="I20" i="1" s="1"/>
  <c r="D21" i="1"/>
  <c r="E19" i="1" s="1"/>
  <c r="F21" i="1"/>
  <c r="G20" i="1" s="1"/>
  <c r="H21" i="1"/>
  <c r="A23" i="1"/>
  <c r="B23" i="1"/>
  <c r="D23" i="1"/>
  <c r="E23" i="1" s="1"/>
  <c r="F23" i="1"/>
  <c r="G23" i="1"/>
  <c r="H23" i="1"/>
  <c r="I23" i="1" s="1"/>
  <c r="B24" i="1"/>
  <c r="D24" i="1"/>
  <c r="E24" i="1"/>
  <c r="F24" i="1"/>
  <c r="G24" i="1" s="1"/>
  <c r="H24" i="1"/>
  <c r="I24" i="1"/>
  <c r="D25" i="1"/>
  <c r="F25" i="1"/>
  <c r="H25" i="1"/>
  <c r="A27" i="1"/>
  <c r="B27" i="1"/>
  <c r="D27" i="1"/>
  <c r="E27" i="1"/>
  <c r="F27" i="1"/>
  <c r="G27" i="1" s="1"/>
  <c r="H27" i="1"/>
  <c r="I27" i="1"/>
  <c r="B28" i="1"/>
  <c r="D28" i="1"/>
  <c r="E28" i="1" s="1"/>
  <c r="F28" i="1"/>
  <c r="G28" i="1"/>
  <c r="H28" i="1"/>
  <c r="I28" i="1" s="1"/>
  <c r="D29" i="1"/>
  <c r="F29" i="1"/>
  <c r="H29" i="1"/>
  <c r="A31" i="1"/>
  <c r="B31" i="1"/>
  <c r="D31" i="1"/>
  <c r="E31" i="1" s="1"/>
  <c r="F31" i="1"/>
  <c r="G31" i="1"/>
  <c r="H31" i="1"/>
  <c r="I31" i="1" s="1"/>
  <c r="B32" i="1"/>
  <c r="D32" i="1"/>
  <c r="E32" i="1"/>
  <c r="F32" i="1"/>
  <c r="G32" i="1" s="1"/>
  <c r="H32" i="1"/>
  <c r="I32" i="1"/>
  <c r="D33" i="1"/>
  <c r="F33" i="1"/>
  <c r="H33" i="1"/>
  <c r="A35" i="1"/>
  <c r="B35" i="1"/>
  <c r="D35" i="1"/>
  <c r="F35" i="1"/>
  <c r="G35" i="1" s="1"/>
  <c r="H35" i="1"/>
  <c r="I35" i="1"/>
  <c r="B36" i="1"/>
  <c r="D36" i="1"/>
  <c r="E36" i="1" s="1"/>
  <c r="F36" i="1"/>
  <c r="H36" i="1"/>
  <c r="I36" i="1" s="1"/>
  <c r="D37" i="1"/>
  <c r="E35" i="1" s="1"/>
  <c r="F37" i="1"/>
  <c r="G36" i="1" s="1"/>
  <c r="H37" i="1"/>
  <c r="A39" i="1"/>
  <c r="B39" i="1"/>
  <c r="D39" i="1"/>
  <c r="E39" i="1" s="1"/>
  <c r="F39" i="1"/>
  <c r="G39" i="1"/>
  <c r="H39" i="1"/>
  <c r="I39" i="1" s="1"/>
  <c r="B40" i="1"/>
  <c r="D40" i="1"/>
  <c r="D44" i="1" s="1"/>
  <c r="E40" i="1"/>
  <c r="F40" i="1"/>
  <c r="G40" i="1" s="1"/>
  <c r="H40" i="1"/>
  <c r="H44" i="1" s="1"/>
  <c r="I40" i="1"/>
  <c r="D41" i="1"/>
  <c r="F41" i="1"/>
  <c r="H41" i="1"/>
  <c r="H43" i="1"/>
  <c r="H45" i="1" s="1"/>
  <c r="F44" i="1"/>
  <c r="F45" i="2" l="1"/>
  <c r="G44" i="2" s="1"/>
  <c r="I44" i="1"/>
  <c r="D45" i="3"/>
  <c r="E43" i="3" s="1"/>
  <c r="H45" i="3"/>
  <c r="I43" i="3" s="1"/>
  <c r="D43" i="1"/>
  <c r="E23" i="3"/>
  <c r="I43" i="1"/>
  <c r="F44" i="3"/>
  <c r="F45" i="3" s="1"/>
  <c r="G43" i="3" s="1"/>
  <c r="E40" i="3"/>
  <c r="H44" i="2"/>
  <c r="G40" i="2"/>
  <c r="F43" i="1"/>
  <c r="I40" i="3"/>
  <c r="D44" i="2"/>
  <c r="F45" i="1" l="1"/>
  <c r="G44" i="1" s="1"/>
  <c r="I44" i="2"/>
  <c r="E44" i="3"/>
  <c r="I44" i="3"/>
  <c r="G44" i="3"/>
  <c r="E44" i="2"/>
  <c r="G43" i="2"/>
  <c r="H45" i="2"/>
  <c r="I43" i="2" s="1"/>
  <c r="D45" i="1"/>
  <c r="E44" i="1" s="1"/>
  <c r="E43" i="1"/>
  <c r="D45" i="2"/>
  <c r="E43" i="2" s="1"/>
  <c r="G43" i="1" l="1"/>
</calcChain>
</file>

<file path=xl/sharedStrings.xml><?xml version="1.0" encoding="utf-8"?>
<sst xmlns="http://schemas.openxmlformats.org/spreadsheetml/2006/main" count="61" uniqueCount="14">
  <si>
    <t>ENRON North American Gas - EOL vs NON-EOL Analysis</t>
  </si>
  <si>
    <t>PHYSICAL + FINANCIAL</t>
  </si>
  <si>
    <t>As of August 23, 2000</t>
  </si>
  <si>
    <t>LTD</t>
  </si>
  <si>
    <t>REGION</t>
  </si>
  <si>
    <t>% OF TOTAL DEAL COUNT</t>
  </si>
  <si>
    <t>% OF TOTAL VOLUME</t>
  </si>
  <si>
    <t>% OF TOTAL NOTIONAL VALUE</t>
  </si>
  <si>
    <t>TOTAL</t>
  </si>
  <si>
    <t>EOL</t>
  </si>
  <si>
    <t>NON-EOL</t>
  </si>
  <si>
    <t>FINANCIAL</t>
  </si>
  <si>
    <t>PHYSICAL</t>
  </si>
  <si>
    <t>G-DAILY-EST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</si>
</sst>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</numFmts>
  <fonts count="7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b/>
      <sz val="10"/>
      <name val="Arial"/>
      <family val="2"/>
    </font>
    <font>
      <b/>
      <sz val="10"/>
      <name val="Times New Roman"/>
      <family val="1"/>
    </font>
    <font>
      <sz val="10"/>
      <name val="Times New Roman"/>
      <family val="1"/>
    </font>
    <font>
      <b/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13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65"/>
      </top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5">
    <xf numFmtId="0" fontId="0" fillId="0" borderId="0" xfId="0"/>
    <xf numFmtId="0" fontId="2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0" fontId="3" fillId="0" borderId="0" xfId="0" applyFont="1" applyAlignment="1">
      <alignment horizontal="centerContinuous"/>
    </xf>
    <xf numFmtId="0" fontId="0" fillId="0" borderId="0" xfId="0" applyFill="1" applyBorder="1"/>
    <xf numFmtId="165" fontId="4" fillId="0" borderId="0" xfId="1" applyNumberFormat="1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165" fontId="5" fillId="0" borderId="0" xfId="1" applyNumberFormat="1" applyFont="1" applyFill="1" applyBorder="1"/>
    <xf numFmtId="2" fontId="5" fillId="0" borderId="0" xfId="1" applyNumberFormat="1" applyFont="1" applyFill="1" applyBorder="1" applyAlignment="1">
      <alignment horizontal="center"/>
    </xf>
    <xf numFmtId="0" fontId="0" fillId="0" borderId="0" xfId="0" applyBorder="1"/>
    <xf numFmtId="0" fontId="3" fillId="0" borderId="1" xfId="0" applyFont="1" applyBorder="1" applyAlignment="1">
      <alignment wrapText="1"/>
    </xf>
    <xf numFmtId="0" fontId="3" fillId="0" borderId="2" xfId="0" applyFont="1" applyBorder="1" applyAlignment="1">
      <alignment wrapText="1"/>
    </xf>
    <xf numFmtId="0" fontId="0" fillId="0" borderId="3" xfId="0" applyBorder="1" applyAlignment="1">
      <alignment wrapText="1"/>
    </xf>
    <xf numFmtId="3" fontId="6" fillId="0" borderId="4" xfId="0" applyNumberFormat="1" applyFont="1" applyBorder="1" applyAlignment="1">
      <alignment horizontal="center" wrapText="1"/>
    </xf>
    <xf numFmtId="3" fontId="6" fillId="0" borderId="5" xfId="0" applyNumberFormat="1" applyFont="1" applyBorder="1" applyAlignment="1">
      <alignment horizontal="center" wrapText="1"/>
    </xf>
    <xf numFmtId="2" fontId="4" fillId="0" borderId="0" xfId="1" applyNumberFormat="1" applyFont="1" applyFill="1" applyBorder="1" applyAlignment="1">
      <alignment horizontal="center"/>
    </xf>
    <xf numFmtId="0" fontId="3" fillId="0" borderId="0" xfId="0" applyFont="1" applyBorder="1"/>
    <xf numFmtId="0" fontId="3" fillId="0" borderId="6" xfId="0" applyFont="1" applyBorder="1"/>
    <xf numFmtId="0" fontId="0" fillId="0" borderId="6" xfId="0" applyBorder="1"/>
    <xf numFmtId="3" fontId="6" fillId="0" borderId="6" xfId="0" applyNumberFormat="1" applyFont="1" applyBorder="1" applyAlignment="1">
      <alignment horizontal="center"/>
    </xf>
    <xf numFmtId="165" fontId="4" fillId="0" borderId="6" xfId="1" applyNumberFormat="1" applyFont="1" applyFill="1" applyBorder="1" applyAlignment="1">
      <alignment horizontal="center"/>
    </xf>
    <xf numFmtId="0" fontId="0" fillId="0" borderId="7" xfId="0" applyBorder="1"/>
    <xf numFmtId="0" fontId="0" fillId="2" borderId="0" xfId="0" applyFill="1" applyBorder="1"/>
    <xf numFmtId="3" fontId="0" fillId="2" borderId="0" xfId="0" applyNumberFormat="1" applyFill="1" applyBorder="1"/>
    <xf numFmtId="3" fontId="0" fillId="2" borderId="0" xfId="0" applyNumberFormat="1" applyFill="1" applyBorder="1" applyAlignment="1">
      <alignment horizontal="center"/>
    </xf>
    <xf numFmtId="0" fontId="0" fillId="0" borderId="8" xfId="0" applyBorder="1"/>
    <xf numFmtId="0" fontId="0" fillId="3" borderId="0" xfId="0" applyFill="1" applyBorder="1"/>
    <xf numFmtId="3" fontId="0" fillId="3" borderId="0" xfId="0" applyNumberFormat="1" applyFill="1" applyBorder="1"/>
    <xf numFmtId="3" fontId="0" fillId="3" borderId="0" xfId="0" applyNumberFormat="1" applyFill="1" applyBorder="1" applyAlignment="1">
      <alignment horizontal="center"/>
    </xf>
    <xf numFmtId="3" fontId="0" fillId="0" borderId="0" xfId="0" applyNumberFormat="1" applyFill="1" applyBorder="1"/>
    <xf numFmtId="3" fontId="0" fillId="0" borderId="0" xfId="0" applyNumberFormat="1" applyFill="1" applyBorder="1" applyAlignment="1">
      <alignment horizontal="center"/>
    </xf>
    <xf numFmtId="0" fontId="0" fillId="0" borderId="9" xfId="0" applyFill="1" applyBorder="1"/>
    <xf numFmtId="3" fontId="0" fillId="0" borderId="9" xfId="0" applyNumberFormat="1" applyFill="1" applyBorder="1"/>
    <xf numFmtId="3" fontId="0" fillId="0" borderId="9" xfId="0" applyNumberFormat="1" applyFill="1" applyBorder="1" applyAlignment="1">
      <alignment horizontal="center"/>
    </xf>
    <xf numFmtId="165" fontId="5" fillId="0" borderId="9" xfId="1" applyNumberFormat="1" applyFont="1" applyFill="1" applyBorder="1" applyAlignment="1">
      <alignment horizontal="center"/>
    </xf>
    <xf numFmtId="0" fontId="0" fillId="0" borderId="0" xfId="0" applyFill="1"/>
    <xf numFmtId="2" fontId="5" fillId="0" borderId="0" xfId="0" applyNumberFormat="1" applyFont="1" applyFill="1" applyBorder="1" applyAlignment="1">
      <alignment horizontal="center"/>
    </xf>
    <xf numFmtId="165" fontId="4" fillId="0" borderId="9" xfId="1" applyNumberFormat="1" applyFont="1" applyFill="1" applyBorder="1" applyAlignment="1">
      <alignment horizontal="center"/>
    </xf>
    <xf numFmtId="0" fontId="4" fillId="0" borderId="0" xfId="0" applyFont="1" applyFill="1" applyBorder="1"/>
    <xf numFmtId="165" fontId="4" fillId="0" borderId="0" xfId="1" applyNumberFormat="1" applyFont="1" applyFill="1" applyBorder="1"/>
    <xf numFmtId="2" fontId="4" fillId="0" borderId="0" xfId="2" applyNumberFormat="1" applyFont="1" applyFill="1" applyBorder="1" applyAlignment="1">
      <alignment horizontal="center"/>
    </xf>
    <xf numFmtId="0" fontId="5" fillId="0" borderId="0" xfId="0" applyFont="1" applyFill="1" applyBorder="1"/>
    <xf numFmtId="0" fontId="0" fillId="0" borderId="9" xfId="0" applyFill="1" applyBorder="1" applyAlignment="1">
      <alignment horizontal="center"/>
    </xf>
    <xf numFmtId="2" fontId="5" fillId="0" borderId="0" xfId="2" applyNumberFormat="1" applyFont="1" applyFill="1" applyBorder="1" applyAlignment="1">
      <alignment horizontal="center"/>
    </xf>
    <xf numFmtId="0" fontId="2" fillId="0" borderId="0" xfId="0" applyFont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Lavarato/SOURCE%20DOCUMENTS/Shankman/DEAL%20BREAKDOWN%20ANALYSIS%2008-23-0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HYSICAL &amp; FINANCIAL"/>
      <sheetName val="FINANCIAL"/>
      <sheetName val="PHYSICAL"/>
      <sheetName val="PHYSICAL+FINANCIAL PIVOT "/>
      <sheetName val="FINANCIAL PIVOT"/>
      <sheetName val="PHYSICAL PIVOT"/>
      <sheetName val="BASIS"/>
    </sheetNames>
    <sheetDataSet>
      <sheetData sheetId="0"/>
      <sheetData sheetId="1"/>
      <sheetData sheetId="2"/>
      <sheetData sheetId="3">
        <row r="5">
          <cell r="B5" t="str">
            <v>REGION</v>
          </cell>
          <cell r="D5" t="str">
            <v>DEAL COUNT</v>
          </cell>
          <cell r="E5" t="str">
            <v>VOLUME</v>
          </cell>
          <cell r="F5" t="str">
            <v>NOTIONAL VALUE</v>
          </cell>
        </row>
        <row r="6">
          <cell r="B6" t="str">
            <v>CENTRAL</v>
          </cell>
          <cell r="C6" t="str">
            <v>EOL</v>
          </cell>
          <cell r="D6">
            <v>50922</v>
          </cell>
          <cell r="E6">
            <v>6979773980</v>
          </cell>
          <cell r="F6">
            <v>5726347700.6257553</v>
          </cell>
        </row>
        <row r="7">
          <cell r="C7" t="str">
            <v>NON-EOL</v>
          </cell>
          <cell r="D7">
            <v>13727</v>
          </cell>
          <cell r="E7">
            <v>2502301244.7862506</v>
          </cell>
          <cell r="F7">
            <v>5121889529.0577993</v>
          </cell>
        </row>
        <row r="8">
          <cell r="D8">
            <v>64649</v>
          </cell>
          <cell r="E8">
            <v>9482075224.7862511</v>
          </cell>
          <cell r="F8">
            <v>10848237229.683556</v>
          </cell>
        </row>
        <row r="9">
          <cell r="B9" t="str">
            <v>EAST</v>
          </cell>
          <cell r="C9" t="str">
            <v>EOL</v>
          </cell>
          <cell r="D9">
            <v>34890</v>
          </cell>
          <cell r="E9">
            <v>3773012095</v>
          </cell>
          <cell r="F9">
            <v>5690273752.1328554</v>
          </cell>
        </row>
        <row r="10">
          <cell r="C10" t="str">
            <v>NON-EOL</v>
          </cell>
          <cell r="D10">
            <v>24914</v>
          </cell>
          <cell r="E10">
            <v>7717784373.7301674</v>
          </cell>
          <cell r="F10">
            <v>15170634834.96768</v>
          </cell>
        </row>
        <row r="11">
          <cell r="D11">
            <v>59804</v>
          </cell>
          <cell r="E11">
            <v>11490796468.730167</v>
          </cell>
          <cell r="F11">
            <v>20860908587.100536</v>
          </cell>
        </row>
        <row r="12">
          <cell r="B12" t="str">
            <v>ECC-CANADA WEST</v>
          </cell>
          <cell r="C12" t="str">
            <v>EOL</v>
          </cell>
          <cell r="D12">
            <v>32291</v>
          </cell>
          <cell r="E12">
            <v>4478606068.3385572</v>
          </cell>
          <cell r="F12">
            <v>12347059859.445557</v>
          </cell>
        </row>
        <row r="13">
          <cell r="C13" t="str">
            <v>NON-EOL</v>
          </cell>
          <cell r="D13">
            <v>14449</v>
          </cell>
          <cell r="E13">
            <v>4107113350.6494923</v>
          </cell>
          <cell r="F13">
            <v>8417642219.3046808</v>
          </cell>
        </row>
        <row r="14">
          <cell r="D14">
            <v>46740</v>
          </cell>
          <cell r="E14">
            <v>8585719418.9880495</v>
          </cell>
          <cell r="F14">
            <v>20764702078.750237</v>
          </cell>
        </row>
        <row r="15">
          <cell r="B15" t="str">
            <v>ENA-CANADA EAST</v>
          </cell>
          <cell r="C15" t="str">
            <v>EOL</v>
          </cell>
          <cell r="D15">
            <v>2246</v>
          </cell>
          <cell r="E15">
            <v>321674334.01100004</v>
          </cell>
          <cell r="F15">
            <v>1065545599.8509707</v>
          </cell>
        </row>
        <row r="16">
          <cell r="C16" t="str">
            <v>NON-EOL</v>
          </cell>
          <cell r="D16">
            <v>2582</v>
          </cell>
          <cell r="E16">
            <v>437136856.78910148</v>
          </cell>
          <cell r="F16">
            <v>1396573768.8555896</v>
          </cell>
        </row>
        <row r="17">
          <cell r="D17">
            <v>4828</v>
          </cell>
          <cell r="E17">
            <v>758811190.80010152</v>
          </cell>
          <cell r="F17">
            <v>2462119368.7065601</v>
          </cell>
        </row>
        <row r="18">
          <cell r="B18" t="str">
            <v>G-DAILY-EST</v>
          </cell>
          <cell r="C18" t="str">
            <v>EOL</v>
          </cell>
          <cell r="D18">
            <v>7540</v>
          </cell>
          <cell r="E18">
            <v>1583324882</v>
          </cell>
          <cell r="F18">
            <v>5457605685.9053793</v>
          </cell>
        </row>
        <row r="19">
          <cell r="C19" t="str">
            <v>NON-EOL</v>
          </cell>
          <cell r="D19">
            <v>2822</v>
          </cell>
          <cell r="E19">
            <v>968013904.58130002</v>
          </cell>
          <cell r="F19">
            <v>3103244225.3131814</v>
          </cell>
        </row>
        <row r="20">
          <cell r="D20">
            <v>10362</v>
          </cell>
          <cell r="E20">
            <v>2551338786.5812998</v>
          </cell>
          <cell r="F20">
            <v>8560849911.2185612</v>
          </cell>
        </row>
        <row r="21">
          <cell r="B21" t="str">
            <v>NG-PRICE</v>
          </cell>
          <cell r="C21" t="str">
            <v>EOL</v>
          </cell>
          <cell r="D21">
            <v>44965</v>
          </cell>
          <cell r="E21">
            <v>17865246912</v>
          </cell>
          <cell r="F21">
            <v>66740356183.800003</v>
          </cell>
        </row>
        <row r="22">
          <cell r="C22" t="str">
            <v>NON-EOL</v>
          </cell>
          <cell r="D22">
            <v>35943</v>
          </cell>
          <cell r="E22">
            <v>40540549043.987053</v>
          </cell>
          <cell r="F22">
            <v>139635966247.55338</v>
          </cell>
        </row>
        <row r="23">
          <cell r="D23">
            <v>80908</v>
          </cell>
          <cell r="E23">
            <v>58405795955.987053</v>
          </cell>
          <cell r="F23">
            <v>206376322431.35339</v>
          </cell>
        </row>
        <row r="24">
          <cell r="B24" t="str">
            <v>TEXAS</v>
          </cell>
          <cell r="C24" t="str">
            <v>EOL</v>
          </cell>
          <cell r="D24">
            <v>8259</v>
          </cell>
          <cell r="E24">
            <v>1480644168</v>
          </cell>
          <cell r="F24">
            <v>1970565414.2925003</v>
          </cell>
        </row>
        <row r="25">
          <cell r="C25" t="str">
            <v>NON-EOL</v>
          </cell>
          <cell r="D25">
            <v>8469</v>
          </cell>
          <cell r="E25">
            <v>3239923635.1624222</v>
          </cell>
          <cell r="F25">
            <v>5153435909.0902519</v>
          </cell>
        </row>
        <row r="26">
          <cell r="D26">
            <v>16728</v>
          </cell>
          <cell r="E26">
            <v>4720567803.1624222</v>
          </cell>
          <cell r="F26">
            <v>7124001323.3827524</v>
          </cell>
        </row>
        <row r="27">
          <cell r="B27" t="str">
            <v>WEST</v>
          </cell>
          <cell r="C27" t="str">
            <v>EOL</v>
          </cell>
          <cell r="D27">
            <v>37882</v>
          </cell>
          <cell r="E27">
            <v>7949356460</v>
          </cell>
          <cell r="F27">
            <v>4125360480.4665618</v>
          </cell>
        </row>
        <row r="28">
          <cell r="C28" t="str">
            <v>NON-EOL</v>
          </cell>
          <cell r="D28">
            <v>16411</v>
          </cell>
          <cell r="E28">
            <v>6264702761.8959551</v>
          </cell>
          <cell r="F28">
            <v>6045207055.7518387</v>
          </cell>
        </row>
        <row r="29">
          <cell r="D29">
            <v>54293</v>
          </cell>
          <cell r="E29">
            <v>14214059221.895954</v>
          </cell>
          <cell r="F29">
            <v>10170567536.218401</v>
          </cell>
        </row>
      </sheetData>
      <sheetData sheetId="4">
        <row r="5">
          <cell r="B5" t="str">
            <v>REGION</v>
          </cell>
          <cell r="D5" t="str">
            <v>DEAL COUNT</v>
          </cell>
          <cell r="E5" t="str">
            <v>VOLUME</v>
          </cell>
          <cell r="F5" t="str">
            <v>NOTIONAL VALUE</v>
          </cell>
        </row>
        <row r="6">
          <cell r="B6" t="str">
            <v>CENTRAL</v>
          </cell>
          <cell r="C6" t="str">
            <v>EOL</v>
          </cell>
          <cell r="D6">
            <v>7176</v>
          </cell>
          <cell r="E6">
            <v>6257345000</v>
          </cell>
          <cell r="F6">
            <v>3257071014.0200005</v>
          </cell>
        </row>
        <row r="7">
          <cell r="C7" t="str">
            <v>NON-EOL</v>
          </cell>
          <cell r="D7">
            <v>2089</v>
          </cell>
          <cell r="E7">
            <v>1307559525</v>
          </cell>
          <cell r="F7">
            <v>1232191363.0608237</v>
          </cell>
        </row>
        <row r="8">
          <cell r="D8">
            <v>9265</v>
          </cell>
          <cell r="E8">
            <v>7564904525</v>
          </cell>
          <cell r="F8">
            <v>4489262377.0808239</v>
          </cell>
        </row>
        <row r="9">
          <cell r="B9" t="str">
            <v>EAST</v>
          </cell>
          <cell r="C9" t="str">
            <v>EOL</v>
          </cell>
          <cell r="D9">
            <v>5587</v>
          </cell>
          <cell r="E9">
            <v>2916183472</v>
          </cell>
          <cell r="F9">
            <v>2340456500.1412482</v>
          </cell>
        </row>
        <row r="10">
          <cell r="C10" t="str">
            <v>NON-EOL</v>
          </cell>
          <cell r="D10">
            <v>3458</v>
          </cell>
          <cell r="E10">
            <v>3742724548.25</v>
          </cell>
          <cell r="F10">
            <v>1848577106.70907</v>
          </cell>
        </row>
        <row r="11">
          <cell r="D11">
            <v>9045</v>
          </cell>
          <cell r="E11">
            <v>6658908020.25</v>
          </cell>
          <cell r="F11">
            <v>4189033606.850318</v>
          </cell>
        </row>
        <row r="12">
          <cell r="B12" t="str">
            <v>ECC-CANADA WEST</v>
          </cell>
          <cell r="C12" t="str">
            <v>EOL</v>
          </cell>
          <cell r="D12">
            <v>3727</v>
          </cell>
          <cell r="E12">
            <v>2164898186.0556016</v>
          </cell>
          <cell r="F12">
            <v>5091124857.3383493</v>
          </cell>
        </row>
        <row r="13">
          <cell r="C13" t="str">
            <v>NON-EOL</v>
          </cell>
          <cell r="D13">
            <v>2452</v>
          </cell>
          <cell r="E13">
            <v>2531949751.784708</v>
          </cell>
          <cell r="F13">
            <v>3483947885.1031747</v>
          </cell>
        </row>
        <row r="14">
          <cell r="D14">
            <v>6179</v>
          </cell>
          <cell r="E14">
            <v>4696847937.8403091</v>
          </cell>
          <cell r="F14">
            <v>8575072742.4415245</v>
          </cell>
        </row>
        <row r="15">
          <cell r="B15" t="str">
            <v>ENA-CANADA EAST</v>
          </cell>
          <cell r="C15" t="str">
            <v>EOL</v>
          </cell>
          <cell r="D15">
            <v>133</v>
          </cell>
          <cell r="E15">
            <v>42763300</v>
          </cell>
          <cell r="F15">
            <v>74922994.336955503</v>
          </cell>
        </row>
        <row r="16">
          <cell r="C16" t="str">
            <v>NON-EOL</v>
          </cell>
          <cell r="D16">
            <v>29</v>
          </cell>
          <cell r="E16">
            <v>13075000</v>
          </cell>
          <cell r="F16">
            <v>41567795.555</v>
          </cell>
        </row>
        <row r="17">
          <cell r="D17">
            <v>162</v>
          </cell>
          <cell r="E17">
            <v>55838300</v>
          </cell>
          <cell r="F17">
            <v>116490789.89195549</v>
          </cell>
        </row>
        <row r="18">
          <cell r="B18" t="str">
            <v>G-DAILY-EST</v>
          </cell>
          <cell r="C18" t="str">
            <v>EOL</v>
          </cell>
          <cell r="D18">
            <v>7540</v>
          </cell>
          <cell r="E18">
            <v>1583324882</v>
          </cell>
          <cell r="F18">
            <v>5457605685.9053812</v>
          </cell>
        </row>
        <row r="19">
          <cell r="C19" t="str">
            <v>NON-EOL</v>
          </cell>
          <cell r="D19">
            <v>2822</v>
          </cell>
          <cell r="E19">
            <v>968013904.58130002</v>
          </cell>
          <cell r="F19">
            <v>3103244225.3131819</v>
          </cell>
        </row>
        <row r="20">
          <cell r="D20">
            <v>10362</v>
          </cell>
          <cell r="E20">
            <v>2551338786.5812998</v>
          </cell>
          <cell r="F20">
            <v>8560849911.2185631</v>
          </cell>
        </row>
        <row r="21">
          <cell r="B21" t="str">
            <v>NG-PRICE</v>
          </cell>
          <cell r="C21" t="str">
            <v>EOL</v>
          </cell>
          <cell r="D21">
            <v>44964</v>
          </cell>
          <cell r="E21">
            <v>17865236912</v>
          </cell>
          <cell r="F21">
            <v>66740329183.800003</v>
          </cell>
        </row>
        <row r="22">
          <cell r="C22" t="str">
            <v>NON-EOL</v>
          </cell>
          <cell r="D22">
            <v>35758</v>
          </cell>
          <cell r="E22">
            <v>39821631938.979996</v>
          </cell>
          <cell r="F22">
            <v>136923029357.03139</v>
          </cell>
        </row>
        <row r="23">
          <cell r="D23">
            <v>80722</v>
          </cell>
          <cell r="E23">
            <v>57686868850.979996</v>
          </cell>
          <cell r="F23">
            <v>203663358540.83139</v>
          </cell>
        </row>
        <row r="24">
          <cell r="B24" t="str">
            <v>TEXAS</v>
          </cell>
          <cell r="C24" t="str">
            <v>EOL</v>
          </cell>
          <cell r="D24">
            <v>3784</v>
          </cell>
          <cell r="E24">
            <v>1346556500</v>
          </cell>
          <cell r="F24">
            <v>1472090708.9710002</v>
          </cell>
        </row>
        <row r="25">
          <cell r="C25" t="str">
            <v>NON-EOL</v>
          </cell>
          <cell r="D25">
            <v>2747</v>
          </cell>
          <cell r="E25">
            <v>2030927296</v>
          </cell>
          <cell r="F25">
            <v>1166775126.2107997</v>
          </cell>
        </row>
        <row r="26">
          <cell r="D26">
            <v>6531</v>
          </cell>
          <cell r="E26">
            <v>3377483796</v>
          </cell>
          <cell r="F26">
            <v>2638865835.1817999</v>
          </cell>
        </row>
        <row r="27">
          <cell r="B27" t="str">
            <v>WEST</v>
          </cell>
          <cell r="C27" t="str">
            <v>EOL</v>
          </cell>
          <cell r="D27">
            <v>16211</v>
          </cell>
          <cell r="E27">
            <v>7707251600</v>
          </cell>
          <cell r="F27">
            <v>3190354998.8245625</v>
          </cell>
        </row>
        <row r="28">
          <cell r="C28" t="str">
            <v>NON-EOL</v>
          </cell>
          <cell r="D28">
            <v>7441</v>
          </cell>
          <cell r="E28">
            <v>5355035119.4899559</v>
          </cell>
          <cell r="F28">
            <v>2972974566.0669837</v>
          </cell>
        </row>
        <row r="29">
          <cell r="D29">
            <v>23652</v>
          </cell>
          <cell r="E29">
            <v>13062286719.489956</v>
          </cell>
          <cell r="F29">
            <v>6163329564.8915462</v>
          </cell>
        </row>
      </sheetData>
      <sheetData sheetId="5">
        <row r="5">
          <cell r="B5" t="str">
            <v>REGION</v>
          </cell>
          <cell r="D5" t="str">
            <v>DEAL COUNT</v>
          </cell>
          <cell r="E5" t="str">
            <v>VOLUME</v>
          </cell>
          <cell r="F5" t="str">
            <v>NOTIONAL VALUE</v>
          </cell>
        </row>
        <row r="6">
          <cell r="B6" t="str">
            <v>CENTRAL</v>
          </cell>
          <cell r="C6" t="str">
            <v>EOL</v>
          </cell>
          <cell r="D6">
            <v>43746</v>
          </cell>
          <cell r="E6">
            <v>722428980</v>
          </cell>
          <cell r="F6">
            <v>2469276686.6057577</v>
          </cell>
        </row>
        <row r="7">
          <cell r="C7" t="str">
            <v>NON-EOL</v>
          </cell>
          <cell r="D7">
            <v>11638</v>
          </cell>
          <cell r="E7">
            <v>1194741719.7862504</v>
          </cell>
          <cell r="F7">
            <v>3889698165.9969645</v>
          </cell>
        </row>
        <row r="8">
          <cell r="D8">
            <v>55384</v>
          </cell>
          <cell r="E8">
            <v>1917170699.7862504</v>
          </cell>
          <cell r="F8">
            <v>6358974852.6027222</v>
          </cell>
        </row>
        <row r="9">
          <cell r="B9" t="str">
            <v>EAST</v>
          </cell>
          <cell r="C9" t="str">
            <v>EOL</v>
          </cell>
          <cell r="D9">
            <v>29303</v>
          </cell>
          <cell r="E9">
            <v>856828623</v>
          </cell>
          <cell r="F9">
            <v>3349817251.9916015</v>
          </cell>
        </row>
        <row r="10">
          <cell r="C10" t="str">
            <v>NON-EOL</v>
          </cell>
          <cell r="D10">
            <v>21456</v>
          </cell>
          <cell r="E10">
            <v>3975059825.4801607</v>
          </cell>
          <cell r="F10">
            <v>13322057728.258612</v>
          </cell>
        </row>
        <row r="11">
          <cell r="D11">
            <v>50759</v>
          </cell>
          <cell r="E11">
            <v>4831888448.4801607</v>
          </cell>
          <cell r="F11">
            <v>16671874980.250214</v>
          </cell>
        </row>
        <row r="12">
          <cell r="B12" t="str">
            <v>ECC-CANADA WEST</v>
          </cell>
          <cell r="C12" t="str">
            <v>EOL</v>
          </cell>
          <cell r="D12">
            <v>28564</v>
          </cell>
          <cell r="E12">
            <v>2313707882.2829905</v>
          </cell>
          <cell r="F12">
            <v>7255935002.1072168</v>
          </cell>
        </row>
        <row r="13">
          <cell r="C13" t="str">
            <v>NON-EOL</v>
          </cell>
          <cell r="D13">
            <v>11997</v>
          </cell>
          <cell r="E13">
            <v>1575163598.8647974</v>
          </cell>
          <cell r="F13">
            <v>4933694334.2015381</v>
          </cell>
        </row>
        <row r="14">
          <cell r="D14">
            <v>40561</v>
          </cell>
          <cell r="E14">
            <v>3888871481.147788</v>
          </cell>
          <cell r="F14">
            <v>12189629336.308754</v>
          </cell>
        </row>
        <row r="15">
          <cell r="B15" t="str">
            <v>ENA-CANADA EAST</v>
          </cell>
          <cell r="C15" t="str">
            <v>EOL</v>
          </cell>
          <cell r="D15">
            <v>2113</v>
          </cell>
          <cell r="E15">
            <v>278911034.01100004</v>
          </cell>
          <cell r="F15">
            <v>990622605.51401675</v>
          </cell>
        </row>
        <row r="16">
          <cell r="C16" t="str">
            <v>NON-EOL</v>
          </cell>
          <cell r="D16">
            <v>2553</v>
          </cell>
          <cell r="E16">
            <v>424061856.78910184</v>
          </cell>
          <cell r="F16">
            <v>1355005973.3005898</v>
          </cell>
        </row>
        <row r="17">
          <cell r="D17">
            <v>4666</v>
          </cell>
          <cell r="E17">
            <v>702972890.80010188</v>
          </cell>
          <cell r="F17">
            <v>2345628578.8146067</v>
          </cell>
        </row>
        <row r="18">
          <cell r="B18" t="str">
            <v>NG-PRICE</v>
          </cell>
          <cell r="C18" t="str">
            <v>EOL</v>
          </cell>
          <cell r="D18">
            <v>1</v>
          </cell>
          <cell r="E18">
            <v>10000</v>
          </cell>
          <cell r="F18">
            <v>27000</v>
          </cell>
        </row>
        <row r="19">
          <cell r="C19" t="str">
            <v>NON-EOL</v>
          </cell>
          <cell r="D19">
            <v>185</v>
          </cell>
          <cell r="E19">
            <v>718917105.00705504</v>
          </cell>
          <cell r="F19">
            <v>2712936890.5220265</v>
          </cell>
        </row>
        <row r="20">
          <cell r="D20">
            <v>186</v>
          </cell>
          <cell r="E20">
            <v>718927105.00705504</v>
          </cell>
          <cell r="F20">
            <v>2712963890.5220265</v>
          </cell>
        </row>
        <row r="21">
          <cell r="B21" t="str">
            <v>TEXAS</v>
          </cell>
          <cell r="C21" t="str">
            <v>EOL</v>
          </cell>
          <cell r="D21">
            <v>4475</v>
          </cell>
          <cell r="E21">
            <v>134087668</v>
          </cell>
          <cell r="F21">
            <v>498474705.3215</v>
          </cell>
        </row>
        <row r="22">
          <cell r="C22" t="str">
            <v>NON-EOL</v>
          </cell>
          <cell r="D22">
            <v>5722</v>
          </cell>
          <cell r="E22">
            <v>1208996339.1624212</v>
          </cell>
          <cell r="F22">
            <v>3986660782.8794522</v>
          </cell>
        </row>
        <row r="23">
          <cell r="D23">
            <v>10197</v>
          </cell>
          <cell r="E23">
            <v>1343084007.1624212</v>
          </cell>
          <cell r="F23">
            <v>4485135488.2009525</v>
          </cell>
        </row>
        <row r="24">
          <cell r="B24" t="str">
            <v>WEST</v>
          </cell>
          <cell r="C24" t="str">
            <v>EOL</v>
          </cell>
          <cell r="D24">
            <v>21671</v>
          </cell>
          <cell r="E24">
            <v>242104860</v>
          </cell>
          <cell r="F24">
            <v>935005481.64199996</v>
          </cell>
        </row>
        <row r="25">
          <cell r="C25" t="str">
            <v>NON-EOL</v>
          </cell>
          <cell r="D25">
            <v>8970</v>
          </cell>
          <cell r="E25">
            <v>909667642.40600002</v>
          </cell>
          <cell r="F25">
            <v>3072232489.684844</v>
          </cell>
        </row>
        <row r="26">
          <cell r="D26">
            <v>30641</v>
          </cell>
          <cell r="E26">
            <v>1151772502.4060001</v>
          </cell>
          <cell r="F26">
            <v>4007237971.3268442</v>
          </cell>
        </row>
      </sheetData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0"/>
  <sheetViews>
    <sheetView zoomScale="75" workbookViewId="0">
      <selection activeCell="A4" sqref="A4"/>
    </sheetView>
  </sheetViews>
  <sheetFormatPr defaultRowHeight="12.75" x14ac:dyDescent="0.2"/>
  <cols>
    <col min="1" max="1" width="22.42578125" customWidth="1"/>
    <col min="2" max="2" width="12.85546875" customWidth="1"/>
    <col min="3" max="3" width="7.85546875" customWidth="1"/>
    <col min="4" max="4" width="20.140625" customWidth="1"/>
    <col min="5" max="5" width="16.140625" customWidth="1"/>
    <col min="6" max="6" width="25.140625" customWidth="1"/>
    <col min="7" max="7" width="15.7109375" customWidth="1"/>
    <col min="8" max="8" width="19.5703125" bestFit="1" customWidth="1"/>
    <col min="9" max="9" width="20.85546875" customWidth="1"/>
    <col min="10" max="10" width="23" bestFit="1" customWidth="1"/>
  </cols>
  <sheetData>
    <row r="1" spans="1:10" ht="15.75" x14ac:dyDescent="0.25">
      <c r="A1" s="44" t="s">
        <v>0</v>
      </c>
      <c r="B1" s="44"/>
      <c r="C1" s="44"/>
      <c r="D1" s="44"/>
      <c r="E1" s="44"/>
      <c r="F1" s="44"/>
      <c r="G1" s="44"/>
      <c r="H1" s="44"/>
      <c r="I1" s="44"/>
    </row>
    <row r="2" spans="1:10" ht="15.75" x14ac:dyDescent="0.25">
      <c r="A2" s="1" t="s">
        <v>1</v>
      </c>
      <c r="B2" s="2"/>
      <c r="C2" s="2"/>
      <c r="D2" s="2"/>
      <c r="E2" s="2"/>
      <c r="F2" s="2"/>
      <c r="G2" s="2"/>
      <c r="H2" s="2"/>
      <c r="I2" s="2"/>
    </row>
    <row r="3" spans="1:10" x14ac:dyDescent="0.2">
      <c r="A3" s="3" t="s">
        <v>2</v>
      </c>
      <c r="B3" s="2"/>
      <c r="C3" s="2"/>
      <c r="D3" s="2"/>
      <c r="E3" s="2"/>
      <c r="F3" s="2"/>
      <c r="G3" s="2"/>
      <c r="H3" s="2"/>
      <c r="I3" s="2"/>
    </row>
    <row r="4" spans="1:10" x14ac:dyDescent="0.2">
      <c r="A4" s="3" t="s">
        <v>3</v>
      </c>
      <c r="B4" s="2"/>
      <c r="C4" s="2"/>
      <c r="D4" s="2"/>
      <c r="E4" s="2"/>
      <c r="F4" s="2"/>
      <c r="G4" s="2"/>
      <c r="H4" s="2"/>
      <c r="I4" s="2"/>
    </row>
    <row r="6" spans="1:10" x14ac:dyDescent="0.2">
      <c r="A6" s="4"/>
      <c r="B6" s="4"/>
      <c r="C6" s="4"/>
      <c r="I6" s="5"/>
      <c r="J6" s="6"/>
    </row>
    <row r="7" spans="1:10" x14ac:dyDescent="0.2">
      <c r="I7" s="7"/>
      <c r="J7" s="8"/>
    </row>
    <row r="8" spans="1:10" ht="13.5" thickBot="1" x14ac:dyDescent="0.25">
      <c r="A8" s="9"/>
      <c r="B8" s="9"/>
      <c r="C8" s="9"/>
      <c r="D8" s="9"/>
      <c r="E8" s="9"/>
      <c r="F8" s="9"/>
      <c r="G8" s="9"/>
      <c r="H8" s="9"/>
      <c r="I8" s="7"/>
      <c r="J8" s="8"/>
    </row>
    <row r="9" spans="1:10" ht="26.25" thickBot="1" x14ac:dyDescent="0.25">
      <c r="A9" s="10" t="s">
        <v>4</v>
      </c>
      <c r="B9" s="11" t="str">
        <f>'[1]PHYSICAL+FINANCIAL PIVOT '!B5</f>
        <v>REGION</v>
      </c>
      <c r="C9" s="12"/>
      <c r="D9" s="13" t="str">
        <f>'[1]PHYSICAL+FINANCIAL PIVOT '!D5</f>
        <v>DEAL COUNT</v>
      </c>
      <c r="E9" s="13" t="s">
        <v>5</v>
      </c>
      <c r="F9" s="13" t="str">
        <f>'[1]PHYSICAL+FINANCIAL PIVOT '!E5</f>
        <v>VOLUME</v>
      </c>
      <c r="G9" s="13" t="s">
        <v>6</v>
      </c>
      <c r="H9" s="14" t="str">
        <f>'[1]PHYSICAL+FINANCIAL PIVOT '!F5</f>
        <v>NOTIONAL VALUE</v>
      </c>
      <c r="I9" s="13" t="s">
        <v>7</v>
      </c>
      <c r="J9" s="15"/>
    </row>
    <row r="10" spans="1:10" x14ac:dyDescent="0.2">
      <c r="A10" s="16"/>
      <c r="B10" s="17"/>
      <c r="C10" s="18"/>
      <c r="D10" s="19"/>
      <c r="E10" s="19"/>
      <c r="F10" s="19"/>
      <c r="G10" s="19"/>
      <c r="H10" s="19"/>
      <c r="I10" s="20"/>
      <c r="J10" s="15"/>
    </row>
    <row r="11" spans="1:10" x14ac:dyDescent="0.2">
      <c r="A11" s="21" t="str">
        <f>'[1]PHYSICAL+FINANCIAL PIVOT '!B6</f>
        <v>CENTRAL</v>
      </c>
      <c r="B11" s="22" t="str">
        <f>'[1]PHYSICAL+FINANCIAL PIVOT '!C6</f>
        <v>EOL</v>
      </c>
      <c r="C11" s="22"/>
      <c r="D11" s="23">
        <f>'[1]PHYSICAL+FINANCIAL PIVOT '!D6</f>
        <v>50922</v>
      </c>
      <c r="E11" s="24">
        <f>(D11/D13)*100</f>
        <v>78.766879611440245</v>
      </c>
      <c r="F11" s="23">
        <f>'[1]PHYSICAL+FINANCIAL PIVOT '!E6</f>
        <v>6979773980</v>
      </c>
      <c r="G11" s="24">
        <f>(F11/F13)*100</f>
        <v>73.610194124539248</v>
      </c>
      <c r="H11" s="23">
        <f>'[1]PHYSICAL+FINANCIAL PIVOT '!F6</f>
        <v>5726347700.6257553</v>
      </c>
      <c r="I11" s="24">
        <f>(H11/H13)*100</f>
        <v>52.785974157690809</v>
      </c>
      <c r="J11" s="8"/>
    </row>
    <row r="12" spans="1:10" x14ac:dyDescent="0.2">
      <c r="A12" s="25"/>
      <c r="B12" s="26" t="str">
        <f>'[1]PHYSICAL+FINANCIAL PIVOT '!C7</f>
        <v>NON-EOL</v>
      </c>
      <c r="C12" s="26"/>
      <c r="D12" s="27">
        <f>'[1]PHYSICAL+FINANCIAL PIVOT '!D7</f>
        <v>13727</v>
      </c>
      <c r="E12" s="28">
        <f>(D12/D13)*100</f>
        <v>21.233120388559762</v>
      </c>
      <c r="F12" s="27">
        <f>'[1]PHYSICAL+FINANCIAL PIVOT '!E7</f>
        <v>2502301244.7862506</v>
      </c>
      <c r="G12" s="28">
        <f>(F12/F13)*100</f>
        <v>26.389805875460752</v>
      </c>
      <c r="H12" s="27">
        <f>'[1]PHYSICAL+FINANCIAL PIVOT '!F7</f>
        <v>5121889529.0577993</v>
      </c>
      <c r="I12" s="28">
        <f>(H12/H13)*100</f>
        <v>47.214025842309184</v>
      </c>
      <c r="J12" s="8"/>
    </row>
    <row r="13" spans="1:10" x14ac:dyDescent="0.2">
      <c r="A13" s="4"/>
      <c r="B13" s="4" t="s">
        <v>8</v>
      </c>
      <c r="C13" s="4"/>
      <c r="D13" s="29">
        <f>'[1]PHYSICAL+FINANCIAL PIVOT '!D8</f>
        <v>64649</v>
      </c>
      <c r="E13" s="30"/>
      <c r="F13" s="29">
        <f>'[1]PHYSICAL+FINANCIAL PIVOT '!E8</f>
        <v>9482075224.7862511</v>
      </c>
      <c r="G13" s="30"/>
      <c r="H13" s="29">
        <f>'[1]PHYSICAL+FINANCIAL PIVOT '!F8</f>
        <v>10848237229.683556</v>
      </c>
      <c r="I13" s="30"/>
      <c r="J13" s="8"/>
    </row>
    <row r="14" spans="1:10" s="35" customFormat="1" x14ac:dyDescent="0.2">
      <c r="A14" s="4"/>
      <c r="B14" s="31"/>
      <c r="C14" s="31"/>
      <c r="D14" s="32"/>
      <c r="E14" s="33"/>
      <c r="F14" s="32"/>
      <c r="G14" s="33"/>
      <c r="H14" s="32"/>
      <c r="I14" s="34"/>
      <c r="J14" s="8"/>
    </row>
    <row r="15" spans="1:10" x14ac:dyDescent="0.2">
      <c r="A15" s="21" t="str">
        <f>'[1]PHYSICAL+FINANCIAL PIVOT '!B9</f>
        <v>EAST</v>
      </c>
      <c r="B15" s="22" t="str">
        <f>'[1]PHYSICAL+FINANCIAL PIVOT '!C9</f>
        <v>EOL</v>
      </c>
      <c r="C15" s="22"/>
      <c r="D15" s="23">
        <f>'[1]PHYSICAL+FINANCIAL PIVOT '!D9</f>
        <v>34890</v>
      </c>
      <c r="E15" s="24">
        <f>(D15/D17)*100</f>
        <v>58.340579225469867</v>
      </c>
      <c r="F15" s="23">
        <f>'[1]PHYSICAL+FINANCIAL PIVOT '!E9</f>
        <v>3773012095</v>
      </c>
      <c r="G15" s="24">
        <f>(F15/F17)*100</f>
        <v>32.835078971831713</v>
      </c>
      <c r="H15" s="23">
        <f>'[1]PHYSICAL+FINANCIAL PIVOT '!F9</f>
        <v>5690273752.1328554</v>
      </c>
      <c r="I15" s="24">
        <f>(H15/H17)*100</f>
        <v>27.27720956340065</v>
      </c>
      <c r="J15" s="6"/>
    </row>
    <row r="16" spans="1:10" x14ac:dyDescent="0.2">
      <c r="A16" s="25"/>
      <c r="B16" s="26" t="str">
        <f>'[1]PHYSICAL+FINANCIAL PIVOT '!C10</f>
        <v>NON-EOL</v>
      </c>
      <c r="C16" s="26"/>
      <c r="D16" s="27">
        <f>'[1]PHYSICAL+FINANCIAL PIVOT '!D10</f>
        <v>24914</v>
      </c>
      <c r="E16" s="28">
        <f>(D16/D17)*100</f>
        <v>41.659420774530133</v>
      </c>
      <c r="F16" s="27">
        <f>'[1]PHYSICAL+FINANCIAL PIVOT '!E10</f>
        <v>7717784373.7301674</v>
      </c>
      <c r="G16" s="28">
        <f>(F16/F17)*100</f>
        <v>67.164921028168294</v>
      </c>
      <c r="H16" s="27">
        <f>'[1]PHYSICAL+FINANCIAL PIVOT '!F10</f>
        <v>15170634834.96768</v>
      </c>
      <c r="I16" s="28">
        <f>(H16/H17)*100</f>
        <v>72.72279043659934</v>
      </c>
      <c r="J16" s="36"/>
    </row>
    <row r="17" spans="1:10" x14ac:dyDescent="0.2">
      <c r="A17" s="4"/>
      <c r="B17" s="4" t="s">
        <v>8</v>
      </c>
      <c r="C17" s="4"/>
      <c r="D17" s="29">
        <f>'[1]PHYSICAL+FINANCIAL PIVOT '!D11</f>
        <v>59804</v>
      </c>
      <c r="E17" s="30"/>
      <c r="F17" s="29">
        <f>'[1]PHYSICAL+FINANCIAL PIVOT '!E11</f>
        <v>11490796468.730167</v>
      </c>
      <c r="G17" s="30"/>
      <c r="H17" s="29">
        <f>'[1]PHYSICAL+FINANCIAL PIVOT '!F11</f>
        <v>20860908587.100536</v>
      </c>
      <c r="I17" s="30"/>
      <c r="J17" s="8"/>
    </row>
    <row r="18" spans="1:10" x14ac:dyDescent="0.2">
      <c r="A18" s="4"/>
      <c r="B18" s="31"/>
      <c r="C18" s="31"/>
      <c r="D18" s="32"/>
      <c r="E18" s="33"/>
      <c r="F18" s="32"/>
      <c r="G18" s="33"/>
      <c r="H18" s="32"/>
      <c r="I18" s="34"/>
      <c r="J18" s="8"/>
    </row>
    <row r="19" spans="1:10" x14ac:dyDescent="0.2">
      <c r="A19" s="21" t="str">
        <f>'[1]PHYSICAL+FINANCIAL PIVOT '!B12</f>
        <v>ECC-CANADA WEST</v>
      </c>
      <c r="B19" s="22" t="str">
        <f>'[1]PHYSICAL+FINANCIAL PIVOT '!C12</f>
        <v>EOL</v>
      </c>
      <c r="C19" s="22"/>
      <c r="D19" s="23">
        <f>'[1]PHYSICAL+FINANCIAL PIVOT '!D12</f>
        <v>32291</v>
      </c>
      <c r="E19" s="24">
        <f>(D19/D21)*100</f>
        <v>69.086435601198119</v>
      </c>
      <c r="F19" s="23">
        <f>'[1]PHYSICAL+FINANCIAL PIVOT '!E12</f>
        <v>4478606068.3385572</v>
      </c>
      <c r="G19" s="24">
        <f>(F19/F21)*100</f>
        <v>52.163433834487286</v>
      </c>
      <c r="H19" s="23">
        <f>'[1]PHYSICAL+FINANCIAL PIVOT '!F12</f>
        <v>12347059859.445557</v>
      </c>
      <c r="I19" s="24">
        <f>(H19/H21)*100</f>
        <v>59.461772254758436</v>
      </c>
      <c r="J19" s="8"/>
    </row>
    <row r="20" spans="1:10" x14ac:dyDescent="0.2">
      <c r="A20" s="25"/>
      <c r="B20" s="26" t="str">
        <f>'[1]PHYSICAL+FINANCIAL PIVOT '!C13</f>
        <v>NON-EOL</v>
      </c>
      <c r="C20" s="26"/>
      <c r="D20" s="27">
        <f>'[1]PHYSICAL+FINANCIAL PIVOT '!D13</f>
        <v>14449</v>
      </c>
      <c r="E20" s="28">
        <f>(D20/D21)*100</f>
        <v>30.913564398801885</v>
      </c>
      <c r="F20" s="27">
        <f>'[1]PHYSICAL+FINANCIAL PIVOT '!E13</f>
        <v>4107113350.6494923</v>
      </c>
      <c r="G20" s="28">
        <f>(F20/F21)*100</f>
        <v>47.836566165512714</v>
      </c>
      <c r="H20" s="27">
        <f>'[1]PHYSICAL+FINANCIAL PIVOT '!F13</f>
        <v>8417642219.3046808</v>
      </c>
      <c r="I20" s="28">
        <f>(H20/H21)*100</f>
        <v>40.538227745241571</v>
      </c>
      <c r="J20" s="6"/>
    </row>
    <row r="21" spans="1:10" x14ac:dyDescent="0.2">
      <c r="A21" s="4"/>
      <c r="B21" s="4" t="s">
        <v>8</v>
      </c>
      <c r="C21" s="4"/>
      <c r="D21" s="29">
        <f>'[1]PHYSICAL+FINANCIAL PIVOT '!D14</f>
        <v>46740</v>
      </c>
      <c r="E21" s="30"/>
      <c r="F21" s="29">
        <f>'[1]PHYSICAL+FINANCIAL PIVOT '!E14</f>
        <v>8585719418.9880495</v>
      </c>
      <c r="G21" s="30"/>
      <c r="H21" s="29">
        <f>'[1]PHYSICAL+FINANCIAL PIVOT '!F14</f>
        <v>20764702078.750237</v>
      </c>
      <c r="I21" s="30"/>
      <c r="J21" s="36"/>
    </row>
    <row r="22" spans="1:10" x14ac:dyDescent="0.2">
      <c r="A22" s="4"/>
      <c r="B22" s="31"/>
      <c r="C22" s="31"/>
      <c r="D22" s="32"/>
      <c r="E22" s="33"/>
      <c r="F22" s="32"/>
      <c r="G22" s="33"/>
      <c r="H22" s="32"/>
      <c r="I22" s="34"/>
      <c r="J22" s="36"/>
    </row>
    <row r="23" spans="1:10" x14ac:dyDescent="0.2">
      <c r="A23" s="21" t="str">
        <f>'[1]PHYSICAL+FINANCIAL PIVOT '!B15</f>
        <v>ENA-CANADA EAST</v>
      </c>
      <c r="B23" s="22" t="str">
        <f>'[1]PHYSICAL+FINANCIAL PIVOT '!C15</f>
        <v>EOL</v>
      </c>
      <c r="C23" s="22"/>
      <c r="D23" s="23">
        <f>'[1]PHYSICAL+FINANCIAL PIVOT '!D15</f>
        <v>2246</v>
      </c>
      <c r="E23" s="24">
        <f>(D23/D25)*100</f>
        <v>46.520298260149126</v>
      </c>
      <c r="F23" s="23">
        <f>'[1]PHYSICAL+FINANCIAL PIVOT '!E15</f>
        <v>321674334.01100004</v>
      </c>
      <c r="G23" s="24">
        <f>(F23/F25)*100</f>
        <v>42.391880603635002</v>
      </c>
      <c r="H23" s="23">
        <f>'[1]PHYSICAL+FINANCIAL PIVOT '!F15</f>
        <v>1065545599.8509707</v>
      </c>
      <c r="I23" s="24">
        <f>(H23/H25)*100</f>
        <v>43.27757676553027</v>
      </c>
      <c r="J23" s="8"/>
    </row>
    <row r="24" spans="1:10" x14ac:dyDescent="0.2">
      <c r="A24" s="25"/>
      <c r="B24" s="26" t="str">
        <f>'[1]PHYSICAL+FINANCIAL PIVOT '!C16</f>
        <v>NON-EOL</v>
      </c>
      <c r="C24" s="26"/>
      <c r="D24" s="27">
        <f>'[1]PHYSICAL+FINANCIAL PIVOT '!D16</f>
        <v>2582</v>
      </c>
      <c r="E24" s="28">
        <f>(D24/D25)*100</f>
        <v>53.479701739850874</v>
      </c>
      <c r="F24" s="27">
        <f>'[1]PHYSICAL+FINANCIAL PIVOT '!E16</f>
        <v>437136856.78910148</v>
      </c>
      <c r="G24" s="28">
        <f>(F24/F25)*100</f>
        <v>57.608119396364998</v>
      </c>
      <c r="H24" s="27">
        <f>'[1]PHYSICAL+FINANCIAL PIVOT '!F16</f>
        <v>1396573768.8555896</v>
      </c>
      <c r="I24" s="28">
        <f>(H24/H25)*100</f>
        <v>56.722423234469744</v>
      </c>
      <c r="J24" s="8"/>
    </row>
    <row r="25" spans="1:10" x14ac:dyDescent="0.2">
      <c r="A25" s="4"/>
      <c r="B25" s="4" t="s">
        <v>8</v>
      </c>
      <c r="C25" s="4"/>
      <c r="D25" s="29">
        <f>'[1]PHYSICAL+FINANCIAL PIVOT '!D17</f>
        <v>4828</v>
      </c>
      <c r="E25" s="30"/>
      <c r="F25" s="29">
        <f>'[1]PHYSICAL+FINANCIAL PIVOT '!E17</f>
        <v>758811190.80010152</v>
      </c>
      <c r="G25" s="30"/>
      <c r="H25" s="29">
        <f>'[1]PHYSICAL+FINANCIAL PIVOT '!F17</f>
        <v>2462119368.7065601</v>
      </c>
      <c r="I25" s="30"/>
      <c r="J25" s="15"/>
    </row>
    <row r="26" spans="1:10" x14ac:dyDescent="0.2">
      <c r="A26" s="4"/>
      <c r="B26" s="31"/>
      <c r="C26" s="31"/>
      <c r="D26" s="32"/>
      <c r="E26" s="33"/>
      <c r="F26" s="32"/>
      <c r="G26" s="33"/>
      <c r="H26" s="32"/>
      <c r="I26" s="37"/>
      <c r="J26" s="15"/>
    </row>
    <row r="27" spans="1:10" x14ac:dyDescent="0.2">
      <c r="A27" s="21" t="str">
        <f>'[1]PHYSICAL+FINANCIAL PIVOT '!B18</f>
        <v>G-DAILY-EST</v>
      </c>
      <c r="B27" s="22" t="str">
        <f>'[1]PHYSICAL+FINANCIAL PIVOT '!C18</f>
        <v>EOL</v>
      </c>
      <c r="C27" s="22"/>
      <c r="D27" s="23">
        <f>'[1]PHYSICAL+FINANCIAL PIVOT '!D18</f>
        <v>7540</v>
      </c>
      <c r="E27" s="24">
        <f>(D27/D29)*100</f>
        <v>72.765875313646006</v>
      </c>
      <c r="F27" s="23">
        <f>'[1]PHYSICAL+FINANCIAL PIVOT '!E18</f>
        <v>1583324882</v>
      </c>
      <c r="G27" s="24">
        <f>(F27/F29)*100</f>
        <v>62.058590193017729</v>
      </c>
      <c r="H27" s="23">
        <f>'[1]PHYSICAL+FINANCIAL PIVOT '!F18</f>
        <v>5457605685.9053793</v>
      </c>
      <c r="I27" s="24">
        <f>(H27/H29)*100</f>
        <v>63.750746041622143</v>
      </c>
      <c r="J27" s="8"/>
    </row>
    <row r="28" spans="1:10" x14ac:dyDescent="0.2">
      <c r="A28" s="25"/>
      <c r="B28" s="26" t="str">
        <f>'[1]PHYSICAL+FINANCIAL PIVOT '!C19</f>
        <v>NON-EOL</v>
      </c>
      <c r="C28" s="26"/>
      <c r="D28" s="27">
        <f>'[1]PHYSICAL+FINANCIAL PIVOT '!D19</f>
        <v>2822</v>
      </c>
      <c r="E28" s="28">
        <f>(D28/D29)*100</f>
        <v>27.234124686353983</v>
      </c>
      <c r="F28" s="27">
        <f>'[1]PHYSICAL+FINANCIAL PIVOT '!E19</f>
        <v>968013904.58130002</v>
      </c>
      <c r="G28" s="28">
        <f>(F28/F29)*100</f>
        <v>37.941409806982278</v>
      </c>
      <c r="H28" s="27">
        <f>'[1]PHYSICAL+FINANCIAL PIVOT '!F19</f>
        <v>3103244225.3131814</v>
      </c>
      <c r="I28" s="28">
        <f>(H28/H29)*100</f>
        <v>36.249253958377849</v>
      </c>
      <c r="J28" s="8"/>
    </row>
    <row r="29" spans="1:10" x14ac:dyDescent="0.2">
      <c r="A29" s="4"/>
      <c r="B29" s="4" t="s">
        <v>8</v>
      </c>
      <c r="C29" s="4"/>
      <c r="D29" s="29">
        <f>'[1]PHYSICAL+FINANCIAL PIVOT '!D20</f>
        <v>10362</v>
      </c>
      <c r="E29" s="30"/>
      <c r="F29" s="29">
        <f>'[1]PHYSICAL+FINANCIAL PIVOT '!E20</f>
        <v>2551338786.5812998</v>
      </c>
      <c r="G29" s="30"/>
      <c r="H29" s="29">
        <f>'[1]PHYSICAL+FINANCIAL PIVOT '!F20</f>
        <v>8560849911.2185612</v>
      </c>
      <c r="I29" s="30"/>
      <c r="J29" s="8"/>
    </row>
    <row r="30" spans="1:10" x14ac:dyDescent="0.2">
      <c r="A30" s="4"/>
      <c r="B30" s="31"/>
      <c r="C30" s="31"/>
      <c r="D30" s="32"/>
      <c r="E30" s="33"/>
      <c r="F30" s="32"/>
      <c r="G30" s="33"/>
      <c r="H30" s="32"/>
      <c r="I30" s="34"/>
      <c r="J30" s="8"/>
    </row>
    <row r="31" spans="1:10" x14ac:dyDescent="0.2">
      <c r="A31" s="21" t="str">
        <f>'[1]PHYSICAL+FINANCIAL PIVOT '!B21</f>
        <v>NG-PRICE</v>
      </c>
      <c r="B31" s="22" t="str">
        <f>'[1]PHYSICAL+FINANCIAL PIVOT '!C21</f>
        <v>EOL</v>
      </c>
      <c r="C31" s="22"/>
      <c r="D31" s="23">
        <f>'[1]PHYSICAL+FINANCIAL PIVOT '!D21</f>
        <v>44965</v>
      </c>
      <c r="E31" s="24">
        <f>(D31/D33)*100</f>
        <v>55.575468433282246</v>
      </c>
      <c r="F31" s="23">
        <f>'[1]PHYSICAL+FINANCIAL PIVOT '!E21</f>
        <v>17865246912</v>
      </c>
      <c r="G31" s="24">
        <f>(F31/F33)*100</f>
        <v>30.588140474042579</v>
      </c>
      <c r="H31" s="23">
        <f>'[1]PHYSICAL+FINANCIAL PIVOT '!F21</f>
        <v>66740356183.800003</v>
      </c>
      <c r="I31" s="24">
        <f>(H31/H33)*100</f>
        <v>32.339153735041357</v>
      </c>
      <c r="J31" s="15"/>
    </row>
    <row r="32" spans="1:10" x14ac:dyDescent="0.2">
      <c r="A32" s="25"/>
      <c r="B32" s="26" t="str">
        <f>'[1]PHYSICAL+FINANCIAL PIVOT '!C22</f>
        <v>NON-EOL</v>
      </c>
      <c r="C32" s="26"/>
      <c r="D32" s="27">
        <f>'[1]PHYSICAL+FINANCIAL PIVOT '!D22</f>
        <v>35943</v>
      </c>
      <c r="E32" s="28">
        <f>(D32/D33)*100</f>
        <v>44.424531566717754</v>
      </c>
      <c r="F32" s="27">
        <f>'[1]PHYSICAL+FINANCIAL PIVOT '!E22</f>
        <v>40540549043.987053</v>
      </c>
      <c r="G32" s="28">
        <f>(F32/F33)*100</f>
        <v>69.411859525957425</v>
      </c>
      <c r="H32" s="27">
        <f>'[1]PHYSICAL+FINANCIAL PIVOT '!F22</f>
        <v>139635966247.55338</v>
      </c>
      <c r="I32" s="28">
        <f>(H32/H33)*100</f>
        <v>67.660846264958636</v>
      </c>
      <c r="J32" s="8"/>
    </row>
    <row r="33" spans="1:10" x14ac:dyDescent="0.2">
      <c r="A33" s="4"/>
      <c r="B33" s="4" t="s">
        <v>8</v>
      </c>
      <c r="C33" s="4"/>
      <c r="D33" s="29">
        <f>'[1]PHYSICAL+FINANCIAL PIVOT '!D23</f>
        <v>80908</v>
      </c>
      <c r="E33" s="30"/>
      <c r="F33" s="29">
        <f>'[1]PHYSICAL+FINANCIAL PIVOT '!E23</f>
        <v>58405795955.987053</v>
      </c>
      <c r="G33" s="30"/>
      <c r="H33" s="29">
        <f>'[1]PHYSICAL+FINANCIAL PIVOT '!F23</f>
        <v>206376322431.35339</v>
      </c>
      <c r="I33" s="30"/>
      <c r="J33" s="8"/>
    </row>
    <row r="34" spans="1:10" x14ac:dyDescent="0.2">
      <c r="A34" s="4"/>
      <c r="B34" s="31"/>
      <c r="C34" s="31"/>
      <c r="D34" s="32"/>
      <c r="E34" s="33"/>
      <c r="F34" s="32"/>
      <c r="G34" s="33"/>
      <c r="H34" s="32"/>
      <c r="I34" s="34"/>
      <c r="J34" s="8"/>
    </row>
    <row r="35" spans="1:10" x14ac:dyDescent="0.2">
      <c r="A35" s="21" t="str">
        <f>'[1]PHYSICAL+FINANCIAL PIVOT '!B24</f>
        <v>TEXAS</v>
      </c>
      <c r="B35" s="22" t="str">
        <f>'[1]PHYSICAL+FINANCIAL PIVOT '!C24</f>
        <v>EOL</v>
      </c>
      <c r="C35" s="22"/>
      <c r="D35" s="23">
        <f>'[1]PHYSICAL+FINANCIAL PIVOT '!D24</f>
        <v>8259</v>
      </c>
      <c r="E35" s="24">
        <f>(D35/D37)*100</f>
        <v>49.372309899569586</v>
      </c>
      <c r="F35" s="23">
        <f>'[1]PHYSICAL+FINANCIAL PIVOT '!E24</f>
        <v>1480644168</v>
      </c>
      <c r="G35" s="24">
        <f>(F35/F37)*100</f>
        <v>31.36580660928291</v>
      </c>
      <c r="H35" s="23">
        <f>'[1]PHYSICAL+FINANCIAL PIVOT '!F24</f>
        <v>1970565414.2925003</v>
      </c>
      <c r="I35" s="24">
        <f>(H35/H37)*100</f>
        <v>27.660935545093345</v>
      </c>
      <c r="J35" s="8"/>
    </row>
    <row r="36" spans="1:10" x14ac:dyDescent="0.2">
      <c r="A36" s="25"/>
      <c r="B36" s="26" t="str">
        <f>'[1]PHYSICAL+FINANCIAL PIVOT '!C25</f>
        <v>NON-EOL</v>
      </c>
      <c r="C36" s="26"/>
      <c r="D36" s="27">
        <f>'[1]PHYSICAL+FINANCIAL PIVOT '!D25</f>
        <v>8469</v>
      </c>
      <c r="E36" s="28">
        <f>(D36/D37)*100</f>
        <v>50.627690100430414</v>
      </c>
      <c r="F36" s="27">
        <f>'[1]PHYSICAL+FINANCIAL PIVOT '!E25</f>
        <v>3239923635.1624222</v>
      </c>
      <c r="G36" s="28">
        <f>(F36/F37)*100</f>
        <v>68.634193390717087</v>
      </c>
      <c r="H36" s="27">
        <f>'[1]PHYSICAL+FINANCIAL PIVOT '!F25</f>
        <v>5153435909.0902519</v>
      </c>
      <c r="I36" s="28">
        <f>(H36/H37)*100</f>
        <v>72.339064454906648</v>
      </c>
      <c r="J36" s="6"/>
    </row>
    <row r="37" spans="1:10" x14ac:dyDescent="0.2">
      <c r="A37" s="4"/>
      <c r="B37" s="4" t="s">
        <v>8</v>
      </c>
      <c r="C37" s="4"/>
      <c r="D37" s="29">
        <f>'[1]PHYSICAL+FINANCIAL PIVOT '!D26</f>
        <v>16728</v>
      </c>
      <c r="E37" s="30"/>
      <c r="F37" s="29">
        <f>'[1]PHYSICAL+FINANCIAL PIVOT '!E26</f>
        <v>4720567803.1624222</v>
      </c>
      <c r="G37" s="30"/>
      <c r="H37" s="29">
        <f>'[1]PHYSICAL+FINANCIAL PIVOT '!F26</f>
        <v>7124001323.3827524</v>
      </c>
      <c r="I37" s="30"/>
      <c r="J37" s="6"/>
    </row>
    <row r="38" spans="1:10" x14ac:dyDescent="0.2">
      <c r="A38" s="4"/>
      <c r="B38" s="31"/>
      <c r="C38" s="31"/>
      <c r="D38" s="32"/>
      <c r="E38" s="33"/>
      <c r="F38" s="32"/>
      <c r="G38" s="33"/>
      <c r="H38" s="32"/>
      <c r="I38" s="37"/>
      <c r="J38" s="6"/>
    </row>
    <row r="39" spans="1:10" x14ac:dyDescent="0.2">
      <c r="A39" s="21" t="str">
        <f>'[1]PHYSICAL+FINANCIAL PIVOT '!B27</f>
        <v>WEST</v>
      </c>
      <c r="B39" s="22" t="str">
        <f>'[1]PHYSICAL+FINANCIAL PIVOT '!C27</f>
        <v>EOL</v>
      </c>
      <c r="C39" s="22"/>
      <c r="D39" s="23">
        <f>'[1]PHYSICAL+FINANCIAL PIVOT '!D27</f>
        <v>37882</v>
      </c>
      <c r="E39" s="24">
        <f>(D39/D41)*100</f>
        <v>69.773267272024015</v>
      </c>
      <c r="F39" s="23">
        <f>'[1]PHYSICAL+FINANCIAL PIVOT '!E27</f>
        <v>7949356460</v>
      </c>
      <c r="G39" s="24">
        <f>(F39/F41)*100</f>
        <v>55.926011956911402</v>
      </c>
      <c r="H39" s="23">
        <f>'[1]PHYSICAL+FINANCIAL PIVOT '!F27</f>
        <v>4125360480.4665618</v>
      </c>
      <c r="I39" s="24">
        <f>(H39/H41)*100</f>
        <v>40.5617529776558</v>
      </c>
      <c r="J39" s="8"/>
    </row>
    <row r="40" spans="1:10" x14ac:dyDescent="0.2">
      <c r="A40" s="25"/>
      <c r="B40" s="26" t="str">
        <f>'[1]PHYSICAL+FINANCIAL PIVOT '!C28</f>
        <v>NON-EOL</v>
      </c>
      <c r="C40" s="26"/>
      <c r="D40" s="27">
        <f>'[1]PHYSICAL+FINANCIAL PIVOT '!D28</f>
        <v>16411</v>
      </c>
      <c r="E40" s="28">
        <f>(D40/D41)*100</f>
        <v>30.226732727975978</v>
      </c>
      <c r="F40" s="27">
        <f>'[1]PHYSICAL+FINANCIAL PIVOT '!E28</f>
        <v>6264702761.8959551</v>
      </c>
      <c r="G40" s="28">
        <f>(F40/F41)*100</f>
        <v>44.073988043088598</v>
      </c>
      <c r="H40" s="27">
        <f>'[1]PHYSICAL+FINANCIAL PIVOT '!F28</f>
        <v>6045207055.7518387</v>
      </c>
      <c r="I40" s="28">
        <f>(H40/H41)*100</f>
        <v>59.438247022344193</v>
      </c>
      <c r="J40" s="8"/>
    </row>
    <row r="41" spans="1:10" x14ac:dyDescent="0.2">
      <c r="A41" s="4"/>
      <c r="B41" s="4" t="s">
        <v>8</v>
      </c>
      <c r="C41" s="4"/>
      <c r="D41" s="29">
        <f>'[1]PHYSICAL+FINANCIAL PIVOT '!D29</f>
        <v>54293</v>
      </c>
      <c r="E41" s="30"/>
      <c r="F41" s="29">
        <f>'[1]PHYSICAL+FINANCIAL PIVOT '!E29</f>
        <v>14214059221.895954</v>
      </c>
      <c r="G41" s="30"/>
      <c r="H41" s="29">
        <f>'[1]PHYSICAL+FINANCIAL PIVOT '!F29</f>
        <v>10170567536.218401</v>
      </c>
      <c r="I41" s="30"/>
      <c r="J41" s="6"/>
    </row>
    <row r="42" spans="1:10" x14ac:dyDescent="0.2">
      <c r="A42" s="4"/>
      <c r="B42" s="31"/>
      <c r="C42" s="31"/>
      <c r="D42" s="32"/>
      <c r="E42" s="33"/>
      <c r="F42" s="32"/>
      <c r="G42" s="33"/>
      <c r="H42" s="32"/>
      <c r="I42" s="37"/>
      <c r="J42" s="6"/>
    </row>
    <row r="43" spans="1:10" x14ac:dyDescent="0.2">
      <c r="A43" s="21" t="s">
        <v>8</v>
      </c>
      <c r="B43" s="22" t="s">
        <v>9</v>
      </c>
      <c r="C43" s="22"/>
      <c r="D43" s="23">
        <f>SUM(D39,D35,D31,D27,D23,D19,D15,D11)</f>
        <v>218995</v>
      </c>
      <c r="E43" s="24">
        <f>(D43/D45)*100</f>
        <v>64.731667809595876</v>
      </c>
      <c r="F43" s="23">
        <f>SUM(F39,F35,F31,F27,F23,F19,F15,F11)</f>
        <v>44431638899.349564</v>
      </c>
      <c r="G43" s="24">
        <f>(F43/F45)*100</f>
        <v>40.315738962281834</v>
      </c>
      <c r="H43" s="23">
        <f>SUM(H39,H35,H31,H27,H23,H19,H15,H11)</f>
        <v>103123114676.51959</v>
      </c>
      <c r="I43" s="24">
        <f>(H43/H45)*100</f>
        <v>35.910414589173925</v>
      </c>
      <c r="J43" s="36"/>
    </row>
    <row r="44" spans="1:10" x14ac:dyDescent="0.2">
      <c r="A44" s="25"/>
      <c r="B44" s="26" t="s">
        <v>10</v>
      </c>
      <c r="C44" s="26"/>
      <c r="D44" s="27">
        <f>SUM(D40,D36,D32,D28,D24,D20,D16,D12)</f>
        <v>119317</v>
      </c>
      <c r="E44" s="28">
        <f>(D44/D45)*100</f>
        <v>35.268332190404124</v>
      </c>
      <c r="F44" s="27">
        <f>SUM(F40,F36,F32,F28,F24,F20,F16,F12)</f>
        <v>65777525171.581734</v>
      </c>
      <c r="G44" s="28">
        <f>(F44/F45)*100</f>
        <v>59.684261037718159</v>
      </c>
      <c r="H44" s="27">
        <f>SUM(H40,H36,H32,H28,H24,H20,H16,H12)</f>
        <v>184044593789.89441</v>
      </c>
      <c r="I44" s="28">
        <f>(H44/H45)*100</f>
        <v>64.089585410826061</v>
      </c>
      <c r="J44" s="8"/>
    </row>
    <row r="45" spans="1:10" x14ac:dyDescent="0.2">
      <c r="A45" s="4"/>
      <c r="B45" s="4" t="s">
        <v>8</v>
      </c>
      <c r="C45" s="4"/>
      <c r="D45" s="29">
        <f>SUM(D43:D44)</f>
        <v>338312</v>
      </c>
      <c r="E45" s="30"/>
      <c r="F45" s="29">
        <f>SUM(F43:F44)</f>
        <v>110209164070.9313</v>
      </c>
      <c r="G45" s="30"/>
      <c r="H45" s="29">
        <f>SUM(H43:H44)</f>
        <v>287167708466.414</v>
      </c>
      <c r="I45" s="30"/>
      <c r="J45" s="8"/>
    </row>
    <row r="46" spans="1:10" x14ac:dyDescent="0.2">
      <c r="A46" s="38"/>
      <c r="B46" s="38"/>
      <c r="C46" s="39"/>
      <c r="D46" s="15"/>
      <c r="E46" s="15"/>
      <c r="F46" s="39"/>
      <c r="G46" s="39"/>
      <c r="H46" s="40"/>
      <c r="I46" s="39"/>
      <c r="J46" s="15"/>
    </row>
    <row r="47" spans="1:10" x14ac:dyDescent="0.2">
      <c r="A47" s="38"/>
      <c r="B47" s="38"/>
      <c r="C47" s="39"/>
      <c r="D47" s="15"/>
      <c r="E47" s="15"/>
      <c r="F47" s="39"/>
      <c r="G47" s="39"/>
      <c r="H47" s="40"/>
      <c r="I47" s="39"/>
      <c r="J47" s="15"/>
    </row>
    <row r="48" spans="1:10" x14ac:dyDescent="0.2">
      <c r="A48" s="38"/>
      <c r="B48" s="41"/>
      <c r="C48" s="7"/>
      <c r="D48" s="8"/>
      <c r="E48" s="8"/>
      <c r="F48" s="7"/>
      <c r="G48" s="7"/>
      <c r="H48" s="8"/>
      <c r="I48" s="7"/>
      <c r="J48" s="8"/>
    </row>
    <row r="49" spans="1:10" x14ac:dyDescent="0.2">
      <c r="A49" s="41"/>
      <c r="B49" s="41"/>
      <c r="C49" s="7"/>
      <c r="D49" s="8"/>
      <c r="E49" s="8"/>
      <c r="F49" s="7"/>
      <c r="G49" s="7"/>
      <c r="H49" s="8"/>
      <c r="I49" s="7"/>
      <c r="J49" s="8"/>
    </row>
    <row r="50" spans="1:10" x14ac:dyDescent="0.2">
      <c r="A50" s="4"/>
      <c r="B50" s="4"/>
      <c r="C50" s="39"/>
      <c r="D50" s="15"/>
      <c r="E50" s="15"/>
      <c r="F50" s="39"/>
      <c r="G50" s="39"/>
      <c r="H50" s="40"/>
      <c r="I50" s="39"/>
      <c r="J50" s="4"/>
    </row>
  </sheetData>
  <mergeCells count="1">
    <mergeCell ref="A1:I1"/>
  </mergeCells>
  <printOptions horizontalCentered="1"/>
  <pageMargins left="0.5" right="0.5" top="1" bottom="1" header="0.5" footer="0.5"/>
  <pageSetup scale="6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5"/>
  <sheetViews>
    <sheetView zoomScale="75" workbookViewId="0">
      <selection activeCell="A4" sqref="A4"/>
    </sheetView>
  </sheetViews>
  <sheetFormatPr defaultRowHeight="12.75" x14ac:dyDescent="0.2"/>
  <cols>
    <col min="1" max="1" width="18.42578125" bestFit="1" customWidth="1"/>
    <col min="2" max="2" width="12.28515625" bestFit="1" customWidth="1"/>
    <col min="3" max="3" width="4.28515625" customWidth="1"/>
    <col min="4" max="4" width="15.85546875" bestFit="1" customWidth="1"/>
    <col min="5" max="5" width="15.42578125" bestFit="1" customWidth="1"/>
    <col min="6" max="6" width="14.42578125" bestFit="1" customWidth="1"/>
    <col min="7" max="7" width="18.7109375" customWidth="1"/>
    <col min="8" max="8" width="18.5703125" bestFit="1" customWidth="1"/>
    <col min="9" max="9" width="20.28515625" customWidth="1"/>
  </cols>
  <sheetData>
    <row r="1" spans="1:9" ht="15.75" x14ac:dyDescent="0.25">
      <c r="A1" s="44" t="s">
        <v>0</v>
      </c>
      <c r="B1" s="44"/>
      <c r="C1" s="44"/>
      <c r="D1" s="44"/>
      <c r="E1" s="44"/>
      <c r="F1" s="44"/>
      <c r="G1" s="44"/>
      <c r="H1" s="44"/>
      <c r="I1" s="44"/>
    </row>
    <row r="2" spans="1:9" ht="15.75" x14ac:dyDescent="0.25">
      <c r="A2" s="1" t="s">
        <v>11</v>
      </c>
      <c r="B2" s="2"/>
      <c r="C2" s="2"/>
      <c r="D2" s="2"/>
      <c r="E2" s="2"/>
      <c r="F2" s="2"/>
      <c r="G2" s="2"/>
      <c r="H2" s="2"/>
      <c r="I2" s="2"/>
    </row>
    <row r="3" spans="1:9" x14ac:dyDescent="0.2">
      <c r="A3" s="3" t="str">
        <f>'PHYSICAL &amp; FINANCIAL'!A3</f>
        <v>As of August 23, 2000</v>
      </c>
      <c r="B3" s="2"/>
      <c r="C3" s="2"/>
      <c r="D3" s="2"/>
      <c r="E3" s="2"/>
      <c r="F3" s="2"/>
      <c r="G3" s="2"/>
      <c r="H3" s="2"/>
      <c r="I3" s="2"/>
    </row>
    <row r="4" spans="1:9" x14ac:dyDescent="0.2">
      <c r="A4" s="3" t="s">
        <v>3</v>
      </c>
      <c r="B4" s="2"/>
      <c r="C4" s="2"/>
      <c r="D4" s="2"/>
      <c r="E4" s="2"/>
      <c r="F4" s="2"/>
      <c r="G4" s="2"/>
      <c r="H4" s="2"/>
      <c r="I4" s="2"/>
    </row>
    <row r="6" spans="1:9" x14ac:dyDescent="0.2">
      <c r="A6" s="9"/>
      <c r="B6" s="9"/>
      <c r="C6" s="9"/>
      <c r="G6" s="5"/>
      <c r="H6" s="6"/>
      <c r="I6" s="4"/>
    </row>
    <row r="7" spans="1:9" x14ac:dyDescent="0.2">
      <c r="G7" s="7"/>
      <c r="H7" s="8"/>
      <c r="I7" s="4"/>
    </row>
    <row r="8" spans="1:9" ht="13.5" thickBot="1" x14ac:dyDescent="0.25">
      <c r="A8" s="9"/>
      <c r="B8" s="9"/>
      <c r="C8" s="9"/>
      <c r="D8" s="9"/>
      <c r="E8" s="9"/>
      <c r="F8" s="9"/>
      <c r="G8" s="7"/>
      <c r="H8" s="9"/>
      <c r="I8" s="4"/>
    </row>
    <row r="9" spans="1:9" ht="26.25" thickBot="1" x14ac:dyDescent="0.25">
      <c r="A9" s="10" t="s">
        <v>4</v>
      </c>
      <c r="B9" s="11" t="str">
        <f>'[1]FINANCIAL PIVOT'!B5</f>
        <v>REGION</v>
      </c>
      <c r="C9" s="12"/>
      <c r="D9" s="13" t="str">
        <f>'[1]FINANCIAL PIVOT'!D5</f>
        <v>DEAL COUNT</v>
      </c>
      <c r="E9" s="13" t="s">
        <v>5</v>
      </c>
      <c r="F9" s="13" t="str">
        <f>'[1]FINANCIAL PIVOT'!E5</f>
        <v>VOLUME</v>
      </c>
      <c r="G9" s="13" t="s">
        <v>6</v>
      </c>
      <c r="H9" s="14" t="str">
        <f>'[1]FINANCIAL PIVOT'!F5</f>
        <v>NOTIONAL VALUE</v>
      </c>
      <c r="I9" s="14" t="s">
        <v>7</v>
      </c>
    </row>
    <row r="10" spans="1:9" x14ac:dyDescent="0.2">
      <c r="A10" s="16"/>
      <c r="B10" s="17"/>
      <c r="C10" s="18"/>
      <c r="D10" s="19"/>
      <c r="E10" s="19"/>
      <c r="F10" s="19"/>
      <c r="G10" s="19"/>
      <c r="H10" s="19"/>
      <c r="I10" s="20"/>
    </row>
    <row r="11" spans="1:9" x14ac:dyDescent="0.2">
      <c r="A11" s="21" t="str">
        <f>'[1]FINANCIAL PIVOT'!B6</f>
        <v>CENTRAL</v>
      </c>
      <c r="B11" s="22" t="str">
        <f>'[1]FINANCIAL PIVOT'!C6</f>
        <v>EOL</v>
      </c>
      <c r="C11" s="22"/>
      <c r="D11" s="23">
        <f>'[1]FINANCIAL PIVOT'!D6</f>
        <v>7176</v>
      </c>
      <c r="E11" s="24">
        <f>(D11/D13)*100</f>
        <v>77.452779276848347</v>
      </c>
      <c r="F11" s="23">
        <f>'[1]FINANCIAL PIVOT'!E6</f>
        <v>6257345000</v>
      </c>
      <c r="G11" s="24">
        <f>(F11/F13)*100</f>
        <v>82.715452380411904</v>
      </c>
      <c r="H11" s="23">
        <f>'[1]FINANCIAL PIVOT'!F6</f>
        <v>3257071014.0200005</v>
      </c>
      <c r="I11" s="24">
        <f>(H11/H13)*100</f>
        <v>72.552476118313564</v>
      </c>
    </row>
    <row r="12" spans="1:9" x14ac:dyDescent="0.2">
      <c r="A12" s="25"/>
      <c r="B12" s="26" t="str">
        <f>'[1]FINANCIAL PIVOT'!C7</f>
        <v>NON-EOL</v>
      </c>
      <c r="C12" s="26"/>
      <c r="D12" s="27">
        <f>'[1]FINANCIAL PIVOT'!D7</f>
        <v>2089</v>
      </c>
      <c r="E12" s="28">
        <f>(D12/D13)*100</f>
        <v>22.547220723151646</v>
      </c>
      <c r="F12" s="27">
        <f>'[1]FINANCIAL PIVOT'!E7</f>
        <v>1307559525</v>
      </c>
      <c r="G12" s="28">
        <f>(F12/F13)*100</f>
        <v>17.2845476195881</v>
      </c>
      <c r="H12" s="27">
        <f>'[1]FINANCIAL PIVOT'!F7</f>
        <v>1232191363.0608237</v>
      </c>
      <c r="I12" s="28">
        <f>(H12/H13)*100</f>
        <v>27.447523881686443</v>
      </c>
    </row>
    <row r="13" spans="1:9" x14ac:dyDescent="0.2">
      <c r="A13" s="4"/>
      <c r="B13" s="4" t="s">
        <v>8</v>
      </c>
      <c r="C13" s="4"/>
      <c r="D13" s="29">
        <f>'[1]FINANCIAL PIVOT'!D8</f>
        <v>9265</v>
      </c>
      <c r="E13" s="30"/>
      <c r="F13" s="29">
        <f>'[1]FINANCIAL PIVOT'!E8</f>
        <v>7564904525</v>
      </c>
      <c r="G13" s="30"/>
      <c r="H13" s="29">
        <f>'[1]FINANCIAL PIVOT'!F8</f>
        <v>4489262377.0808239</v>
      </c>
      <c r="I13" s="30"/>
    </row>
    <row r="14" spans="1:9" x14ac:dyDescent="0.2">
      <c r="A14" s="4"/>
      <c r="B14" s="31"/>
      <c r="C14" s="31"/>
      <c r="D14" s="32"/>
      <c r="E14" s="33"/>
      <c r="F14" s="32"/>
      <c r="G14" s="33"/>
      <c r="H14" s="32"/>
      <c r="I14" s="34"/>
    </row>
    <row r="15" spans="1:9" x14ac:dyDescent="0.2">
      <c r="A15" s="21" t="str">
        <f>'[1]FINANCIAL PIVOT'!B9</f>
        <v>EAST</v>
      </c>
      <c r="B15" s="22" t="str">
        <f>'[1]FINANCIAL PIVOT'!C9</f>
        <v>EOL</v>
      </c>
      <c r="C15" s="22"/>
      <c r="D15" s="23">
        <f>'[1]FINANCIAL PIVOT'!D9</f>
        <v>5587</v>
      </c>
      <c r="E15" s="24">
        <f>(D15/D17)*100</f>
        <v>61.768933112216693</v>
      </c>
      <c r="F15" s="23">
        <f>'[1]FINANCIAL PIVOT'!E9</f>
        <v>2916183472</v>
      </c>
      <c r="G15" s="24">
        <f>(F15/F17)*100</f>
        <v>43.79371907723867</v>
      </c>
      <c r="H15" s="23">
        <f>'[1]FINANCIAL PIVOT'!F9</f>
        <v>2340456500.1412482</v>
      </c>
      <c r="I15" s="24">
        <f>(H15/H17)*100</f>
        <v>55.871036611258127</v>
      </c>
    </row>
    <row r="16" spans="1:9" x14ac:dyDescent="0.2">
      <c r="A16" s="25"/>
      <c r="B16" s="26" t="str">
        <f>'[1]FINANCIAL PIVOT'!C10</f>
        <v>NON-EOL</v>
      </c>
      <c r="C16" s="26"/>
      <c r="D16" s="27">
        <f>'[1]FINANCIAL PIVOT'!D10</f>
        <v>3458</v>
      </c>
      <c r="E16" s="28">
        <f>(D16/D17)*100</f>
        <v>38.231066887783307</v>
      </c>
      <c r="F16" s="27">
        <f>'[1]FINANCIAL PIVOT'!E10</f>
        <v>3742724548.25</v>
      </c>
      <c r="G16" s="28">
        <f>(F16/F17)*100</f>
        <v>56.20628092276133</v>
      </c>
      <c r="H16" s="27">
        <f>'[1]FINANCIAL PIVOT'!F10</f>
        <v>1848577106.70907</v>
      </c>
      <c r="I16" s="28">
        <f>(H16/H17)*100</f>
        <v>44.128963388741873</v>
      </c>
    </row>
    <row r="17" spans="1:9" x14ac:dyDescent="0.2">
      <c r="A17" s="4"/>
      <c r="B17" s="4" t="s">
        <v>8</v>
      </c>
      <c r="C17" s="4"/>
      <c r="D17" s="29">
        <f>'[1]FINANCIAL PIVOT'!D11</f>
        <v>9045</v>
      </c>
      <c r="E17" s="30"/>
      <c r="F17" s="29">
        <f>'[1]FINANCIAL PIVOT'!E11</f>
        <v>6658908020.25</v>
      </c>
      <c r="G17" s="30"/>
      <c r="H17" s="29">
        <f>'[1]FINANCIAL PIVOT'!F11</f>
        <v>4189033606.850318</v>
      </c>
      <c r="I17" s="30"/>
    </row>
    <row r="18" spans="1:9" x14ac:dyDescent="0.2">
      <c r="A18" s="4"/>
      <c r="B18" s="31"/>
      <c r="C18" s="31"/>
      <c r="D18" s="32"/>
      <c r="E18" s="33"/>
      <c r="F18" s="32"/>
      <c r="G18" s="33"/>
      <c r="H18" s="32"/>
      <c r="I18" s="34"/>
    </row>
    <row r="19" spans="1:9" x14ac:dyDescent="0.2">
      <c r="A19" s="21" t="str">
        <f>'[1]FINANCIAL PIVOT'!B12</f>
        <v>ECC-CANADA WEST</v>
      </c>
      <c r="B19" s="22" t="str">
        <f>'[1]FINANCIAL PIVOT'!C12</f>
        <v>EOL</v>
      </c>
      <c r="C19" s="22"/>
      <c r="D19" s="23">
        <f>'[1]FINANCIAL PIVOT'!D12</f>
        <v>3727</v>
      </c>
      <c r="E19" s="24">
        <f>(D19/D21)*100</f>
        <v>60.317203430975887</v>
      </c>
      <c r="F19" s="23">
        <f>'[1]FINANCIAL PIVOT'!E12</f>
        <v>2164898186.0556016</v>
      </c>
      <c r="G19" s="24">
        <f>(F19/F21)*100</f>
        <v>46.09257558913135</v>
      </c>
      <c r="H19" s="23">
        <f>'[1]FINANCIAL PIVOT'!F12</f>
        <v>5091124857.3383493</v>
      </c>
      <c r="I19" s="24">
        <f>(H19/H21)*100</f>
        <v>59.371214801949144</v>
      </c>
    </row>
    <row r="20" spans="1:9" x14ac:dyDescent="0.2">
      <c r="A20" s="25"/>
      <c r="B20" s="26" t="str">
        <f>'[1]FINANCIAL PIVOT'!C13</f>
        <v>NON-EOL</v>
      </c>
      <c r="C20" s="26"/>
      <c r="D20" s="27">
        <f>'[1]FINANCIAL PIVOT'!D13</f>
        <v>2452</v>
      </c>
      <c r="E20" s="28">
        <f>(D20/D21)*100</f>
        <v>39.682796569024113</v>
      </c>
      <c r="F20" s="27">
        <f>'[1]FINANCIAL PIVOT'!E13</f>
        <v>2531949751.784708</v>
      </c>
      <c r="G20" s="28">
        <f>(F20/F21)*100</f>
        <v>53.907424410868657</v>
      </c>
      <c r="H20" s="27">
        <f>'[1]FINANCIAL PIVOT'!F13</f>
        <v>3483947885.1031747</v>
      </c>
      <c r="I20" s="28">
        <f>(H20/H21)*100</f>
        <v>40.628785198050842</v>
      </c>
    </row>
    <row r="21" spans="1:9" x14ac:dyDescent="0.2">
      <c r="A21" s="4"/>
      <c r="B21" s="4" t="s">
        <v>8</v>
      </c>
      <c r="C21" s="4"/>
      <c r="D21" s="29">
        <f>'[1]FINANCIAL PIVOT'!D14</f>
        <v>6179</v>
      </c>
      <c r="E21" s="30"/>
      <c r="F21" s="29">
        <f>'[1]FINANCIAL PIVOT'!E14</f>
        <v>4696847937.8403091</v>
      </c>
      <c r="G21" s="30"/>
      <c r="H21" s="29">
        <f>'[1]FINANCIAL PIVOT'!F14</f>
        <v>8575072742.4415245</v>
      </c>
      <c r="I21" s="30"/>
    </row>
    <row r="22" spans="1:9" x14ac:dyDescent="0.2">
      <c r="A22" s="4"/>
      <c r="B22" s="31"/>
      <c r="C22" s="31"/>
      <c r="D22" s="32"/>
      <c r="E22" s="33"/>
      <c r="F22" s="32"/>
      <c r="G22" s="33"/>
      <c r="H22" s="32"/>
      <c r="I22" s="34"/>
    </row>
    <row r="23" spans="1:9" x14ac:dyDescent="0.2">
      <c r="A23" s="21" t="str">
        <f>'[1]FINANCIAL PIVOT'!B15</f>
        <v>ENA-CANADA EAST</v>
      </c>
      <c r="B23" s="22" t="str">
        <f>'[1]FINANCIAL PIVOT'!C15</f>
        <v>EOL</v>
      </c>
      <c r="C23" s="22"/>
      <c r="D23" s="23">
        <f>'[1]FINANCIAL PIVOT'!D15</f>
        <v>133</v>
      </c>
      <c r="E23" s="24">
        <f>(D23/D25)*100</f>
        <v>82.098765432098759</v>
      </c>
      <c r="F23" s="23">
        <f>'[1]FINANCIAL PIVOT'!E15</f>
        <v>42763300</v>
      </c>
      <c r="G23" s="24">
        <f>(F23/F25)*100</f>
        <v>76.584172512415321</v>
      </c>
      <c r="H23" s="23">
        <f>'[1]FINANCIAL PIVOT'!F15</f>
        <v>74922994.336955503</v>
      </c>
      <c r="I23" s="24">
        <f>(H23/H25)*100</f>
        <v>64.316667786737582</v>
      </c>
    </row>
    <row r="24" spans="1:9" x14ac:dyDescent="0.2">
      <c r="A24" s="25"/>
      <c r="B24" s="26" t="str">
        <f>'[1]FINANCIAL PIVOT'!C16</f>
        <v>NON-EOL</v>
      </c>
      <c r="C24" s="26"/>
      <c r="D24" s="27">
        <f>'[1]FINANCIAL PIVOT'!D16</f>
        <v>29</v>
      </c>
      <c r="E24" s="28">
        <f>(D24/D25)*100</f>
        <v>17.901234567901234</v>
      </c>
      <c r="F24" s="27">
        <f>'[1]FINANCIAL PIVOT'!E16</f>
        <v>13075000</v>
      </c>
      <c r="G24" s="28">
        <f>(F24/F25)*100</f>
        <v>23.415827487584686</v>
      </c>
      <c r="H24" s="27">
        <f>'[1]FINANCIAL PIVOT'!F16</f>
        <v>41567795.555</v>
      </c>
      <c r="I24" s="28">
        <f>(H24/H25)*100</f>
        <v>35.683332213262418</v>
      </c>
    </row>
    <row r="25" spans="1:9" x14ac:dyDescent="0.2">
      <c r="A25" s="4"/>
      <c r="B25" s="4" t="s">
        <v>8</v>
      </c>
      <c r="C25" s="4"/>
      <c r="D25" s="29">
        <f>'[1]FINANCIAL PIVOT'!D17</f>
        <v>162</v>
      </c>
      <c r="E25" s="30"/>
      <c r="F25" s="29">
        <f>'[1]FINANCIAL PIVOT'!E17</f>
        <v>55838300</v>
      </c>
      <c r="G25" s="30"/>
      <c r="H25" s="29">
        <f>'[1]FINANCIAL PIVOT'!F17</f>
        <v>116490789.89195549</v>
      </c>
      <c r="I25" s="30"/>
    </row>
    <row r="26" spans="1:9" x14ac:dyDescent="0.2">
      <c r="A26" s="4"/>
      <c r="B26" s="31"/>
      <c r="C26" s="31"/>
      <c r="D26" s="32"/>
      <c r="E26" s="33"/>
      <c r="F26" s="32"/>
      <c r="G26" s="33"/>
      <c r="H26" s="32"/>
      <c r="I26" s="37"/>
    </row>
    <row r="27" spans="1:9" x14ac:dyDescent="0.2">
      <c r="A27" s="21" t="str">
        <f>'[1]FINANCIAL PIVOT'!B18</f>
        <v>G-DAILY-EST</v>
      </c>
      <c r="B27" s="22" t="str">
        <f>'[1]FINANCIAL PIVOT'!C18</f>
        <v>EOL</v>
      </c>
      <c r="C27" s="22"/>
      <c r="D27" s="23">
        <f>'[1]FINANCIAL PIVOT'!D18</f>
        <v>7540</v>
      </c>
      <c r="E27" s="24">
        <f>(D27/D29)*100</f>
        <v>72.765875313646006</v>
      </c>
      <c r="F27" s="23">
        <f>'[1]FINANCIAL PIVOT'!E18</f>
        <v>1583324882</v>
      </c>
      <c r="G27" s="24">
        <f>(F27/F29)*100</f>
        <v>62.058590193017729</v>
      </c>
      <c r="H27" s="23">
        <f>'[1]FINANCIAL PIVOT'!F18</f>
        <v>5457605685.9053812</v>
      </c>
      <c r="I27" s="24">
        <f>(H27/H29)*100</f>
        <v>63.750746041622143</v>
      </c>
    </row>
    <row r="28" spans="1:9" x14ac:dyDescent="0.2">
      <c r="A28" s="25"/>
      <c r="B28" s="26" t="str">
        <f>'[1]FINANCIAL PIVOT'!C19</f>
        <v>NON-EOL</v>
      </c>
      <c r="C28" s="26"/>
      <c r="D28" s="27">
        <f>'[1]FINANCIAL PIVOT'!D19</f>
        <v>2822</v>
      </c>
      <c r="E28" s="28">
        <f>(D28/D29)*100</f>
        <v>27.234124686353983</v>
      </c>
      <c r="F28" s="27">
        <f>'[1]FINANCIAL PIVOT'!E19</f>
        <v>968013904.58130002</v>
      </c>
      <c r="G28" s="28">
        <f>(F28/F29)*100</f>
        <v>37.941409806982278</v>
      </c>
      <c r="H28" s="27">
        <f>'[1]FINANCIAL PIVOT'!F19</f>
        <v>3103244225.3131819</v>
      </c>
      <c r="I28" s="28">
        <f>(H28/H29)*100</f>
        <v>36.249253958377849</v>
      </c>
    </row>
    <row r="29" spans="1:9" x14ac:dyDescent="0.2">
      <c r="A29" s="4"/>
      <c r="B29" s="4" t="s">
        <v>8</v>
      </c>
      <c r="C29" s="4"/>
      <c r="D29" s="29">
        <f>'[1]FINANCIAL PIVOT'!D20</f>
        <v>10362</v>
      </c>
      <c r="E29" s="30"/>
      <c r="F29" s="29">
        <f>'[1]FINANCIAL PIVOT'!E20</f>
        <v>2551338786.5812998</v>
      </c>
      <c r="G29" s="30"/>
      <c r="H29" s="29">
        <f>'[1]FINANCIAL PIVOT'!F20</f>
        <v>8560849911.2185631</v>
      </c>
      <c r="I29" s="30"/>
    </row>
    <row r="30" spans="1:9" x14ac:dyDescent="0.2">
      <c r="A30" s="4"/>
      <c r="B30" s="31"/>
      <c r="C30" s="31"/>
      <c r="D30" s="32"/>
      <c r="E30" s="33"/>
      <c r="F30" s="32"/>
      <c r="G30" s="33"/>
      <c r="H30" s="32"/>
      <c r="I30" s="34"/>
    </row>
    <row r="31" spans="1:9" x14ac:dyDescent="0.2">
      <c r="A31" s="21" t="str">
        <f>'[1]FINANCIAL PIVOT'!B21</f>
        <v>NG-PRICE</v>
      </c>
      <c r="B31" s="22" t="str">
        <f>'[1]FINANCIAL PIVOT'!C21</f>
        <v>EOL</v>
      </c>
      <c r="C31" s="22"/>
      <c r="D31" s="23">
        <f>'[1]FINANCIAL PIVOT'!D21</f>
        <v>44964</v>
      </c>
      <c r="E31" s="24">
        <f>(D31/D33)*100</f>
        <v>55.702286861078761</v>
      </c>
      <c r="F31" s="23">
        <f>'[1]FINANCIAL PIVOT'!E21</f>
        <v>17865236912</v>
      </c>
      <c r="G31" s="24">
        <f>(F31/F33)*100</f>
        <v>30.969330226867569</v>
      </c>
      <c r="H31" s="23">
        <f>'[1]FINANCIAL PIVOT'!F21</f>
        <v>66740329183.800003</v>
      </c>
      <c r="I31" s="24">
        <f>(H31/H33)*100</f>
        <v>32.769924674702636</v>
      </c>
    </row>
    <row r="32" spans="1:9" x14ac:dyDescent="0.2">
      <c r="A32" s="25"/>
      <c r="B32" s="26" t="str">
        <f>'[1]FINANCIAL PIVOT'!C22</f>
        <v>NON-EOL</v>
      </c>
      <c r="C32" s="26"/>
      <c r="D32" s="27">
        <f>'[1]FINANCIAL PIVOT'!D22</f>
        <v>35758</v>
      </c>
      <c r="E32" s="28">
        <f>(D32/D33)*100</f>
        <v>44.297713138921239</v>
      </c>
      <c r="F32" s="27">
        <f>'[1]FINANCIAL PIVOT'!E22</f>
        <v>39821631938.979996</v>
      </c>
      <c r="G32" s="28">
        <f>(F32/F33)*100</f>
        <v>69.030669773132431</v>
      </c>
      <c r="H32" s="27">
        <f>'[1]FINANCIAL PIVOT'!F22</f>
        <v>136923029357.03139</v>
      </c>
      <c r="I32" s="28">
        <f>(H32/H33)*100</f>
        <v>67.230075325297364</v>
      </c>
    </row>
    <row r="33" spans="1:9" x14ac:dyDescent="0.2">
      <c r="A33" s="4"/>
      <c r="B33" s="4" t="s">
        <v>8</v>
      </c>
      <c r="C33" s="4"/>
      <c r="D33" s="29">
        <f>'[1]FINANCIAL PIVOT'!D23</f>
        <v>80722</v>
      </c>
      <c r="E33" s="30"/>
      <c r="F33" s="29">
        <f>'[1]FINANCIAL PIVOT'!E23</f>
        <v>57686868850.979996</v>
      </c>
      <c r="G33" s="30"/>
      <c r="H33" s="29">
        <f>'[1]FINANCIAL PIVOT'!F23</f>
        <v>203663358540.83139</v>
      </c>
      <c r="I33" s="30"/>
    </row>
    <row r="34" spans="1:9" x14ac:dyDescent="0.2">
      <c r="A34" s="4"/>
      <c r="B34" s="31"/>
      <c r="C34" s="31"/>
      <c r="D34" s="32"/>
      <c r="E34" s="33"/>
      <c r="F34" s="32"/>
      <c r="G34" s="33"/>
      <c r="H34" s="32"/>
      <c r="I34" s="34"/>
    </row>
    <row r="35" spans="1:9" x14ac:dyDescent="0.2">
      <c r="A35" s="21" t="str">
        <f>'[1]FINANCIAL PIVOT'!B24</f>
        <v>TEXAS</v>
      </c>
      <c r="B35" s="22" t="str">
        <f>'[1]FINANCIAL PIVOT'!C24</f>
        <v>EOL</v>
      </c>
      <c r="C35" s="22"/>
      <c r="D35" s="23">
        <f>'[1]FINANCIAL PIVOT'!D24</f>
        <v>3784</v>
      </c>
      <c r="E35" s="24">
        <f>(D35/D37)*100</f>
        <v>57.939059868320321</v>
      </c>
      <c r="F35" s="23">
        <f>'[1]FINANCIAL PIVOT'!E24</f>
        <v>1346556500</v>
      </c>
      <c r="G35" s="24">
        <f>(F35/F37)*100</f>
        <v>39.868629468918407</v>
      </c>
      <c r="H35" s="23">
        <f>'[1]FINANCIAL PIVOT'!F24</f>
        <v>1472090708.9710002</v>
      </c>
      <c r="I35" s="24">
        <f>(H35/H37)*100</f>
        <v>55.784977369627555</v>
      </c>
    </row>
    <row r="36" spans="1:9" x14ac:dyDescent="0.2">
      <c r="A36" s="25"/>
      <c r="B36" s="26" t="str">
        <f>'[1]FINANCIAL PIVOT'!C25</f>
        <v>NON-EOL</v>
      </c>
      <c r="C36" s="26"/>
      <c r="D36" s="27">
        <f>'[1]FINANCIAL PIVOT'!D25</f>
        <v>2747</v>
      </c>
      <c r="E36" s="28">
        <f>(D36/D37)*100</f>
        <v>42.060940131679679</v>
      </c>
      <c r="F36" s="27">
        <f>'[1]FINANCIAL PIVOT'!E25</f>
        <v>2030927296</v>
      </c>
      <c r="G36" s="28">
        <f>(F36/F37)*100</f>
        <v>60.131370531081593</v>
      </c>
      <c r="H36" s="27">
        <f>'[1]FINANCIAL PIVOT'!F25</f>
        <v>1166775126.2107997</v>
      </c>
      <c r="I36" s="28">
        <f>(H36/H37)*100</f>
        <v>44.215022630372445</v>
      </c>
    </row>
    <row r="37" spans="1:9" x14ac:dyDescent="0.2">
      <c r="A37" s="4"/>
      <c r="B37" s="4" t="s">
        <v>8</v>
      </c>
      <c r="C37" s="4"/>
      <c r="D37" s="29">
        <f>'[1]FINANCIAL PIVOT'!D26</f>
        <v>6531</v>
      </c>
      <c r="E37" s="30"/>
      <c r="F37" s="29">
        <f>'[1]FINANCIAL PIVOT'!E26</f>
        <v>3377483796</v>
      </c>
      <c r="G37" s="30"/>
      <c r="H37" s="29">
        <f>'[1]FINANCIAL PIVOT'!F26</f>
        <v>2638865835.1817999</v>
      </c>
      <c r="I37" s="30"/>
    </row>
    <row r="38" spans="1:9" x14ac:dyDescent="0.2">
      <c r="A38" s="4"/>
      <c r="B38" s="31"/>
      <c r="C38" s="31"/>
      <c r="D38" s="32"/>
      <c r="E38" s="33"/>
      <c r="F38" s="32"/>
      <c r="G38" s="33"/>
      <c r="H38" s="32"/>
      <c r="I38" s="37"/>
    </row>
    <row r="39" spans="1:9" x14ac:dyDescent="0.2">
      <c r="A39" s="21" t="str">
        <f>'[1]FINANCIAL PIVOT'!B27</f>
        <v>WEST</v>
      </c>
      <c r="B39" s="22" t="str">
        <f>'[1]FINANCIAL PIVOT'!C27</f>
        <v>EOL</v>
      </c>
      <c r="C39" s="22"/>
      <c r="D39" s="23">
        <f>'[1]FINANCIAL PIVOT'!D27</f>
        <v>16211</v>
      </c>
      <c r="E39" s="24">
        <f>(D39/D41)*100</f>
        <v>68.539658379841029</v>
      </c>
      <c r="F39" s="23">
        <f>'[1]FINANCIAL PIVOT'!E27</f>
        <v>7707251600</v>
      </c>
      <c r="G39" s="24">
        <f>(F39/F41)*100</f>
        <v>59.003846458983148</v>
      </c>
      <c r="H39" s="23">
        <f>'[1]FINANCIAL PIVOT'!F27</f>
        <v>3190354998.8245625</v>
      </c>
      <c r="I39" s="24">
        <f>(H39/H41)*100</f>
        <v>51.763498369419125</v>
      </c>
    </row>
    <row r="40" spans="1:9" x14ac:dyDescent="0.2">
      <c r="A40" s="25"/>
      <c r="B40" s="26" t="str">
        <f>'[1]FINANCIAL PIVOT'!C28</f>
        <v>NON-EOL</v>
      </c>
      <c r="C40" s="26"/>
      <c r="D40" s="27">
        <f>'[1]FINANCIAL PIVOT'!D28</f>
        <v>7441</v>
      </c>
      <c r="E40" s="28">
        <f>(D40/D41)*100</f>
        <v>31.460341620158971</v>
      </c>
      <c r="F40" s="27">
        <f>'[1]FINANCIAL PIVOT'!E28</f>
        <v>5355035119.4899559</v>
      </c>
      <c r="G40" s="28">
        <f>(F40/F41)*100</f>
        <v>40.996153541016852</v>
      </c>
      <c r="H40" s="27">
        <f>'[1]FINANCIAL PIVOT'!F28</f>
        <v>2972974566.0669837</v>
      </c>
      <c r="I40" s="28">
        <f>(H40/H41)*100</f>
        <v>48.236501630580875</v>
      </c>
    </row>
    <row r="41" spans="1:9" x14ac:dyDescent="0.2">
      <c r="A41" s="4"/>
      <c r="B41" s="4" t="s">
        <v>8</v>
      </c>
      <c r="C41" s="4"/>
      <c r="D41" s="29">
        <f>'[1]FINANCIAL PIVOT'!D29</f>
        <v>23652</v>
      </c>
      <c r="E41" s="30"/>
      <c r="F41" s="29">
        <f>'[1]FINANCIAL PIVOT'!E29</f>
        <v>13062286719.489956</v>
      </c>
      <c r="G41" s="30"/>
      <c r="H41" s="29">
        <f>'[1]FINANCIAL PIVOT'!F29</f>
        <v>6163329564.8915462</v>
      </c>
      <c r="I41" s="30"/>
    </row>
    <row r="42" spans="1:9" x14ac:dyDescent="0.2">
      <c r="A42" s="4"/>
      <c r="B42" s="31"/>
      <c r="C42" s="31"/>
      <c r="D42" s="32"/>
      <c r="E42" s="42"/>
      <c r="F42" s="32"/>
      <c r="G42" s="33"/>
      <c r="H42" s="32"/>
      <c r="I42" s="34"/>
    </row>
    <row r="43" spans="1:9" x14ac:dyDescent="0.2">
      <c r="A43" s="21" t="s">
        <v>8</v>
      </c>
      <c r="B43" s="22" t="s">
        <v>9</v>
      </c>
      <c r="C43" s="22"/>
      <c r="D43" s="23">
        <f>SUM(D39,D35,D31,D27,D23,D19,D15,D11)</f>
        <v>89122</v>
      </c>
      <c r="E43" s="24">
        <f>(D43/D45)*100</f>
        <v>61.076769144313928</v>
      </c>
      <c r="F43" s="23">
        <f>SUM(F39,F35,F31,F27,F23,F19,F15,F11)</f>
        <v>39883559852.055603</v>
      </c>
      <c r="G43" s="24">
        <f>(F43/F45)*100</f>
        <v>41.695445032522272</v>
      </c>
      <c r="H43" s="23">
        <f>SUM(H39,H35,H31,H27,H23,H19,H15,H11)</f>
        <v>87623955943.337509</v>
      </c>
      <c r="I43" s="24">
        <f>(H43/H45)*100</f>
        <v>36.755591176332473</v>
      </c>
    </row>
    <row r="44" spans="1:9" x14ac:dyDescent="0.2">
      <c r="A44" s="25"/>
      <c r="B44" s="26" t="s">
        <v>10</v>
      </c>
      <c r="C44" s="26"/>
      <c r="D44" s="27">
        <f>SUM(D40,D36,D32,D28,D24,D20,D16,D12)</f>
        <v>56796</v>
      </c>
      <c r="E44" s="28">
        <f>(D44/D45)*100</f>
        <v>38.923230855686072</v>
      </c>
      <c r="F44" s="27">
        <f>SUM(F40,F36,F32,F28,F24,F20,F16,F12)</f>
        <v>55770917084.08596</v>
      </c>
      <c r="G44" s="28">
        <f>(F44/F45)*100</f>
        <v>58.304554967477721</v>
      </c>
      <c r="H44" s="27">
        <f>SUM(H40,H36,H32,H28,H24,H20,H16,H12)</f>
        <v>150772307425.05042</v>
      </c>
      <c r="I44" s="28">
        <f>(H44/H45)*100</f>
        <v>63.244408823667527</v>
      </c>
    </row>
    <row r="45" spans="1:9" x14ac:dyDescent="0.2">
      <c r="A45" s="4"/>
      <c r="B45" s="4" t="s">
        <v>8</v>
      </c>
      <c r="C45" s="4"/>
      <c r="D45" s="29">
        <f>SUM(D43:D44)</f>
        <v>145918</v>
      </c>
      <c r="E45" s="30"/>
      <c r="F45" s="29">
        <f>SUM(F43:F44)</f>
        <v>95654476936.141571</v>
      </c>
      <c r="G45" s="30"/>
      <c r="H45" s="29">
        <f>SUM(H43:H44)</f>
        <v>238396263368.38794</v>
      </c>
      <c r="I45" s="30"/>
    </row>
  </sheetData>
  <mergeCells count="1">
    <mergeCell ref="A1:I1"/>
  </mergeCells>
  <printOptions horizontalCentered="1"/>
  <pageMargins left="0.5" right="0.5" top="1" bottom="1" header="0.5" footer="0.5"/>
  <pageSetup scale="70" fitToHeight="3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3"/>
  <sheetViews>
    <sheetView tabSelected="1" zoomScale="75" workbookViewId="0">
      <selection activeCell="A4" sqref="A4"/>
    </sheetView>
  </sheetViews>
  <sheetFormatPr defaultRowHeight="12.75" x14ac:dyDescent="0.2"/>
  <cols>
    <col min="1" max="1" width="18.42578125" bestFit="1" customWidth="1"/>
    <col min="2" max="2" width="12.28515625" bestFit="1" customWidth="1"/>
    <col min="3" max="3" width="5.85546875" customWidth="1"/>
    <col min="4" max="4" width="15.85546875" bestFit="1" customWidth="1"/>
    <col min="5" max="5" width="15.85546875" customWidth="1"/>
    <col min="6" max="6" width="15.42578125" bestFit="1" customWidth="1"/>
    <col min="7" max="7" width="15.42578125" customWidth="1"/>
    <col min="8" max="8" width="19.5703125" bestFit="1" customWidth="1"/>
    <col min="9" max="9" width="20" customWidth="1"/>
    <col min="10" max="10" width="18.5703125" bestFit="1" customWidth="1"/>
  </cols>
  <sheetData>
    <row r="1" spans="1:10" ht="15.75" x14ac:dyDescent="0.25">
      <c r="A1" s="44" t="s">
        <v>0</v>
      </c>
      <c r="B1" s="44"/>
      <c r="C1" s="44"/>
      <c r="D1" s="44"/>
      <c r="E1" s="44"/>
      <c r="F1" s="44"/>
      <c r="G1" s="44"/>
      <c r="H1" s="44"/>
      <c r="I1" s="44"/>
    </row>
    <row r="2" spans="1:10" ht="15.75" x14ac:dyDescent="0.25">
      <c r="A2" s="1" t="s">
        <v>12</v>
      </c>
      <c r="B2" s="2"/>
      <c r="C2" s="2"/>
      <c r="D2" s="2"/>
      <c r="E2" s="2"/>
      <c r="F2" s="2"/>
      <c r="G2" s="2"/>
      <c r="H2" s="2"/>
      <c r="I2" s="2"/>
    </row>
    <row r="3" spans="1:10" x14ac:dyDescent="0.2">
      <c r="A3" s="3" t="str">
        <f>'PHYSICAL &amp; FINANCIAL'!A3</f>
        <v>As of August 23, 2000</v>
      </c>
      <c r="B3" s="2"/>
      <c r="C3" s="2"/>
      <c r="D3" s="2"/>
      <c r="E3" s="2"/>
      <c r="F3" s="2"/>
      <c r="G3" s="2"/>
      <c r="H3" s="2"/>
      <c r="I3" s="2"/>
    </row>
    <row r="4" spans="1:10" x14ac:dyDescent="0.2">
      <c r="A4" s="3" t="s">
        <v>3</v>
      </c>
      <c r="B4" s="2"/>
      <c r="C4" s="2"/>
      <c r="D4" s="2"/>
      <c r="E4" s="2"/>
      <c r="F4" s="2"/>
      <c r="G4" s="2"/>
      <c r="H4" s="2"/>
      <c r="I4" s="2"/>
    </row>
    <row r="6" spans="1:10" x14ac:dyDescent="0.2">
      <c r="A6" s="9"/>
      <c r="B6" s="9"/>
      <c r="I6" s="5"/>
      <c r="J6" s="6"/>
    </row>
    <row r="7" spans="1:10" x14ac:dyDescent="0.2">
      <c r="I7" s="7"/>
      <c r="J7" s="8"/>
    </row>
    <row r="8" spans="1:10" ht="13.5" thickBot="1" x14ac:dyDescent="0.25">
      <c r="A8" s="9"/>
      <c r="B8" s="9"/>
      <c r="C8" s="9"/>
      <c r="D8" s="9"/>
      <c r="E8" s="9"/>
      <c r="F8" s="9"/>
      <c r="G8" s="9"/>
      <c r="H8" s="9"/>
      <c r="I8" s="7"/>
      <c r="J8" s="8"/>
    </row>
    <row r="9" spans="1:10" ht="26.25" thickBot="1" x14ac:dyDescent="0.25">
      <c r="A9" s="10" t="s">
        <v>4</v>
      </c>
      <c r="B9" s="11" t="str">
        <f>'[1]PHYSICAL PIVOT'!B5</f>
        <v>REGION</v>
      </c>
      <c r="C9" s="12"/>
      <c r="D9" s="13" t="str">
        <f>'[1]PHYSICAL PIVOT'!D5</f>
        <v>DEAL COUNT</v>
      </c>
      <c r="E9" s="13" t="s">
        <v>5</v>
      </c>
      <c r="F9" s="13" t="str">
        <f>'[1]PHYSICAL PIVOT'!E5</f>
        <v>VOLUME</v>
      </c>
      <c r="G9" s="13" t="s">
        <v>6</v>
      </c>
      <c r="H9" s="14" t="str">
        <f>'[1]PHYSICAL PIVOT'!F5</f>
        <v>NOTIONAL VALUE</v>
      </c>
      <c r="I9" s="14" t="s">
        <v>7</v>
      </c>
      <c r="J9" s="15"/>
    </row>
    <row r="10" spans="1:10" x14ac:dyDescent="0.2">
      <c r="A10" s="16"/>
      <c r="B10" s="17"/>
      <c r="C10" s="18"/>
      <c r="D10" s="19"/>
      <c r="E10" s="19"/>
      <c r="F10" s="19"/>
      <c r="G10" s="19"/>
      <c r="H10" s="19"/>
      <c r="I10" s="20"/>
      <c r="J10" s="15"/>
    </row>
    <row r="11" spans="1:10" x14ac:dyDescent="0.2">
      <c r="A11" s="21" t="str">
        <f>'[1]PHYSICAL PIVOT'!B6</f>
        <v>CENTRAL</v>
      </c>
      <c r="B11" s="22" t="str">
        <f>'[1]PHYSICAL PIVOT'!C6</f>
        <v>EOL</v>
      </c>
      <c r="C11" s="22"/>
      <c r="D11" s="23">
        <f>'[1]PHYSICAL PIVOT'!D6</f>
        <v>43746</v>
      </c>
      <c r="E11" s="24">
        <f>(D11/D13)*100</f>
        <v>78.986710963455153</v>
      </c>
      <c r="F11" s="23">
        <f>'[1]PHYSICAL PIVOT'!E6</f>
        <v>722428980</v>
      </c>
      <c r="G11" s="24">
        <f>(F11/F13)*100</f>
        <v>37.682037393986107</v>
      </c>
      <c r="H11" s="23">
        <f>'[1]PHYSICAL PIVOT'!F6</f>
        <v>2469276686.6057577</v>
      </c>
      <c r="I11" s="24">
        <f>(H11/H13)*100</f>
        <v>38.831364234678254</v>
      </c>
      <c r="J11" s="8"/>
    </row>
    <row r="12" spans="1:10" x14ac:dyDescent="0.2">
      <c r="A12" s="25"/>
      <c r="B12" s="26" t="str">
        <f>'[1]PHYSICAL PIVOT'!C7</f>
        <v>NON-EOL</v>
      </c>
      <c r="C12" s="26"/>
      <c r="D12" s="27">
        <f>'[1]PHYSICAL PIVOT'!D7</f>
        <v>11638</v>
      </c>
      <c r="E12" s="28">
        <f>(D12/D13)*100</f>
        <v>21.013289036544851</v>
      </c>
      <c r="F12" s="27">
        <f>'[1]PHYSICAL PIVOT'!E7</f>
        <v>1194741719.7862504</v>
      </c>
      <c r="G12" s="28">
        <f>(F12/F13)*100</f>
        <v>62.317962606013886</v>
      </c>
      <c r="H12" s="27">
        <f>'[1]PHYSICAL PIVOT'!F7</f>
        <v>3889698165.9969645</v>
      </c>
      <c r="I12" s="28">
        <f>(H12/H13)*100</f>
        <v>61.168635765321746</v>
      </c>
      <c r="J12" s="8"/>
    </row>
    <row r="13" spans="1:10" x14ac:dyDescent="0.2">
      <c r="A13" s="4"/>
      <c r="B13" s="4" t="s">
        <v>8</v>
      </c>
      <c r="C13" s="4"/>
      <c r="D13" s="29">
        <f>'[1]PHYSICAL PIVOT'!D8</f>
        <v>55384</v>
      </c>
      <c r="E13" s="30"/>
      <c r="F13" s="29">
        <f>'[1]PHYSICAL PIVOT'!E8</f>
        <v>1917170699.7862504</v>
      </c>
      <c r="G13" s="30"/>
      <c r="H13" s="29">
        <f>'[1]PHYSICAL PIVOT'!F8</f>
        <v>6358974852.6027222</v>
      </c>
      <c r="I13" s="30"/>
      <c r="J13" s="8"/>
    </row>
    <row r="14" spans="1:10" x14ac:dyDescent="0.2">
      <c r="A14" s="4"/>
      <c r="B14" s="31"/>
      <c r="C14" s="31"/>
      <c r="D14" s="32"/>
      <c r="E14" s="33"/>
      <c r="F14" s="32"/>
      <c r="G14" s="33"/>
      <c r="H14" s="32"/>
      <c r="I14" s="34"/>
      <c r="J14" s="8"/>
    </row>
    <row r="15" spans="1:10" x14ac:dyDescent="0.2">
      <c r="A15" s="21" t="str">
        <f>'[1]PHYSICAL PIVOT'!B9</f>
        <v>EAST</v>
      </c>
      <c r="B15" s="22" t="str">
        <f>'[1]PHYSICAL PIVOT'!C9</f>
        <v>EOL</v>
      </c>
      <c r="C15" s="22"/>
      <c r="D15" s="23">
        <f>'[1]PHYSICAL PIVOT'!D9</f>
        <v>29303</v>
      </c>
      <c r="E15" s="24">
        <f>(D15/D17)*100</f>
        <v>57.729663704958725</v>
      </c>
      <c r="F15" s="23">
        <f>'[1]PHYSICAL PIVOT'!E9</f>
        <v>856828623</v>
      </c>
      <c r="G15" s="24">
        <f>(F15/F17)*100</f>
        <v>17.7327898219486</v>
      </c>
      <c r="H15" s="23">
        <f>'[1]PHYSICAL PIVOT'!F9</f>
        <v>3349817251.9916015</v>
      </c>
      <c r="I15" s="24">
        <f>(H15/H17)*100</f>
        <v>20.092624590574555</v>
      </c>
      <c r="J15" s="6"/>
    </row>
    <row r="16" spans="1:10" x14ac:dyDescent="0.2">
      <c r="A16" s="25"/>
      <c r="B16" s="26" t="str">
        <f>'[1]PHYSICAL PIVOT'!C10</f>
        <v>NON-EOL</v>
      </c>
      <c r="C16" s="26"/>
      <c r="D16" s="27">
        <f>'[1]PHYSICAL PIVOT'!D10</f>
        <v>21456</v>
      </c>
      <c r="E16" s="28">
        <f>(D16/D17)*100</f>
        <v>42.270336295041275</v>
      </c>
      <c r="F16" s="27">
        <f>'[1]PHYSICAL PIVOT'!E10</f>
        <v>3975059825.4801607</v>
      </c>
      <c r="G16" s="28">
        <f>(F16/F17)*100</f>
        <v>82.2672101780514</v>
      </c>
      <c r="H16" s="27">
        <f>'[1]PHYSICAL PIVOT'!F10</f>
        <v>13322057728.258612</v>
      </c>
      <c r="I16" s="28">
        <f>(H16/H17)*100</f>
        <v>79.907375409425441</v>
      </c>
      <c r="J16" s="36"/>
    </row>
    <row r="17" spans="1:10" x14ac:dyDescent="0.2">
      <c r="A17" s="4"/>
      <c r="B17" s="4" t="s">
        <v>8</v>
      </c>
      <c r="C17" s="4"/>
      <c r="D17" s="29">
        <f>'[1]PHYSICAL PIVOT'!D11</f>
        <v>50759</v>
      </c>
      <c r="E17" s="30"/>
      <c r="F17" s="29">
        <f>'[1]PHYSICAL PIVOT'!E11</f>
        <v>4831888448.4801607</v>
      </c>
      <c r="G17" s="30"/>
      <c r="H17" s="29">
        <f>'[1]PHYSICAL PIVOT'!F11</f>
        <v>16671874980.250214</v>
      </c>
      <c r="I17" s="30"/>
      <c r="J17" s="8"/>
    </row>
    <row r="18" spans="1:10" x14ac:dyDescent="0.2">
      <c r="A18" s="4"/>
      <c r="B18" s="31"/>
      <c r="C18" s="31"/>
      <c r="D18" s="32"/>
      <c r="E18" s="33"/>
      <c r="F18" s="32"/>
      <c r="G18" s="33"/>
      <c r="H18" s="32"/>
      <c r="I18" s="34"/>
      <c r="J18" s="8"/>
    </row>
    <row r="19" spans="1:10" x14ac:dyDescent="0.2">
      <c r="A19" s="21" t="str">
        <f>'[1]PHYSICAL PIVOT'!B12</f>
        <v>ECC-CANADA WEST</v>
      </c>
      <c r="B19" s="22" t="str">
        <f>'[1]PHYSICAL PIVOT'!C12</f>
        <v>EOL</v>
      </c>
      <c r="C19" s="22"/>
      <c r="D19" s="23">
        <f>'[1]PHYSICAL PIVOT'!D12</f>
        <v>28564</v>
      </c>
      <c r="E19" s="24">
        <f>(D19/D21)*100</f>
        <v>70.422326865708442</v>
      </c>
      <c r="F19" s="23">
        <f>'[1]PHYSICAL PIVOT'!E12</f>
        <v>2313707882.2829905</v>
      </c>
      <c r="G19" s="24">
        <f>(F19/F21)*100</f>
        <v>59.495611863216084</v>
      </c>
      <c r="H19" s="23">
        <f>'[1]PHYSICAL PIVOT'!F12</f>
        <v>7255935002.1072168</v>
      </c>
      <c r="I19" s="24">
        <f>(H19/H21)*100</f>
        <v>59.525476960109501</v>
      </c>
      <c r="J19" s="8"/>
    </row>
    <row r="20" spans="1:10" x14ac:dyDescent="0.2">
      <c r="A20" s="25"/>
      <c r="B20" s="26" t="str">
        <f>'[1]PHYSICAL PIVOT'!C13</f>
        <v>NON-EOL</v>
      </c>
      <c r="C20" s="26"/>
      <c r="D20" s="27">
        <f>'[1]PHYSICAL PIVOT'!D13</f>
        <v>11997</v>
      </c>
      <c r="E20" s="28">
        <f>(D20/D21)*100</f>
        <v>29.577673134291558</v>
      </c>
      <c r="F20" s="27">
        <f>'[1]PHYSICAL PIVOT'!E13</f>
        <v>1575163598.8647974</v>
      </c>
      <c r="G20" s="28">
        <f>(F20/F21)*100</f>
        <v>40.504388136783909</v>
      </c>
      <c r="H20" s="27">
        <f>'[1]PHYSICAL PIVOT'!F13</f>
        <v>4933694334.2015381</v>
      </c>
      <c r="I20" s="28">
        <f>(H20/H21)*100</f>
        <v>40.474523039890499</v>
      </c>
      <c r="J20" s="6"/>
    </row>
    <row r="21" spans="1:10" x14ac:dyDescent="0.2">
      <c r="A21" s="4"/>
      <c r="B21" s="4" t="s">
        <v>8</v>
      </c>
      <c r="C21" s="4"/>
      <c r="D21" s="29">
        <f>'[1]PHYSICAL PIVOT'!D14</f>
        <v>40561</v>
      </c>
      <c r="E21" s="30"/>
      <c r="F21" s="29">
        <f>'[1]PHYSICAL PIVOT'!E14</f>
        <v>3888871481.147788</v>
      </c>
      <c r="G21" s="30"/>
      <c r="H21" s="29">
        <f>'[1]PHYSICAL PIVOT'!F14</f>
        <v>12189629336.308754</v>
      </c>
      <c r="I21" s="30"/>
      <c r="J21" s="36"/>
    </row>
    <row r="22" spans="1:10" x14ac:dyDescent="0.2">
      <c r="A22" s="4"/>
      <c r="B22" s="31"/>
      <c r="C22" s="31"/>
      <c r="D22" s="32"/>
      <c r="E22" s="33"/>
      <c r="F22" s="32"/>
      <c r="G22" s="33"/>
      <c r="H22" s="32"/>
      <c r="I22" s="34"/>
      <c r="J22" s="36"/>
    </row>
    <row r="23" spans="1:10" x14ac:dyDescent="0.2">
      <c r="A23" s="21" t="str">
        <f>'[1]PHYSICAL PIVOT'!B15</f>
        <v>ENA-CANADA EAST</v>
      </c>
      <c r="B23" s="22" t="str">
        <f>'[1]PHYSICAL PIVOT'!C15</f>
        <v>EOL</v>
      </c>
      <c r="C23" s="22"/>
      <c r="D23" s="23">
        <f>'[1]PHYSICAL PIVOT'!D15</f>
        <v>2113</v>
      </c>
      <c r="E23" s="24">
        <f>(D23/D25)*100</f>
        <v>45.28504072010287</v>
      </c>
      <c r="F23" s="23">
        <f>'[1]PHYSICAL PIVOT'!E15</f>
        <v>278911034.01100004</v>
      </c>
      <c r="G23" s="24">
        <f>(F23/F25)*100</f>
        <v>39.675930275711224</v>
      </c>
      <c r="H23" s="23">
        <f>'[1]PHYSICAL PIVOT'!F15</f>
        <v>990622605.51401675</v>
      </c>
      <c r="I23" s="24">
        <f>(H23/H25)*100</f>
        <v>42.232713843154166</v>
      </c>
      <c r="J23" s="8"/>
    </row>
    <row r="24" spans="1:10" x14ac:dyDescent="0.2">
      <c r="A24" s="25"/>
      <c r="B24" s="26" t="str">
        <f>'[1]PHYSICAL PIVOT'!C16</f>
        <v>NON-EOL</v>
      </c>
      <c r="C24" s="26"/>
      <c r="D24" s="27">
        <f>'[1]PHYSICAL PIVOT'!D16</f>
        <v>2553</v>
      </c>
      <c r="E24" s="28">
        <f>(D24/D25)*100</f>
        <v>54.714959279897123</v>
      </c>
      <c r="F24" s="27">
        <f>'[1]PHYSICAL PIVOT'!E16</f>
        <v>424061856.78910184</v>
      </c>
      <c r="G24" s="28">
        <f>(F24/F25)*100</f>
        <v>60.324069724288776</v>
      </c>
      <c r="H24" s="27">
        <f>'[1]PHYSICAL PIVOT'!F16</f>
        <v>1355005973.3005898</v>
      </c>
      <c r="I24" s="28">
        <f>(H24/H25)*100</f>
        <v>57.767286156845834</v>
      </c>
      <c r="J24" s="8"/>
    </row>
    <row r="25" spans="1:10" x14ac:dyDescent="0.2">
      <c r="A25" s="4"/>
      <c r="B25" s="4" t="s">
        <v>8</v>
      </c>
      <c r="C25" s="4"/>
      <c r="D25" s="29">
        <f>'[1]PHYSICAL PIVOT'!D17</f>
        <v>4666</v>
      </c>
      <c r="E25" s="30"/>
      <c r="F25" s="29">
        <f>'[1]PHYSICAL PIVOT'!E17</f>
        <v>702972890.80010188</v>
      </c>
      <c r="G25" s="30"/>
      <c r="H25" s="29">
        <f>'[1]PHYSICAL PIVOT'!F17</f>
        <v>2345628578.8146067</v>
      </c>
      <c r="I25" s="30"/>
      <c r="J25" s="15"/>
    </row>
    <row r="26" spans="1:10" x14ac:dyDescent="0.2">
      <c r="A26" s="4"/>
      <c r="B26" s="31"/>
      <c r="C26" s="31"/>
      <c r="D26" s="32"/>
      <c r="E26" s="33"/>
      <c r="F26" s="32"/>
      <c r="G26" s="33"/>
      <c r="H26" s="32"/>
      <c r="I26" s="37"/>
      <c r="J26" s="15"/>
    </row>
    <row r="27" spans="1:10" x14ac:dyDescent="0.2">
      <c r="A27" s="21" t="s">
        <v>13</v>
      </c>
      <c r="B27" s="22" t="s">
        <v>9</v>
      </c>
      <c r="C27" s="22"/>
      <c r="D27" s="23"/>
      <c r="E27" s="24"/>
      <c r="F27" s="23"/>
      <c r="G27" s="24"/>
      <c r="H27" s="23"/>
      <c r="I27" s="24"/>
      <c r="J27" s="15"/>
    </row>
    <row r="28" spans="1:10" x14ac:dyDescent="0.2">
      <c r="A28" s="25"/>
      <c r="B28" s="26" t="s">
        <v>10</v>
      </c>
      <c r="C28" s="26"/>
      <c r="D28" s="27"/>
      <c r="E28" s="28"/>
      <c r="F28" s="27"/>
      <c r="G28" s="28"/>
      <c r="H28" s="27"/>
      <c r="I28" s="28"/>
      <c r="J28" s="15"/>
    </row>
    <row r="29" spans="1:10" x14ac:dyDescent="0.2">
      <c r="A29" s="4"/>
      <c r="B29" s="4" t="s">
        <v>8</v>
      </c>
      <c r="C29" s="4"/>
      <c r="D29" s="29"/>
      <c r="E29" s="30"/>
      <c r="F29" s="29"/>
      <c r="G29" s="30"/>
      <c r="H29" s="29"/>
      <c r="I29" s="30"/>
      <c r="J29" s="15"/>
    </row>
    <row r="30" spans="1:10" x14ac:dyDescent="0.2">
      <c r="A30" s="4"/>
      <c r="B30" s="31"/>
      <c r="C30" s="31"/>
      <c r="D30" s="32"/>
      <c r="E30" s="33"/>
      <c r="F30" s="32"/>
      <c r="G30" s="33"/>
      <c r="H30" s="32"/>
      <c r="I30" s="34"/>
      <c r="J30" s="15"/>
    </row>
    <row r="31" spans="1:10" x14ac:dyDescent="0.2">
      <c r="A31" s="21" t="str">
        <f>'[1]PHYSICAL PIVOT'!B18</f>
        <v>NG-PRICE</v>
      </c>
      <c r="B31" s="22" t="str">
        <f>'[1]PHYSICAL PIVOT'!C18</f>
        <v>EOL</v>
      </c>
      <c r="C31" s="22"/>
      <c r="D31" s="23">
        <f>'[1]PHYSICAL PIVOT'!D18</f>
        <v>1</v>
      </c>
      <c r="E31" s="24">
        <f>(D31/D33)*100</f>
        <v>0.53763440860215062</v>
      </c>
      <c r="F31" s="23">
        <f>'[1]PHYSICAL PIVOT'!E18</f>
        <v>10000</v>
      </c>
      <c r="G31" s="24">
        <f>(F31/F33)*100</f>
        <v>1.3909616051966586E-3</v>
      </c>
      <c r="H31" s="23">
        <f>'[1]PHYSICAL PIVOT'!F18</f>
        <v>27000</v>
      </c>
      <c r="I31" s="24">
        <f>(H31/H33)*100</f>
        <v>9.9522150273827193E-4</v>
      </c>
      <c r="J31" s="8"/>
    </row>
    <row r="32" spans="1:10" x14ac:dyDescent="0.2">
      <c r="A32" s="25"/>
      <c r="B32" s="26" t="str">
        <f>'[1]PHYSICAL PIVOT'!C19</f>
        <v>NON-EOL</v>
      </c>
      <c r="C32" s="26"/>
      <c r="D32" s="27">
        <f>'[1]PHYSICAL PIVOT'!D19</f>
        <v>185</v>
      </c>
      <c r="E32" s="28">
        <f>(D32/D33)*100</f>
        <v>99.462365591397855</v>
      </c>
      <c r="F32" s="27">
        <f>'[1]PHYSICAL PIVOT'!E19</f>
        <v>718917105.00705504</v>
      </c>
      <c r="G32" s="28">
        <f>(F32/F33)*100</f>
        <v>99.998609038394804</v>
      </c>
      <c r="H32" s="27">
        <f>'[1]PHYSICAL PIVOT'!F19</f>
        <v>2712936890.5220265</v>
      </c>
      <c r="I32" s="28">
        <f>(H32/H33)*100</f>
        <v>99.999004778497252</v>
      </c>
      <c r="J32" s="8"/>
    </row>
    <row r="33" spans="1:10" x14ac:dyDescent="0.2">
      <c r="A33" s="4"/>
      <c r="B33" s="4" t="s">
        <v>8</v>
      </c>
      <c r="C33" s="4"/>
      <c r="D33" s="29">
        <f>'[1]PHYSICAL PIVOT'!D20</f>
        <v>186</v>
      </c>
      <c r="E33" s="30"/>
      <c r="F33" s="29">
        <f>'[1]PHYSICAL PIVOT'!E20</f>
        <v>718927105.00705504</v>
      </c>
      <c r="G33" s="30"/>
      <c r="H33" s="29">
        <f>'[1]PHYSICAL PIVOT'!F20</f>
        <v>2712963890.5220265</v>
      </c>
      <c r="I33" s="30"/>
      <c r="J33" s="8"/>
    </row>
    <row r="34" spans="1:10" x14ac:dyDescent="0.2">
      <c r="A34" s="4"/>
      <c r="B34" s="31"/>
      <c r="C34" s="31"/>
      <c r="D34" s="32"/>
      <c r="E34" s="33"/>
      <c r="F34" s="32"/>
      <c r="G34" s="33"/>
      <c r="H34" s="32"/>
      <c r="I34" s="34"/>
      <c r="J34" s="8"/>
    </row>
    <row r="35" spans="1:10" x14ac:dyDescent="0.2">
      <c r="A35" s="21" t="str">
        <f>'[1]PHYSICAL PIVOT'!B21</f>
        <v>TEXAS</v>
      </c>
      <c r="B35" s="22" t="str">
        <f>'[1]PHYSICAL PIVOT'!C21</f>
        <v>EOL</v>
      </c>
      <c r="C35" s="22"/>
      <c r="D35" s="23">
        <f>'[1]PHYSICAL PIVOT'!D21</f>
        <v>4475</v>
      </c>
      <c r="E35" s="24">
        <f>(D35/D37)*100</f>
        <v>43.885456506815729</v>
      </c>
      <c r="F35" s="23">
        <f>'[1]PHYSICAL PIVOT'!E21</f>
        <v>134087668</v>
      </c>
      <c r="G35" s="24">
        <f>(F35/F37)*100</f>
        <v>9.9835652338152343</v>
      </c>
      <c r="H35" s="23">
        <f>'[1]PHYSICAL PIVOT'!F21</f>
        <v>498474705.3215</v>
      </c>
      <c r="I35" s="24">
        <f>(H35/H37)*100</f>
        <v>11.113927475164074</v>
      </c>
      <c r="J35" s="15"/>
    </row>
    <row r="36" spans="1:10" x14ac:dyDescent="0.2">
      <c r="A36" s="25"/>
      <c r="B36" s="26" t="str">
        <f>'[1]PHYSICAL PIVOT'!C22</f>
        <v>NON-EOL</v>
      </c>
      <c r="C36" s="26"/>
      <c r="D36" s="27">
        <f>'[1]PHYSICAL PIVOT'!D22</f>
        <v>5722</v>
      </c>
      <c r="E36" s="28">
        <f>(D36/D37)*100</f>
        <v>56.114543493184264</v>
      </c>
      <c r="F36" s="27">
        <f>'[1]PHYSICAL PIVOT'!E22</f>
        <v>1208996339.1624212</v>
      </c>
      <c r="G36" s="28">
        <f>(F36/F37)*100</f>
        <v>90.016434766184759</v>
      </c>
      <c r="H36" s="27">
        <f>'[1]PHYSICAL PIVOT'!F22</f>
        <v>3986660782.8794522</v>
      </c>
      <c r="I36" s="28">
        <f>(H36/H37)*100</f>
        <v>88.886072524835924</v>
      </c>
      <c r="J36" s="8"/>
    </row>
    <row r="37" spans="1:10" x14ac:dyDescent="0.2">
      <c r="A37" s="4"/>
      <c r="B37" s="4" t="s">
        <v>8</v>
      </c>
      <c r="C37" s="4"/>
      <c r="D37" s="29">
        <f>'[1]PHYSICAL PIVOT'!D23</f>
        <v>10197</v>
      </c>
      <c r="E37" s="30"/>
      <c r="F37" s="29">
        <f>'[1]PHYSICAL PIVOT'!E23</f>
        <v>1343084007.1624212</v>
      </c>
      <c r="G37" s="30"/>
      <c r="H37" s="29">
        <f>'[1]PHYSICAL PIVOT'!F23</f>
        <v>4485135488.2009525</v>
      </c>
      <c r="I37" s="30"/>
      <c r="J37" s="8"/>
    </row>
    <row r="38" spans="1:10" x14ac:dyDescent="0.2">
      <c r="A38" s="4"/>
      <c r="B38" s="31"/>
      <c r="C38" s="31"/>
      <c r="D38" s="32"/>
      <c r="E38" s="33"/>
      <c r="F38" s="32"/>
      <c r="G38" s="33"/>
      <c r="H38" s="32"/>
      <c r="I38" s="37"/>
      <c r="J38" s="8"/>
    </row>
    <row r="39" spans="1:10" x14ac:dyDescent="0.2">
      <c r="A39" s="21" t="str">
        <f>'[1]PHYSICAL PIVOT'!B24</f>
        <v>WEST</v>
      </c>
      <c r="B39" s="22" t="str">
        <f>'[1]PHYSICAL PIVOT'!C24</f>
        <v>EOL</v>
      </c>
      <c r="C39" s="22"/>
      <c r="D39" s="23">
        <f>'[1]PHYSICAL PIVOT'!D24</f>
        <v>21671</v>
      </c>
      <c r="E39" s="24">
        <f>(D39/D41)*100</f>
        <v>70.725498515061517</v>
      </c>
      <c r="F39" s="23">
        <f>'[1]PHYSICAL PIVOT'!E24</f>
        <v>242104860</v>
      </c>
      <c r="G39" s="24">
        <f>(F39/F41)*100</f>
        <v>21.02019795526061</v>
      </c>
      <c r="H39" s="23">
        <f>'[1]PHYSICAL PIVOT'!F24</f>
        <v>935005481.64199996</v>
      </c>
      <c r="I39" s="24">
        <f>(H39/H41)*100</f>
        <v>23.332916296268984</v>
      </c>
      <c r="J39" s="8"/>
    </row>
    <row r="40" spans="1:10" x14ac:dyDescent="0.2">
      <c r="A40" s="25"/>
      <c r="B40" s="26" t="str">
        <f>'[1]PHYSICAL PIVOT'!C25</f>
        <v>NON-EOL</v>
      </c>
      <c r="C40" s="26"/>
      <c r="D40" s="27">
        <f>'[1]PHYSICAL PIVOT'!D25</f>
        <v>8970</v>
      </c>
      <c r="E40" s="28">
        <f>(D40/D41)*100</f>
        <v>29.274501484938479</v>
      </c>
      <c r="F40" s="27">
        <f>'[1]PHYSICAL PIVOT'!E25</f>
        <v>909667642.40600002</v>
      </c>
      <c r="G40" s="28">
        <f>(F40/F41)*100</f>
        <v>78.979802044739372</v>
      </c>
      <c r="H40" s="27">
        <f>'[1]PHYSICAL PIVOT'!F25</f>
        <v>3072232489.684844</v>
      </c>
      <c r="I40" s="28">
        <f>(H40/H41)*100</f>
        <v>76.667083703731009</v>
      </c>
      <c r="J40" s="6"/>
    </row>
    <row r="41" spans="1:10" x14ac:dyDescent="0.2">
      <c r="A41" s="4"/>
      <c r="B41" s="4" t="s">
        <v>8</v>
      </c>
      <c r="C41" s="4"/>
      <c r="D41" s="29">
        <f>'[1]PHYSICAL PIVOT'!D26</f>
        <v>30641</v>
      </c>
      <c r="E41" s="30"/>
      <c r="F41" s="29">
        <f>'[1]PHYSICAL PIVOT'!E26</f>
        <v>1151772502.4060001</v>
      </c>
      <c r="G41" s="30"/>
      <c r="H41" s="29">
        <f>'[1]PHYSICAL PIVOT'!F26</f>
        <v>4007237971.3268442</v>
      </c>
      <c r="I41" s="30"/>
      <c r="J41" s="6"/>
    </row>
    <row r="42" spans="1:10" x14ac:dyDescent="0.2">
      <c r="A42" s="4"/>
      <c r="B42" s="31"/>
      <c r="C42" s="31"/>
      <c r="D42" s="32"/>
      <c r="E42" s="42"/>
      <c r="F42" s="32"/>
      <c r="G42" s="33"/>
      <c r="H42" s="32"/>
      <c r="I42" s="34"/>
      <c r="J42" s="6"/>
    </row>
    <row r="43" spans="1:10" x14ac:dyDescent="0.2">
      <c r="A43" s="21" t="s">
        <v>8</v>
      </c>
      <c r="B43" s="22" t="s">
        <v>9</v>
      </c>
      <c r="C43" s="22"/>
      <c r="D43" s="23">
        <f>SUM(D39,D35,D31,D27,D23,D19,D15,D11)</f>
        <v>129873</v>
      </c>
      <c r="E43" s="24">
        <f>(D43/D45)*100</f>
        <v>67.50366435543728</v>
      </c>
      <c r="F43" s="23">
        <f>SUM(F39,F35,F31,F27,F23,F19,F15,F11)</f>
        <v>4548079047.2939911</v>
      </c>
      <c r="G43" s="24">
        <f>(F43/F45)*100</f>
        <v>31.248208945850909</v>
      </c>
      <c r="H43" s="23">
        <f>SUM(H39,H35,H31,H27,H23,H19,H15,H11)</f>
        <v>15499158733.182095</v>
      </c>
      <c r="I43" s="24">
        <f>(H43/H45)*100</f>
        <v>31.77916648159637</v>
      </c>
      <c r="J43" s="8"/>
    </row>
    <row r="44" spans="1:10" x14ac:dyDescent="0.2">
      <c r="A44" s="25"/>
      <c r="B44" s="26" t="s">
        <v>10</v>
      </c>
      <c r="C44" s="26"/>
      <c r="D44" s="27">
        <f>SUM(D40,D36,D32,D28,D24,D20,D16,D12)</f>
        <v>62521</v>
      </c>
      <c r="E44" s="28">
        <f>(D44/D45)*100</f>
        <v>32.49633564456272</v>
      </c>
      <c r="F44" s="27">
        <f>SUM(F40,F36,F32,F28,F24,F20,F16,F12)</f>
        <v>10006608087.495789</v>
      </c>
      <c r="G44" s="28">
        <f>(F44/F45)*100</f>
        <v>68.751791054149095</v>
      </c>
      <c r="H44" s="27">
        <f>SUM(H40,H36,H32,H28,H24,H20,H16,H12)</f>
        <v>33272286364.844025</v>
      </c>
      <c r="I44" s="28">
        <f>(H44/H45)*100</f>
        <v>68.220833518403623</v>
      </c>
      <c r="J44" s="8"/>
    </row>
    <row r="45" spans="1:10" x14ac:dyDescent="0.2">
      <c r="A45" s="4"/>
      <c r="B45" s="4" t="s">
        <v>8</v>
      </c>
      <c r="C45" s="4"/>
      <c r="D45" s="29">
        <f>SUM(D43:D44)</f>
        <v>192394</v>
      </c>
      <c r="E45" s="30"/>
      <c r="F45" s="29">
        <f>SUM(F43:F44)</f>
        <v>14554687134.78978</v>
      </c>
      <c r="G45" s="30"/>
      <c r="H45" s="29">
        <f>SUM(H43:H44)</f>
        <v>48771445098.026123</v>
      </c>
      <c r="I45" s="30"/>
      <c r="J45" s="6"/>
    </row>
    <row r="46" spans="1:10" x14ac:dyDescent="0.2">
      <c r="A46" s="38"/>
      <c r="B46" s="41"/>
      <c r="C46" s="7"/>
      <c r="D46" s="8"/>
      <c r="E46" s="8"/>
      <c r="F46" s="7"/>
      <c r="G46" s="7"/>
      <c r="H46" s="43"/>
      <c r="I46" s="7"/>
      <c r="J46" s="36"/>
    </row>
    <row r="47" spans="1:10" x14ac:dyDescent="0.2">
      <c r="A47" s="38"/>
      <c r="B47" s="41"/>
      <c r="C47" s="7"/>
      <c r="D47" s="8"/>
      <c r="E47" s="8"/>
      <c r="F47" s="7"/>
      <c r="G47" s="7"/>
      <c r="H47" s="8"/>
      <c r="I47" s="7"/>
      <c r="J47" s="8"/>
    </row>
    <row r="48" spans="1:10" x14ac:dyDescent="0.2">
      <c r="A48" s="38"/>
      <c r="B48" s="41"/>
      <c r="C48" s="7"/>
      <c r="D48" s="8"/>
      <c r="E48" s="8"/>
      <c r="F48" s="7"/>
      <c r="G48" s="7"/>
      <c r="H48" s="8"/>
      <c r="I48" s="7"/>
      <c r="J48" s="8"/>
    </row>
    <row r="49" spans="1:10" x14ac:dyDescent="0.2">
      <c r="A49" s="38"/>
      <c r="B49" s="38"/>
      <c r="C49" s="39"/>
      <c r="D49" s="15"/>
      <c r="E49" s="15"/>
      <c r="F49" s="39"/>
      <c r="G49" s="39"/>
      <c r="H49" s="40"/>
      <c r="I49" s="39"/>
      <c r="J49" s="15"/>
    </row>
    <row r="50" spans="1:10" x14ac:dyDescent="0.2">
      <c r="A50" s="38"/>
      <c r="B50" s="38"/>
      <c r="C50" s="39"/>
      <c r="D50" s="15"/>
      <c r="E50" s="15"/>
      <c r="F50" s="39"/>
      <c r="G50" s="39"/>
      <c r="H50" s="40"/>
      <c r="I50" s="39"/>
      <c r="J50" s="15"/>
    </row>
    <row r="51" spans="1:10" x14ac:dyDescent="0.2">
      <c r="A51" s="38"/>
      <c r="B51" s="41"/>
      <c r="C51" s="7"/>
      <c r="D51" s="8"/>
      <c r="E51" s="8"/>
      <c r="F51" s="7"/>
      <c r="G51" s="7"/>
      <c r="H51" s="8"/>
      <c r="I51" s="7"/>
      <c r="J51" s="8"/>
    </row>
    <row r="52" spans="1:10" x14ac:dyDescent="0.2">
      <c r="A52" s="41"/>
      <c r="B52" s="41"/>
      <c r="C52" s="7"/>
      <c r="D52" s="8"/>
      <c r="E52" s="8"/>
      <c r="F52" s="7"/>
      <c r="G52" s="7"/>
      <c r="H52" s="8"/>
      <c r="I52" s="7"/>
      <c r="J52" s="8"/>
    </row>
    <row r="53" spans="1:10" x14ac:dyDescent="0.2">
      <c r="A53" s="4"/>
      <c r="B53" s="4"/>
      <c r="C53" s="39"/>
      <c r="D53" s="15"/>
      <c r="E53" s="15"/>
      <c r="F53" s="39"/>
      <c r="G53" s="39"/>
      <c r="H53" s="40"/>
      <c r="I53" s="39"/>
      <c r="J53" s="4"/>
    </row>
  </sheetData>
  <mergeCells count="1">
    <mergeCell ref="A1:I1"/>
  </mergeCells>
  <printOptions horizontalCentered="1"/>
  <pageMargins left="0.5" right="0.5" top="1" bottom="1" header="0.5" footer="0.5"/>
  <pageSetup scale="70" orientation="portrait" r:id="rId1"/>
  <headerFooter alignWithMargins="0">
    <oddFooter>&amp;L&amp;8O:\EOL\SHANKMAN\&amp;F
&amp;A&amp;R&amp;8&amp;D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PHYSICAL &amp; FINANCIAL</vt:lpstr>
      <vt:lpstr>FINANCIAL</vt:lpstr>
      <vt:lpstr>PHYSICAL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mmotsin</dc:creator>
  <cp:lastModifiedBy>Felienne</cp:lastModifiedBy>
  <dcterms:created xsi:type="dcterms:W3CDTF">2000-08-24T20:55:16Z</dcterms:created>
  <dcterms:modified xsi:type="dcterms:W3CDTF">2014-09-04T09:54:10Z</dcterms:modified>
</cp:coreProperties>
</file>