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20" yWindow="1095" windowWidth="13860" windowHeight="7860"/>
  </bookViews>
  <sheets>
    <sheet name="Summary" sheetId="1" r:id="rId1"/>
    <sheet name="Detail of HC Changes" sheetId="4" state="hidden" r:id="rId2"/>
    <sheet name="Summary All Gas" sheetId="5" state="hidden" r:id="rId3"/>
    <sheet name="Sheet2" sheetId="2" state="hidden" r:id="rId4"/>
    <sheet name="Sheet3" sheetId="3" state="hidden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F7" i="4" l="1"/>
  <c r="F8" i="4"/>
  <c r="F9" i="4"/>
  <c r="D10" i="4"/>
  <c r="E10" i="4"/>
  <c r="F10" i="4"/>
  <c r="F12" i="4"/>
  <c r="F13" i="4"/>
  <c r="F14" i="4"/>
  <c r="F15" i="4"/>
  <c r="D16" i="4"/>
  <c r="E16" i="4"/>
  <c r="F16" i="4"/>
  <c r="F18" i="4"/>
  <c r="F19" i="4"/>
  <c r="F20" i="4"/>
  <c r="D21" i="4"/>
  <c r="E21" i="4"/>
  <c r="F21" i="4" s="1"/>
  <c r="F23" i="4"/>
  <c r="F24" i="4"/>
  <c r="D25" i="4"/>
  <c r="D27" i="4" s="1"/>
  <c r="E25" i="4"/>
  <c r="E27" i="4" s="1"/>
  <c r="F30" i="4"/>
  <c r="F31" i="4"/>
  <c r="F32" i="4"/>
  <c r="F33" i="4"/>
  <c r="D34" i="4"/>
  <c r="E34" i="4"/>
  <c r="F34" i="4" s="1"/>
  <c r="F36" i="4" s="1"/>
  <c r="D36" i="4"/>
  <c r="F39" i="4"/>
  <c r="F40" i="4"/>
  <c r="F41" i="4"/>
  <c r="F42" i="4"/>
  <c r="F43" i="4"/>
  <c r="D44" i="4"/>
  <c r="E44" i="4"/>
  <c r="F44" i="4"/>
  <c r="F46" i="4"/>
  <c r="F47" i="4"/>
  <c r="F48" i="4"/>
  <c r="D49" i="4"/>
  <c r="E49" i="4"/>
  <c r="F49" i="4" s="1"/>
  <c r="F51" i="4"/>
  <c r="D52" i="4"/>
  <c r="E52" i="4"/>
  <c r="F52" i="4"/>
  <c r="F54" i="4"/>
  <c r="F55" i="4"/>
  <c r="F56" i="4"/>
  <c r="D57" i="4"/>
  <c r="E57" i="4"/>
  <c r="F57" i="4"/>
  <c r="D59" i="4"/>
  <c r="D61" i="4" s="1"/>
  <c r="E59" i="4"/>
  <c r="C7" i="1"/>
  <c r="D7" i="1"/>
  <c r="E7" i="1"/>
  <c r="E11" i="1" s="1"/>
  <c r="I7" i="1"/>
  <c r="I11" i="1" s="1"/>
  <c r="C8" i="1"/>
  <c r="E8" i="1"/>
  <c r="I8" i="1"/>
  <c r="C9" i="1"/>
  <c r="E9" i="1"/>
  <c r="I9" i="1"/>
  <c r="C10" i="1"/>
  <c r="C11" i="1" s="1"/>
  <c r="E10" i="1"/>
  <c r="I10" i="1"/>
  <c r="D11" i="1"/>
  <c r="G11" i="1"/>
  <c r="H11" i="1"/>
  <c r="C14" i="1"/>
  <c r="E14" i="1" s="1"/>
  <c r="E15" i="1" s="1"/>
  <c r="D14" i="1"/>
  <c r="I14" i="1"/>
  <c r="I15" i="1" s="1"/>
  <c r="D15" i="1"/>
  <c r="G15" i="1"/>
  <c r="H15" i="1"/>
  <c r="C18" i="1"/>
  <c r="C22" i="1" s="1"/>
  <c r="D18" i="1"/>
  <c r="E18" i="1" s="1"/>
  <c r="E22" i="1" s="1"/>
  <c r="I18" i="1"/>
  <c r="C19" i="1"/>
  <c r="E19" i="1"/>
  <c r="I19" i="1"/>
  <c r="I22" i="1" s="1"/>
  <c r="I24" i="1" s="1"/>
  <c r="E20" i="1"/>
  <c r="I20" i="1"/>
  <c r="C21" i="1"/>
  <c r="E21" i="1" s="1"/>
  <c r="I21" i="1"/>
  <c r="D22" i="1"/>
  <c r="D24" i="1" s="1"/>
  <c r="G22" i="1"/>
  <c r="H22" i="1"/>
  <c r="G24" i="1"/>
  <c r="H24" i="1"/>
  <c r="C8" i="5"/>
  <c r="C9" i="5"/>
  <c r="C10" i="5"/>
  <c r="C11" i="5"/>
  <c r="C12" i="5"/>
  <c r="C13" i="5"/>
  <c r="C14" i="5"/>
  <c r="C24" i="5" s="1"/>
  <c r="C15" i="5"/>
  <c r="C16" i="5"/>
  <c r="C17" i="5"/>
  <c r="C18" i="5"/>
  <c r="C21" i="5"/>
  <c r="C23" i="5"/>
  <c r="E24" i="5"/>
  <c r="C35" i="5"/>
  <c r="C37" i="5"/>
  <c r="E37" i="5"/>
  <c r="C44" i="5"/>
  <c r="C45" i="5"/>
  <c r="C47" i="5"/>
  <c r="C50" i="5"/>
  <c r="E50" i="5"/>
  <c r="E52" i="5" s="1"/>
  <c r="E24" i="1" l="1"/>
  <c r="C52" i="5"/>
  <c r="F59" i="4"/>
  <c r="F25" i="4"/>
  <c r="F27" i="4" s="1"/>
  <c r="E36" i="4"/>
  <c r="E61" i="4" s="1"/>
  <c r="C15" i="1"/>
  <c r="C24" i="1" s="1"/>
  <c r="F61" i="4" l="1"/>
</calcChain>
</file>

<file path=xl/sharedStrings.xml><?xml version="1.0" encoding="utf-8"?>
<sst xmlns="http://schemas.openxmlformats.org/spreadsheetml/2006/main" count="169" uniqueCount="97">
  <si>
    <t>HPLC Cost Savings</t>
  </si>
  <si>
    <t>Logistics</t>
  </si>
  <si>
    <t>Cost Center</t>
  </si>
  <si>
    <t>From</t>
  </si>
  <si>
    <t>To</t>
  </si>
  <si>
    <t>(1)  All headcount reductions are as of June 1.</t>
  </si>
  <si>
    <r>
      <t xml:space="preserve">Headcount Change </t>
    </r>
    <r>
      <rPr>
        <b/>
        <i/>
        <u/>
        <vertAlign val="superscript"/>
        <sz val="10"/>
        <color indexed="10"/>
        <rFont val="Times New Roman"/>
        <family val="1"/>
      </rPr>
      <t>(1)</t>
    </r>
  </si>
  <si>
    <t>Group / Cost Center Name</t>
  </si>
  <si>
    <t>Texas Logistics (Clynes)</t>
  </si>
  <si>
    <t>Volume Management (Kelly)</t>
  </si>
  <si>
    <t>Regulatory Compliance (Eiben)</t>
  </si>
  <si>
    <t>Savings</t>
  </si>
  <si>
    <t>Risk Management</t>
  </si>
  <si>
    <t>Texas Risk Management (Baumbach)</t>
  </si>
  <si>
    <t>Texas Trading Support (Farmer)</t>
  </si>
  <si>
    <t>Settlements &amp; Confirmations</t>
  </si>
  <si>
    <t>Gas Assets Settlements (Ratnala)</t>
  </si>
  <si>
    <t>Transport and Rate Mgmt (Smith)</t>
  </si>
  <si>
    <t>Global Facilities Texas Ops (Eiben)</t>
  </si>
  <si>
    <t>Global Contracts Texas Ops (Eiben)</t>
  </si>
  <si>
    <t>2001 Budget Dollar Change</t>
  </si>
  <si>
    <t>Total Logistics</t>
  </si>
  <si>
    <t>Total Risk Management</t>
  </si>
  <si>
    <t>Total Settlements &amp; Confirmations</t>
  </si>
  <si>
    <t>Total Savings from HPL Sale</t>
  </si>
  <si>
    <t>2001 Budget</t>
  </si>
  <si>
    <t>Position</t>
  </si>
  <si>
    <t>Manager</t>
  </si>
  <si>
    <t>Sr. Spec</t>
  </si>
  <si>
    <t>Spec</t>
  </si>
  <si>
    <t>Total</t>
  </si>
  <si>
    <t xml:space="preserve">Spec </t>
  </si>
  <si>
    <t>Assistant</t>
  </si>
  <si>
    <t>Contractor</t>
  </si>
  <si>
    <t>Reduction</t>
  </si>
  <si>
    <t>Analyst</t>
  </si>
  <si>
    <t>Clerk</t>
  </si>
  <si>
    <t>Sr. Clerk</t>
  </si>
  <si>
    <t>Items Other Than HC Reduced</t>
  </si>
  <si>
    <t>Tuition Reimbursement; Other Employee</t>
  </si>
  <si>
    <t>Expense; Othr Supplies &amp; Exp; Client</t>
  </si>
  <si>
    <t>Entertainment</t>
  </si>
  <si>
    <t>Training; OT Working Meals; Pagers;</t>
  </si>
  <si>
    <t>Expense</t>
  </si>
  <si>
    <t xml:space="preserve">Training; OT Working Meals; Pagers; </t>
  </si>
  <si>
    <t xml:space="preserve">Consultants; Temps; Other Supplies &amp; </t>
  </si>
  <si>
    <t>Expense; Client Entertainment</t>
  </si>
  <si>
    <t>Dues; OT Working Meals; Pagers; Othr</t>
  </si>
  <si>
    <t>Employee Expense</t>
  </si>
  <si>
    <t>Training; Special Pays; Memberships &amp;</t>
  </si>
  <si>
    <t>Training; Employee Memberships &amp; Dues;</t>
  </si>
  <si>
    <t>OT Working Meals; Pagers; Travel; Other</t>
  </si>
  <si>
    <t>Employee Exp; Other Supplies &amp; Exp</t>
  </si>
  <si>
    <t>Employee Memberships &amp; Dues; OT Working</t>
  </si>
  <si>
    <t>Meals; Pagers; Travel; Tuition Reimbursment;</t>
  </si>
  <si>
    <t>Other Employee Exp; Other Supplies &amp; Exp</t>
  </si>
  <si>
    <t>Training; Recruiting; OT Working Meals;</t>
  </si>
  <si>
    <t xml:space="preserve">Pagers; Tuition Reimbursment; Other </t>
  </si>
  <si>
    <t>Employee Expense; Postage; Other Supplies;</t>
  </si>
  <si>
    <t>Client Entertainment</t>
  </si>
  <si>
    <t>OT Working Meals; Pagers; Other Employee</t>
  </si>
  <si>
    <t>Expense; Other Supplies &amp; Exp</t>
  </si>
  <si>
    <t>Energy Operations - Natural Gas</t>
  </si>
  <si>
    <t>Logistics Mgmt (Superty)</t>
  </si>
  <si>
    <t>Budget</t>
  </si>
  <si>
    <t xml:space="preserve">2001 Budget </t>
  </si>
  <si>
    <t>(Not Including any HPL Savings)</t>
  </si>
  <si>
    <t>Gas Logistics SE (Terry)</t>
  </si>
  <si>
    <t>Gas Logistics NE (Lamadrid)</t>
  </si>
  <si>
    <t>Gas Logistics Central (Smith)</t>
  </si>
  <si>
    <t>Logistics &amp; Volume Mgmt</t>
  </si>
  <si>
    <t>Gas Logistics West (Gay)</t>
  </si>
  <si>
    <t>Electronic Commerce (Greif)</t>
  </si>
  <si>
    <t>Sirius Unify (Greif)</t>
  </si>
  <si>
    <t>Project Aruba (Superty)</t>
  </si>
  <si>
    <t>EMS Denver (Eiben)</t>
  </si>
  <si>
    <t>Gas Assets Volume Mgmt (Wynne)</t>
  </si>
  <si>
    <t>Gas Assets Operations Mgmt (Hall)</t>
  </si>
  <si>
    <t>Transport Rate (Superty)</t>
  </si>
  <si>
    <t>Financial Gas Support (McLaughlin)</t>
  </si>
  <si>
    <t>West Gas Economics (Giron)</t>
  </si>
  <si>
    <t>Gas Operations Mgmt (Gossett)</t>
  </si>
  <si>
    <t>Sitara Production Support</t>
  </si>
  <si>
    <t>Chicago Gas Team (Giron)</t>
  </si>
  <si>
    <t>Operational Analysis (Valdes)</t>
  </si>
  <si>
    <t>East Gas Team (Keiser)</t>
  </si>
  <si>
    <t>Bench and NGP&amp;L (Baumbach)</t>
  </si>
  <si>
    <t>Central Gas Team (Love)</t>
  </si>
  <si>
    <t>Emerging Confirmations (Theriot)</t>
  </si>
  <si>
    <t>Financial Confirmations (Theriot)</t>
  </si>
  <si>
    <t>Financial Settlements (Theriot)</t>
  </si>
  <si>
    <t>Client Services (Baxter)</t>
  </si>
  <si>
    <t>Global Facilities (Bryan)</t>
  </si>
  <si>
    <t>Global Contracts (Bryan)</t>
  </si>
  <si>
    <t xml:space="preserve">Total Energy Operations Natural Gas </t>
  </si>
  <si>
    <t>Budgeted HC</t>
  </si>
  <si>
    <t>Texas Logistics (Terry)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</si>
</sst>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Times New Roman"/>
    </font>
    <font>
      <sz val="10"/>
      <name val="Times New Roman"/>
    </font>
    <font>
      <u/>
      <sz val="10"/>
      <name val="Times New Roman"/>
      <family val="1"/>
    </font>
    <font>
      <b/>
      <i/>
      <u/>
      <vertAlign val="superscript"/>
      <sz val="10"/>
      <color indexed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 indent="1"/>
    </xf>
    <xf numFmtId="165" fontId="0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2" xfId="0" applyBorder="1"/>
    <xf numFmtId="0" fontId="0" fillId="0" borderId="3" xfId="0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6" fillId="0" borderId="0" xfId="0" applyFont="1"/>
    <xf numFmtId="165" fontId="1" fillId="0" borderId="0" xfId="1" applyNumberFormat="1"/>
    <xf numFmtId="165" fontId="1" fillId="0" borderId="2" xfId="1" applyNumberFormat="1" applyBorder="1"/>
    <xf numFmtId="165" fontId="1" fillId="0" borderId="3" xfId="1" applyNumberFormat="1" applyBorder="1"/>
    <xf numFmtId="0" fontId="0" fillId="0" borderId="0" xfId="0" applyBorder="1"/>
    <xf numFmtId="0" fontId="4" fillId="0" borderId="0" xfId="0" applyFont="1" applyAlignment="1">
      <alignment horizontal="left" indent="2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1" fillId="0" borderId="0" xfId="1" applyNumberFormat="1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istics_Budget_Template%20Excluding%20HP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Input"/>
      <sheetName val="HC Summary"/>
      <sheetName val="CC Summary"/>
      <sheetName val="CC 105602 - HC"/>
      <sheetName val="CC 105602"/>
      <sheetName val="Upload CC 105602"/>
      <sheetName val="CC 105603 - HC"/>
      <sheetName val="CC 105603"/>
      <sheetName val="Upload CC 105603"/>
      <sheetName val="CC 105604 - HC"/>
      <sheetName val="CC 105604"/>
      <sheetName val="Upload CC 105604"/>
      <sheetName val="CC 105605 - HC"/>
      <sheetName val="CC 105605"/>
      <sheetName val="Upload CC 105605"/>
      <sheetName val="CC 105606 - HC"/>
      <sheetName val="CC 105606"/>
      <sheetName val="Upload CC 105606"/>
      <sheetName val="CC 105607 - HC"/>
      <sheetName val="CC 105607"/>
      <sheetName val="Upload CC 105607"/>
      <sheetName val="CC 105608 - HC"/>
      <sheetName val="CC 105608"/>
      <sheetName val="Upload CC 105608"/>
      <sheetName val="CC 105610 - HC"/>
      <sheetName val="CC 105610"/>
      <sheetName val="Upload CC 105610"/>
      <sheetName val="CC 105622 - HC"/>
      <sheetName val="CC 105622"/>
      <sheetName val="Upload CC 105622"/>
      <sheetName val="CC 105629 - HC"/>
      <sheetName val="CC 105629"/>
      <sheetName val="Upload CC 105629"/>
      <sheetName val="CC 105630 - HC"/>
      <sheetName val="CC 105630"/>
      <sheetName val="Upload CC 105630"/>
      <sheetName val="CC 105632 - HC"/>
      <sheetName val="CC 105632"/>
      <sheetName val="Upload CC 105632"/>
      <sheetName val="CC 105635 - HC"/>
      <sheetName val="CC 105635"/>
      <sheetName val="Upload CC 105635"/>
      <sheetName val="CC 105638 - HC"/>
      <sheetName val="CC 105638"/>
      <sheetName val="Upload CC 105638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8">
          <cell r="N58">
            <v>4</v>
          </cell>
        </row>
      </sheetData>
      <sheetData sheetId="5" refreshError="1"/>
      <sheetData sheetId="6" refreshError="1"/>
      <sheetData sheetId="7">
        <row r="24">
          <cell r="N24">
            <v>11</v>
          </cell>
        </row>
      </sheetData>
      <sheetData sheetId="8" refreshError="1"/>
      <sheetData sheetId="9" refreshError="1"/>
      <sheetData sheetId="10">
        <row r="24">
          <cell r="N24">
            <v>11</v>
          </cell>
        </row>
      </sheetData>
      <sheetData sheetId="11" refreshError="1"/>
      <sheetData sheetId="12" refreshError="1"/>
      <sheetData sheetId="13">
        <row r="24">
          <cell r="N24">
            <v>12</v>
          </cell>
        </row>
      </sheetData>
      <sheetData sheetId="14" refreshError="1"/>
      <sheetData sheetId="15" refreshError="1"/>
      <sheetData sheetId="16">
        <row r="24">
          <cell r="N24">
            <v>10</v>
          </cell>
        </row>
      </sheetData>
      <sheetData sheetId="17" refreshError="1"/>
      <sheetData sheetId="18" refreshError="1"/>
      <sheetData sheetId="19">
        <row r="24">
          <cell r="N24">
            <v>6</v>
          </cell>
        </row>
      </sheetData>
      <sheetData sheetId="20" refreshError="1"/>
      <sheetData sheetId="21" refreshError="1"/>
      <sheetData sheetId="22">
        <row r="24">
          <cell r="N24">
            <v>0</v>
          </cell>
        </row>
      </sheetData>
      <sheetData sheetId="23" refreshError="1"/>
      <sheetData sheetId="24" refreshError="1"/>
      <sheetData sheetId="25">
        <row r="24">
          <cell r="N24">
            <v>2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4">
          <cell r="N24">
            <v>1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B22" sqref="B22"/>
    </sheetView>
  </sheetViews>
  <sheetFormatPr defaultRowHeight="12.75" x14ac:dyDescent="0.2"/>
  <cols>
    <col min="1" max="1" width="37.5" customWidth="1"/>
    <col min="2" max="2" width="11.6640625" bestFit="1" customWidth="1"/>
    <col min="3" max="4" width="10.83203125" customWidth="1"/>
    <col min="5" max="5" width="13.33203125" customWidth="1"/>
    <col min="6" max="6" width="6" customWidth="1"/>
    <col min="7" max="8" width="14.33203125" customWidth="1"/>
    <col min="9" max="9" width="13.1640625" customWidth="1"/>
    <col min="10" max="10" width="29.6640625" bestFit="1" customWidth="1"/>
  </cols>
  <sheetData>
    <row r="1" spans="1:9" ht="15.75" x14ac:dyDescent="0.25">
      <c r="A1" s="10" t="s">
        <v>0</v>
      </c>
    </row>
    <row r="2" spans="1:9" ht="15.75" x14ac:dyDescent="0.25">
      <c r="A2" s="10" t="s">
        <v>25</v>
      </c>
    </row>
    <row r="4" spans="1:9" ht="15.75" x14ac:dyDescent="0.25">
      <c r="C4" s="32" t="s">
        <v>6</v>
      </c>
      <c r="D4" s="32"/>
      <c r="E4" s="32"/>
      <c r="G4" s="32" t="s">
        <v>20</v>
      </c>
      <c r="H4" s="32"/>
      <c r="I4" s="32"/>
    </row>
    <row r="5" spans="1:9" x14ac:dyDescent="0.2">
      <c r="A5" s="1" t="s">
        <v>7</v>
      </c>
      <c r="B5" s="1" t="s">
        <v>2</v>
      </c>
      <c r="C5" s="1" t="s">
        <v>3</v>
      </c>
      <c r="D5" s="1" t="s">
        <v>4</v>
      </c>
      <c r="E5" s="1" t="s">
        <v>34</v>
      </c>
      <c r="F5" s="1"/>
      <c r="G5" s="1" t="s">
        <v>3</v>
      </c>
      <c r="H5" s="1" t="s">
        <v>4</v>
      </c>
      <c r="I5" s="1" t="s">
        <v>11</v>
      </c>
    </row>
    <row r="6" spans="1:9" x14ac:dyDescent="0.2">
      <c r="A6" s="5" t="s">
        <v>1</v>
      </c>
    </row>
    <row r="7" spans="1:9" x14ac:dyDescent="0.2">
      <c r="A7" s="2" t="s">
        <v>96</v>
      </c>
      <c r="B7">
        <v>105630</v>
      </c>
      <c r="C7">
        <f>1+5+6</f>
        <v>12</v>
      </c>
      <c r="D7">
        <f>1+1</f>
        <v>2</v>
      </c>
      <c r="E7" s="3">
        <f>+D7-C7</f>
        <v>-10</v>
      </c>
      <c r="G7" s="3">
        <v>1056694</v>
      </c>
      <c r="H7" s="3">
        <v>549813</v>
      </c>
      <c r="I7" s="3">
        <f>+G7-H7</f>
        <v>506881</v>
      </c>
    </row>
    <row r="8" spans="1:9" x14ac:dyDescent="0.2">
      <c r="A8" s="2" t="s">
        <v>9</v>
      </c>
      <c r="B8">
        <v>103822</v>
      </c>
      <c r="C8">
        <f>1+10+3+1</f>
        <v>15</v>
      </c>
      <c r="D8">
        <v>0</v>
      </c>
      <c r="E8" s="3">
        <f>+D8-C8</f>
        <v>-15</v>
      </c>
      <c r="G8" s="3">
        <v>1329576</v>
      </c>
      <c r="H8" s="3">
        <v>570642</v>
      </c>
      <c r="I8" s="3">
        <f>+G8-H8</f>
        <v>758934</v>
      </c>
    </row>
    <row r="9" spans="1:9" x14ac:dyDescent="0.2">
      <c r="A9" s="2" t="s">
        <v>10</v>
      </c>
      <c r="B9">
        <v>103835</v>
      </c>
      <c r="C9">
        <f>1+4+1</f>
        <v>6</v>
      </c>
      <c r="D9">
        <v>0</v>
      </c>
      <c r="E9" s="3">
        <f>+D9-C9</f>
        <v>-6</v>
      </c>
      <c r="G9" s="3">
        <v>577332</v>
      </c>
      <c r="H9" s="3">
        <v>237042</v>
      </c>
      <c r="I9" s="3">
        <f>+G9-H9</f>
        <v>340290</v>
      </c>
    </row>
    <row r="10" spans="1:9" x14ac:dyDescent="0.2">
      <c r="A10" s="2" t="s">
        <v>14</v>
      </c>
      <c r="B10">
        <v>103832</v>
      </c>
      <c r="C10">
        <f>1+2</f>
        <v>3</v>
      </c>
      <c r="D10">
        <v>1</v>
      </c>
      <c r="E10" s="3">
        <f>+D10-C10</f>
        <v>-2</v>
      </c>
      <c r="G10" s="3">
        <v>304671</v>
      </c>
      <c r="H10" s="3">
        <v>193726</v>
      </c>
      <c r="I10" s="3">
        <f>+G10-H10</f>
        <v>110945</v>
      </c>
    </row>
    <row r="11" spans="1:9" x14ac:dyDescent="0.2">
      <c r="A11" s="15" t="s">
        <v>21</v>
      </c>
      <c r="C11" s="6">
        <f>SUM(C7:C10)</f>
        <v>36</v>
      </c>
      <c r="D11" s="6">
        <f>SUM(D7:D10)</f>
        <v>3</v>
      </c>
      <c r="E11" s="8">
        <f>SUM(E7:E10)</f>
        <v>-33</v>
      </c>
      <c r="G11" s="8">
        <f>SUM(G7:G10)</f>
        <v>3268273</v>
      </c>
      <c r="H11" s="8">
        <f>SUM(H7:H10)</f>
        <v>1551223</v>
      </c>
      <c r="I11" s="8">
        <f>SUM(I7:I10)</f>
        <v>1717050</v>
      </c>
    </row>
    <row r="12" spans="1:9" x14ac:dyDescent="0.2">
      <c r="A12" s="2"/>
      <c r="G12" s="3"/>
      <c r="H12" s="3"/>
      <c r="I12" s="3"/>
    </row>
    <row r="13" spans="1:9" x14ac:dyDescent="0.2">
      <c r="A13" s="5" t="s">
        <v>12</v>
      </c>
      <c r="G13" s="3"/>
      <c r="H13" s="3"/>
      <c r="I13" s="3"/>
    </row>
    <row r="14" spans="1:9" x14ac:dyDescent="0.2">
      <c r="A14" s="2" t="s">
        <v>13</v>
      </c>
      <c r="B14">
        <v>103833</v>
      </c>
      <c r="C14">
        <f>1+1+4+4</f>
        <v>10</v>
      </c>
      <c r="D14">
        <f>1+1+2+2</f>
        <v>6</v>
      </c>
      <c r="E14" s="3">
        <f>+D14-C14</f>
        <v>-4</v>
      </c>
      <c r="G14" s="3">
        <v>904622</v>
      </c>
      <c r="H14" s="3">
        <v>701931</v>
      </c>
      <c r="I14" s="3">
        <f>+G14-H14</f>
        <v>202691</v>
      </c>
    </row>
    <row r="15" spans="1:9" x14ac:dyDescent="0.2">
      <c r="A15" s="15" t="s">
        <v>22</v>
      </c>
      <c r="C15" s="6">
        <f>SUM(C14)</f>
        <v>10</v>
      </c>
      <c r="D15" s="6">
        <f>SUM(D14)</f>
        <v>6</v>
      </c>
      <c r="E15" s="8">
        <f>SUM(E14)</f>
        <v>-4</v>
      </c>
      <c r="G15" s="8">
        <f>SUM(G14)</f>
        <v>904622</v>
      </c>
      <c r="H15" s="8">
        <f>SUM(H14)</f>
        <v>701931</v>
      </c>
      <c r="I15" s="8">
        <f>SUM(I14)</f>
        <v>202691</v>
      </c>
    </row>
    <row r="16" spans="1:9" x14ac:dyDescent="0.2">
      <c r="A16" s="2"/>
      <c r="G16" s="3"/>
      <c r="H16" s="3"/>
      <c r="I16" s="3"/>
    </row>
    <row r="17" spans="1:9" x14ac:dyDescent="0.2">
      <c r="A17" s="5" t="s">
        <v>15</v>
      </c>
      <c r="G17" s="3"/>
      <c r="H17" s="3"/>
      <c r="I17" s="3"/>
    </row>
    <row r="18" spans="1:9" x14ac:dyDescent="0.2">
      <c r="A18" s="2" t="s">
        <v>16</v>
      </c>
      <c r="B18">
        <v>103830</v>
      </c>
      <c r="C18">
        <f>3+8+1+1+1</f>
        <v>14</v>
      </c>
      <c r="D18">
        <f>1+1</f>
        <v>2</v>
      </c>
      <c r="E18" s="3">
        <f>+D18-C18</f>
        <v>-12</v>
      </c>
      <c r="G18" s="3">
        <v>1262239</v>
      </c>
      <c r="H18" s="3">
        <v>646024</v>
      </c>
      <c r="I18" s="3">
        <f>+G18-H18</f>
        <v>616215</v>
      </c>
    </row>
    <row r="19" spans="1:9" x14ac:dyDescent="0.2">
      <c r="A19" s="2" t="s">
        <v>17</v>
      </c>
      <c r="B19">
        <v>106292</v>
      </c>
      <c r="C19">
        <f>1+1+2</f>
        <v>4</v>
      </c>
      <c r="D19">
        <v>0</v>
      </c>
      <c r="E19" s="3">
        <f>+D19-C19</f>
        <v>-4</v>
      </c>
      <c r="G19" s="3">
        <v>364604</v>
      </c>
      <c r="H19" s="3">
        <v>152262</v>
      </c>
      <c r="I19" s="3">
        <f>+G19-H19</f>
        <v>212342</v>
      </c>
    </row>
    <row r="20" spans="1:9" x14ac:dyDescent="0.2">
      <c r="A20" s="2" t="s">
        <v>18</v>
      </c>
      <c r="B20">
        <v>103842</v>
      </c>
      <c r="C20">
        <v>1</v>
      </c>
      <c r="D20">
        <v>0</v>
      </c>
      <c r="E20" s="3">
        <f>+D20-C20</f>
        <v>-1</v>
      </c>
      <c r="G20" s="3">
        <v>77454</v>
      </c>
      <c r="H20" s="3">
        <v>32763</v>
      </c>
      <c r="I20" s="3">
        <f>+G20-H20</f>
        <v>44691</v>
      </c>
    </row>
    <row r="21" spans="1:9" x14ac:dyDescent="0.2">
      <c r="A21" s="2" t="s">
        <v>19</v>
      </c>
      <c r="B21">
        <v>103840</v>
      </c>
      <c r="C21">
        <f>2+1+1</f>
        <v>4</v>
      </c>
      <c r="D21">
        <v>0</v>
      </c>
      <c r="E21" s="3">
        <f>+D21-C21</f>
        <v>-4</v>
      </c>
      <c r="G21" s="3">
        <v>318538</v>
      </c>
      <c r="H21" s="3">
        <v>135254</v>
      </c>
      <c r="I21" s="3">
        <f>+G21-H21</f>
        <v>183284</v>
      </c>
    </row>
    <row r="22" spans="1:9" x14ac:dyDescent="0.2">
      <c r="A22" s="15" t="s">
        <v>23</v>
      </c>
      <c r="C22" s="6">
        <f>SUM(C18:C21)</f>
        <v>23</v>
      </c>
      <c r="D22" s="6">
        <f>SUM(D18:D21)</f>
        <v>2</v>
      </c>
      <c r="E22" s="8">
        <f>SUM(E18:E21)</f>
        <v>-21</v>
      </c>
      <c r="G22" s="8">
        <f>SUM(G18:G21)</f>
        <v>2022835</v>
      </c>
      <c r="H22" s="8">
        <f>SUM(H18:H21)</f>
        <v>966303</v>
      </c>
      <c r="I22" s="8">
        <f>SUM(I18:I21)</f>
        <v>1056532</v>
      </c>
    </row>
    <row r="23" spans="1:9" x14ac:dyDescent="0.2">
      <c r="G23" s="3"/>
      <c r="H23" s="3"/>
      <c r="I23" s="3"/>
    </row>
    <row r="24" spans="1:9" ht="13.5" thickBot="1" x14ac:dyDescent="0.25">
      <c r="A24" s="4" t="s">
        <v>24</v>
      </c>
      <c r="C24" s="7">
        <f>+C22+C15+C11</f>
        <v>69</v>
      </c>
      <c r="D24" s="7">
        <f>+D22+D15+D11</f>
        <v>11</v>
      </c>
      <c r="E24" s="9">
        <f>+E22+E15+E11</f>
        <v>-58</v>
      </c>
      <c r="G24" s="9">
        <f>+G22+G15+G11</f>
        <v>6195730</v>
      </c>
      <c r="H24" s="9">
        <f>+H22+H15+H11</f>
        <v>3219457</v>
      </c>
      <c r="I24" s="9">
        <f>+I22+I15+I11</f>
        <v>2976273</v>
      </c>
    </row>
    <row r="25" spans="1:9" ht="13.5" thickTop="1" x14ac:dyDescent="0.2">
      <c r="G25" s="3"/>
      <c r="H25" s="3"/>
    </row>
    <row r="26" spans="1:9" x14ac:dyDescent="0.2">
      <c r="G26" s="3"/>
      <c r="H26" s="3"/>
    </row>
    <row r="27" spans="1:9" x14ac:dyDescent="0.2">
      <c r="A27" t="s">
        <v>5</v>
      </c>
      <c r="G27" s="3"/>
      <c r="H27" s="3"/>
    </row>
    <row r="28" spans="1:9" x14ac:dyDescent="0.2">
      <c r="G28" s="3"/>
      <c r="H28" s="3"/>
    </row>
    <row r="29" spans="1:9" x14ac:dyDescent="0.2">
      <c r="G29" s="3"/>
      <c r="H29" s="3"/>
    </row>
    <row r="30" spans="1:9" x14ac:dyDescent="0.2">
      <c r="G30" s="3"/>
      <c r="H30" s="3"/>
    </row>
    <row r="31" spans="1:9" x14ac:dyDescent="0.2">
      <c r="G31" s="3"/>
      <c r="H31" s="3"/>
    </row>
    <row r="32" spans="1:9" x14ac:dyDescent="0.2">
      <c r="G32" s="3"/>
      <c r="H32" s="3"/>
    </row>
    <row r="33" spans="7:8" x14ac:dyDescent="0.2">
      <c r="G33" s="3"/>
      <c r="H33" s="3"/>
    </row>
    <row r="34" spans="7:8" x14ac:dyDescent="0.2">
      <c r="G34" s="3"/>
      <c r="H34" s="3"/>
    </row>
    <row r="35" spans="7:8" x14ac:dyDescent="0.2">
      <c r="G35" s="3"/>
      <c r="H35" s="3"/>
    </row>
    <row r="36" spans="7:8" x14ac:dyDescent="0.2">
      <c r="G36" s="3"/>
      <c r="H36" s="3"/>
    </row>
    <row r="37" spans="7:8" x14ac:dyDescent="0.2">
      <c r="G37" s="3"/>
      <c r="H37" s="3"/>
    </row>
    <row r="38" spans="7:8" x14ac:dyDescent="0.2">
      <c r="G38" s="3"/>
      <c r="H38" s="3"/>
    </row>
    <row r="39" spans="7:8" x14ac:dyDescent="0.2">
      <c r="G39" s="3"/>
      <c r="H39" s="3"/>
    </row>
    <row r="40" spans="7:8" x14ac:dyDescent="0.2">
      <c r="G40" s="3"/>
      <c r="H40" s="3"/>
    </row>
    <row r="41" spans="7:8" x14ac:dyDescent="0.2">
      <c r="G41" s="3"/>
      <c r="H41" s="3"/>
    </row>
    <row r="42" spans="7:8" x14ac:dyDescent="0.2">
      <c r="G42" s="3"/>
      <c r="H42" s="3"/>
    </row>
  </sheetData>
  <mergeCells count="2">
    <mergeCell ref="G4:I4"/>
    <mergeCell ref="C4:E4"/>
  </mergeCells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9"/>
  <sheetViews>
    <sheetView topLeftCell="A4" workbookViewId="0">
      <selection activeCell="A19" sqref="A19"/>
    </sheetView>
  </sheetViews>
  <sheetFormatPr defaultRowHeight="12.75" x14ac:dyDescent="0.2"/>
  <cols>
    <col min="1" max="1" width="37.5" customWidth="1"/>
    <col min="2" max="2" width="11.6640625" bestFit="1" customWidth="1"/>
    <col min="3" max="3" width="11.6640625" customWidth="1"/>
    <col min="4" max="4" width="14.33203125" customWidth="1"/>
    <col min="5" max="5" width="13.33203125" customWidth="1"/>
    <col min="6" max="6" width="14.1640625" customWidth="1"/>
    <col min="7" max="7" width="5.6640625" customWidth="1"/>
    <col min="8" max="9" width="14.33203125" customWidth="1"/>
    <col min="10" max="10" width="13.1640625" customWidth="1"/>
    <col min="11" max="11" width="29.6640625" bestFit="1" customWidth="1"/>
  </cols>
  <sheetData>
    <row r="1" spans="1:10" ht="15.75" x14ac:dyDescent="0.25">
      <c r="A1" s="10" t="s">
        <v>0</v>
      </c>
    </row>
    <row r="2" spans="1:10" ht="15.75" x14ac:dyDescent="0.25">
      <c r="A2" s="10" t="s">
        <v>25</v>
      </c>
    </row>
    <row r="4" spans="1:10" ht="15.75" x14ac:dyDescent="0.25">
      <c r="C4" s="34" t="s">
        <v>6</v>
      </c>
      <c r="D4" s="35"/>
      <c r="E4" s="35"/>
      <c r="F4" s="36"/>
    </row>
    <row r="5" spans="1:10" x14ac:dyDescent="0.2">
      <c r="A5" s="1" t="s">
        <v>7</v>
      </c>
      <c r="B5" s="1" t="s">
        <v>2</v>
      </c>
      <c r="C5" s="16" t="s">
        <v>26</v>
      </c>
      <c r="D5" s="1" t="s">
        <v>3</v>
      </c>
      <c r="E5" s="1" t="s">
        <v>4</v>
      </c>
      <c r="F5" s="17" t="s">
        <v>34</v>
      </c>
      <c r="G5" s="1"/>
      <c r="H5" s="33" t="s">
        <v>38</v>
      </c>
      <c r="I5" s="33"/>
      <c r="J5" s="33"/>
    </row>
    <row r="6" spans="1:10" x14ac:dyDescent="0.2">
      <c r="A6" s="5" t="s">
        <v>1</v>
      </c>
      <c r="C6" s="18"/>
      <c r="D6" s="14"/>
      <c r="E6" s="14"/>
      <c r="F6" s="19"/>
    </row>
    <row r="7" spans="1:10" x14ac:dyDescent="0.2">
      <c r="A7" s="2" t="s">
        <v>8</v>
      </c>
      <c r="B7">
        <v>105630</v>
      </c>
      <c r="C7" s="18" t="s">
        <v>27</v>
      </c>
      <c r="D7" s="21">
        <v>1</v>
      </c>
      <c r="E7" s="21">
        <v>1</v>
      </c>
      <c r="F7" s="22">
        <f>+E7-D7</f>
        <v>0</v>
      </c>
      <c r="H7" s="28" t="s">
        <v>42</v>
      </c>
      <c r="I7" s="11"/>
      <c r="J7" s="11"/>
    </row>
    <row r="8" spans="1:10" x14ac:dyDescent="0.2">
      <c r="A8" s="2"/>
      <c r="C8" s="18" t="s">
        <v>28</v>
      </c>
      <c r="D8" s="21">
        <v>5</v>
      </c>
      <c r="E8" s="21">
        <v>0</v>
      </c>
      <c r="F8" s="22">
        <f t="shared" ref="F8:F25" si="0">+E8-D8</f>
        <v>-5</v>
      </c>
      <c r="H8" s="28" t="s">
        <v>39</v>
      </c>
      <c r="I8" s="11"/>
      <c r="J8" s="11"/>
    </row>
    <row r="9" spans="1:10" x14ac:dyDescent="0.2">
      <c r="A9" s="2"/>
      <c r="C9" s="18" t="s">
        <v>29</v>
      </c>
      <c r="D9" s="21">
        <v>6</v>
      </c>
      <c r="E9" s="21">
        <v>1</v>
      </c>
      <c r="F9" s="22">
        <f t="shared" si="0"/>
        <v>-5</v>
      </c>
      <c r="H9" s="28" t="s">
        <v>40</v>
      </c>
      <c r="I9" s="11"/>
      <c r="J9" s="11"/>
    </row>
    <row r="10" spans="1:10" x14ac:dyDescent="0.2">
      <c r="A10" s="2"/>
      <c r="C10" s="18" t="s">
        <v>30</v>
      </c>
      <c r="D10" s="21">
        <f>SUM(D7:D9)</f>
        <v>12</v>
      </c>
      <c r="E10" s="21">
        <f>SUM(E7:E9)</f>
        <v>2</v>
      </c>
      <c r="F10" s="22">
        <f t="shared" si="0"/>
        <v>-10</v>
      </c>
      <c r="H10" s="28" t="s">
        <v>41</v>
      </c>
      <c r="I10" s="11"/>
      <c r="J10" s="11"/>
    </row>
    <row r="11" spans="1:10" x14ac:dyDescent="0.2">
      <c r="A11" s="2"/>
      <c r="C11" s="18"/>
      <c r="D11" s="21"/>
      <c r="E11" s="21"/>
      <c r="F11" s="23"/>
      <c r="H11" s="11"/>
      <c r="I11" s="11"/>
      <c r="J11" s="11"/>
    </row>
    <row r="12" spans="1:10" x14ac:dyDescent="0.2">
      <c r="A12" s="2" t="s">
        <v>9</v>
      </c>
      <c r="B12">
        <v>105622</v>
      </c>
      <c r="C12" s="18" t="s">
        <v>27</v>
      </c>
      <c r="D12" s="21">
        <v>1</v>
      </c>
      <c r="E12" s="21">
        <v>0</v>
      </c>
      <c r="F12" s="22">
        <f t="shared" si="0"/>
        <v>-1</v>
      </c>
      <c r="H12" s="28" t="s">
        <v>49</v>
      </c>
      <c r="I12" s="11"/>
      <c r="J12" s="11"/>
    </row>
    <row r="13" spans="1:10" x14ac:dyDescent="0.2">
      <c r="A13" s="2"/>
      <c r="C13" s="18" t="s">
        <v>28</v>
      </c>
      <c r="D13" s="21">
        <v>10</v>
      </c>
      <c r="E13" s="21">
        <v>0</v>
      </c>
      <c r="F13" s="22">
        <f t="shared" si="0"/>
        <v>-10</v>
      </c>
      <c r="H13" s="28" t="s">
        <v>47</v>
      </c>
      <c r="I13" s="11"/>
      <c r="J13" s="11"/>
    </row>
    <row r="14" spans="1:10" x14ac:dyDescent="0.2">
      <c r="A14" s="2"/>
      <c r="C14" s="18" t="s">
        <v>31</v>
      </c>
      <c r="D14" s="21">
        <v>3</v>
      </c>
      <c r="E14" s="21">
        <v>0</v>
      </c>
      <c r="F14" s="22">
        <f t="shared" si="0"/>
        <v>-3</v>
      </c>
      <c r="H14" s="28" t="s">
        <v>48</v>
      </c>
      <c r="I14" s="11"/>
      <c r="J14" s="11"/>
    </row>
    <row r="15" spans="1:10" x14ac:dyDescent="0.2">
      <c r="A15" s="2"/>
      <c r="C15" s="18" t="s">
        <v>32</v>
      </c>
      <c r="D15" s="21">
        <v>1</v>
      </c>
      <c r="E15" s="21">
        <v>0</v>
      </c>
      <c r="F15" s="22">
        <f t="shared" si="0"/>
        <v>-1</v>
      </c>
      <c r="H15" s="11"/>
      <c r="I15" s="11"/>
      <c r="J15" s="11"/>
    </row>
    <row r="16" spans="1:10" x14ac:dyDescent="0.2">
      <c r="A16" s="2"/>
      <c r="C16" s="18" t="s">
        <v>30</v>
      </c>
      <c r="D16" s="21">
        <f>SUM(D12:D15)</f>
        <v>15</v>
      </c>
      <c r="E16" s="21">
        <f>SUM(E12:E15)</f>
        <v>0</v>
      </c>
      <c r="F16" s="22">
        <f t="shared" si="0"/>
        <v>-15</v>
      </c>
      <c r="H16" s="11"/>
      <c r="I16" s="11"/>
      <c r="J16" s="11"/>
    </row>
    <row r="17" spans="1:10" x14ac:dyDescent="0.2">
      <c r="A17" s="2"/>
      <c r="C17" s="18"/>
      <c r="D17" s="21"/>
      <c r="E17" s="21"/>
      <c r="F17" s="23"/>
      <c r="H17" s="11"/>
      <c r="I17" s="11"/>
      <c r="J17" s="11"/>
    </row>
    <row r="18" spans="1:10" x14ac:dyDescent="0.2">
      <c r="A18" s="2" t="s">
        <v>10</v>
      </c>
      <c r="B18">
        <v>105638</v>
      </c>
      <c r="C18" s="18" t="s">
        <v>27</v>
      </c>
      <c r="D18" s="21">
        <v>1</v>
      </c>
      <c r="E18" s="21">
        <v>0</v>
      </c>
      <c r="F18" s="22">
        <f t="shared" si="0"/>
        <v>-1</v>
      </c>
      <c r="H18" s="28" t="s">
        <v>44</v>
      </c>
      <c r="I18" s="11"/>
      <c r="J18" s="11"/>
    </row>
    <row r="19" spans="1:10" x14ac:dyDescent="0.2">
      <c r="A19" s="2"/>
      <c r="C19" s="18" t="s">
        <v>28</v>
      </c>
      <c r="D19" s="21">
        <v>4</v>
      </c>
      <c r="E19" s="21">
        <v>0</v>
      </c>
      <c r="F19" s="22">
        <f t="shared" si="0"/>
        <v>-4</v>
      </c>
      <c r="H19" s="28" t="s">
        <v>45</v>
      </c>
      <c r="I19" s="11"/>
      <c r="J19" s="11"/>
    </row>
    <row r="20" spans="1:10" x14ac:dyDescent="0.2">
      <c r="A20" s="2"/>
      <c r="C20" s="18" t="s">
        <v>33</v>
      </c>
      <c r="D20" s="21">
        <v>1</v>
      </c>
      <c r="E20" s="21">
        <v>0</v>
      </c>
      <c r="F20" s="22">
        <f t="shared" si="0"/>
        <v>-1</v>
      </c>
      <c r="H20" s="28" t="s">
        <v>46</v>
      </c>
      <c r="I20" s="11"/>
      <c r="J20" s="11"/>
    </row>
    <row r="21" spans="1:10" x14ac:dyDescent="0.2">
      <c r="A21" s="2"/>
      <c r="C21" s="18" t="s">
        <v>30</v>
      </c>
      <c r="D21" s="21">
        <f>SUM(D18:D20)</f>
        <v>6</v>
      </c>
      <c r="E21" s="21">
        <f>SUM(E18:E20)</f>
        <v>0</v>
      </c>
      <c r="F21" s="22">
        <f t="shared" si="0"/>
        <v>-6</v>
      </c>
      <c r="H21" s="11"/>
      <c r="I21" s="11"/>
      <c r="J21" s="11"/>
    </row>
    <row r="22" spans="1:10" x14ac:dyDescent="0.2">
      <c r="A22" s="2"/>
      <c r="C22" s="18"/>
      <c r="D22" s="21"/>
      <c r="E22" s="21"/>
      <c r="F22" s="23"/>
      <c r="H22" s="11"/>
      <c r="I22" s="11"/>
      <c r="J22" s="11"/>
    </row>
    <row r="23" spans="1:10" x14ac:dyDescent="0.2">
      <c r="A23" s="2" t="s">
        <v>14</v>
      </c>
      <c r="B23">
        <v>105633</v>
      </c>
      <c r="C23" s="18" t="s">
        <v>27</v>
      </c>
      <c r="D23" s="21">
        <v>1</v>
      </c>
      <c r="E23" s="21">
        <v>1</v>
      </c>
      <c r="F23" s="22">
        <f t="shared" si="0"/>
        <v>0</v>
      </c>
      <c r="H23" s="28" t="s">
        <v>50</v>
      </c>
      <c r="I23" s="11"/>
      <c r="J23" s="11"/>
    </row>
    <row r="24" spans="1:10" x14ac:dyDescent="0.2">
      <c r="A24" s="2"/>
      <c r="C24" s="18" t="s">
        <v>28</v>
      </c>
      <c r="D24" s="21">
        <v>2</v>
      </c>
      <c r="E24" s="21">
        <v>0</v>
      </c>
      <c r="F24" s="22">
        <f t="shared" si="0"/>
        <v>-2</v>
      </c>
      <c r="H24" s="28" t="s">
        <v>51</v>
      </c>
      <c r="I24" s="11"/>
      <c r="J24" s="11"/>
    </row>
    <row r="25" spans="1:10" x14ac:dyDescent="0.2">
      <c r="A25" s="2"/>
      <c r="C25" s="18" t="s">
        <v>30</v>
      </c>
      <c r="D25" s="21">
        <f>SUM(D23:D24)</f>
        <v>3</v>
      </c>
      <c r="E25" s="21">
        <f>SUM(E23:E24)</f>
        <v>1</v>
      </c>
      <c r="F25" s="22">
        <f t="shared" si="0"/>
        <v>-2</v>
      </c>
      <c r="H25" s="28" t="s">
        <v>52</v>
      </c>
      <c r="I25" s="11"/>
      <c r="J25" s="11"/>
    </row>
    <row r="26" spans="1:10" x14ac:dyDescent="0.2">
      <c r="A26" s="2"/>
      <c r="C26" s="18"/>
      <c r="D26" s="21"/>
      <c r="E26" s="21"/>
      <c r="F26" s="23"/>
      <c r="H26" s="11"/>
      <c r="I26" s="11"/>
      <c r="J26" s="11"/>
    </row>
    <row r="27" spans="1:10" x14ac:dyDescent="0.2">
      <c r="A27" s="15" t="s">
        <v>21</v>
      </c>
      <c r="C27" s="18"/>
      <c r="D27" s="24">
        <f>+D25+D21+D16+D10</f>
        <v>36</v>
      </c>
      <c r="E27" s="24">
        <f>+E25+E21+E16+E10</f>
        <v>3</v>
      </c>
      <c r="F27" s="25">
        <f>+F25+F21+F16+F10</f>
        <v>-33</v>
      </c>
      <c r="H27" s="11"/>
      <c r="I27" s="11"/>
      <c r="J27" s="11"/>
    </row>
    <row r="28" spans="1:10" x14ac:dyDescent="0.2">
      <c r="A28" s="2"/>
      <c r="C28" s="18"/>
      <c r="D28" s="21"/>
      <c r="E28" s="21"/>
      <c r="F28" s="23"/>
      <c r="H28" s="11"/>
      <c r="I28" s="11"/>
      <c r="J28" s="11"/>
    </row>
    <row r="29" spans="1:10" x14ac:dyDescent="0.2">
      <c r="A29" s="5" t="s">
        <v>12</v>
      </c>
      <c r="C29" s="18"/>
      <c r="D29" s="21"/>
      <c r="E29" s="21"/>
      <c r="F29" s="23"/>
      <c r="H29" s="11"/>
      <c r="I29" s="11"/>
      <c r="J29" s="11"/>
    </row>
    <row r="30" spans="1:10" x14ac:dyDescent="0.2">
      <c r="A30" s="2" t="s">
        <v>13</v>
      </c>
      <c r="B30">
        <v>105634</v>
      </c>
      <c r="C30" s="18" t="s">
        <v>27</v>
      </c>
      <c r="D30" s="21">
        <v>1</v>
      </c>
      <c r="E30" s="21">
        <v>1</v>
      </c>
      <c r="F30" s="22">
        <f>+E30-D30</f>
        <v>0</v>
      </c>
      <c r="H30" s="28" t="s">
        <v>53</v>
      </c>
      <c r="I30" s="11"/>
      <c r="J30" s="11"/>
    </row>
    <row r="31" spans="1:10" x14ac:dyDescent="0.2">
      <c r="A31" s="2"/>
      <c r="C31" s="18" t="s">
        <v>28</v>
      </c>
      <c r="D31" s="21">
        <v>4</v>
      </c>
      <c r="E31" s="21">
        <v>2</v>
      </c>
      <c r="F31" s="22">
        <f>+E31-D31</f>
        <v>-2</v>
      </c>
      <c r="H31" s="28" t="s">
        <v>54</v>
      </c>
      <c r="I31" s="11"/>
      <c r="J31" s="11"/>
    </row>
    <row r="32" spans="1:10" x14ac:dyDescent="0.2">
      <c r="A32" s="2"/>
      <c r="C32" s="18" t="s">
        <v>29</v>
      </c>
      <c r="D32" s="21">
        <v>4</v>
      </c>
      <c r="E32" s="21">
        <v>2</v>
      </c>
      <c r="F32" s="22">
        <f>+E32-D32</f>
        <v>-2</v>
      </c>
      <c r="H32" s="28" t="s">
        <v>55</v>
      </c>
      <c r="I32" s="11"/>
      <c r="J32" s="11"/>
    </row>
    <row r="33" spans="1:10" x14ac:dyDescent="0.2">
      <c r="A33" s="2"/>
      <c r="C33" s="18" t="s">
        <v>35</v>
      </c>
      <c r="D33" s="21">
        <v>1</v>
      </c>
      <c r="E33" s="21">
        <v>1</v>
      </c>
      <c r="F33" s="22">
        <f>+E33-D33</f>
        <v>0</v>
      </c>
      <c r="H33" s="11"/>
      <c r="I33" s="11"/>
      <c r="J33" s="11"/>
    </row>
    <row r="34" spans="1:10" x14ac:dyDescent="0.2">
      <c r="A34" s="2"/>
      <c r="C34" s="18" t="s">
        <v>30</v>
      </c>
      <c r="D34" s="21">
        <f>SUM(D30:D33)</f>
        <v>10</v>
      </c>
      <c r="E34" s="21">
        <f>SUM(E30:E33)</f>
        <v>6</v>
      </c>
      <c r="F34" s="22">
        <f>+E34-D34</f>
        <v>-4</v>
      </c>
      <c r="H34" s="11"/>
      <c r="I34" s="11"/>
      <c r="J34" s="11"/>
    </row>
    <row r="35" spans="1:10" x14ac:dyDescent="0.2">
      <c r="A35" s="2"/>
      <c r="C35" s="18"/>
      <c r="D35" s="21"/>
      <c r="E35" s="21"/>
      <c r="F35" s="23"/>
      <c r="H35" s="11"/>
      <c r="I35" s="11"/>
      <c r="J35" s="11"/>
    </row>
    <row r="36" spans="1:10" x14ac:dyDescent="0.2">
      <c r="A36" s="15" t="s">
        <v>22</v>
      </c>
      <c r="C36" s="18"/>
      <c r="D36" s="24">
        <f>+D34</f>
        <v>10</v>
      </c>
      <c r="E36" s="24">
        <f>+E34</f>
        <v>6</v>
      </c>
      <c r="F36" s="25">
        <f>+F34</f>
        <v>-4</v>
      </c>
      <c r="H36" s="11"/>
      <c r="I36" s="11"/>
      <c r="J36" s="11"/>
    </row>
    <row r="37" spans="1:10" x14ac:dyDescent="0.2">
      <c r="A37" s="2"/>
      <c r="C37" s="18"/>
      <c r="D37" s="21"/>
      <c r="E37" s="21"/>
      <c r="F37" s="23"/>
      <c r="H37" s="11"/>
      <c r="I37" s="11"/>
      <c r="J37" s="11"/>
    </row>
    <row r="38" spans="1:10" x14ac:dyDescent="0.2">
      <c r="A38" s="5" t="s">
        <v>15</v>
      </c>
      <c r="C38" s="18"/>
      <c r="D38" s="21"/>
      <c r="E38" s="21"/>
      <c r="F38" s="23"/>
      <c r="H38" s="11"/>
      <c r="I38" s="11"/>
      <c r="J38" s="11"/>
    </row>
    <row r="39" spans="1:10" x14ac:dyDescent="0.2">
      <c r="A39" s="2" t="s">
        <v>16</v>
      </c>
      <c r="B39">
        <v>105631</v>
      </c>
      <c r="C39" s="18" t="s">
        <v>27</v>
      </c>
      <c r="D39" s="21">
        <v>1</v>
      </c>
      <c r="E39" s="21">
        <v>1</v>
      </c>
      <c r="F39" s="22">
        <f t="shared" ref="F39:F44" si="1">+E39-D39</f>
        <v>0</v>
      </c>
      <c r="H39" s="28" t="s">
        <v>56</v>
      </c>
      <c r="I39" s="11"/>
      <c r="J39" s="11"/>
    </row>
    <row r="40" spans="1:10" x14ac:dyDescent="0.2">
      <c r="A40" s="2"/>
      <c r="C40" s="18" t="s">
        <v>28</v>
      </c>
      <c r="D40" s="21">
        <v>3</v>
      </c>
      <c r="E40" s="21">
        <v>0</v>
      </c>
      <c r="F40" s="22">
        <f t="shared" si="1"/>
        <v>-3</v>
      </c>
      <c r="H40" s="28" t="s">
        <v>57</v>
      </c>
      <c r="I40" s="11"/>
      <c r="J40" s="11"/>
    </row>
    <row r="41" spans="1:10" x14ac:dyDescent="0.2">
      <c r="A41" s="2"/>
      <c r="C41" s="18" t="s">
        <v>29</v>
      </c>
      <c r="D41" s="21">
        <v>8</v>
      </c>
      <c r="E41" s="21">
        <v>0</v>
      </c>
      <c r="F41" s="22">
        <f t="shared" si="1"/>
        <v>-8</v>
      </c>
      <c r="H41" s="28" t="s">
        <v>58</v>
      </c>
      <c r="I41" s="11"/>
      <c r="J41" s="11"/>
    </row>
    <row r="42" spans="1:10" x14ac:dyDescent="0.2">
      <c r="A42" s="2"/>
      <c r="C42" s="18" t="s">
        <v>36</v>
      </c>
      <c r="D42" s="21">
        <v>1</v>
      </c>
      <c r="E42" s="21">
        <v>0</v>
      </c>
      <c r="F42" s="22">
        <f t="shared" si="1"/>
        <v>-1</v>
      </c>
      <c r="H42" s="28" t="s">
        <v>59</v>
      </c>
      <c r="I42" s="11"/>
      <c r="J42" s="11"/>
    </row>
    <row r="43" spans="1:10" x14ac:dyDescent="0.2">
      <c r="A43" s="2"/>
      <c r="C43" s="18" t="s">
        <v>32</v>
      </c>
      <c r="D43" s="21">
        <v>1</v>
      </c>
      <c r="E43" s="21">
        <v>1</v>
      </c>
      <c r="F43" s="22">
        <f t="shared" si="1"/>
        <v>0</v>
      </c>
      <c r="H43" s="11"/>
      <c r="I43" s="11"/>
      <c r="J43" s="11"/>
    </row>
    <row r="44" spans="1:10" x14ac:dyDescent="0.2">
      <c r="A44" s="2"/>
      <c r="C44" s="18" t="s">
        <v>30</v>
      </c>
      <c r="D44" s="21">
        <f>SUM(D39:D43)</f>
        <v>14</v>
      </c>
      <c r="E44" s="21">
        <f>SUM(E39:E43)</f>
        <v>2</v>
      </c>
      <c r="F44" s="22">
        <f t="shared" si="1"/>
        <v>-12</v>
      </c>
      <c r="H44" s="11"/>
      <c r="I44" s="11"/>
      <c r="J44" s="11"/>
    </row>
    <row r="45" spans="1:10" x14ac:dyDescent="0.2">
      <c r="A45" s="2"/>
      <c r="C45" s="18"/>
      <c r="D45" s="21"/>
      <c r="E45" s="21"/>
      <c r="F45" s="23"/>
      <c r="H45" s="11"/>
      <c r="I45" s="11"/>
      <c r="J45" s="11"/>
    </row>
    <row r="46" spans="1:10" x14ac:dyDescent="0.2">
      <c r="A46" s="2" t="s">
        <v>17</v>
      </c>
      <c r="B46">
        <v>106292</v>
      </c>
      <c r="C46" s="18" t="s">
        <v>27</v>
      </c>
      <c r="D46" s="21">
        <v>1</v>
      </c>
      <c r="E46" s="21">
        <v>0</v>
      </c>
      <c r="F46" s="22">
        <f>+E46-D46</f>
        <v>-1</v>
      </c>
      <c r="H46" s="28" t="s">
        <v>60</v>
      </c>
      <c r="I46" s="11"/>
      <c r="J46" s="11"/>
    </row>
    <row r="47" spans="1:10" x14ac:dyDescent="0.2">
      <c r="A47" s="2"/>
      <c r="C47" s="18" t="s">
        <v>28</v>
      </c>
      <c r="D47" s="21">
        <v>1</v>
      </c>
      <c r="E47" s="21">
        <v>0</v>
      </c>
      <c r="F47" s="22">
        <f>+E47-D47</f>
        <v>-1</v>
      </c>
      <c r="H47" s="28" t="s">
        <v>61</v>
      </c>
      <c r="I47" s="11"/>
      <c r="J47" s="11"/>
    </row>
    <row r="48" spans="1:10" x14ac:dyDescent="0.2">
      <c r="A48" s="2"/>
      <c r="C48" s="18" t="s">
        <v>29</v>
      </c>
      <c r="D48" s="21">
        <v>2</v>
      </c>
      <c r="E48" s="21">
        <v>0</v>
      </c>
      <c r="F48" s="22">
        <f>+E48-D48</f>
        <v>-2</v>
      </c>
      <c r="H48" s="11"/>
      <c r="I48" s="11"/>
      <c r="J48" s="11"/>
    </row>
    <row r="49" spans="1:10" x14ac:dyDescent="0.2">
      <c r="A49" s="2"/>
      <c r="C49" s="18" t="s">
        <v>30</v>
      </c>
      <c r="D49" s="21">
        <f>SUM(D46:D48)</f>
        <v>4</v>
      </c>
      <c r="E49" s="21">
        <f>SUM(E46:E48)</f>
        <v>0</v>
      </c>
      <c r="F49" s="22">
        <f>+E49-D49</f>
        <v>-4</v>
      </c>
      <c r="H49" s="11"/>
      <c r="I49" s="11"/>
      <c r="J49" s="11"/>
    </row>
    <row r="50" spans="1:10" x14ac:dyDescent="0.2">
      <c r="A50" s="2"/>
      <c r="C50" s="18"/>
      <c r="D50" s="21"/>
      <c r="E50" s="21"/>
      <c r="F50" s="23"/>
      <c r="H50" s="11"/>
      <c r="I50" s="11"/>
      <c r="J50" s="11"/>
    </row>
    <row r="51" spans="1:10" x14ac:dyDescent="0.2">
      <c r="A51" s="2" t="s">
        <v>18</v>
      </c>
      <c r="B51">
        <v>106290</v>
      </c>
      <c r="C51" s="18" t="s">
        <v>29</v>
      </c>
      <c r="D51" s="21">
        <v>1</v>
      </c>
      <c r="E51" s="21">
        <v>0</v>
      </c>
      <c r="F51" s="22">
        <f>+E51-D51</f>
        <v>-1</v>
      </c>
      <c r="H51" s="28" t="s">
        <v>60</v>
      </c>
      <c r="I51" s="11"/>
      <c r="J51" s="11"/>
    </row>
    <row r="52" spans="1:10" x14ac:dyDescent="0.2">
      <c r="A52" s="2"/>
      <c r="C52" s="18" t="s">
        <v>30</v>
      </c>
      <c r="D52" s="21">
        <f>+D51</f>
        <v>1</v>
      </c>
      <c r="E52" s="21">
        <f>+E51</f>
        <v>0</v>
      </c>
      <c r="F52" s="22">
        <f>+E52-D52</f>
        <v>-1</v>
      </c>
      <c r="H52" s="28" t="s">
        <v>61</v>
      </c>
      <c r="I52" s="11"/>
      <c r="J52" s="11"/>
    </row>
    <row r="53" spans="1:10" x14ac:dyDescent="0.2">
      <c r="A53" s="2"/>
      <c r="C53" s="18"/>
      <c r="D53" s="21"/>
      <c r="E53" s="21"/>
      <c r="F53" s="23"/>
      <c r="H53" s="11"/>
      <c r="I53" s="11"/>
      <c r="J53" s="11"/>
    </row>
    <row r="54" spans="1:10" x14ac:dyDescent="0.2">
      <c r="A54" s="2" t="s">
        <v>19</v>
      </c>
      <c r="B54">
        <v>106269</v>
      </c>
      <c r="C54" s="18" t="s">
        <v>28</v>
      </c>
      <c r="D54" s="21">
        <v>2</v>
      </c>
      <c r="E54" s="21">
        <v>0</v>
      </c>
      <c r="F54" s="22">
        <f>+E54-D54</f>
        <v>-2</v>
      </c>
      <c r="H54" s="28" t="s">
        <v>60</v>
      </c>
      <c r="I54" s="11"/>
      <c r="J54" s="11"/>
    </row>
    <row r="55" spans="1:10" x14ac:dyDescent="0.2">
      <c r="A55" s="2"/>
      <c r="C55" s="18" t="s">
        <v>29</v>
      </c>
      <c r="D55" s="21">
        <v>1</v>
      </c>
      <c r="E55" s="21">
        <v>0</v>
      </c>
      <c r="F55" s="22">
        <f>+E55-D55</f>
        <v>-1</v>
      </c>
      <c r="H55" s="28" t="s">
        <v>43</v>
      </c>
      <c r="I55" s="11"/>
      <c r="J55" s="11"/>
    </row>
    <row r="56" spans="1:10" x14ac:dyDescent="0.2">
      <c r="C56" s="18" t="s">
        <v>37</v>
      </c>
      <c r="D56" s="21">
        <v>1</v>
      </c>
      <c r="E56" s="21">
        <v>0</v>
      </c>
      <c r="F56" s="22">
        <f>+E56-D56</f>
        <v>-1</v>
      </c>
      <c r="H56" s="11"/>
      <c r="I56" s="11"/>
      <c r="J56" s="11"/>
    </row>
    <row r="57" spans="1:10" x14ac:dyDescent="0.2">
      <c r="C57" s="18" t="s">
        <v>30</v>
      </c>
      <c r="D57" s="21">
        <f>SUM(D54:D56)</f>
        <v>4</v>
      </c>
      <c r="E57" s="21">
        <f>SUM(E54:E56)</f>
        <v>0</v>
      </c>
      <c r="F57" s="22">
        <f>+E57-D57</f>
        <v>-4</v>
      </c>
      <c r="H57" s="11"/>
      <c r="I57" s="11"/>
      <c r="J57" s="11"/>
    </row>
    <row r="58" spans="1:10" x14ac:dyDescent="0.2">
      <c r="C58" s="18"/>
      <c r="D58" s="21"/>
      <c r="E58" s="21"/>
      <c r="F58" s="23"/>
      <c r="H58" s="11"/>
      <c r="I58" s="11"/>
      <c r="J58" s="11"/>
    </row>
    <row r="59" spans="1:10" x14ac:dyDescent="0.2">
      <c r="A59" s="15" t="s">
        <v>23</v>
      </c>
      <c r="C59" s="18"/>
      <c r="D59" s="24">
        <f>+D57+D52+D49+D44</f>
        <v>23</v>
      </c>
      <c r="E59" s="24">
        <f>+E57+E52+E49+E44</f>
        <v>2</v>
      </c>
      <c r="F59" s="25">
        <f>+F57+F52+F49+F44</f>
        <v>-21</v>
      </c>
      <c r="H59" s="11"/>
      <c r="I59" s="11"/>
      <c r="J59" s="11"/>
    </row>
    <row r="60" spans="1:10" x14ac:dyDescent="0.2">
      <c r="C60" s="18"/>
      <c r="D60" s="21"/>
      <c r="E60" s="21"/>
      <c r="F60" s="22"/>
      <c r="H60" s="11"/>
      <c r="I60" s="11"/>
      <c r="J60" s="11"/>
    </row>
    <row r="61" spans="1:10" ht="13.5" thickBot="1" x14ac:dyDescent="0.25">
      <c r="A61" s="4" t="s">
        <v>24</v>
      </c>
      <c r="C61" s="20"/>
      <c r="D61" s="26">
        <f>+D59+D36+D27</f>
        <v>69</v>
      </c>
      <c r="E61" s="26">
        <f>+E59+E36+E27</f>
        <v>11</v>
      </c>
      <c r="F61" s="27">
        <f>+F59+F36+F27</f>
        <v>-58</v>
      </c>
      <c r="H61" s="11"/>
      <c r="I61" s="11"/>
      <c r="J61" s="11"/>
    </row>
    <row r="62" spans="1:10" ht="13.5" thickTop="1" x14ac:dyDescent="0.2">
      <c r="H62" s="11"/>
      <c r="I62" s="11"/>
      <c r="J62" s="11"/>
    </row>
    <row r="63" spans="1:10" x14ac:dyDescent="0.2">
      <c r="H63" s="11"/>
      <c r="I63" s="11"/>
      <c r="J63" s="11"/>
    </row>
    <row r="64" spans="1:10" x14ac:dyDescent="0.2">
      <c r="A64" t="s">
        <v>5</v>
      </c>
      <c r="H64" s="11"/>
      <c r="I64" s="11"/>
      <c r="J64" s="11"/>
    </row>
    <row r="65" spans="8:10" x14ac:dyDescent="0.2">
      <c r="H65" s="11"/>
      <c r="I65" s="11"/>
      <c r="J65" s="11"/>
    </row>
    <row r="66" spans="8:10" x14ac:dyDescent="0.2">
      <c r="H66" s="11"/>
      <c r="I66" s="11"/>
      <c r="J66" s="11"/>
    </row>
    <row r="67" spans="8:10" x14ac:dyDescent="0.2">
      <c r="H67" s="11"/>
      <c r="I67" s="11"/>
      <c r="J67" s="11"/>
    </row>
    <row r="68" spans="8:10" x14ac:dyDescent="0.2">
      <c r="H68" s="11"/>
      <c r="I68" s="11"/>
      <c r="J68" s="11"/>
    </row>
    <row r="69" spans="8:10" x14ac:dyDescent="0.2">
      <c r="H69" s="11"/>
      <c r="I69" s="11"/>
      <c r="J69" s="11"/>
    </row>
    <row r="70" spans="8:10" x14ac:dyDescent="0.2">
      <c r="H70" s="11"/>
      <c r="I70" s="11"/>
      <c r="J70" s="11"/>
    </row>
    <row r="71" spans="8:10" x14ac:dyDescent="0.2">
      <c r="H71" s="11"/>
      <c r="I71" s="11"/>
      <c r="J71" s="11"/>
    </row>
    <row r="72" spans="8:10" x14ac:dyDescent="0.2">
      <c r="H72" s="11"/>
      <c r="I72" s="11"/>
      <c r="J72" s="11"/>
    </row>
    <row r="73" spans="8:10" x14ac:dyDescent="0.2">
      <c r="H73" s="11"/>
      <c r="I73" s="11"/>
      <c r="J73" s="11"/>
    </row>
    <row r="74" spans="8:10" x14ac:dyDescent="0.2">
      <c r="H74" s="11"/>
      <c r="I74" s="11"/>
    </row>
    <row r="75" spans="8:10" x14ac:dyDescent="0.2">
      <c r="H75" s="11"/>
      <c r="I75" s="11"/>
    </row>
    <row r="76" spans="8:10" x14ac:dyDescent="0.2">
      <c r="H76" s="11"/>
      <c r="I76" s="11"/>
    </row>
    <row r="77" spans="8:10" x14ac:dyDescent="0.2">
      <c r="H77" s="11"/>
      <c r="I77" s="11"/>
    </row>
    <row r="78" spans="8:10" x14ac:dyDescent="0.2">
      <c r="H78" s="11"/>
      <c r="I78" s="11"/>
    </row>
    <row r="79" spans="8:10" x14ac:dyDescent="0.2">
      <c r="H79" s="11"/>
      <c r="I79" s="11"/>
    </row>
  </sheetData>
  <mergeCells count="2">
    <mergeCell ref="H5:J5"/>
    <mergeCell ref="C4:F4"/>
  </mergeCells>
  <pageMargins left="0.25" right="0.25" top="0.25" bottom="0.25" header="0.5" footer="0.5"/>
  <pageSetup scale="6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A19" sqref="A19"/>
    </sheetView>
  </sheetViews>
  <sheetFormatPr defaultRowHeight="12.75" x14ac:dyDescent="0.2"/>
  <cols>
    <col min="1" max="1" width="37.5" customWidth="1"/>
    <col min="2" max="2" width="12.1640625" bestFit="1" customWidth="1"/>
    <col min="3" max="3" width="13.1640625" bestFit="1" customWidth="1"/>
    <col min="4" max="4" width="6" customWidth="1"/>
    <col min="5" max="5" width="14.33203125" customWidth="1"/>
    <col min="6" max="6" width="8.6640625" customWidth="1"/>
  </cols>
  <sheetData>
    <row r="1" spans="1:5" ht="15.75" x14ac:dyDescent="0.25">
      <c r="A1" s="10" t="s">
        <v>62</v>
      </c>
    </row>
    <row r="2" spans="1:5" ht="15.75" x14ac:dyDescent="0.25">
      <c r="A2" s="10" t="s">
        <v>65</v>
      </c>
    </row>
    <row r="3" spans="1:5" ht="15.75" x14ac:dyDescent="0.25">
      <c r="A3" s="10" t="s">
        <v>66</v>
      </c>
    </row>
    <row r="4" spans="1:5" ht="15.75" x14ac:dyDescent="0.25">
      <c r="A4" s="10"/>
    </row>
    <row r="5" spans="1:5" x14ac:dyDescent="0.2">
      <c r="A5" s="4"/>
      <c r="B5" s="4"/>
      <c r="C5" s="31">
        <v>37226</v>
      </c>
      <c r="D5" s="4"/>
      <c r="E5" s="29">
        <v>2001</v>
      </c>
    </row>
    <row r="6" spans="1:5" x14ac:dyDescent="0.2">
      <c r="A6" s="30" t="s">
        <v>7</v>
      </c>
      <c r="B6" s="30" t="s">
        <v>2</v>
      </c>
      <c r="C6" s="30" t="s">
        <v>95</v>
      </c>
      <c r="D6" s="30"/>
      <c r="E6" s="30" t="s">
        <v>64</v>
      </c>
    </row>
    <row r="7" spans="1:5" x14ac:dyDescent="0.2">
      <c r="A7" s="5" t="s">
        <v>70</v>
      </c>
    </row>
    <row r="8" spans="1:5" x14ac:dyDescent="0.2">
      <c r="A8" s="2" t="s">
        <v>63</v>
      </c>
      <c r="B8">
        <v>105602</v>
      </c>
      <c r="C8">
        <f>+'[1]CC 105602 - HC'!$N$58</f>
        <v>4</v>
      </c>
      <c r="E8" s="11">
        <v>549813</v>
      </c>
    </row>
    <row r="9" spans="1:5" x14ac:dyDescent="0.2">
      <c r="A9" s="2" t="s">
        <v>67</v>
      </c>
      <c r="B9">
        <v>105603</v>
      </c>
      <c r="C9">
        <f>+'[1]CC 105603 - HC'!$N$24</f>
        <v>11</v>
      </c>
      <c r="E9" s="11"/>
    </row>
    <row r="10" spans="1:5" x14ac:dyDescent="0.2">
      <c r="A10" s="2" t="s">
        <v>68</v>
      </c>
      <c r="B10">
        <v>105604</v>
      </c>
      <c r="C10">
        <f>+'[1]CC 105604 - HC'!$N$24</f>
        <v>11</v>
      </c>
      <c r="E10" s="11"/>
    </row>
    <row r="11" spans="1:5" x14ac:dyDescent="0.2">
      <c r="A11" s="2" t="s">
        <v>69</v>
      </c>
      <c r="B11">
        <v>105605</v>
      </c>
      <c r="C11">
        <f>+'[1]CC 105605 - HC'!$N$24</f>
        <v>12</v>
      </c>
      <c r="E11" s="11"/>
    </row>
    <row r="12" spans="1:5" x14ac:dyDescent="0.2">
      <c r="A12" s="2" t="s">
        <v>71</v>
      </c>
      <c r="B12">
        <v>105606</v>
      </c>
      <c r="C12">
        <f>+'[1]CC 105606 - HC'!$N$24</f>
        <v>10</v>
      </c>
      <c r="E12" s="11"/>
    </row>
    <row r="13" spans="1:5" x14ac:dyDescent="0.2">
      <c r="A13" s="2" t="s">
        <v>72</v>
      </c>
      <c r="B13">
        <v>105607</v>
      </c>
      <c r="C13">
        <f>+'[1]CC 105607 - HC'!$N$24</f>
        <v>6</v>
      </c>
      <c r="E13" s="11"/>
    </row>
    <row r="14" spans="1:5" x14ac:dyDescent="0.2">
      <c r="A14" s="2" t="s">
        <v>73</v>
      </c>
      <c r="B14">
        <v>105608</v>
      </c>
      <c r="C14">
        <f>+'[1]CC 105608 - HC'!$N$24</f>
        <v>0</v>
      </c>
      <c r="E14" s="11"/>
    </row>
    <row r="15" spans="1:5" x14ac:dyDescent="0.2">
      <c r="A15" s="2" t="s">
        <v>74</v>
      </c>
      <c r="B15">
        <v>105610</v>
      </c>
      <c r="C15">
        <f>+'[1]CC 105610 - HC'!$N$24</f>
        <v>2</v>
      </c>
      <c r="E15" s="11"/>
    </row>
    <row r="16" spans="1:5" x14ac:dyDescent="0.2">
      <c r="A16" s="2" t="s">
        <v>9</v>
      </c>
      <c r="B16">
        <v>105622</v>
      </c>
      <c r="C16">
        <f>1+10+3+1</f>
        <v>15</v>
      </c>
      <c r="E16" s="11">
        <v>570642</v>
      </c>
    </row>
    <row r="17" spans="1:5" x14ac:dyDescent="0.2">
      <c r="A17" s="2" t="s">
        <v>75</v>
      </c>
      <c r="B17">
        <v>105629</v>
      </c>
      <c r="C17">
        <f>+'[1]CC 105629 - HC'!$N$24</f>
        <v>1</v>
      </c>
      <c r="E17" s="11"/>
    </row>
    <row r="18" spans="1:5" x14ac:dyDescent="0.2">
      <c r="A18" s="2" t="s">
        <v>8</v>
      </c>
      <c r="B18">
        <v>105630</v>
      </c>
      <c r="C18">
        <f>1+5+6</f>
        <v>12</v>
      </c>
      <c r="E18" s="11">
        <v>549813</v>
      </c>
    </row>
    <row r="19" spans="1:5" x14ac:dyDescent="0.2">
      <c r="A19" s="2" t="s">
        <v>76</v>
      </c>
      <c r="B19">
        <v>105632</v>
      </c>
      <c r="E19" s="11"/>
    </row>
    <row r="20" spans="1:5" x14ac:dyDescent="0.2">
      <c r="A20" s="2" t="s">
        <v>77</v>
      </c>
      <c r="B20">
        <v>105635</v>
      </c>
      <c r="E20" s="11"/>
    </row>
    <row r="21" spans="1:5" x14ac:dyDescent="0.2">
      <c r="A21" s="2" t="s">
        <v>10</v>
      </c>
      <c r="B21">
        <v>105638</v>
      </c>
      <c r="C21">
        <f>1+4+1</f>
        <v>6</v>
      </c>
      <c r="E21" s="11">
        <v>237042</v>
      </c>
    </row>
    <row r="22" spans="1:5" x14ac:dyDescent="0.2">
      <c r="A22" s="2" t="s">
        <v>78</v>
      </c>
      <c r="B22">
        <v>106291</v>
      </c>
      <c r="E22" s="11"/>
    </row>
    <row r="23" spans="1:5" x14ac:dyDescent="0.2">
      <c r="A23" s="2" t="s">
        <v>14</v>
      </c>
      <c r="B23">
        <v>105633</v>
      </c>
      <c r="C23">
        <f>1+2</f>
        <v>3</v>
      </c>
      <c r="E23" s="11">
        <v>193726</v>
      </c>
    </row>
    <row r="24" spans="1:5" x14ac:dyDescent="0.2">
      <c r="A24" s="15" t="s">
        <v>21</v>
      </c>
      <c r="C24" s="6">
        <f>SUM(C8:C23)</f>
        <v>93</v>
      </c>
      <c r="E24" s="12">
        <f>SUM(E8:E23)</f>
        <v>2101036</v>
      </c>
    </row>
    <row r="25" spans="1:5" x14ac:dyDescent="0.2">
      <c r="A25" s="2"/>
      <c r="E25" s="11"/>
    </row>
    <row r="26" spans="1:5" x14ac:dyDescent="0.2">
      <c r="A26" s="5" t="s">
        <v>12</v>
      </c>
      <c r="E26" s="11"/>
    </row>
    <row r="27" spans="1:5" x14ac:dyDescent="0.2">
      <c r="A27" s="2" t="s">
        <v>79</v>
      </c>
      <c r="B27">
        <v>105620</v>
      </c>
      <c r="E27" s="11"/>
    </row>
    <row r="28" spans="1:5" x14ac:dyDescent="0.2">
      <c r="A28" s="2" t="s">
        <v>80</v>
      </c>
      <c r="B28">
        <v>105614</v>
      </c>
      <c r="E28" s="11"/>
    </row>
    <row r="29" spans="1:5" x14ac:dyDescent="0.2">
      <c r="A29" s="2" t="s">
        <v>86</v>
      </c>
      <c r="B29">
        <v>107074</v>
      </c>
      <c r="E29" s="11"/>
    </row>
    <row r="30" spans="1:5" x14ac:dyDescent="0.2">
      <c r="A30" s="2" t="s">
        <v>87</v>
      </c>
      <c r="B30">
        <v>105615</v>
      </c>
      <c r="E30" s="11"/>
    </row>
    <row r="31" spans="1:5" x14ac:dyDescent="0.2">
      <c r="A31" s="2" t="s">
        <v>85</v>
      </c>
      <c r="B31">
        <v>105616</v>
      </c>
      <c r="E31" s="11"/>
    </row>
    <row r="32" spans="1:5" x14ac:dyDescent="0.2">
      <c r="A32" s="2" t="s">
        <v>84</v>
      </c>
      <c r="B32">
        <v>105617</v>
      </c>
      <c r="E32" s="11"/>
    </row>
    <row r="33" spans="1:5" x14ac:dyDescent="0.2">
      <c r="A33" s="2" t="s">
        <v>83</v>
      </c>
      <c r="B33">
        <v>107045</v>
      </c>
      <c r="E33" s="11"/>
    </row>
    <row r="34" spans="1:5" x14ac:dyDescent="0.2">
      <c r="A34" s="2" t="s">
        <v>81</v>
      </c>
      <c r="B34">
        <v>105621</v>
      </c>
      <c r="E34" s="11"/>
    </row>
    <row r="35" spans="1:5" x14ac:dyDescent="0.2">
      <c r="A35" s="2" t="s">
        <v>13</v>
      </c>
      <c r="B35">
        <v>105634</v>
      </c>
      <c r="C35">
        <f>1+1+4+4</f>
        <v>10</v>
      </c>
      <c r="E35" s="11">
        <v>701931</v>
      </c>
    </row>
    <row r="36" spans="1:5" x14ac:dyDescent="0.2">
      <c r="A36" s="2" t="s">
        <v>82</v>
      </c>
      <c r="B36">
        <v>105593</v>
      </c>
      <c r="E36" s="11"/>
    </row>
    <row r="37" spans="1:5" x14ac:dyDescent="0.2">
      <c r="A37" s="15" t="s">
        <v>22</v>
      </c>
      <c r="C37" s="6">
        <f>SUM(C35)</f>
        <v>10</v>
      </c>
      <c r="E37" s="12">
        <f>SUM(E35)</f>
        <v>701931</v>
      </c>
    </row>
    <row r="38" spans="1:5" x14ac:dyDescent="0.2">
      <c r="A38" s="2"/>
      <c r="E38" s="11"/>
    </row>
    <row r="39" spans="1:5" x14ac:dyDescent="0.2">
      <c r="A39" s="5" t="s">
        <v>15</v>
      </c>
      <c r="E39" s="11"/>
    </row>
    <row r="40" spans="1:5" x14ac:dyDescent="0.2">
      <c r="A40" s="2" t="s">
        <v>88</v>
      </c>
      <c r="B40">
        <v>105585</v>
      </c>
      <c r="E40" s="11"/>
    </row>
    <row r="41" spans="1:5" x14ac:dyDescent="0.2">
      <c r="A41" s="2" t="s">
        <v>89</v>
      </c>
      <c r="B41">
        <v>105612</v>
      </c>
      <c r="E41" s="11"/>
    </row>
    <row r="42" spans="1:5" x14ac:dyDescent="0.2">
      <c r="A42" s="2" t="s">
        <v>90</v>
      </c>
      <c r="B42">
        <v>105613</v>
      </c>
      <c r="E42" s="11"/>
    </row>
    <row r="43" spans="1:5" x14ac:dyDescent="0.2">
      <c r="A43" s="2" t="s">
        <v>91</v>
      </c>
      <c r="B43">
        <v>105619</v>
      </c>
      <c r="E43" s="11"/>
    </row>
    <row r="44" spans="1:5" x14ac:dyDescent="0.2">
      <c r="A44" s="2" t="s">
        <v>17</v>
      </c>
      <c r="B44">
        <v>106292</v>
      </c>
      <c r="C44">
        <f>1+1+2</f>
        <v>4</v>
      </c>
      <c r="E44" s="11">
        <v>152262</v>
      </c>
    </row>
    <row r="45" spans="1:5" x14ac:dyDescent="0.2">
      <c r="A45" s="2" t="s">
        <v>16</v>
      </c>
      <c r="B45">
        <v>105631</v>
      </c>
      <c r="C45">
        <f>3+8+1+1+1</f>
        <v>14</v>
      </c>
      <c r="E45" s="11">
        <v>646024</v>
      </c>
    </row>
    <row r="46" spans="1:5" x14ac:dyDescent="0.2">
      <c r="A46" s="2" t="s">
        <v>18</v>
      </c>
      <c r="B46">
        <v>106290</v>
      </c>
      <c r="C46">
        <v>1</v>
      </c>
      <c r="E46" s="11">
        <v>32763</v>
      </c>
    </row>
    <row r="47" spans="1:5" x14ac:dyDescent="0.2">
      <c r="A47" s="2" t="s">
        <v>19</v>
      </c>
      <c r="B47">
        <v>106269</v>
      </c>
      <c r="C47">
        <f>2+1+1</f>
        <v>4</v>
      </c>
      <c r="E47" s="11">
        <v>135254</v>
      </c>
    </row>
    <row r="48" spans="1:5" x14ac:dyDescent="0.2">
      <c r="A48" s="2" t="s">
        <v>92</v>
      </c>
      <c r="B48">
        <v>105595</v>
      </c>
      <c r="E48" s="11"/>
    </row>
    <row r="49" spans="1:5" x14ac:dyDescent="0.2">
      <c r="A49" s="2" t="s">
        <v>93</v>
      </c>
      <c r="B49">
        <v>105596</v>
      </c>
      <c r="E49" s="11"/>
    </row>
    <row r="50" spans="1:5" x14ac:dyDescent="0.2">
      <c r="A50" s="15" t="s">
        <v>23</v>
      </c>
      <c r="C50" s="6">
        <f>SUM(C45:C47)</f>
        <v>19</v>
      </c>
      <c r="E50" s="12">
        <f>SUM(E45:E47)</f>
        <v>814041</v>
      </c>
    </row>
    <row r="51" spans="1:5" x14ac:dyDescent="0.2">
      <c r="E51" s="11"/>
    </row>
    <row r="52" spans="1:5" ht="13.5" thickBot="1" x14ac:dyDescent="0.25">
      <c r="A52" s="4" t="s">
        <v>94</v>
      </c>
      <c r="C52" s="7">
        <f>+C50+C37+C24</f>
        <v>122</v>
      </c>
      <c r="E52" s="13">
        <f>+E50+E37+E24</f>
        <v>3617008</v>
      </c>
    </row>
    <row r="53" spans="1:5" ht="13.5" thickTop="1" x14ac:dyDescent="0.2">
      <c r="E53" s="11"/>
    </row>
    <row r="54" spans="1:5" x14ac:dyDescent="0.2">
      <c r="E54" s="11"/>
    </row>
    <row r="55" spans="1:5" x14ac:dyDescent="0.2">
      <c r="E55" s="11"/>
    </row>
    <row r="56" spans="1:5" x14ac:dyDescent="0.2">
      <c r="E56" s="11"/>
    </row>
    <row r="57" spans="1:5" x14ac:dyDescent="0.2">
      <c r="E57" s="11"/>
    </row>
    <row r="58" spans="1:5" x14ac:dyDescent="0.2">
      <c r="E58" s="11"/>
    </row>
    <row r="59" spans="1:5" x14ac:dyDescent="0.2">
      <c r="E59" s="11"/>
    </row>
    <row r="60" spans="1:5" x14ac:dyDescent="0.2">
      <c r="E60" s="11"/>
    </row>
    <row r="61" spans="1:5" x14ac:dyDescent="0.2">
      <c r="E61" s="11"/>
    </row>
    <row r="62" spans="1:5" x14ac:dyDescent="0.2">
      <c r="E62" s="11"/>
    </row>
    <row r="63" spans="1:5" x14ac:dyDescent="0.2">
      <c r="E63" s="11"/>
    </row>
    <row r="64" spans="1:5" x14ac:dyDescent="0.2">
      <c r="E64" s="11"/>
    </row>
    <row r="65" spans="5:5" x14ac:dyDescent="0.2">
      <c r="E65" s="11"/>
    </row>
    <row r="66" spans="5:5" x14ac:dyDescent="0.2">
      <c r="E66" s="11"/>
    </row>
    <row r="67" spans="5:5" x14ac:dyDescent="0.2">
      <c r="E67" s="11"/>
    </row>
    <row r="68" spans="5:5" x14ac:dyDescent="0.2">
      <c r="E68" s="11"/>
    </row>
    <row r="69" spans="5:5" x14ac:dyDescent="0.2">
      <c r="E69" s="11"/>
    </row>
    <row r="70" spans="5:5" x14ac:dyDescent="0.2">
      <c r="E70" s="11"/>
    </row>
  </sheetData>
  <pageMargins left="0.75" right="0.75" top="1" bottom="1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9" sqref="A19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9" sqref="A19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Detail of HC Changes</vt:lpstr>
      <vt:lpstr>Summary All Gas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Heinrich</dc:creator>
  <cp:lastModifiedBy>Felienne</cp:lastModifiedBy>
  <cp:lastPrinted>2001-01-26T20:29:37Z</cp:lastPrinted>
  <dcterms:created xsi:type="dcterms:W3CDTF">2001-01-25T01:27:30Z</dcterms:created>
  <dcterms:modified xsi:type="dcterms:W3CDTF">2014-09-04T08:23:50Z</dcterms:modified>
</cp:coreProperties>
</file>