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 s="1"/>
  <c r="H11" i="2"/>
  <c r="B12" i="2"/>
  <c r="D12" i="2"/>
  <c r="E12" i="2"/>
  <c r="F12" i="2"/>
  <c r="G12" i="2" s="1"/>
  <c r="H12" i="2"/>
  <c r="I12" i="2" s="1"/>
  <c r="D13" i="2"/>
  <c r="F13" i="2"/>
  <c r="H13" i="2"/>
  <c r="I11" i="2" s="1"/>
  <c r="A15" i="2"/>
  <c r="B15" i="2"/>
  <c r="D15" i="2"/>
  <c r="E15" i="2" s="1"/>
  <c r="F15" i="2"/>
  <c r="H15" i="2"/>
  <c r="I15" i="2"/>
  <c r="B16" i="2"/>
  <c r="D16" i="2"/>
  <c r="E16" i="2" s="1"/>
  <c r="F16" i="2"/>
  <c r="G16" i="2" s="1"/>
  <c r="H16" i="2"/>
  <c r="I16" i="2"/>
  <c r="D17" i="2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D25" i="2"/>
  <c r="F25" i="2"/>
  <c r="H25" i="2"/>
  <c r="I24" i="2" s="1"/>
  <c r="A27" i="2"/>
  <c r="B27" i="2"/>
  <c r="D27" i="2"/>
  <c r="E27" i="2" s="1"/>
  <c r="F27" i="2"/>
  <c r="G27" i="2" s="1"/>
  <c r="H27" i="2"/>
  <c r="B28" i="2"/>
  <c r="D28" i="2"/>
  <c r="E28" i="2"/>
  <c r="F28" i="2"/>
  <c r="H28" i="2"/>
  <c r="I28" i="2" s="1"/>
  <c r="D29" i="2"/>
  <c r="F29" i="2"/>
  <c r="G28" i="2" s="1"/>
  <c r="H29" i="2"/>
  <c r="I27" i="2" s="1"/>
  <c r="A31" i="2"/>
  <c r="B31" i="2"/>
  <c r="D31" i="2"/>
  <c r="E31" i="2" s="1"/>
  <c r="F31" i="2"/>
  <c r="H31" i="2"/>
  <c r="I31" i="2"/>
  <c r="B32" i="2"/>
  <c r="D32" i="2"/>
  <c r="F32" i="2"/>
  <c r="G32" i="2" s="1"/>
  <c r="H32" i="2"/>
  <c r="I32" i="2"/>
  <c r="D33" i="2"/>
  <c r="E32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 s="1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 s="1"/>
  <c r="B40" i="2"/>
  <c r="D40" i="2"/>
  <c r="D44" i="2" s="1"/>
  <c r="E40" i="2"/>
  <c r="F40" i="2"/>
  <c r="F44" i="2" s="1"/>
  <c r="G40" i="2"/>
  <c r="H40" i="2"/>
  <c r="D41" i="2"/>
  <c r="F41" i="2"/>
  <c r="H41" i="2"/>
  <c r="I40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D17" i="3"/>
  <c r="F17" i="3"/>
  <c r="H17" i="3"/>
  <c r="I16" i="3" s="1"/>
  <c r="A19" i="3"/>
  <c r="B19" i="3"/>
  <c r="D19" i="3"/>
  <c r="E19" i="3" s="1"/>
  <c r="F19" i="3"/>
  <c r="G19" i="3" s="1"/>
  <c r="H19" i="3"/>
  <c r="B20" i="3"/>
  <c r="D20" i="3"/>
  <c r="E20" i="3"/>
  <c r="F20" i="3"/>
  <c r="H20" i="3"/>
  <c r="D21" i="3"/>
  <c r="F21" i="3"/>
  <c r="G20" i="3" s="1"/>
  <c r="H21" i="3"/>
  <c r="I20" i="3" s="1"/>
  <c r="A23" i="3"/>
  <c r="B23" i="3"/>
  <c r="D23" i="3"/>
  <c r="E23" i="3" s="1"/>
  <c r="F23" i="3"/>
  <c r="H23" i="3"/>
  <c r="I23" i="3"/>
  <c r="B24" i="3"/>
  <c r="D24" i="3"/>
  <c r="F24" i="3"/>
  <c r="H24" i="3"/>
  <c r="I24" i="3"/>
  <c r="D25" i="3"/>
  <c r="E24" i="3" s="1"/>
  <c r="F25" i="3"/>
  <c r="G23" i="3" s="1"/>
  <c r="H25" i="3"/>
  <c r="A31" i="3"/>
  <c r="B31" i="3"/>
  <c r="D31" i="3"/>
  <c r="E31" i="3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D37" i="3"/>
  <c r="F37" i="3"/>
  <c r="H37" i="3"/>
  <c r="I36" i="3" s="1"/>
  <c r="A39" i="3"/>
  <c r="B39" i="3"/>
  <c r="D39" i="3"/>
  <c r="E39" i="3" s="1"/>
  <c r="F39" i="3"/>
  <c r="G39" i="3" s="1"/>
  <c r="H39" i="3"/>
  <c r="B40" i="3"/>
  <c r="D40" i="3"/>
  <c r="D44" i="3" s="1"/>
  <c r="E40" i="3"/>
  <c r="F40" i="3"/>
  <c r="H40" i="3"/>
  <c r="D41" i="3"/>
  <c r="F41" i="3"/>
  <c r="G40" i="3" s="1"/>
  <c r="H41" i="3"/>
  <c r="I40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 s="1"/>
  <c r="D13" i="1"/>
  <c r="F13" i="1"/>
  <c r="H13" i="1"/>
  <c r="A15" i="1"/>
  <c r="B15" i="1"/>
  <c r="D15" i="1"/>
  <c r="E15" i="1"/>
  <c r="F15" i="1"/>
  <c r="H15" i="1"/>
  <c r="B16" i="1"/>
  <c r="D16" i="1"/>
  <c r="E16" i="1"/>
  <c r="F16" i="1"/>
  <c r="G16" i="1" s="1"/>
  <c r="H16" i="1"/>
  <c r="I16" i="1" s="1"/>
  <c r="D17" i="1"/>
  <c r="F17" i="1"/>
  <c r="G15" i="1" s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D21" i="1"/>
  <c r="E19" i="1" s="1"/>
  <c r="F21" i="1"/>
  <c r="G19" i="1" s="1"/>
  <c r="H21" i="1"/>
  <c r="I19" i="1" s="1"/>
  <c r="A23" i="1"/>
  <c r="B23" i="1"/>
  <c r="D23" i="1"/>
  <c r="F23" i="1"/>
  <c r="G23" i="1"/>
  <c r="H23" i="1"/>
  <c r="I23" i="1"/>
  <c r="B24" i="1"/>
  <c r="D24" i="1"/>
  <c r="E24" i="1" s="1"/>
  <c r="F24" i="1"/>
  <c r="G24" i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I27" i="1"/>
  <c r="B28" i="1"/>
  <c r="D28" i="1"/>
  <c r="E28" i="1"/>
  <c r="F28" i="1"/>
  <c r="G28" i="1"/>
  <c r="H28" i="1"/>
  <c r="I28" i="1" s="1"/>
  <c r="D29" i="1"/>
  <c r="F29" i="1"/>
  <c r="H29" i="1"/>
  <c r="A31" i="1"/>
  <c r="B31" i="1"/>
  <c r="D31" i="1"/>
  <c r="D43" i="1" s="1"/>
  <c r="E31" i="1"/>
  <c r="F31" i="1"/>
  <c r="H31" i="1"/>
  <c r="B32" i="1"/>
  <c r="D32" i="1"/>
  <c r="E32" i="1"/>
  <c r="F32" i="1"/>
  <c r="G32" i="1" s="1"/>
  <c r="H32" i="1"/>
  <c r="I32" i="1" s="1"/>
  <c r="D33" i="1"/>
  <c r="F33" i="1"/>
  <c r="G31" i="1" s="1"/>
  <c r="H33" i="1"/>
  <c r="I31" i="1" s="1"/>
  <c r="A35" i="1"/>
  <c r="B35" i="1"/>
  <c r="D35" i="1"/>
  <c r="F35" i="1"/>
  <c r="H35" i="1"/>
  <c r="B36" i="1"/>
  <c r="D36" i="1"/>
  <c r="E36" i="1" s="1"/>
  <c r="F36" i="1"/>
  <c r="G36" i="1" s="1"/>
  <c r="H36" i="1"/>
  <c r="D37" i="1"/>
  <c r="E35" i="1" s="1"/>
  <c r="F37" i="1"/>
  <c r="G35" i="1" s="1"/>
  <c r="H37" i="1"/>
  <c r="I36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G40" i="1"/>
  <c r="H40" i="1"/>
  <c r="H44" i="1" s="1"/>
  <c r="I40" i="1"/>
  <c r="D41" i="1"/>
  <c r="E39" i="1" s="1"/>
  <c r="F41" i="1"/>
  <c r="H41" i="1"/>
  <c r="H43" i="1"/>
  <c r="F45" i="1" l="1"/>
  <c r="G43" i="1" s="1"/>
  <c r="D45" i="1"/>
  <c r="E43" i="1" s="1"/>
  <c r="H45" i="1"/>
  <c r="I43" i="1" s="1"/>
  <c r="G44" i="1"/>
  <c r="E44" i="3"/>
  <c r="E43" i="3"/>
  <c r="I20" i="1"/>
  <c r="I39" i="3"/>
  <c r="I19" i="3"/>
  <c r="D45" i="3"/>
  <c r="H43" i="3"/>
  <c r="G24" i="3"/>
  <c r="E40" i="1"/>
  <c r="F45" i="2"/>
  <c r="G44" i="2" s="1"/>
  <c r="I35" i="1"/>
  <c r="F43" i="3"/>
  <c r="H43" i="2"/>
  <c r="D43" i="2"/>
  <c r="G43" i="2" l="1"/>
  <c r="E44" i="1"/>
  <c r="D45" i="2"/>
  <c r="E44" i="2" s="1"/>
  <c r="E43" i="2"/>
  <c r="F45" i="3"/>
  <c r="G44" i="3" s="1"/>
  <c r="H45" i="3"/>
  <c r="I44" i="3" s="1"/>
  <c r="H45" i="2"/>
  <c r="I44" i="2" s="1"/>
  <c r="I44" i="1"/>
  <c r="I43" i="3" l="1"/>
  <c r="G43" i="3"/>
  <c r="I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<sst xmlns="http://schemas.openxmlformats.org/spreadsheetml/2006/main" count="61" uniqueCount="14">
  <si>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</si>
  <si>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</si>
  <si>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April 18,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</si>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</sst>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DEAL%20BREAKDOWN%20ANALYSI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153527</v>
          </cell>
          <cell r="E6">
            <v>12756983683.5</v>
          </cell>
          <cell r="F6">
            <v>15537382119.039597</v>
          </cell>
        </row>
        <row r="7">
          <cell r="C7" t="str">
            <v>OTC</v>
          </cell>
          <cell r="D7">
            <v>25768</v>
          </cell>
          <cell r="E7">
            <v>7743631056.6250114</v>
          </cell>
          <cell r="F7">
            <v>25338127747.978558</v>
          </cell>
        </row>
        <row r="8">
          <cell r="D8">
            <v>179295</v>
          </cell>
          <cell r="E8">
            <v>20500614740.125011</v>
          </cell>
          <cell r="F8">
            <v>40875509867.018158</v>
          </cell>
        </row>
        <row r="9">
          <cell r="B9" t="str">
            <v>EAST</v>
          </cell>
          <cell r="C9" t="str">
            <v>EOL</v>
          </cell>
          <cell r="D9">
            <v>133534</v>
          </cell>
          <cell r="E9">
            <v>10422183612.650099</v>
          </cell>
          <cell r="F9">
            <v>20202507827.992054</v>
          </cell>
        </row>
        <row r="10">
          <cell r="C10" t="str">
            <v>OTC</v>
          </cell>
          <cell r="D10">
            <v>42606</v>
          </cell>
          <cell r="E10">
            <v>11873084063.459404</v>
          </cell>
          <cell r="F10">
            <v>25415538307.483917</v>
          </cell>
        </row>
        <row r="11">
          <cell r="D11">
            <v>176140</v>
          </cell>
          <cell r="E11">
            <v>22295267676.109505</v>
          </cell>
          <cell r="F11">
            <v>45618046135.475967</v>
          </cell>
        </row>
        <row r="12">
          <cell r="B12" t="str">
            <v>ECC-CANADA WEST</v>
          </cell>
          <cell r="C12" t="str">
            <v>EOL</v>
          </cell>
          <cell r="D12">
            <v>64749</v>
          </cell>
          <cell r="E12">
            <v>6821088645.400507</v>
          </cell>
          <cell r="F12">
            <v>19185412912.276402</v>
          </cell>
        </row>
        <row r="13">
          <cell r="C13" t="str">
            <v>OTC</v>
          </cell>
          <cell r="D13">
            <v>27775</v>
          </cell>
          <cell r="E13">
            <v>7685492358.1135082</v>
          </cell>
          <cell r="F13">
            <v>19070902923.712749</v>
          </cell>
        </row>
        <row r="14">
          <cell r="D14">
            <v>92524</v>
          </cell>
          <cell r="E14">
            <v>14506581003.514015</v>
          </cell>
          <cell r="F14">
            <v>38256315835.989151</v>
          </cell>
        </row>
        <row r="15">
          <cell r="B15" t="str">
            <v>ENA-CANADA EAST</v>
          </cell>
          <cell r="C15" t="str">
            <v>EOL</v>
          </cell>
          <cell r="D15">
            <v>11176</v>
          </cell>
          <cell r="E15">
            <v>993360716.49100006</v>
          </cell>
          <cell r="F15">
            <v>3990946304.8580103</v>
          </cell>
        </row>
        <row r="16">
          <cell r="C16" t="str">
            <v>OTC</v>
          </cell>
          <cell r="D16">
            <v>3250</v>
          </cell>
          <cell r="E16">
            <v>669406188.77392077</v>
          </cell>
          <cell r="F16">
            <v>2621784943.7756486</v>
          </cell>
        </row>
        <row r="17">
          <cell r="D17">
            <v>14426</v>
          </cell>
          <cell r="E17">
            <v>1662766905.2649207</v>
          </cell>
          <cell r="F17">
            <v>6612731248.6336594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1983238707.1110001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140098</v>
          </cell>
          <cell r="E21">
            <v>54346460867</v>
          </cell>
          <cell r="F21">
            <v>274095461124.92133</v>
          </cell>
        </row>
        <row r="22">
          <cell r="C22" t="str">
            <v>OTC</v>
          </cell>
          <cell r="D22">
            <v>57976</v>
          </cell>
          <cell r="E22">
            <v>83579765123.987061</v>
          </cell>
          <cell r="F22">
            <v>369799759156.51837</v>
          </cell>
        </row>
        <row r="23">
          <cell r="D23">
            <v>198074</v>
          </cell>
          <cell r="E23">
            <v>137926225990.98706</v>
          </cell>
          <cell r="F23">
            <v>643895220281.4397</v>
          </cell>
        </row>
        <row r="24">
          <cell r="B24" t="str">
            <v>TEXAS</v>
          </cell>
          <cell r="C24" t="str">
            <v>EOL</v>
          </cell>
          <cell r="D24">
            <v>19623</v>
          </cell>
          <cell r="E24">
            <v>3294885565</v>
          </cell>
          <cell r="F24">
            <v>6182209522.05585</v>
          </cell>
        </row>
        <row r="25">
          <cell r="C25" t="str">
            <v>OTC</v>
          </cell>
          <cell r="D25">
            <v>15945</v>
          </cell>
          <cell r="E25">
            <v>7693979079.8780718</v>
          </cell>
          <cell r="F25">
            <v>13107008507.247227</v>
          </cell>
        </row>
        <row r="26">
          <cell r="D26">
            <v>35568</v>
          </cell>
          <cell r="E26">
            <v>10988864644.878071</v>
          </cell>
          <cell r="F26">
            <v>19289218029.303078</v>
          </cell>
        </row>
        <row r="27">
          <cell r="B27" t="str">
            <v>WEST</v>
          </cell>
          <cell r="C27" t="str">
            <v>EOL</v>
          </cell>
          <cell r="D27">
            <v>107145</v>
          </cell>
          <cell r="E27">
            <v>15586608299.5</v>
          </cell>
          <cell r="F27">
            <v>21885334012.842514</v>
          </cell>
        </row>
        <row r="28">
          <cell r="C28" t="str">
            <v>OTC</v>
          </cell>
          <cell r="D28">
            <v>30285</v>
          </cell>
          <cell r="E28">
            <v>14650263755.678955</v>
          </cell>
          <cell r="F28">
            <v>26904015685.978783</v>
          </cell>
        </row>
        <row r="29">
          <cell r="D29">
            <v>137430</v>
          </cell>
          <cell r="E29">
            <v>30236872055.178955</v>
          </cell>
          <cell r="F29">
            <v>48789349698.821297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16722</v>
          </cell>
          <cell r="E6">
            <v>11136885792.5</v>
          </cell>
          <cell r="F6">
            <v>8212654974.2174282</v>
          </cell>
        </row>
        <row r="7">
          <cell r="C7" t="str">
            <v>OTC</v>
          </cell>
          <cell r="D7">
            <v>4473</v>
          </cell>
          <cell r="E7">
            <v>3298574107.7262001</v>
          </cell>
          <cell r="F7">
            <v>2862649275.5033112</v>
          </cell>
        </row>
        <row r="8">
          <cell r="D8">
            <v>21195</v>
          </cell>
          <cell r="E8">
            <v>14435459900.2262</v>
          </cell>
          <cell r="F8">
            <v>11075304249.720739</v>
          </cell>
        </row>
        <row r="9">
          <cell r="B9" t="str">
            <v>EAST</v>
          </cell>
          <cell r="C9" t="str">
            <v>EOL</v>
          </cell>
          <cell r="D9">
            <v>19737</v>
          </cell>
          <cell r="E9">
            <v>7843763392.5980997</v>
          </cell>
          <cell r="F9">
            <v>7230368311.3205738</v>
          </cell>
        </row>
        <row r="10">
          <cell r="C10" t="str">
            <v>OTC</v>
          </cell>
          <cell r="D10">
            <v>5497</v>
          </cell>
          <cell r="E10">
            <v>6274610758.75</v>
          </cell>
          <cell r="F10">
            <v>3902668084.4322634</v>
          </cell>
        </row>
        <row r="11">
          <cell r="D11">
            <v>25234</v>
          </cell>
          <cell r="E11">
            <v>14118374151.348099</v>
          </cell>
          <cell r="F11">
            <v>11133036395.752838</v>
          </cell>
        </row>
        <row r="12">
          <cell r="B12" t="str">
            <v>ECC-CANADA WEST</v>
          </cell>
          <cell r="C12" t="str">
            <v>EOL</v>
          </cell>
          <cell r="D12">
            <v>5709</v>
          </cell>
          <cell r="E12">
            <v>3383287484.4643869</v>
          </cell>
          <cell r="F12">
            <v>6618193844.6668491</v>
          </cell>
        </row>
        <row r="13">
          <cell r="C13" t="str">
            <v>OTC</v>
          </cell>
          <cell r="D13">
            <v>4725</v>
          </cell>
          <cell r="E13">
            <v>4898485835.3973341</v>
          </cell>
          <cell r="F13">
            <v>8494290928.0565777</v>
          </cell>
        </row>
        <row r="14">
          <cell r="D14">
            <v>10434</v>
          </cell>
          <cell r="E14">
            <v>8281773319.861721</v>
          </cell>
          <cell r="F14">
            <v>15112484772.723427</v>
          </cell>
        </row>
        <row r="15">
          <cell r="B15" t="str">
            <v>ENA-CANADA EAST</v>
          </cell>
          <cell r="C15" t="str">
            <v>EOL</v>
          </cell>
          <cell r="D15">
            <v>245</v>
          </cell>
          <cell r="E15">
            <v>95617833.480000004</v>
          </cell>
          <cell r="F15">
            <v>143023259.20337719</v>
          </cell>
        </row>
        <row r="16">
          <cell r="C16" t="str">
            <v>OTC</v>
          </cell>
          <cell r="D16">
            <v>49</v>
          </cell>
          <cell r="E16">
            <v>27985000</v>
          </cell>
          <cell r="F16">
            <v>53304660.753000006</v>
          </cell>
        </row>
        <row r="17">
          <cell r="D17">
            <v>294</v>
          </cell>
          <cell r="E17">
            <v>123602833.48</v>
          </cell>
          <cell r="F17">
            <v>196327919.95637721</v>
          </cell>
        </row>
        <row r="18">
          <cell r="B18" t="str">
            <v>G-DAILY-EST</v>
          </cell>
          <cell r="C18" t="str">
            <v>EOL</v>
          </cell>
          <cell r="D18">
            <v>28054</v>
          </cell>
          <cell r="E18">
            <v>5997959617</v>
          </cell>
          <cell r="F18">
            <v>32428132509.148277</v>
          </cell>
        </row>
        <row r="19">
          <cell r="C19" t="str">
            <v>OTC</v>
          </cell>
          <cell r="D19">
            <v>4769</v>
          </cell>
          <cell r="E19">
            <v>1983238707.1109998</v>
          </cell>
          <cell r="F19">
            <v>8744298500.7044926</v>
          </cell>
        </row>
        <row r="20">
          <cell r="D20">
            <v>32823</v>
          </cell>
          <cell r="E20">
            <v>7981198324.1110001</v>
          </cell>
          <cell r="F20">
            <v>41172431009.852768</v>
          </cell>
        </row>
        <row r="21">
          <cell r="B21" t="str">
            <v>NG-PRICE</v>
          </cell>
          <cell r="C21" t="str">
            <v>EOL</v>
          </cell>
          <cell r="D21">
            <v>140097</v>
          </cell>
          <cell r="E21">
            <v>54346450867</v>
          </cell>
          <cell r="F21">
            <v>274095434124.92136</v>
          </cell>
        </row>
        <row r="22">
          <cell r="C22" t="str">
            <v>OTC</v>
          </cell>
          <cell r="D22">
            <v>57705</v>
          </cell>
          <cell r="E22">
            <v>81822005140.980011</v>
          </cell>
          <cell r="F22">
            <v>362083486306.9613</v>
          </cell>
        </row>
        <row r="23">
          <cell r="D23">
            <v>197802</v>
          </cell>
          <cell r="E23">
            <v>136168456007.98001</v>
          </cell>
          <cell r="F23">
            <v>636178920431.88269</v>
          </cell>
        </row>
        <row r="24">
          <cell r="B24" t="str">
            <v>TEXAS</v>
          </cell>
          <cell r="C24" t="str">
            <v>EOL</v>
          </cell>
          <cell r="D24">
            <v>8082</v>
          </cell>
          <cell r="E24">
            <v>2958366154</v>
          </cell>
          <cell r="F24">
            <v>4717769724.7653494</v>
          </cell>
        </row>
        <row r="25">
          <cell r="C25" t="str">
            <v>OTC</v>
          </cell>
          <cell r="D25">
            <v>4677</v>
          </cell>
          <cell r="E25">
            <v>4274339947.0550003</v>
          </cell>
          <cell r="F25">
            <v>2846836428.4723711</v>
          </cell>
        </row>
        <row r="26">
          <cell r="D26">
            <v>12759</v>
          </cell>
          <cell r="E26">
            <v>7232706101.0550003</v>
          </cell>
          <cell r="F26">
            <v>7564606153.2377205</v>
          </cell>
        </row>
        <row r="27">
          <cell r="B27" t="str">
            <v>WEST</v>
          </cell>
          <cell r="C27" t="str">
            <v>EOL</v>
          </cell>
          <cell r="D27">
            <v>37272</v>
          </cell>
          <cell r="E27">
            <v>14481138390</v>
          </cell>
          <cell r="F27">
            <v>14566374914.10664</v>
          </cell>
        </row>
        <row r="28">
          <cell r="C28" t="str">
            <v>OTC</v>
          </cell>
          <cell r="D28">
            <v>14076</v>
          </cell>
          <cell r="E28">
            <v>10974493789.229956</v>
          </cell>
          <cell r="F28">
            <v>11692207677.865189</v>
          </cell>
        </row>
        <row r="29">
          <cell r="D29">
            <v>51348</v>
          </cell>
          <cell r="E29">
            <v>25455632179.229958</v>
          </cell>
          <cell r="F29">
            <v>26258582591.971828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136805</v>
          </cell>
          <cell r="E6">
            <v>1620097891</v>
          </cell>
          <cell r="F6">
            <v>7324727144.8221712</v>
          </cell>
        </row>
        <row r="7">
          <cell r="C7" t="str">
            <v>OTC</v>
          </cell>
          <cell r="D7">
            <v>21295</v>
          </cell>
          <cell r="E7">
            <v>4445056948.8988094</v>
          </cell>
          <cell r="F7">
            <v>22475478472.475246</v>
          </cell>
        </row>
        <row r="8">
          <cell r="D8">
            <v>158100</v>
          </cell>
          <cell r="E8">
            <v>6065154839.8988094</v>
          </cell>
          <cell r="F8">
            <v>29800205617.297417</v>
          </cell>
        </row>
        <row r="9">
          <cell r="B9" t="str">
            <v>EAST</v>
          </cell>
          <cell r="C9" t="str">
            <v>EOL</v>
          </cell>
          <cell r="D9">
            <v>113797</v>
          </cell>
          <cell r="E9">
            <v>2578420220.052</v>
          </cell>
          <cell r="F9">
            <v>12972139516.671474</v>
          </cell>
        </row>
        <row r="10">
          <cell r="C10" t="str">
            <v>OTC</v>
          </cell>
          <cell r="D10">
            <v>37109</v>
          </cell>
          <cell r="E10">
            <v>5598473304.7094069</v>
          </cell>
          <cell r="F10">
            <v>21512870223.051651</v>
          </cell>
        </row>
        <row r="11">
          <cell r="D11">
            <v>150906</v>
          </cell>
          <cell r="E11">
            <v>8176893524.7614069</v>
          </cell>
          <cell r="F11">
            <v>34485009739.723129</v>
          </cell>
        </row>
        <row r="12">
          <cell r="B12" t="str">
            <v>ECC-CANADA WEST</v>
          </cell>
          <cell r="C12" t="str">
            <v>EOL</v>
          </cell>
          <cell r="D12">
            <v>59040</v>
          </cell>
          <cell r="E12">
            <v>3437801160.9361176</v>
          </cell>
          <cell r="F12">
            <v>12567219067.609562</v>
          </cell>
        </row>
        <row r="13">
          <cell r="C13" t="str">
            <v>OTC</v>
          </cell>
          <cell r="D13">
            <v>23050</v>
          </cell>
          <cell r="E13">
            <v>2787006522.7161751</v>
          </cell>
          <cell r="F13">
            <v>10576611995.656176</v>
          </cell>
        </row>
        <row r="14">
          <cell r="D14">
            <v>82090</v>
          </cell>
          <cell r="E14">
            <v>6224807683.6522923</v>
          </cell>
          <cell r="F14">
            <v>23143831063.265739</v>
          </cell>
        </row>
        <row r="15">
          <cell r="B15" t="str">
            <v>ENA-CANADA EAST</v>
          </cell>
          <cell r="C15" t="str">
            <v>EOL</v>
          </cell>
          <cell r="D15">
            <v>10931</v>
          </cell>
          <cell r="E15">
            <v>897742883.01100004</v>
          </cell>
          <cell r="F15">
            <v>3847923045.6546335</v>
          </cell>
        </row>
        <row r="16">
          <cell r="C16" t="str">
            <v>OTC</v>
          </cell>
          <cell r="D16">
            <v>3201</v>
          </cell>
          <cell r="E16">
            <v>641421188.77392077</v>
          </cell>
          <cell r="F16">
            <v>2568480283.0226483</v>
          </cell>
        </row>
        <row r="17">
          <cell r="D17">
            <v>14132</v>
          </cell>
          <cell r="E17">
            <v>1539164071.7849207</v>
          </cell>
          <cell r="F17">
            <v>6416403328.6772823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OTC</v>
          </cell>
          <cell r="D19">
            <v>271</v>
          </cell>
          <cell r="E19">
            <v>1757759983.007055</v>
          </cell>
          <cell r="F19">
            <v>7716272849.5570269</v>
          </cell>
        </row>
        <row r="20">
          <cell r="D20">
            <v>272</v>
          </cell>
          <cell r="E20">
            <v>1757769983.007055</v>
          </cell>
          <cell r="F20">
            <v>7716299849.5570269</v>
          </cell>
        </row>
        <row r="21">
          <cell r="B21" t="str">
            <v>TEXAS</v>
          </cell>
          <cell r="C21" t="str">
            <v>EOL</v>
          </cell>
          <cell r="D21">
            <v>11541</v>
          </cell>
          <cell r="E21">
            <v>336519411</v>
          </cell>
          <cell r="F21">
            <v>1464439797.2904997</v>
          </cell>
        </row>
        <row r="22">
          <cell r="C22" t="str">
            <v>OTC</v>
          </cell>
          <cell r="D22">
            <v>11268</v>
          </cell>
          <cell r="E22">
            <v>3419639132.8230724</v>
          </cell>
          <cell r="F22">
            <v>10260172078.774855</v>
          </cell>
        </row>
        <row r="23">
          <cell r="D23">
            <v>22809</v>
          </cell>
          <cell r="E23">
            <v>3756158543.8230724</v>
          </cell>
          <cell r="F23">
            <v>11724611876.065353</v>
          </cell>
        </row>
        <row r="24">
          <cell r="B24" t="str">
            <v>WEST</v>
          </cell>
          <cell r="C24" t="str">
            <v>EOL</v>
          </cell>
          <cell r="D24">
            <v>69873</v>
          </cell>
          <cell r="E24">
            <v>1105469909.5</v>
          </cell>
          <cell r="F24">
            <v>7318959098.7358704</v>
          </cell>
        </row>
        <row r="25">
          <cell r="C25" t="str">
            <v>OTC</v>
          </cell>
          <cell r="D25">
            <v>16209</v>
          </cell>
          <cell r="E25">
            <v>3675769966.4489989</v>
          </cell>
          <cell r="F25">
            <v>15211808008.11359</v>
          </cell>
        </row>
        <row r="26">
          <cell r="D26">
            <v>86082</v>
          </cell>
          <cell r="E26">
            <v>4781239875.9489994</v>
          </cell>
          <cell r="F26">
            <v>22530767106.849461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153527</v>
      </c>
      <c r="E11" s="24">
        <f>(D11/D13)*100</f>
        <v>85.628154717086375</v>
      </c>
      <c r="F11" s="23">
        <f>'[1]PHYSICAL+FINANCIAL PIVOT '!E6</f>
        <v>12756983683.5</v>
      </c>
      <c r="G11" s="24">
        <f>(F11/F13)*100</f>
        <v>62.227322669165034</v>
      </c>
      <c r="H11" s="23">
        <f>'[1]PHYSICAL+FINANCIAL PIVOT '!F6</f>
        <v>15537382119.039597</v>
      </c>
      <c r="I11" s="24">
        <f>(H11/H13)*100</f>
        <v>38.011469874230194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25768</v>
      </c>
      <c r="E12" s="28">
        <f>(D12/D13)*100</f>
        <v>14.371845282913634</v>
      </c>
      <c r="F12" s="27">
        <f>'[1]PHYSICAL+FINANCIAL PIVOT '!E7</f>
        <v>7743631056.6250114</v>
      </c>
      <c r="G12" s="28">
        <f>(F12/F13)*100</f>
        <v>37.772677330834966</v>
      </c>
      <c r="H12" s="27">
        <f>'[1]PHYSICAL+FINANCIAL PIVOT '!F7</f>
        <v>25338127747.978558</v>
      </c>
      <c r="I12" s="28">
        <f>(H12/H13)*100</f>
        <v>61.988530125769806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179295</v>
      </c>
      <c r="E13" s="30"/>
      <c r="F13" s="29">
        <f>'[1]PHYSICAL+FINANCIAL PIVOT '!E8</f>
        <v>20500614740.125011</v>
      </c>
      <c r="G13" s="30"/>
      <c r="H13" s="29">
        <f>'[1]PHYSICAL+FINANCIAL PIVOT '!F8</f>
        <v>40875509867.018158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133534</v>
      </c>
      <c r="E15" s="24">
        <f>(D15/D17)*100</f>
        <v>75.811286476666282</v>
      </c>
      <c r="F15" s="23">
        <f>'[1]PHYSICAL+FINANCIAL PIVOT '!E9</f>
        <v>10422183612.650099</v>
      </c>
      <c r="G15" s="24">
        <f>(F15/F17)*100</f>
        <v>46.746169474421649</v>
      </c>
      <c r="H15" s="23">
        <f>'[1]PHYSICAL+FINANCIAL PIVOT '!F9</f>
        <v>20202507827.992054</v>
      </c>
      <c r="I15" s="24">
        <f>(H15/H17)*100</f>
        <v>44.286219028309262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42606</v>
      </c>
      <c r="E16" s="28">
        <f>(D16/D17)*100</f>
        <v>24.188713523333714</v>
      </c>
      <c r="F16" s="27">
        <f>'[1]PHYSICAL+FINANCIAL PIVOT '!E10</f>
        <v>11873084063.459404</v>
      </c>
      <c r="G16" s="28">
        <f>(F16/F17)*100</f>
        <v>53.253830525578337</v>
      </c>
      <c r="H16" s="27">
        <f>'[1]PHYSICAL+FINANCIAL PIVOT '!F10</f>
        <v>25415538307.483917</v>
      </c>
      <c r="I16" s="28">
        <f>(H16/H17)*100</f>
        <v>55.713780971690753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176140</v>
      </c>
      <c r="E17" s="30"/>
      <c r="F17" s="29">
        <f>'[1]PHYSICAL+FINANCIAL PIVOT '!E11</f>
        <v>22295267676.109505</v>
      </c>
      <c r="G17" s="30"/>
      <c r="H17" s="29">
        <f>'[1]PHYSICAL+FINANCIAL PIVOT '!F11</f>
        <v>45618046135.475967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64749</v>
      </c>
      <c r="E19" s="24">
        <f>(D19/D21)*100</f>
        <v>69.980761748303138</v>
      </c>
      <c r="F19" s="23">
        <f>'[1]PHYSICAL+FINANCIAL PIVOT '!E12</f>
        <v>6821088645.400507</v>
      </c>
      <c r="G19" s="24">
        <f>(F19/F21)*100</f>
        <v>47.020649757156384</v>
      </c>
      <c r="H19" s="23">
        <f>'[1]PHYSICAL+FINANCIAL PIVOT '!F12</f>
        <v>19185412912.276402</v>
      </c>
      <c r="I19" s="24">
        <f>(H19/H21)*100</f>
        <v>50.149661547461314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27775</v>
      </c>
      <c r="E20" s="28">
        <f>(D20/D21)*100</f>
        <v>30.019238251696855</v>
      </c>
      <c r="F20" s="27">
        <f>'[1]PHYSICAL+FINANCIAL PIVOT '!E13</f>
        <v>7685492358.1135082</v>
      </c>
      <c r="G20" s="28">
        <f>(F20/F21)*100</f>
        <v>52.979350242843616</v>
      </c>
      <c r="H20" s="27">
        <f>'[1]PHYSICAL+FINANCIAL PIVOT '!F13</f>
        <v>19070902923.712749</v>
      </c>
      <c r="I20" s="28">
        <f>(H20/H21)*100</f>
        <v>49.850338452538693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92524</v>
      </c>
      <c r="E21" s="30"/>
      <c r="F21" s="29">
        <f>'[1]PHYSICAL+FINANCIAL PIVOT '!E14</f>
        <v>14506581003.514015</v>
      </c>
      <c r="G21" s="30"/>
      <c r="H21" s="29">
        <f>'[1]PHYSICAL+FINANCIAL PIVOT '!F14</f>
        <v>38256315835.989151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11176</v>
      </c>
      <c r="E23" s="24">
        <f>(D23/D25)*100</f>
        <v>77.471232496880631</v>
      </c>
      <c r="F23" s="23">
        <f>'[1]PHYSICAL+FINANCIAL PIVOT '!E15</f>
        <v>993360716.49100006</v>
      </c>
      <c r="G23" s="24">
        <f>(F23/F25)*100</f>
        <v>59.741429381692711</v>
      </c>
      <c r="H23" s="23">
        <f>'[1]PHYSICAL+FINANCIAL PIVOT '!F15</f>
        <v>3990946304.8580103</v>
      </c>
      <c r="I23" s="24">
        <f>(H23/H25)*100</f>
        <v>60.352464886315026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3250</v>
      </c>
      <c r="E24" s="28">
        <f>(D24/D25)*100</f>
        <v>22.528767503119369</v>
      </c>
      <c r="F24" s="27">
        <f>'[1]PHYSICAL+FINANCIAL PIVOT '!E16</f>
        <v>669406188.77392077</v>
      </c>
      <c r="G24" s="28">
        <f>(F24/F25)*100</f>
        <v>40.258570618307289</v>
      </c>
      <c r="H24" s="27">
        <f>'[1]PHYSICAL+FINANCIAL PIVOT '!F16</f>
        <v>2621784943.7756486</v>
      </c>
      <c r="I24" s="28">
        <f>(H24/H25)*100</f>
        <v>39.647535113684967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14426</v>
      </c>
      <c r="E25" s="30"/>
      <c r="F25" s="29">
        <f>'[1]PHYSICAL+FINANCIAL PIVOT '!E17</f>
        <v>1662766905.2649207</v>
      </c>
      <c r="G25" s="30"/>
      <c r="H25" s="29">
        <f>'[1]PHYSICAL+FINANCIAL PIVOT '!F17</f>
        <v>6612731248.6336594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28054</v>
      </c>
      <c r="E27" s="24">
        <f>(D27/D29)*100</f>
        <v>85.4705541845657</v>
      </c>
      <c r="F27" s="23">
        <f>'[1]PHYSICAL+FINANCIAL PIVOT '!E18</f>
        <v>5997959617</v>
      </c>
      <c r="G27" s="24">
        <f>(F27/F29)*100</f>
        <v>75.151116078400335</v>
      </c>
      <c r="H27" s="23">
        <f>'[1]PHYSICAL+FINANCIAL PIVOT '!F18</f>
        <v>32428132509.148277</v>
      </c>
      <c r="I27" s="24">
        <f>(H27/H29)*100</f>
        <v>78.761762941294535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4769</v>
      </c>
      <c r="E28" s="28">
        <f>(D28/D29)*100</f>
        <v>14.5294458154343</v>
      </c>
      <c r="F28" s="27">
        <f>'[1]PHYSICAL+FINANCIAL PIVOT '!E19</f>
        <v>1983238707.1110001</v>
      </c>
      <c r="G28" s="28">
        <f>(F28/F29)*100</f>
        <v>24.848883921599661</v>
      </c>
      <c r="H28" s="27">
        <f>'[1]PHYSICAL+FINANCIAL PIVOT '!F19</f>
        <v>8744298500.7044926</v>
      </c>
      <c r="I28" s="28">
        <f>(H28/H29)*100</f>
        <v>21.238237058705465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32823</v>
      </c>
      <c r="E29" s="30"/>
      <c r="F29" s="29">
        <f>'[1]PHYSICAL+FINANCIAL PIVOT '!E20</f>
        <v>7981198324.1110001</v>
      </c>
      <c r="G29" s="30"/>
      <c r="H29" s="29">
        <f>'[1]PHYSICAL+FINANCIAL PIVOT '!F20</f>
        <v>41172431009.852768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140098</v>
      </c>
      <c r="E31" s="24">
        <f>(D31/D33)*100</f>
        <v>70.730131163100666</v>
      </c>
      <c r="F31" s="23">
        <f>'[1]PHYSICAL+FINANCIAL PIVOT '!E21</f>
        <v>54346460867</v>
      </c>
      <c r="G31" s="24">
        <f>(F31/F33)*100</f>
        <v>39.402557763417185</v>
      </c>
      <c r="H31" s="23">
        <f>'[1]PHYSICAL+FINANCIAL PIVOT '!F21</f>
        <v>274095461124.92133</v>
      </c>
      <c r="I31" s="24">
        <f>(H31/H33)*100</f>
        <v>42.568332935460703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57976</v>
      </c>
      <c r="E32" s="28">
        <f>(D32/D33)*100</f>
        <v>29.269868836899342</v>
      </c>
      <c r="F32" s="27">
        <f>'[1]PHYSICAL+FINANCIAL PIVOT '!E22</f>
        <v>83579765123.987061</v>
      </c>
      <c r="G32" s="28">
        <f>(F32/F33)*100</f>
        <v>60.597442236582822</v>
      </c>
      <c r="H32" s="27">
        <f>'[1]PHYSICAL+FINANCIAL PIVOT '!F22</f>
        <v>369799759156.51837</v>
      </c>
      <c r="I32" s="28">
        <f>(H32/H33)*100</f>
        <v>57.431667064539305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198074</v>
      </c>
      <c r="E33" s="30"/>
      <c r="F33" s="29">
        <f>'[1]PHYSICAL+FINANCIAL PIVOT '!E23</f>
        <v>137926225990.98706</v>
      </c>
      <c r="G33" s="30"/>
      <c r="H33" s="29">
        <f>'[1]PHYSICAL+FINANCIAL PIVOT '!F23</f>
        <v>643895220281.4397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19623</v>
      </c>
      <c r="E35" s="24">
        <f>(D35/D37)*100</f>
        <v>55.170377867746289</v>
      </c>
      <c r="F35" s="23">
        <f>'[1]PHYSICAL+FINANCIAL PIVOT '!E24</f>
        <v>3294885565</v>
      </c>
      <c r="G35" s="24">
        <f>(F35/F37)*100</f>
        <v>29.98385794601403</v>
      </c>
      <c r="H35" s="23">
        <f>'[1]PHYSICAL+FINANCIAL PIVOT '!F24</f>
        <v>6182209522.05585</v>
      </c>
      <c r="I35" s="24">
        <f>(H35/H37)*100</f>
        <v>32.050078508440258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15945</v>
      </c>
      <c r="E36" s="28">
        <f>(D36/D37)*100</f>
        <v>44.829622132253711</v>
      </c>
      <c r="F36" s="27">
        <f>'[1]PHYSICAL+FINANCIAL PIVOT '!E25</f>
        <v>7693979079.8780718</v>
      </c>
      <c r="G36" s="28">
        <f>(F36/F37)*100</f>
        <v>70.016142053985973</v>
      </c>
      <c r="H36" s="27">
        <f>'[1]PHYSICAL+FINANCIAL PIVOT '!F25</f>
        <v>13107008507.247227</v>
      </c>
      <c r="I36" s="28">
        <f>(H36/H37)*100</f>
        <v>67.949921491559735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35568</v>
      </c>
      <c r="E37" s="30"/>
      <c r="F37" s="29">
        <f>'[1]PHYSICAL+FINANCIAL PIVOT '!E26</f>
        <v>10988864644.878071</v>
      </c>
      <c r="G37" s="30"/>
      <c r="H37" s="29">
        <f>'[1]PHYSICAL+FINANCIAL PIVOT '!F26</f>
        <v>19289218029.303078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107145</v>
      </c>
      <c r="E39" s="24">
        <f>(D39/D41)*100</f>
        <v>77.963326784544861</v>
      </c>
      <c r="F39" s="23">
        <f>'[1]PHYSICAL+FINANCIAL PIVOT '!E27</f>
        <v>15586608299.5</v>
      </c>
      <c r="G39" s="24">
        <f>(F39/F41)*100</f>
        <v>51.548348886935656</v>
      </c>
      <c r="H39" s="23">
        <f>'[1]PHYSICAL+FINANCIAL PIVOT '!F27</f>
        <v>21885334012.842514</v>
      </c>
      <c r="I39" s="24">
        <f>(H39/H41)*100</f>
        <v>44.856785646747902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30285</v>
      </c>
      <c r="E40" s="28">
        <f>(D40/D41)*100</f>
        <v>22.036673215455142</v>
      </c>
      <c r="F40" s="27">
        <f>'[1]PHYSICAL+FINANCIAL PIVOT '!E28</f>
        <v>14650263755.678955</v>
      </c>
      <c r="G40" s="28">
        <f>(F40/F41)*100</f>
        <v>48.451651113064344</v>
      </c>
      <c r="H40" s="27">
        <f>'[1]PHYSICAL+FINANCIAL PIVOT '!F28</f>
        <v>26904015685.978783</v>
      </c>
      <c r="I40" s="28">
        <f>(H40/H41)*100</f>
        <v>55.143214353252091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137430</v>
      </c>
      <c r="E41" s="30"/>
      <c r="F41" s="29">
        <f>'[1]PHYSICAL+FINANCIAL PIVOT '!E29</f>
        <v>30236872055.178955</v>
      </c>
      <c r="G41" s="30"/>
      <c r="H41" s="29">
        <f>'[1]PHYSICAL+FINANCIAL PIVOT '!F29</f>
        <v>48789349698.821297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657906</v>
      </c>
      <c r="E43" s="24">
        <f>(D43/D45)*100</f>
        <v>75.946114420279827</v>
      </c>
      <c r="F43" s="23">
        <f>SUM(F39,F35,F31,F27,F23,F19,F15,F11)</f>
        <v>110219531006.54161</v>
      </c>
      <c r="G43" s="24">
        <f>(F43/F45)*100</f>
        <v>44.786774267935421</v>
      </c>
      <c r="H43" s="23">
        <f>SUM(H39,H35,H31,H27,H23,H19,H15,H11)</f>
        <v>393507386333.13409</v>
      </c>
      <c r="I43" s="24">
        <f>(H43/H45)*100</f>
        <v>44.488802881124741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208374</v>
      </c>
      <c r="E44" s="28">
        <f>(D44/D45)*100</f>
        <v>24.053885579720184</v>
      </c>
      <c r="F44" s="27">
        <f>SUM(F40,F36,F32,F28,F24,F20,F16,F12)</f>
        <v>135878860333.62694</v>
      </c>
      <c r="G44" s="28">
        <f>(F44/F45)*100</f>
        <v>55.213225732064586</v>
      </c>
      <c r="H44" s="27">
        <f>SUM(H40,H36,H32,H28,H24,H20,H16,H12)</f>
        <v>491001435773.39972</v>
      </c>
      <c r="I44" s="28">
        <f>(H44/H45)*100</f>
        <v>55.511197118875266</v>
      </c>
      <c r="J44" s="8"/>
    </row>
    <row r="45" spans="1:10" x14ac:dyDescent="0.2">
      <c r="A45" s="4"/>
      <c r="B45" s="4" t="s">
        <v>8</v>
      </c>
      <c r="C45" s="4"/>
      <c r="D45" s="29">
        <f>SUM(D43:D44)</f>
        <v>866280</v>
      </c>
      <c r="E45" s="30"/>
      <c r="F45" s="29">
        <f>SUM(F43:F44)</f>
        <v>246098391340.16855</v>
      </c>
      <c r="G45" s="30"/>
      <c r="H45" s="29">
        <f>SUM(H43:H44)</f>
        <v>884508822106.53381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16722</v>
      </c>
      <c r="E11" s="24">
        <f>(D11/D13)*100</f>
        <v>78.895966029723994</v>
      </c>
      <c r="F11" s="23">
        <f>'[1]FINANCIAL PIVOT'!E6</f>
        <v>11136885792.5</v>
      </c>
      <c r="G11" s="24">
        <f>(F11/F13)*100</f>
        <v>77.149504549733734</v>
      </c>
      <c r="H11" s="23">
        <f>'[1]FINANCIAL PIVOT'!F6</f>
        <v>8212654974.2174282</v>
      </c>
      <c r="I11" s="24">
        <f>(H11/H13)*100</f>
        <v>74.152861077604328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4473</v>
      </c>
      <c r="E12" s="28">
        <f>(D12/D13)*100</f>
        <v>21.10403397027601</v>
      </c>
      <c r="F12" s="27">
        <f>'[1]FINANCIAL PIVOT'!E7</f>
        <v>3298574107.7262001</v>
      </c>
      <c r="G12" s="28">
        <f>(F12/F13)*100</f>
        <v>22.850495450266273</v>
      </c>
      <c r="H12" s="27">
        <f>'[1]FINANCIAL PIVOT'!F7</f>
        <v>2862649275.5033112</v>
      </c>
      <c r="I12" s="28">
        <f>(H12/H13)*100</f>
        <v>25.847138922395672</v>
      </c>
    </row>
    <row r="13" spans="1:9" x14ac:dyDescent="0.2">
      <c r="A13" s="4"/>
      <c r="B13" s="4" t="s">
        <v>8</v>
      </c>
      <c r="C13" s="4"/>
      <c r="D13" s="29">
        <f>'[1]FINANCIAL PIVOT'!D8</f>
        <v>21195</v>
      </c>
      <c r="E13" s="30"/>
      <c r="F13" s="29">
        <f>'[1]FINANCIAL PIVOT'!E8</f>
        <v>14435459900.2262</v>
      </c>
      <c r="G13" s="30"/>
      <c r="H13" s="29">
        <f>'[1]FINANCIAL PIVOT'!F8</f>
        <v>11075304249.720739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19737</v>
      </c>
      <c r="E15" s="24">
        <f>(D15/D17)*100</f>
        <v>78.215899183641127</v>
      </c>
      <c r="F15" s="23">
        <f>'[1]FINANCIAL PIVOT'!E9</f>
        <v>7843763392.5980997</v>
      </c>
      <c r="G15" s="24">
        <f>(F15/F17)*100</f>
        <v>55.557129372783585</v>
      </c>
      <c r="H15" s="23">
        <f>'[1]FINANCIAL PIVOT'!F9</f>
        <v>7230368311.3205738</v>
      </c>
      <c r="I15" s="24">
        <f>(H15/H17)*100</f>
        <v>64.945160100966703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5497</v>
      </c>
      <c r="E16" s="28">
        <f>(D16/D17)*100</f>
        <v>21.78410081635888</v>
      </c>
      <c r="F16" s="27">
        <f>'[1]FINANCIAL PIVOT'!E10</f>
        <v>6274610758.75</v>
      </c>
      <c r="G16" s="28">
        <f>(F16/F17)*100</f>
        <v>44.442870627216422</v>
      </c>
      <c r="H16" s="27">
        <f>'[1]FINANCIAL PIVOT'!F10</f>
        <v>3902668084.4322634</v>
      </c>
      <c r="I16" s="28">
        <f>(H16/H17)*100</f>
        <v>35.054839899033283</v>
      </c>
    </row>
    <row r="17" spans="1:9" x14ac:dyDescent="0.2">
      <c r="A17" s="4"/>
      <c r="B17" s="4" t="s">
        <v>8</v>
      </c>
      <c r="C17" s="4"/>
      <c r="D17" s="29">
        <f>'[1]FINANCIAL PIVOT'!D11</f>
        <v>25234</v>
      </c>
      <c r="E17" s="30"/>
      <c r="F17" s="29">
        <f>'[1]FINANCIAL PIVOT'!E11</f>
        <v>14118374151.348099</v>
      </c>
      <c r="G17" s="30"/>
      <c r="H17" s="29">
        <f>'[1]FINANCIAL PIVOT'!F11</f>
        <v>11133036395.752838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5709</v>
      </c>
      <c r="E19" s="24">
        <f>(D19/D21)*100</f>
        <v>54.71535365152387</v>
      </c>
      <c r="F19" s="23">
        <f>'[1]FINANCIAL PIVOT'!E12</f>
        <v>3383287484.4643869</v>
      </c>
      <c r="G19" s="24">
        <f>(F19/F21)*100</f>
        <v>40.852210677517995</v>
      </c>
      <c r="H19" s="23">
        <f>'[1]FINANCIAL PIVOT'!F12</f>
        <v>6618193844.6668491</v>
      </c>
      <c r="I19" s="24">
        <f>(H19/H21)*100</f>
        <v>43.792890078619294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4725</v>
      </c>
      <c r="E20" s="28">
        <f>(D20/D21)*100</f>
        <v>45.284646348476137</v>
      </c>
      <c r="F20" s="27">
        <f>'[1]FINANCIAL PIVOT'!E13</f>
        <v>4898485835.3973341</v>
      </c>
      <c r="G20" s="28">
        <f>(F20/F21)*100</f>
        <v>59.147789322482005</v>
      </c>
      <c r="H20" s="27">
        <f>'[1]FINANCIAL PIVOT'!F13</f>
        <v>8494290928.0565777</v>
      </c>
      <c r="I20" s="28">
        <f>(H20/H21)*100</f>
        <v>56.207109921380706</v>
      </c>
    </row>
    <row r="21" spans="1:9" x14ac:dyDescent="0.2">
      <c r="A21" s="4"/>
      <c r="B21" s="4" t="s">
        <v>8</v>
      </c>
      <c r="C21" s="4"/>
      <c r="D21" s="29">
        <f>'[1]FINANCIAL PIVOT'!D14</f>
        <v>10434</v>
      </c>
      <c r="E21" s="30"/>
      <c r="F21" s="29">
        <f>'[1]FINANCIAL PIVOT'!E14</f>
        <v>8281773319.861721</v>
      </c>
      <c r="G21" s="30"/>
      <c r="H21" s="29">
        <f>'[1]FINANCIAL PIVOT'!F14</f>
        <v>15112484772.723427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245</v>
      </c>
      <c r="E23" s="24">
        <f>(D23/D25)*100</f>
        <v>83.333333333333343</v>
      </c>
      <c r="F23" s="23">
        <f>'[1]FINANCIAL PIVOT'!E15</f>
        <v>95617833.480000004</v>
      </c>
      <c r="G23" s="24">
        <f>(F23/F25)*100</f>
        <v>77.358933276777819</v>
      </c>
      <c r="H23" s="23">
        <f>'[1]FINANCIAL PIVOT'!F15</f>
        <v>143023259.20337719</v>
      </c>
      <c r="I23" s="24">
        <f>(H23/H25)*100</f>
        <v>72.849169509439122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49</v>
      </c>
      <c r="E24" s="28">
        <f>(D24/D25)*100</f>
        <v>16.666666666666664</v>
      </c>
      <c r="F24" s="27">
        <f>'[1]FINANCIAL PIVOT'!E16</f>
        <v>27985000</v>
      </c>
      <c r="G24" s="28">
        <f>(F24/F25)*100</f>
        <v>22.641066723222174</v>
      </c>
      <c r="H24" s="27">
        <f>'[1]FINANCIAL PIVOT'!F16</f>
        <v>53304660.753000006</v>
      </c>
      <c r="I24" s="28">
        <f>(H24/H25)*100</f>
        <v>27.150830490560875</v>
      </c>
    </row>
    <row r="25" spans="1:9" x14ac:dyDescent="0.2">
      <c r="A25" s="4"/>
      <c r="B25" s="4" t="s">
        <v>8</v>
      </c>
      <c r="C25" s="4"/>
      <c r="D25" s="29">
        <f>'[1]FINANCIAL PIVOT'!D17</f>
        <v>294</v>
      </c>
      <c r="E25" s="30"/>
      <c r="F25" s="29">
        <f>'[1]FINANCIAL PIVOT'!E17</f>
        <v>123602833.48</v>
      </c>
      <c r="G25" s="30"/>
      <c r="H25" s="29">
        <f>'[1]FINANCIAL PIVOT'!F17</f>
        <v>196327919.95637721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28054</v>
      </c>
      <c r="E27" s="24">
        <f>(D27/D29)*100</f>
        <v>85.4705541845657</v>
      </c>
      <c r="F27" s="23">
        <f>'[1]FINANCIAL PIVOT'!E18</f>
        <v>5997959617</v>
      </c>
      <c r="G27" s="24">
        <f>(F27/F29)*100</f>
        <v>75.151116078400335</v>
      </c>
      <c r="H27" s="23">
        <f>'[1]FINANCIAL PIVOT'!F18</f>
        <v>32428132509.148277</v>
      </c>
      <c r="I27" s="24">
        <f>(H27/H29)*100</f>
        <v>78.761762941294535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4769</v>
      </c>
      <c r="E28" s="28">
        <f>(D28/D29)*100</f>
        <v>14.5294458154343</v>
      </c>
      <c r="F28" s="27">
        <f>'[1]FINANCIAL PIVOT'!E19</f>
        <v>1983238707.1109998</v>
      </c>
      <c r="G28" s="28">
        <f>(F28/F29)*100</f>
        <v>24.848883921599661</v>
      </c>
      <c r="H28" s="27">
        <f>'[1]FINANCIAL PIVOT'!F19</f>
        <v>8744298500.7044926</v>
      </c>
      <c r="I28" s="28">
        <f>(H28/H29)*100</f>
        <v>21.238237058705465</v>
      </c>
    </row>
    <row r="29" spans="1:9" x14ac:dyDescent="0.2">
      <c r="A29" s="4"/>
      <c r="B29" s="4" t="s">
        <v>8</v>
      </c>
      <c r="C29" s="4"/>
      <c r="D29" s="29">
        <f>'[1]FINANCIAL PIVOT'!D20</f>
        <v>32823</v>
      </c>
      <c r="E29" s="30"/>
      <c r="F29" s="29">
        <f>'[1]FINANCIAL PIVOT'!E20</f>
        <v>7981198324.1110001</v>
      </c>
      <c r="G29" s="30"/>
      <c r="H29" s="29">
        <f>'[1]FINANCIAL PIVOT'!F20</f>
        <v>41172431009.852768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140097</v>
      </c>
      <c r="E31" s="24">
        <f>(D31/D33)*100</f>
        <v>70.826887493554153</v>
      </c>
      <c r="F31" s="23">
        <f>'[1]FINANCIAL PIVOT'!E21</f>
        <v>54346450867</v>
      </c>
      <c r="G31" s="24">
        <f>(F31/F33)*100</f>
        <v>39.911189757351053</v>
      </c>
      <c r="H31" s="23">
        <f>'[1]FINANCIAL PIVOT'!F21</f>
        <v>274095434124.92136</v>
      </c>
      <c r="I31" s="24">
        <f>(H31/H33)*100</f>
        <v>43.084645737530295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57705</v>
      </c>
      <c r="E32" s="28">
        <f>(D32/D33)*100</f>
        <v>29.173112506445843</v>
      </c>
      <c r="F32" s="27">
        <f>'[1]FINANCIAL PIVOT'!E22</f>
        <v>81822005140.980011</v>
      </c>
      <c r="G32" s="28">
        <f>(F32/F33)*100</f>
        <v>60.08881024264894</v>
      </c>
      <c r="H32" s="27">
        <f>'[1]FINANCIAL PIVOT'!F22</f>
        <v>362083486306.9613</v>
      </c>
      <c r="I32" s="28">
        <f>(H32/H33)*100</f>
        <v>56.915354262469705</v>
      </c>
    </row>
    <row r="33" spans="1:9" x14ac:dyDescent="0.2">
      <c r="A33" s="4"/>
      <c r="B33" s="4" t="s">
        <v>8</v>
      </c>
      <c r="C33" s="4"/>
      <c r="D33" s="29">
        <f>'[1]FINANCIAL PIVOT'!D23</f>
        <v>197802</v>
      </c>
      <c r="E33" s="30"/>
      <c r="F33" s="29">
        <f>'[1]FINANCIAL PIVOT'!E23</f>
        <v>136168456007.98001</v>
      </c>
      <c r="G33" s="30"/>
      <c r="H33" s="29">
        <f>'[1]FINANCIAL PIVOT'!F23</f>
        <v>636178920431.88269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8082</v>
      </c>
      <c r="E35" s="24">
        <f>(D35/D37)*100</f>
        <v>63.343522219609682</v>
      </c>
      <c r="F35" s="23">
        <f>'[1]FINANCIAL PIVOT'!E24</f>
        <v>2958366154</v>
      </c>
      <c r="G35" s="24">
        <f>(F35/F37)*100</f>
        <v>40.902618088801887</v>
      </c>
      <c r="H35" s="23">
        <f>'[1]FINANCIAL PIVOT'!F24</f>
        <v>4717769724.7653494</v>
      </c>
      <c r="I35" s="24">
        <f>(H35/H37)*100</f>
        <v>62.36636289050027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4677</v>
      </c>
      <c r="E36" s="28">
        <f>(D36/D37)*100</f>
        <v>36.656477780390311</v>
      </c>
      <c r="F36" s="27">
        <f>'[1]FINANCIAL PIVOT'!E25</f>
        <v>4274339947.0550003</v>
      </c>
      <c r="G36" s="28">
        <f>(F36/F37)*100</f>
        <v>59.09738191119812</v>
      </c>
      <c r="H36" s="27">
        <f>'[1]FINANCIAL PIVOT'!F25</f>
        <v>2846836428.4723711</v>
      </c>
      <c r="I36" s="28">
        <f>(H36/H37)*100</f>
        <v>37.633637109499738</v>
      </c>
    </row>
    <row r="37" spans="1:9" x14ac:dyDescent="0.2">
      <c r="A37" s="4"/>
      <c r="B37" s="4" t="s">
        <v>8</v>
      </c>
      <c r="C37" s="4"/>
      <c r="D37" s="29">
        <f>'[1]FINANCIAL PIVOT'!D26</f>
        <v>12759</v>
      </c>
      <c r="E37" s="30"/>
      <c r="F37" s="29">
        <f>'[1]FINANCIAL PIVOT'!E26</f>
        <v>7232706101.0550003</v>
      </c>
      <c r="G37" s="30"/>
      <c r="H37" s="29">
        <f>'[1]FINANCIAL PIVOT'!F26</f>
        <v>7564606153.2377205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37272</v>
      </c>
      <c r="E39" s="24">
        <f>(D39/D41)*100</f>
        <v>72.587053049777978</v>
      </c>
      <c r="F39" s="23">
        <f>'[1]FINANCIAL PIVOT'!E27</f>
        <v>14481138390</v>
      </c>
      <c r="G39" s="24">
        <f>(F39/F41)*100</f>
        <v>56.887757837008699</v>
      </c>
      <c r="H39" s="23">
        <f>'[1]FINANCIAL PIVOT'!F27</f>
        <v>14566374914.10664</v>
      </c>
      <c r="I39" s="24">
        <f>(H39/H41)*100</f>
        <v>55.472814890473529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14076</v>
      </c>
      <c r="E40" s="28">
        <f>(D40/D41)*100</f>
        <v>27.412946950222018</v>
      </c>
      <c r="F40" s="27">
        <f>'[1]FINANCIAL PIVOT'!E28</f>
        <v>10974493789.229956</v>
      </c>
      <c r="G40" s="28">
        <f>(F40/F41)*100</f>
        <v>43.112242162991286</v>
      </c>
      <c r="H40" s="27">
        <f>'[1]FINANCIAL PIVOT'!F28</f>
        <v>11692207677.865189</v>
      </c>
      <c r="I40" s="28">
        <f>(H40/H41)*100</f>
        <v>44.527185109526471</v>
      </c>
    </row>
    <row r="41" spans="1:9" x14ac:dyDescent="0.2">
      <c r="A41" s="4"/>
      <c r="B41" s="4" t="s">
        <v>8</v>
      </c>
      <c r="C41" s="4"/>
      <c r="D41" s="29">
        <f>'[1]FINANCIAL PIVOT'!D29</f>
        <v>51348</v>
      </c>
      <c r="E41" s="30"/>
      <c r="F41" s="29">
        <f>'[1]FINANCIAL PIVOT'!E29</f>
        <v>25455632179.229958</v>
      </c>
      <c r="G41" s="30"/>
      <c r="H41" s="29">
        <f>'[1]FINANCIAL PIVOT'!F29</f>
        <v>26258582591.971828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255918</v>
      </c>
      <c r="E43" s="24">
        <f>(D43/D45)*100</f>
        <v>72.726911042970926</v>
      </c>
      <c r="F43" s="23">
        <f>SUM(F39,F35,F31,F27,F23,F19,F15,F11)</f>
        <v>100243469531.04248</v>
      </c>
      <c r="G43" s="24">
        <f>(F43/F45)*100</f>
        <v>46.887175421424523</v>
      </c>
      <c r="H43" s="23">
        <f>SUM(H39,H35,H31,H27,H23,H19,H15,H11)</f>
        <v>348011951662.34979</v>
      </c>
      <c r="I43" s="24">
        <f>(H43/H45)*100</f>
        <v>46.48267834037128</v>
      </c>
    </row>
    <row r="44" spans="1:9" x14ac:dyDescent="0.2">
      <c r="A44" s="25"/>
      <c r="B44" s="26" t="s">
        <v>10</v>
      </c>
      <c r="C44" s="26"/>
      <c r="D44" s="27">
        <f>SUM(D40,D36,D32,D28,D24,D20,D16,D12)</f>
        <v>95971</v>
      </c>
      <c r="E44" s="28">
        <f>(D44/D45)*100</f>
        <v>27.273088957029064</v>
      </c>
      <c r="F44" s="27">
        <f>SUM(F40,F36,F32,F28,F24,F20,F16,F12)</f>
        <v>113553733286.2495</v>
      </c>
      <c r="G44" s="28">
        <f>(F44/F45)*100</f>
        <v>53.11282457857547</v>
      </c>
      <c r="H44" s="27">
        <f>SUM(H40,H36,H32,H28,H24,H20,H16,H12)</f>
        <v>400679741862.74847</v>
      </c>
      <c r="I44" s="28">
        <f>(H44/H45)*100</f>
        <v>53.517321659628713</v>
      </c>
    </row>
    <row r="45" spans="1:9" x14ac:dyDescent="0.2">
      <c r="A45" s="4"/>
      <c r="B45" s="4" t="s">
        <v>8</v>
      </c>
      <c r="C45" s="4"/>
      <c r="D45" s="29">
        <f>SUM(D43:D44)</f>
        <v>351889</v>
      </c>
      <c r="E45" s="30"/>
      <c r="F45" s="29">
        <f>SUM(F43:F44)</f>
        <v>213797202817.29199</v>
      </c>
      <c r="G45" s="30"/>
      <c r="H45" s="29">
        <f>SUM(H43:H44)</f>
        <v>748691693525.09827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April 18,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136805</v>
      </c>
      <c r="E11" s="24">
        <f>(D11/D13)*100</f>
        <v>86.53067678684377</v>
      </c>
      <c r="F11" s="23">
        <f>'[1]PHYSICAL PIVOT'!E6</f>
        <v>1620097891</v>
      </c>
      <c r="G11" s="24">
        <f>(F11/F13)*100</f>
        <v>26.711566872825781</v>
      </c>
      <c r="H11" s="23">
        <f>'[1]PHYSICAL PIVOT'!F6</f>
        <v>7324727144.8221712</v>
      </c>
      <c r="I11" s="24">
        <f>(H11/H13)*100</f>
        <v>24.579451695361996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21295</v>
      </c>
      <c r="E12" s="28">
        <f>(D12/D13)*100</f>
        <v>13.469323213156231</v>
      </c>
      <c r="F12" s="27">
        <f>'[1]PHYSICAL PIVOT'!E7</f>
        <v>4445056948.8988094</v>
      </c>
      <c r="G12" s="28">
        <f>(F12/F13)*100</f>
        <v>73.288433127174216</v>
      </c>
      <c r="H12" s="27">
        <f>'[1]PHYSICAL PIVOT'!F7</f>
        <v>22475478472.475246</v>
      </c>
      <c r="I12" s="28">
        <f>(H12/H13)*100</f>
        <v>75.420548304638004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158100</v>
      </c>
      <c r="E13" s="30"/>
      <c r="F13" s="29">
        <f>'[1]PHYSICAL PIVOT'!E8</f>
        <v>6065154839.8988094</v>
      </c>
      <c r="G13" s="30"/>
      <c r="H13" s="29">
        <f>'[1]PHYSICAL PIVOT'!F8</f>
        <v>29800205617.297417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113797</v>
      </c>
      <c r="E15" s="24">
        <f>(D15/D17)*100</f>
        <v>75.409195128092989</v>
      </c>
      <c r="F15" s="23">
        <f>'[1]PHYSICAL PIVOT'!E9</f>
        <v>2578420220.052</v>
      </c>
      <c r="G15" s="24">
        <f>(F15/F17)*100</f>
        <v>31.533004707031886</v>
      </c>
      <c r="H15" s="23">
        <f>'[1]PHYSICAL PIVOT'!F9</f>
        <v>12972139516.671474</v>
      </c>
      <c r="I15" s="24">
        <f>(H15/H17)*100</f>
        <v>37.616748884744908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37109</v>
      </c>
      <c r="E16" s="28">
        <f>(D16/D17)*100</f>
        <v>24.590804871907014</v>
      </c>
      <c r="F16" s="27">
        <f>'[1]PHYSICAL PIVOT'!E10</f>
        <v>5598473304.7094069</v>
      </c>
      <c r="G16" s="28">
        <f>(F16/F17)*100</f>
        <v>68.466995292968107</v>
      </c>
      <c r="H16" s="27">
        <f>'[1]PHYSICAL PIVOT'!F10</f>
        <v>21512870223.051651</v>
      </c>
      <c r="I16" s="28">
        <f>(H16/H17)*100</f>
        <v>62.383251115255078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150906</v>
      </c>
      <c r="E17" s="30"/>
      <c r="F17" s="29">
        <f>'[1]PHYSICAL PIVOT'!E11</f>
        <v>8176893524.7614069</v>
      </c>
      <c r="G17" s="30"/>
      <c r="H17" s="29">
        <f>'[1]PHYSICAL PIVOT'!F11</f>
        <v>34485009739.723129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59040</v>
      </c>
      <c r="E19" s="24">
        <f>(D19/D21)*100</f>
        <v>71.921062248751369</v>
      </c>
      <c r="F19" s="23">
        <f>'[1]PHYSICAL PIVOT'!E12</f>
        <v>3437801160.9361176</v>
      </c>
      <c r="G19" s="24">
        <f>(F19/F21)*100</f>
        <v>55.227427667597439</v>
      </c>
      <c r="H19" s="23">
        <f>'[1]PHYSICAL PIVOT'!F12</f>
        <v>12567219067.609562</v>
      </c>
      <c r="I19" s="24">
        <f>(H19/H21)*100</f>
        <v>54.300513312838916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23050</v>
      </c>
      <c r="E20" s="28">
        <f>(D20/D21)*100</f>
        <v>28.078937751248628</v>
      </c>
      <c r="F20" s="27">
        <f>'[1]PHYSICAL PIVOT'!E13</f>
        <v>2787006522.7161751</v>
      </c>
      <c r="G20" s="28">
        <f>(F20/F21)*100</f>
        <v>44.772572332402568</v>
      </c>
      <c r="H20" s="27">
        <f>'[1]PHYSICAL PIVOT'!F13</f>
        <v>10576611995.656176</v>
      </c>
      <c r="I20" s="28">
        <f>(H20/H21)*100</f>
        <v>45.69948668716107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82090</v>
      </c>
      <c r="E21" s="30"/>
      <c r="F21" s="29">
        <f>'[1]PHYSICAL PIVOT'!E14</f>
        <v>6224807683.6522923</v>
      </c>
      <c r="G21" s="30"/>
      <c r="H21" s="29">
        <f>'[1]PHYSICAL PIVOT'!F14</f>
        <v>23143831063.265739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10931</v>
      </c>
      <c r="E23" s="24">
        <f>(D23/D25)*100</f>
        <v>77.349278233795644</v>
      </c>
      <c r="F23" s="23">
        <f>'[1]PHYSICAL PIVOT'!E15</f>
        <v>897742883.01100004</v>
      </c>
      <c r="G23" s="24">
        <f>(F23/F25)*100</f>
        <v>58.326652724547777</v>
      </c>
      <c r="H23" s="23">
        <f>'[1]PHYSICAL PIVOT'!F15</f>
        <v>3847923045.6546335</v>
      </c>
      <c r="I23" s="24">
        <f>(H23/H25)*100</f>
        <v>59.970093034158879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3201</v>
      </c>
      <c r="E24" s="28">
        <f>(D24/D25)*100</f>
        <v>22.650721766204359</v>
      </c>
      <c r="F24" s="27">
        <f>'[1]PHYSICAL PIVOT'!E16</f>
        <v>641421188.77392077</v>
      </c>
      <c r="G24" s="28">
        <f>(F24/F25)*100</f>
        <v>41.67334727545223</v>
      </c>
      <c r="H24" s="27">
        <f>'[1]PHYSICAL PIVOT'!F16</f>
        <v>2568480283.0226483</v>
      </c>
      <c r="I24" s="28">
        <f>(H24/H25)*100</f>
        <v>40.029906965841114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14132</v>
      </c>
      <c r="E25" s="30"/>
      <c r="F25" s="29">
        <f>'[1]PHYSICAL PIVOT'!E17</f>
        <v>1539164071.7849207</v>
      </c>
      <c r="G25" s="30"/>
      <c r="H25" s="29">
        <f>'[1]PHYSICAL PIVOT'!F17</f>
        <v>6416403328.6772823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0.36764705882352938</v>
      </c>
      <c r="F31" s="23">
        <f>'[1]PHYSICAL PIVOT'!E18</f>
        <v>10000</v>
      </c>
      <c r="G31" s="24">
        <f>(F31/F33)*100</f>
        <v>5.6890264919035559E-4</v>
      </c>
      <c r="H31" s="23">
        <f>'[1]PHYSICAL PIVOT'!F18</f>
        <v>27000</v>
      </c>
      <c r="I31" s="24">
        <f>(H31/H33)*100</f>
        <v>3.4990864178962672E-4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271</v>
      </c>
      <c r="E32" s="28">
        <f>(D32/D33)*100</f>
        <v>99.632352941176478</v>
      </c>
      <c r="F32" s="27">
        <f>'[1]PHYSICAL PIVOT'!E19</f>
        <v>1757759983.007055</v>
      </c>
      <c r="G32" s="28">
        <f>(F32/F33)*100</f>
        <v>99.999431097350808</v>
      </c>
      <c r="H32" s="27">
        <f>'[1]PHYSICAL PIVOT'!F19</f>
        <v>7716272849.5570269</v>
      </c>
      <c r="I32" s="28">
        <f>(H32/H33)*100</f>
        <v>99.999650091358205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272</v>
      </c>
      <c r="E33" s="30"/>
      <c r="F33" s="29">
        <f>'[1]PHYSICAL PIVOT'!E20</f>
        <v>1757769983.007055</v>
      </c>
      <c r="G33" s="30"/>
      <c r="H33" s="29">
        <f>'[1]PHYSICAL PIVOT'!F20</f>
        <v>7716299849.5570269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11541</v>
      </c>
      <c r="E35" s="24">
        <f>(D35/D37)*100</f>
        <v>50.598447981060112</v>
      </c>
      <c r="F35" s="23">
        <f>'[1]PHYSICAL PIVOT'!E21</f>
        <v>336519411</v>
      </c>
      <c r="G35" s="24">
        <f>(F35/F37)*100</f>
        <v>8.9591375623214695</v>
      </c>
      <c r="H35" s="23">
        <f>'[1]PHYSICAL PIVOT'!F21</f>
        <v>1464439797.2904997</v>
      </c>
      <c r="I35" s="24">
        <f>(H35/H37)*100</f>
        <v>12.490305118585717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11268</v>
      </c>
      <c r="E36" s="28">
        <f>(D36/D37)*100</f>
        <v>49.401552018939896</v>
      </c>
      <c r="F36" s="27">
        <f>'[1]PHYSICAL PIVOT'!E22</f>
        <v>3419639132.8230724</v>
      </c>
      <c r="G36" s="28">
        <f>(F36/F37)*100</f>
        <v>91.040862437678527</v>
      </c>
      <c r="H36" s="27">
        <f>'[1]PHYSICAL PIVOT'!F22</f>
        <v>10260172078.774855</v>
      </c>
      <c r="I36" s="28">
        <f>(H36/H37)*100</f>
        <v>87.509694881414291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22809</v>
      </c>
      <c r="E37" s="30"/>
      <c r="F37" s="29">
        <f>'[1]PHYSICAL PIVOT'!E23</f>
        <v>3756158543.8230724</v>
      </c>
      <c r="G37" s="30"/>
      <c r="H37" s="29">
        <f>'[1]PHYSICAL PIVOT'!F23</f>
        <v>11724611876.065353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69873</v>
      </c>
      <c r="E39" s="24">
        <f>(D39/D41)*100</f>
        <v>81.170279500940964</v>
      </c>
      <c r="F39" s="23">
        <f>'[1]PHYSICAL PIVOT'!E24</f>
        <v>1105469909.5</v>
      </c>
      <c r="G39" s="24">
        <f>(F39/F41)*100</f>
        <v>23.120988241163744</v>
      </c>
      <c r="H39" s="23">
        <f>'[1]PHYSICAL PIVOT'!F24</f>
        <v>7318959098.7358704</v>
      </c>
      <c r="I39" s="24">
        <f>(H39/H41)*100</f>
        <v>32.484287215018398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16209</v>
      </c>
      <c r="E40" s="28">
        <f>(D40/D41)*100</f>
        <v>18.829720499059036</v>
      </c>
      <c r="F40" s="27">
        <f>'[1]PHYSICAL PIVOT'!E25</f>
        <v>3675769966.4489989</v>
      </c>
      <c r="G40" s="28">
        <f>(F40/F41)*100</f>
        <v>76.879011758836242</v>
      </c>
      <c r="H40" s="27">
        <f>'[1]PHYSICAL PIVOT'!F25</f>
        <v>15211808008.11359</v>
      </c>
      <c r="I40" s="28">
        <f>(H40/H41)*100</f>
        <v>67.515712784981602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86082</v>
      </c>
      <c r="E41" s="30"/>
      <c r="F41" s="29">
        <f>'[1]PHYSICAL PIVOT'!E26</f>
        <v>4781239875.9489994</v>
      </c>
      <c r="G41" s="30"/>
      <c r="H41" s="29">
        <f>'[1]PHYSICAL PIVOT'!F26</f>
        <v>22530767106.849461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401988</v>
      </c>
      <c r="E43" s="24">
        <f>(D43/D45)*100</f>
        <v>78.148334632604374</v>
      </c>
      <c r="F43" s="23">
        <f>SUM(F39,F35,F31,F27,F23,F19,F15,F11)</f>
        <v>9976061475.4991188</v>
      </c>
      <c r="G43" s="24">
        <f>(F43/F45)*100</f>
        <v>30.884502805318782</v>
      </c>
      <c r="H43" s="23">
        <f>SUM(H39,H35,H31,H27,H23,H19,H15,H11)</f>
        <v>45495434670.78421</v>
      </c>
      <c r="I43" s="24">
        <f>(H43/H45)*100</f>
        <v>33.497567755973677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112403</v>
      </c>
      <c r="E44" s="28">
        <f>(D44/D45)*100</f>
        <v>21.851665367395618</v>
      </c>
      <c r="F44" s="27">
        <f>SUM(F40,F36,F32,F28,F24,F20,F16,F12)</f>
        <v>22325127047.377441</v>
      </c>
      <c r="G44" s="28">
        <f>(F44/F45)*100</f>
        <v>69.115497194681225</v>
      </c>
      <c r="H44" s="27">
        <f>SUM(H40,H36,H32,H28,H24,H20,H16,H12)</f>
        <v>90321693910.651184</v>
      </c>
      <c r="I44" s="28">
        <f>(H44/H45)*100</f>
        <v>66.502432244026323</v>
      </c>
      <c r="J44" s="8"/>
    </row>
    <row r="45" spans="1:10" x14ac:dyDescent="0.2">
      <c r="A45" s="4"/>
      <c r="B45" s="4" t="s">
        <v>8</v>
      </c>
      <c r="C45" s="4"/>
      <c r="D45" s="29">
        <f>SUM(D43:D44)</f>
        <v>514391</v>
      </c>
      <c r="E45" s="30"/>
      <c r="F45" s="29">
        <f>SUM(F43:F44)</f>
        <v>32301188522.87656</v>
      </c>
      <c r="G45" s="30"/>
      <c r="H45" s="29">
        <f>SUM(H43:H44)</f>
        <v>135817128581.43539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2001-04-19T20:37:28Z</dcterms:created>
  <dcterms:modified xsi:type="dcterms:W3CDTF">2014-09-04T09:55:00Z</dcterms:modified>
</cp:coreProperties>
</file>