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9105" windowHeight="4935"/>
  </bookViews>
  <sheets>
    <sheet name="Inventory" sheetId="3" r:id="rId1"/>
    <sheet name="Trading issues" sheetId="2" r:id="rId2"/>
    <sheet name="Staff List" sheetId="4" r:id="rId3"/>
  </sheets>
  <definedNames>
    <definedName name="_xlnm.Print_Titles" localSheetId="0">Inventory!$A:$A,Inventory!$1:$1</definedName>
    <definedName name="_xlnm.Print_Titles" localSheetId="2">'Staff List'!$A:$A,'Staff List'!$1:$1</definedName>
    <definedName name="_xlnm.Print_Titles" localSheetId="1">'Trading issues'!$B:$B,'Trading issues'!$1:$1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F3" i="3" l="1"/>
  <c r="H3" i="3"/>
  <c r="F4" i="3"/>
  <c r="H4" i="3"/>
  <c r="F5" i="3"/>
  <c r="H5" i="3"/>
  <c r="F6" i="3"/>
  <c r="G6" i="3"/>
  <c r="H6" i="3"/>
  <c r="E7" i="3"/>
  <c r="F7" i="3"/>
  <c r="G7" i="3"/>
  <c r="H7" i="3"/>
  <c r="F8" i="3"/>
  <c r="G8" i="3"/>
  <c r="H8" i="3"/>
  <c r="F9" i="3"/>
  <c r="H9" i="3"/>
  <c r="H10" i="3"/>
  <c r="E5" i="2"/>
  <c r="F5" i="2"/>
  <c r="E6" i="2"/>
  <c r="F6" i="2"/>
  <c r="E7" i="2"/>
  <c r="E9" i="2"/>
  <c r="E10" i="2"/>
  <c r="F10" i="2"/>
</calcChain>
</file>

<file path=xl/sharedStrings.xml><?xml version="1.0" encoding="utf-8"?>
<sst xmlns="http://schemas.openxmlformats.org/spreadsheetml/2006/main" count="227" uniqueCount="123">
  <si>
    <t>Product</t>
  </si>
  <si>
    <t>Supplier</t>
  </si>
  <si>
    <t>Gas Condensate</t>
  </si>
  <si>
    <t>Globoil</t>
  </si>
  <si>
    <t>Volume in inventory on 2nd May 2000</t>
  </si>
  <si>
    <t>Volume sold, to be lifted in next week</t>
  </si>
  <si>
    <t>tonnes</t>
  </si>
  <si>
    <t>Volume remaining</t>
  </si>
  <si>
    <t>Unit value</t>
  </si>
  <si>
    <t>Value remaining</t>
  </si>
  <si>
    <t>USD/tonne</t>
  </si>
  <si>
    <t>USD</t>
  </si>
  <si>
    <t>Pricing status</t>
  </si>
  <si>
    <t>Runicom</t>
  </si>
  <si>
    <t>SBA</t>
  </si>
  <si>
    <t>Location</t>
  </si>
  <si>
    <t>Tallinn</t>
  </si>
  <si>
    <t>Benhill</t>
  </si>
  <si>
    <t>ex-Salavat</t>
  </si>
  <si>
    <t>Ventspils</t>
  </si>
  <si>
    <t>Conoil</t>
  </si>
  <si>
    <t>Issue</t>
  </si>
  <si>
    <t>Action</t>
  </si>
  <si>
    <t>Various</t>
  </si>
  <si>
    <t>Vneshtopprom</t>
  </si>
  <si>
    <t>Recovery attempted and abandoned.
All written off</t>
  </si>
  <si>
    <t>Gasoline</t>
  </si>
  <si>
    <t>Crown Petroleum</t>
  </si>
  <si>
    <t>kUSD</t>
  </si>
  <si>
    <t>Fuel Oil</t>
  </si>
  <si>
    <t>Aarhus</t>
  </si>
  <si>
    <t>Marine diesel oil</t>
  </si>
  <si>
    <t>Sonmarin</t>
  </si>
  <si>
    <t>Storage</t>
  </si>
  <si>
    <t>Enron is committed to taking (at floating price) up to 6000 tonnes per month until the end of 2000.
Purchase price is 3.5%spec less USD 22.50 per tonne.</t>
  </si>
  <si>
    <t>Remaining potential downside</t>
  </si>
  <si>
    <t>Remaining potential upside</t>
  </si>
  <si>
    <t>Greenergy</t>
  </si>
  <si>
    <t>-</t>
  </si>
  <si>
    <t>Forename</t>
  </si>
  <si>
    <t>Surname</t>
  </si>
  <si>
    <t>Department</t>
  </si>
  <si>
    <t>Area</t>
  </si>
  <si>
    <t>Grade</t>
  </si>
  <si>
    <t>Joining date</t>
  </si>
  <si>
    <t>English</t>
  </si>
  <si>
    <t>Finnish</t>
  </si>
  <si>
    <t>Russian</t>
  </si>
  <si>
    <t>Swedish</t>
  </si>
  <si>
    <t>Estonian</t>
  </si>
  <si>
    <t>Paul</t>
  </si>
  <si>
    <t>Wallace</t>
  </si>
  <si>
    <t>Support</t>
  </si>
  <si>
    <t>Manager</t>
  </si>
  <si>
    <t>Y</t>
  </si>
  <si>
    <t>In Helsinki until October</t>
  </si>
  <si>
    <t>Pasi</t>
  </si>
  <si>
    <t>Hamalainen</t>
  </si>
  <si>
    <t>RM</t>
  </si>
  <si>
    <t>Jr. Professional</t>
  </si>
  <si>
    <t>1998 - Sep</t>
  </si>
  <si>
    <t>Possibly transferring to London</t>
  </si>
  <si>
    <t>Riita</t>
  </si>
  <si>
    <t>Poikajarvi</t>
  </si>
  <si>
    <t>Accounts</t>
  </si>
  <si>
    <t>1999 - Nov</t>
  </si>
  <si>
    <t>Nina</t>
  </si>
  <si>
    <t>Tornberg</t>
  </si>
  <si>
    <t>Sr. Clerk</t>
  </si>
  <si>
    <t>1998 - Nov</t>
  </si>
  <si>
    <t>Resigned, effectively leaves 17th May</t>
  </si>
  <si>
    <t>Kitty</t>
  </si>
  <si>
    <t>Lehtinen</t>
  </si>
  <si>
    <t>Logistics</t>
  </si>
  <si>
    <t>Maarit</t>
  </si>
  <si>
    <t>Makinen</t>
  </si>
  <si>
    <t>Cargoes, rail</t>
  </si>
  <si>
    <t>Sr. Professional</t>
  </si>
  <si>
    <t>On secondment to London until end of May</t>
  </si>
  <si>
    <t>Outi</t>
  </si>
  <si>
    <t>Lind</t>
  </si>
  <si>
    <t>Barges</t>
  </si>
  <si>
    <t>Jr Professional</t>
  </si>
  <si>
    <t>1999- June</t>
  </si>
  <si>
    <t>Katariina</t>
  </si>
  <si>
    <t>Vilkka</t>
  </si>
  <si>
    <t>Assistant</t>
  </si>
  <si>
    <t>1999 - Feb</t>
  </si>
  <si>
    <t xml:space="preserve">Natalia </t>
  </si>
  <si>
    <t>Mikalsevitch</t>
  </si>
  <si>
    <t>Assistant(P/T)</t>
  </si>
  <si>
    <t>1999 - June</t>
  </si>
  <si>
    <t>Ending end May</t>
  </si>
  <si>
    <t>Henkka</t>
  </si>
  <si>
    <t>Talvitie</t>
  </si>
  <si>
    <t>Trading</t>
  </si>
  <si>
    <t>Gasoil/Gasoline/Kerosene</t>
  </si>
  <si>
    <t>Contract to September 2000 with loyalty bonus</t>
  </si>
  <si>
    <t>Dmirty</t>
  </si>
  <si>
    <t>Berkov</t>
  </si>
  <si>
    <t>Fuel oil</t>
  </si>
  <si>
    <t>Director</t>
  </si>
  <si>
    <t>Peep</t>
  </si>
  <si>
    <t>Varak</t>
  </si>
  <si>
    <t>1999 - March</t>
  </si>
  <si>
    <t>From Greenergy</t>
  </si>
  <si>
    <t>Fixed (long position)</t>
  </si>
  <si>
    <t>Floating (but exposed to naphtha/condensate spread)</t>
  </si>
  <si>
    <t>Fuel oil E-6</t>
  </si>
  <si>
    <t>Winter gasoline A-76</t>
  </si>
  <si>
    <t>Disputes over netting</t>
  </si>
  <si>
    <t>Fully provided</t>
  </si>
  <si>
    <t>Position marked to (Brent - 30c),
90% of position sold at just above this
Remaining position exposed to naphtha/condensate spread</t>
  </si>
  <si>
    <t>Enron purchase priced at discount from naphtha, spread between condensate and naphtha widened so Enron lost</t>
  </si>
  <si>
    <t>Enron is seeking to sublet the capacity once the tanks are empty (when Globoil gas condensate is sold)</t>
  </si>
  <si>
    <t>These commissions were provided for on contracted volumes but paid only on delivered volumes.
Greenergy Moscow has made no attempt to claim this amount.</t>
  </si>
  <si>
    <t>Winter grade gasoil marked at Unleaded, but this amount not realisable during the summer.</t>
  </si>
  <si>
    <t>Trying to sell at a lower price</t>
  </si>
  <si>
    <t>Commissions are payable to Greenergy Moscow on purchases from Vneshtopprom.
No such purchases are currently envisaged.</t>
  </si>
  <si>
    <t>Winter gasoil A-76</t>
  </si>
  <si>
    <t>No more than 2,400 tonnes has ever been delivered in a month and there is no ability for months to be rolled up.
Enron sells the contents of each train as it arrives, typically making a profit of around USD1 per tonne.
This deal will be moved to the JV book (in London) by 12th May</t>
  </si>
  <si>
    <t>Contract to June 2001</t>
  </si>
  <si>
    <t>Enron is committed to pay for throughput of 80,000 tonnes per month until February 2002, but current relevant volumes are only 10,000 tonnes per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</si>
</sst>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84" formatCode="yyyy\-mmm\-dd"/>
    <numFmt numFmtId="185" formatCode="#,##0.0_);[Red]\(#,##0.0\)"/>
    <numFmt numFmtId="187" formatCode="0.0%\ ;[Red]\(0.0%\)"/>
    <numFmt numFmtId="188" formatCode="0.00%\ ;[Red]\(0.00%\)"/>
    <numFmt numFmtId="189" formatCode="#,##0.0000"/>
    <numFmt numFmtId="195" formatCode="0.0000%"/>
    <numFmt numFmtId="199" formatCode="#,##0_);\(#,##0\);"/>
    <numFmt numFmtId="200" formatCode="#,##0.0000_);[Red]\(#,##0.0000\)"/>
    <numFmt numFmtId="201" formatCode="#,##0.00000000_);[Red]\(#,##0.00000000\)"/>
    <numFmt numFmtId="202" formatCode="#,##0.000_);[Red]\(#,##0.000\)"/>
    <numFmt numFmtId="203" formatCode="yyyy\-mmm"/>
    <numFmt numFmtId="204" formatCode="yy\-mm\-dd"/>
    <numFmt numFmtId="205" formatCode="ddd"/>
    <numFmt numFmtId="206" formatCode="yyyy"/>
    <numFmt numFmtId="207" formatCode="#,##0\ ;[Red]\(#,##0\)"/>
    <numFmt numFmtId="208" formatCode="0.0000%\ ;[Red]\(0.0000%\)"/>
    <numFmt numFmtId="210" formatCode="#,##0_);[Red]\(#,##0\);\-"/>
    <numFmt numFmtId="211" formatCode="dd"/>
    <numFmt numFmtId="212" formatCode="mmm"/>
  </numFmts>
  <fonts count="17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1">
    <xf numFmtId="207" fontId="0" fillId="0" borderId="0">
      <alignment vertical="top"/>
    </xf>
    <xf numFmtId="185" fontId="3" fillId="0" borderId="0" applyFont="0" applyFill="0" applyBorder="0" applyAlignment="0" applyProtection="0">
      <alignment vertical="top"/>
    </xf>
    <xf numFmtId="40" fontId="3" fillId="0" borderId="0" applyFont="0" applyFill="0" applyBorder="0" applyAlignment="0" applyProtection="0">
      <alignment vertical="top"/>
    </xf>
    <xf numFmtId="202" fontId="3" fillId="0" borderId="0" applyFont="0" applyFill="0" applyBorder="0" applyAlignment="0" applyProtection="0">
      <alignment vertical="top"/>
    </xf>
    <xf numFmtId="200" fontId="3" fillId="0" borderId="0" applyFont="0" applyFill="0" applyBorder="0" applyAlignment="0" applyProtection="0">
      <alignment vertical="top"/>
    </xf>
    <xf numFmtId="201" fontId="3" fillId="0" borderId="0" applyFont="0" applyFill="0" applyBorder="0" applyAlignment="0" applyProtection="0">
      <alignment vertical="top"/>
    </xf>
    <xf numFmtId="1" fontId="4" fillId="0" borderId="0" applyFont="0" applyFill="0" applyBorder="0" applyProtection="0">
      <alignment horizontal="left" vertical="top"/>
    </xf>
    <xf numFmtId="38" fontId="5" fillId="0" borderId="0" applyNumberFormat="0" applyFill="0" applyBorder="0" applyAlignment="0" applyProtection="0">
      <alignment vertical="top"/>
    </xf>
    <xf numFmtId="195" fontId="6" fillId="0" borderId="0" applyNumberFormat="0" applyFill="0" applyBorder="0" applyAlignment="0" applyProtection="0">
      <alignment vertical="top"/>
    </xf>
    <xf numFmtId="38" fontId="3" fillId="0" borderId="0" applyNumberFormat="0" applyFont="0" applyBorder="0" applyAlignment="0" applyProtection="0">
      <alignment vertical="top"/>
    </xf>
    <xf numFmtId="207" fontId="3" fillId="2" borderId="0" applyNumberFormat="0" applyFont="0" applyBorder="0" applyAlignment="0" applyProtection="0">
      <alignment horizontal="center" vertical="top"/>
    </xf>
    <xf numFmtId="184" fontId="6" fillId="0" borderId="0" applyFont="0" applyFill="0" applyBorder="0" applyProtection="0">
      <alignment horizontal="left" vertical="top"/>
    </xf>
    <xf numFmtId="211" fontId="3" fillId="0" borderId="0" applyFont="0" applyFill="0" applyBorder="0" applyAlignment="0" applyProtection="0">
      <alignment vertical="top"/>
    </xf>
    <xf numFmtId="203" fontId="6" fillId="0" borderId="0" applyFont="0" applyFill="0" applyBorder="0" applyProtection="0">
      <alignment horizontal="left" vertical="top"/>
    </xf>
    <xf numFmtId="212" fontId="3" fillId="0" borderId="0" applyFont="0" applyFill="0" applyBorder="0" applyProtection="0">
      <alignment horizontal="left" vertical="top"/>
    </xf>
    <xf numFmtId="204" fontId="6" fillId="0" borderId="0" applyFont="0" applyFill="0" applyBorder="0" applyProtection="0">
      <alignment horizontal="left" vertical="top"/>
    </xf>
    <xf numFmtId="205" fontId="3" fillId="0" borderId="0" applyFont="0" applyFill="0" applyBorder="0" applyProtection="0">
      <alignment horizontal="left" vertical="top"/>
    </xf>
    <xf numFmtId="206" fontId="3" fillId="0" borderId="0" applyFont="0" applyFill="0" applyBorder="0" applyProtection="0">
      <alignment horizontal="left" vertical="top"/>
    </xf>
    <xf numFmtId="37" fontId="1" fillId="3" borderId="0" applyNumberFormat="0" applyBorder="0" applyAlignment="0">
      <protection locked="0"/>
    </xf>
    <xf numFmtId="207" fontId="1" fillId="4" borderId="0" applyNumberForma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3" fillId="5" borderId="0" applyNumberFormat="0" applyFont="0" applyBorder="0" applyAlignment="0" applyProtection="0">
      <alignment vertical="top"/>
    </xf>
    <xf numFmtId="207" fontId="3" fillId="6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3" fillId="7" borderId="0" applyNumberFormat="0" applyFont="0" applyBorder="0" applyAlignment="0" applyProtection="0">
      <alignment vertical="top"/>
    </xf>
    <xf numFmtId="38" fontId="3" fillId="8" borderId="0" applyNumberFormat="0" applyFont="0" applyBorder="0" applyAlignment="0" applyProtection="0">
      <alignment vertical="top"/>
    </xf>
    <xf numFmtId="38" fontId="3" fillId="9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200" fontId="3" fillId="4" borderId="0" applyNumberFormat="0" applyFont="0" applyBorder="0" applyAlignment="0" applyProtection="0">
      <alignment vertical="top"/>
    </xf>
    <xf numFmtId="38" fontId="3" fillId="10" borderId="0" applyNumberFormat="0" applyFont="0" applyBorder="0" applyAlignment="0" applyProtection="0">
      <alignment vertical="top"/>
    </xf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8" fontId="3" fillId="0" borderId="0" applyFont="0" applyFill="0" applyBorder="0" applyAlignment="0" applyProtection="0">
      <alignment vertical="top"/>
    </xf>
    <xf numFmtId="207" fontId="3" fillId="11" borderId="0" applyNumberFormat="0" applyFont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14" fillId="12" borderId="0" applyNumberFormat="0" applyBorder="0" applyAlignment="0" applyProtection="0">
      <alignment vertical="top"/>
    </xf>
    <xf numFmtId="37" fontId="4" fillId="0" borderId="1" applyNumberFormat="0" applyFont="0" applyFill="0" applyAlignment="0"/>
    <xf numFmtId="20" fontId="3" fillId="0" borderId="0" applyFont="0" applyFill="0" applyBorder="0" applyAlignment="0" applyProtection="0">
      <alignment vertical="top"/>
    </xf>
    <xf numFmtId="21" fontId="3" fillId="0" borderId="0" applyFont="0" applyFill="0" applyBorder="0" applyAlignment="0" applyProtection="0">
      <alignment vertical="top"/>
    </xf>
    <xf numFmtId="38" fontId="2" fillId="0" borderId="0" applyNumberFormat="0" applyFill="0" applyBorder="0" applyProtection="0">
      <alignment vertical="top" wrapText="1"/>
    </xf>
    <xf numFmtId="37" fontId="4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4" borderId="0" applyNumberFormat="0" applyBorder="0" applyAlignment="0" applyProtection="0">
      <alignment vertical="top"/>
    </xf>
    <xf numFmtId="195" fontId="3" fillId="0" borderId="0" applyNumberFormat="0" applyFont="0" applyFill="0" applyBorder="0" applyProtection="0">
      <alignment vertical="top" wrapText="1"/>
    </xf>
    <xf numFmtId="189" fontId="3" fillId="0" borderId="0" applyFont="0" applyFill="0" applyBorder="0" applyAlignment="0" applyProtection="0"/>
    <xf numFmtId="1" fontId="4" fillId="0" borderId="0" applyFont="0" applyFill="0" applyBorder="0" applyProtection="0">
      <alignment horizontal="right" vertical="top"/>
    </xf>
    <xf numFmtId="207" fontId="3" fillId="8" borderId="0" applyNumberFormat="0" applyFont="0" applyBorder="0" applyAlignment="0" applyProtection="0">
      <alignment vertical="top"/>
    </xf>
    <xf numFmtId="210" fontId="3" fillId="0" borderId="0" applyFont="0" applyFill="0" applyBorder="0" applyAlignment="0" applyProtection="0">
      <alignment vertical="top" wrapText="1"/>
    </xf>
    <xf numFmtId="38" fontId="3" fillId="0" borderId="0" applyFont="0" applyFill="0" applyBorder="0" applyAlignment="0" applyProtection="0">
      <alignment horizontal="right" vertical="top"/>
    </xf>
  </cellStyleXfs>
  <cellXfs count="19">
    <xf numFmtId="207" fontId="0" fillId="0" borderId="0" xfId="0">
      <alignment vertical="top"/>
    </xf>
    <xf numFmtId="207" fontId="2" fillId="0" borderId="0" xfId="41" applyNumberFormat="1">
      <alignment vertical="top" wrapText="1"/>
    </xf>
    <xf numFmtId="207" fontId="2" fillId="0" borderId="0" xfId="41" applyNumberFormat="1" applyAlignment="1">
      <alignment horizontal="right" vertical="top" wrapText="1"/>
    </xf>
    <xf numFmtId="207" fontId="0" fillId="0" borderId="0" xfId="0" applyAlignment="1">
      <alignment horizontal="right" vertical="top"/>
    </xf>
    <xf numFmtId="207" fontId="2" fillId="0" borderId="0" xfId="45" applyNumberFormat="1" applyFont="1">
      <alignment vertical="top" wrapText="1"/>
    </xf>
    <xf numFmtId="207" fontId="0" fillId="0" borderId="0" xfId="45" applyNumberFormat="1" applyFont="1">
      <alignment vertical="top" wrapText="1"/>
    </xf>
    <xf numFmtId="210" fontId="0" fillId="0" borderId="0" xfId="49" applyFont="1" applyAlignment="1">
      <alignment vertical="top"/>
    </xf>
    <xf numFmtId="210" fontId="0" fillId="0" borderId="0" xfId="49" applyFont="1" applyAlignment="1">
      <alignment horizontal="right" vertical="top"/>
    </xf>
    <xf numFmtId="210" fontId="0" fillId="0" borderId="1" xfId="38" applyNumberFormat="1" applyFont="1" applyAlignment="1">
      <alignment horizontal="right" vertical="top"/>
    </xf>
    <xf numFmtId="203" fontId="2" fillId="0" borderId="0" xfId="13" applyFont="1">
      <alignment horizontal="left" vertical="top"/>
    </xf>
    <xf numFmtId="207" fontId="2" fillId="0" borderId="0" xfId="41" applyNumberFormat="1" applyFont="1">
      <alignment vertical="top" wrapText="1"/>
    </xf>
    <xf numFmtId="203" fontId="3" fillId="0" borderId="0" xfId="13" applyFont="1">
      <alignment horizontal="left" vertical="top"/>
    </xf>
    <xf numFmtId="207" fontId="2" fillId="0" borderId="0" xfId="0" applyFont="1">
      <alignment vertical="top"/>
    </xf>
    <xf numFmtId="207" fontId="3" fillId="0" borderId="0" xfId="45" applyNumberFormat="1">
      <alignment vertical="top" wrapText="1"/>
    </xf>
    <xf numFmtId="203" fontId="3" fillId="8" borderId="0" xfId="27" applyNumberFormat="1" applyFont="1" applyAlignment="1">
      <alignment horizontal="left" vertical="top"/>
    </xf>
    <xf numFmtId="207" fontId="3" fillId="5" borderId="0" xfId="21" applyNumberFormat="1">
      <alignment vertical="top"/>
    </xf>
    <xf numFmtId="203" fontId="3" fillId="5" borderId="0" xfId="21" applyNumberFormat="1" applyAlignment="1">
      <alignment horizontal="left" vertical="top"/>
    </xf>
    <xf numFmtId="207" fontId="2" fillId="5" borderId="0" xfId="21" applyNumberFormat="1" applyFont="1">
      <alignment vertical="top"/>
    </xf>
    <xf numFmtId="207" fontId="1" fillId="0" borderId="1" xfId="38" applyNumberFormat="1" applyFont="1" applyAlignment="1">
      <alignment vertical="top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Course" xfId="10"/>
    <cellStyle name="Date-day" xfId="11"/>
    <cellStyle name="Date-dayonly" xfId="12"/>
    <cellStyle name="Date-month" xfId="13"/>
    <cellStyle name="Date-monthonly" xfId="14"/>
    <cellStyle name="Date-short" xfId="15"/>
    <cellStyle name="Date-weekday" xfId="16"/>
    <cellStyle name="Date-year" xfId="17"/>
    <cellStyle name="Entry" xfId="18"/>
    <cellStyle name="Expected" xfId="19"/>
    <cellStyle name="Gas" xfId="20"/>
    <cellStyle name="Grey" xfId="21"/>
    <cellStyle name="Holiday" xfId="22"/>
    <cellStyle name="Large12" xfId="23"/>
    <cellStyle name="Large14" xfId="24"/>
    <cellStyle name="Large16" xfId="25"/>
    <cellStyle name="Link in" xfId="26"/>
    <cellStyle name="Link in_People Helsinki" xfId="27"/>
    <cellStyle name="Link out" xfId="28"/>
    <cellStyle name="New" xfId="29"/>
    <cellStyle name="Normal" xfId="0" builtinId="0"/>
    <cellStyle name="Output" xfId="30" builtinId="21" customBuiltin="1"/>
    <cellStyle name="Outstanding" xfId="31"/>
    <cellStyle name="Percent1" xfId="32"/>
    <cellStyle name="Percent2" xfId="33"/>
    <cellStyle name="Percent4" xfId="34"/>
    <cellStyle name="PH" xfId="35"/>
    <cellStyle name="Power" xfId="36"/>
    <cellStyle name="SBZero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Warning" xfId="44"/>
    <cellStyle name="Wrapped" xfId="45"/>
    <cellStyle name="xrate" xfId="46"/>
    <cellStyle name="year" xfId="47"/>
    <cellStyle name="Yesterday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00E0E"/>
      <rgbColor rgb="00741414"/>
      <rgbColor rgb="008D1818"/>
      <rgbColor rgb="00B52020"/>
      <rgbColor rgb="00E15757"/>
      <rgbColor rgb="00E46B6B"/>
      <rgbColor rgb="00EC8C8C"/>
      <rgbColor rgb="00F1B4B4"/>
      <rgbColor rgb="00E10000"/>
      <rgbColor rgb="00AA5500"/>
      <rgbColor rgb="00D5D500"/>
      <rgbColor rgb="0058B000"/>
      <rgbColor rgb="0000E3AB"/>
      <rgbColor rgb="0000BFBF"/>
      <rgbColor rgb="000075EA"/>
      <rgbColor rgb="000000AA"/>
      <rgbColor rgb="0000CCFF"/>
      <rgbColor rgb="0069FFFF"/>
      <rgbColor rgb="00CCFFCC"/>
      <rgbColor rgb="00FFFFB3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8.83203125" defaultRowHeight="12.75"/>
  <cols>
    <col min="1" max="1" width="20.33203125" customWidth="1"/>
    <col min="2" max="2" width="11.5" customWidth="1"/>
    <col min="3" max="3" width="13.1640625" customWidth="1"/>
    <col min="4" max="4" width="14.83203125" customWidth="1"/>
    <col min="5" max="6" width="11.1640625" customWidth="1"/>
    <col min="7" max="8" width="11.5" customWidth="1"/>
    <col min="9" max="9" width="48.83203125" style="5" bestFit="1" customWidth="1"/>
  </cols>
  <sheetData>
    <row r="1" spans="1:9" s="1" customFormat="1" ht="51">
      <c r="A1" s="1" t="s">
        <v>0</v>
      </c>
      <c r="B1" s="1" t="s">
        <v>1</v>
      </c>
      <c r="C1" s="1" t="s">
        <v>15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  <c r="I1" s="4" t="s">
        <v>12</v>
      </c>
    </row>
    <row r="2" spans="1:9" s="1" customFormat="1">
      <c r="D2" s="2" t="s">
        <v>6</v>
      </c>
      <c r="E2" s="2" t="s">
        <v>6</v>
      </c>
      <c r="F2" s="2" t="s">
        <v>6</v>
      </c>
      <c r="G2" s="2" t="s">
        <v>10</v>
      </c>
      <c r="H2" s="2" t="s">
        <v>11</v>
      </c>
      <c r="I2" s="4"/>
    </row>
    <row r="3" spans="1:9">
      <c r="A3" t="s">
        <v>108</v>
      </c>
      <c r="B3" t="s">
        <v>20</v>
      </c>
      <c r="C3" t="s">
        <v>16</v>
      </c>
      <c r="D3" s="6">
        <v>865</v>
      </c>
      <c r="E3" s="6"/>
      <c r="F3" s="7">
        <f t="shared" ref="F3:F9" si="0">SUM(D3:E3)</f>
        <v>865</v>
      </c>
      <c r="G3" s="6">
        <v>130</v>
      </c>
      <c r="H3" s="7">
        <f t="shared" ref="H3:H9" si="1">F3*G3</f>
        <v>112450</v>
      </c>
      <c r="I3" s="5" t="s">
        <v>106</v>
      </c>
    </row>
    <row r="4" spans="1:9" ht="25.5">
      <c r="A4" t="s">
        <v>2</v>
      </c>
      <c r="B4" t="s">
        <v>3</v>
      </c>
      <c r="C4" t="s">
        <v>16</v>
      </c>
      <c r="D4" s="7">
        <v>14970</v>
      </c>
      <c r="E4" s="7">
        <v>-13600</v>
      </c>
      <c r="F4" s="7">
        <f t="shared" si="0"/>
        <v>1370</v>
      </c>
      <c r="G4" s="7">
        <v>130</v>
      </c>
      <c r="H4" s="7">
        <f t="shared" si="1"/>
        <v>178100</v>
      </c>
      <c r="I4" s="5" t="s">
        <v>107</v>
      </c>
    </row>
    <row r="5" spans="1:9">
      <c r="A5" t="s">
        <v>119</v>
      </c>
      <c r="B5" t="s">
        <v>13</v>
      </c>
      <c r="C5" t="s">
        <v>16</v>
      </c>
      <c r="D5" s="6">
        <v>3360</v>
      </c>
      <c r="E5" s="6"/>
      <c r="F5" s="7">
        <f t="shared" si="0"/>
        <v>3360</v>
      </c>
      <c r="G5" s="6">
        <v>210</v>
      </c>
      <c r="H5" s="7">
        <f t="shared" si="1"/>
        <v>705600</v>
      </c>
      <c r="I5" s="5" t="s">
        <v>106</v>
      </c>
    </row>
    <row r="6" spans="1:9">
      <c r="A6" t="s">
        <v>119</v>
      </c>
      <c r="B6" t="s">
        <v>14</v>
      </c>
      <c r="C6" t="s">
        <v>16</v>
      </c>
      <c r="D6" s="6">
        <v>1871</v>
      </c>
      <c r="E6" s="6"/>
      <c r="F6" s="7">
        <f t="shared" si="0"/>
        <v>1871</v>
      </c>
      <c r="G6" s="6">
        <f>G5</f>
        <v>210</v>
      </c>
      <c r="H6" s="7">
        <f t="shared" si="1"/>
        <v>392910</v>
      </c>
      <c r="I6" s="5" t="s">
        <v>106</v>
      </c>
    </row>
    <row r="7" spans="1:9">
      <c r="A7" t="s">
        <v>119</v>
      </c>
      <c r="B7" t="s">
        <v>17</v>
      </c>
      <c r="C7" t="s">
        <v>19</v>
      </c>
      <c r="D7" s="6">
        <v>5142</v>
      </c>
      <c r="E7" s="6">
        <f>-D7</f>
        <v>-5142</v>
      </c>
      <c r="F7" s="7">
        <f t="shared" si="0"/>
        <v>0</v>
      </c>
      <c r="G7" s="6">
        <f>G6</f>
        <v>210</v>
      </c>
      <c r="H7" s="7">
        <f t="shared" si="1"/>
        <v>0</v>
      </c>
    </row>
    <row r="8" spans="1:9">
      <c r="A8" t="s">
        <v>119</v>
      </c>
      <c r="B8" t="s">
        <v>18</v>
      </c>
      <c r="C8" t="s">
        <v>19</v>
      </c>
      <c r="D8" s="6">
        <v>89</v>
      </c>
      <c r="E8" s="6"/>
      <c r="F8" s="7">
        <f t="shared" si="0"/>
        <v>89</v>
      </c>
      <c r="G8" s="6">
        <f>G7</f>
        <v>210</v>
      </c>
      <c r="H8" s="7">
        <f t="shared" si="1"/>
        <v>18690</v>
      </c>
      <c r="I8" s="5" t="s">
        <v>106</v>
      </c>
    </row>
    <row r="9" spans="1:9">
      <c r="A9" t="s">
        <v>31</v>
      </c>
      <c r="B9" t="s">
        <v>23</v>
      </c>
      <c r="C9" t="s">
        <v>30</v>
      </c>
      <c r="D9" s="6">
        <v>0</v>
      </c>
      <c r="E9" s="6"/>
      <c r="F9" s="7">
        <f t="shared" si="0"/>
        <v>0</v>
      </c>
      <c r="G9" s="6">
        <v>0</v>
      </c>
      <c r="H9" s="7">
        <f t="shared" si="1"/>
        <v>0</v>
      </c>
    </row>
    <row r="10" spans="1:9">
      <c r="A10" s="12"/>
      <c r="H10" s="18">
        <f>SUM(H3:H9)</f>
        <v>1407750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3" fitToHeight="0" orientation="landscape" horizontalDpi="4294967292" verticalDpi="300" r:id="rId1"/>
  <headerFooter alignWithMargins="0">
    <oddHeader>&amp;C&amp;14 &amp;A</oddHeader>
    <oddFooter>&amp;RPage &amp;"Times New Roman,Bold" &amp;P &amp;"Times New Roman,Regular" of  &amp;N 
&amp;D &amp;T&amp;LS:\Camp\The Business\&amp;F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3203125" defaultRowHeight="12.75"/>
  <cols>
    <col min="1" max="1" width="22.33203125" style="5" customWidth="1"/>
    <col min="2" max="2" width="21.5" style="5" customWidth="1"/>
    <col min="3" max="3" width="37.5" style="5" customWidth="1"/>
    <col min="4" max="4" width="40.1640625" style="5" customWidth="1"/>
    <col min="5" max="5" width="16" style="3" customWidth="1"/>
    <col min="6" max="6" width="14.1640625" style="3" customWidth="1"/>
  </cols>
  <sheetData>
    <row r="1" spans="1:6" s="1" customFormat="1" ht="38.25">
      <c r="A1" s="4" t="s">
        <v>1</v>
      </c>
      <c r="B1" s="4" t="s">
        <v>0</v>
      </c>
      <c r="C1" s="4" t="s">
        <v>21</v>
      </c>
      <c r="D1" s="4" t="s">
        <v>22</v>
      </c>
      <c r="E1" s="2" t="s">
        <v>35</v>
      </c>
      <c r="F1" s="2" t="s">
        <v>36</v>
      </c>
    </row>
    <row r="2" spans="1:6" s="1" customFormat="1">
      <c r="A2" s="4"/>
      <c r="B2" s="4"/>
      <c r="C2" s="4"/>
      <c r="D2" s="4"/>
      <c r="E2" s="2" t="s">
        <v>28</v>
      </c>
      <c r="F2" s="2" t="s">
        <v>28</v>
      </c>
    </row>
    <row r="3" spans="1:6" ht="25.5">
      <c r="A3" s="5" t="s">
        <v>24</v>
      </c>
      <c r="B3" s="5" t="s">
        <v>23</v>
      </c>
      <c r="C3" s="5" t="s">
        <v>23</v>
      </c>
      <c r="D3" s="5" t="s">
        <v>25</v>
      </c>
      <c r="E3" s="7">
        <v>0</v>
      </c>
      <c r="F3" s="7">
        <v>0</v>
      </c>
    </row>
    <row r="4" spans="1:6">
      <c r="A4" s="5" t="s">
        <v>27</v>
      </c>
      <c r="B4" s="5" t="s">
        <v>26</v>
      </c>
      <c r="C4" s="5" t="s">
        <v>110</v>
      </c>
      <c r="D4" s="5" t="s">
        <v>111</v>
      </c>
      <c r="E4" s="7">
        <v>0</v>
      </c>
      <c r="F4" s="7">
        <v>367</v>
      </c>
    </row>
    <row r="5" spans="1:6" ht="51">
      <c r="A5" s="5" t="s">
        <v>3</v>
      </c>
      <c r="B5" s="5" t="s">
        <v>2</v>
      </c>
      <c r="C5" s="5" t="s">
        <v>113</v>
      </c>
      <c r="D5" s="5" t="s">
        <v>112</v>
      </c>
      <c r="E5" s="7">
        <f>-Inventory!F4*30/1000</f>
        <v>-41.1</v>
      </c>
      <c r="F5" s="7">
        <f>-E5</f>
        <v>41.1</v>
      </c>
    </row>
    <row r="6" spans="1:6" ht="127.5">
      <c r="A6" s="5" t="s">
        <v>20</v>
      </c>
      <c r="B6" s="5" t="s">
        <v>29</v>
      </c>
      <c r="C6" s="5" t="s">
        <v>34</v>
      </c>
      <c r="D6" s="5" t="s">
        <v>120</v>
      </c>
      <c r="E6" s="7">
        <f>-6000*8*5/1000</f>
        <v>-240</v>
      </c>
      <c r="F6" s="7">
        <f>6000*8*1/1000</f>
        <v>48</v>
      </c>
    </row>
    <row r="7" spans="1:6" ht="63.75">
      <c r="A7" s="5" t="s">
        <v>32</v>
      </c>
      <c r="B7" s="5" t="s">
        <v>33</v>
      </c>
      <c r="C7" s="5" t="s">
        <v>122</v>
      </c>
      <c r="D7" s="5" t="s">
        <v>114</v>
      </c>
      <c r="E7" s="7">
        <f>-388*22</f>
        <v>-8536</v>
      </c>
      <c r="F7" s="7">
        <v>0</v>
      </c>
    </row>
    <row r="8" spans="1:6" ht="63.75">
      <c r="A8" s="5" t="s">
        <v>37</v>
      </c>
      <c r="B8" s="5" t="s">
        <v>38</v>
      </c>
      <c r="C8" s="5" t="s">
        <v>118</v>
      </c>
      <c r="D8" s="5" t="s">
        <v>115</v>
      </c>
      <c r="E8" s="7" t="s">
        <v>38</v>
      </c>
      <c r="F8" s="7">
        <v>270</v>
      </c>
    </row>
    <row r="9" spans="1:6" ht="38.25">
      <c r="A9" s="5" t="s">
        <v>23</v>
      </c>
      <c r="B9" s="5" t="s">
        <v>109</v>
      </c>
      <c r="C9" s="5" t="s">
        <v>116</v>
      </c>
      <c r="D9" s="5" t="s">
        <v>117</v>
      </c>
      <c r="E9" s="7">
        <f>-SUM(Inventory!F5:F8)*80/1000</f>
        <v>-425.6</v>
      </c>
      <c r="F9" s="7">
        <v>0</v>
      </c>
    </row>
    <row r="10" spans="1:6">
      <c r="E10" s="8">
        <f>SUM(E3:E9)</f>
        <v>-9242.7000000000007</v>
      </c>
      <c r="F10" s="8">
        <f>SUM(F3:F9)</f>
        <v>726.1</v>
      </c>
    </row>
    <row r="11" spans="1:6">
      <c r="E11" s="7"/>
      <c r="F11" s="7"/>
    </row>
    <row r="12" spans="1:6">
      <c r="E12" s="7"/>
      <c r="F12" s="7"/>
    </row>
    <row r="13" spans="1:6">
      <c r="E13" s="7"/>
      <c r="F13" s="7"/>
    </row>
    <row r="14" spans="1:6">
      <c r="E14" s="7"/>
      <c r="F14" s="7"/>
    </row>
    <row r="15" spans="1:6">
      <c r="E15" s="7"/>
      <c r="F15" s="7"/>
    </row>
    <row r="16" spans="1:6">
      <c r="E16" s="7"/>
      <c r="F16" s="7"/>
    </row>
    <row r="17" spans="5:6">
      <c r="E17" s="7"/>
      <c r="F17" s="7"/>
    </row>
    <row r="18" spans="5:6">
      <c r="E18" s="7"/>
      <c r="F18" s="7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4" orientation="landscape" horizontalDpi="4294967292" verticalDpi="300" r:id="rId1"/>
  <headerFooter alignWithMargins="0">
    <oddHeader>&amp;C&amp;14 &amp;A</oddHeader>
    <oddFooter>&amp;RPage &amp;"Times New Roman,Bold" &amp;P &amp;"Times New Roman,Regular" of  &amp;N 
&amp;D &amp;T&amp;LS:\Camp\The Business\&amp;F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defaultColWidth="8.83203125" defaultRowHeight="12.75"/>
  <cols>
    <col min="1" max="1" width="12.1640625" customWidth="1"/>
    <col min="2" max="3" width="12.33203125" customWidth="1"/>
    <col min="4" max="4" width="24.1640625" bestFit="1" customWidth="1"/>
    <col min="5" max="5" width="15" bestFit="1" customWidth="1"/>
    <col min="6" max="6" width="12.6640625" style="11" bestFit="1" customWidth="1"/>
    <col min="7" max="8" width="8.1640625" bestFit="1" customWidth="1"/>
    <col min="9" max="9" width="8.6640625" style="12" bestFit="1" customWidth="1"/>
    <col min="10" max="10" width="8.6640625" bestFit="1" customWidth="1"/>
    <col min="11" max="11" width="9" bestFit="1" customWidth="1"/>
    <col min="12" max="12" width="29.1640625" style="13" customWidth="1"/>
  </cols>
  <sheetData>
    <row r="1" spans="1:12" s="1" customFormat="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9" t="s">
        <v>44</v>
      </c>
      <c r="G1" s="1" t="s">
        <v>45</v>
      </c>
      <c r="H1" s="1" t="s">
        <v>46</v>
      </c>
      <c r="I1" s="10" t="s">
        <v>47</v>
      </c>
      <c r="J1" s="1" t="s">
        <v>48</v>
      </c>
      <c r="K1" s="1" t="s">
        <v>49</v>
      </c>
      <c r="L1" s="4"/>
    </row>
    <row r="2" spans="1:12">
      <c r="A2" t="s">
        <v>50</v>
      </c>
      <c r="B2" t="s">
        <v>51</v>
      </c>
      <c r="C2" t="s">
        <v>52</v>
      </c>
      <c r="D2" t="s">
        <v>53</v>
      </c>
      <c r="E2" t="s">
        <v>53</v>
      </c>
      <c r="F2" s="11">
        <v>35765</v>
      </c>
      <c r="G2" s="12" t="s">
        <v>54</v>
      </c>
      <c r="H2" t="s">
        <v>38</v>
      </c>
      <c r="I2" s="12" t="s">
        <v>38</v>
      </c>
      <c r="J2" t="s">
        <v>38</v>
      </c>
      <c r="K2" t="s">
        <v>38</v>
      </c>
      <c r="L2" s="13" t="s">
        <v>55</v>
      </c>
    </row>
    <row r="3" spans="1:12" ht="25.5">
      <c r="A3" t="s">
        <v>56</v>
      </c>
      <c r="B3" t="s">
        <v>57</v>
      </c>
      <c r="C3" t="s">
        <v>52</v>
      </c>
      <c r="D3" t="s">
        <v>58</v>
      </c>
      <c r="E3" t="s">
        <v>59</v>
      </c>
      <c r="F3" s="14" t="s">
        <v>60</v>
      </c>
      <c r="G3" s="12" t="s">
        <v>54</v>
      </c>
      <c r="H3" t="s">
        <v>54</v>
      </c>
      <c r="I3" s="12" t="s">
        <v>38</v>
      </c>
      <c r="J3" t="s">
        <v>38</v>
      </c>
      <c r="K3" t="s">
        <v>38</v>
      </c>
      <c r="L3" s="13" t="s">
        <v>61</v>
      </c>
    </row>
    <row r="4" spans="1:12">
      <c r="A4" t="s">
        <v>62</v>
      </c>
      <c r="B4" t="s">
        <v>63</v>
      </c>
      <c r="C4" t="s">
        <v>52</v>
      </c>
      <c r="D4" t="s">
        <v>64</v>
      </c>
      <c r="E4" t="s">
        <v>59</v>
      </c>
      <c r="F4" s="11" t="s">
        <v>65</v>
      </c>
      <c r="G4" s="12" t="s">
        <v>54</v>
      </c>
      <c r="H4" t="s">
        <v>54</v>
      </c>
      <c r="I4" s="12" t="s">
        <v>38</v>
      </c>
      <c r="J4" t="s">
        <v>54</v>
      </c>
      <c r="K4" t="s">
        <v>38</v>
      </c>
    </row>
    <row r="5" spans="1:12" ht="25.5">
      <c r="A5" t="s">
        <v>66</v>
      </c>
      <c r="B5" t="s">
        <v>67</v>
      </c>
      <c r="C5" t="s">
        <v>52</v>
      </c>
      <c r="D5" t="s">
        <v>64</v>
      </c>
      <c r="E5" t="s">
        <v>68</v>
      </c>
      <c r="F5" s="11" t="s">
        <v>69</v>
      </c>
      <c r="G5" s="12" t="s">
        <v>54</v>
      </c>
      <c r="H5" t="s">
        <v>54</v>
      </c>
      <c r="I5" s="12" t="s">
        <v>38</v>
      </c>
      <c r="J5" t="s">
        <v>38</v>
      </c>
      <c r="K5" t="s">
        <v>38</v>
      </c>
      <c r="L5" s="13" t="s">
        <v>70</v>
      </c>
    </row>
    <row r="6" spans="1:12">
      <c r="A6" s="15"/>
      <c r="B6" s="15"/>
      <c r="C6" s="15"/>
      <c r="D6" s="15"/>
      <c r="E6" s="15"/>
      <c r="F6" s="16"/>
      <c r="G6" s="17"/>
      <c r="H6" s="15"/>
      <c r="I6" s="17"/>
      <c r="J6" s="15"/>
      <c r="K6" s="15"/>
      <c r="L6" s="15"/>
    </row>
    <row r="7" spans="1:12">
      <c r="A7" t="s">
        <v>71</v>
      </c>
      <c r="B7" t="s">
        <v>72</v>
      </c>
      <c r="C7" t="s">
        <v>73</v>
      </c>
      <c r="D7" t="s">
        <v>53</v>
      </c>
      <c r="E7" t="s">
        <v>53</v>
      </c>
      <c r="F7" s="14" t="s">
        <v>60</v>
      </c>
      <c r="G7" s="12" t="s">
        <v>54</v>
      </c>
      <c r="H7" t="s">
        <v>54</v>
      </c>
      <c r="I7" s="12" t="s">
        <v>54</v>
      </c>
      <c r="J7" t="s">
        <v>54</v>
      </c>
      <c r="K7" t="s">
        <v>38</v>
      </c>
    </row>
    <row r="8" spans="1:12" ht="25.5">
      <c r="A8" t="s">
        <v>74</v>
      </c>
      <c r="B8" t="s">
        <v>75</v>
      </c>
      <c r="C8" t="s">
        <v>73</v>
      </c>
      <c r="D8" t="s">
        <v>76</v>
      </c>
      <c r="E8" t="s">
        <v>77</v>
      </c>
      <c r="F8" s="14" t="s">
        <v>60</v>
      </c>
      <c r="G8" s="12" t="s">
        <v>54</v>
      </c>
      <c r="H8" t="s">
        <v>54</v>
      </c>
      <c r="I8" s="12" t="s">
        <v>54</v>
      </c>
      <c r="J8" t="s">
        <v>38</v>
      </c>
      <c r="K8" t="s">
        <v>38</v>
      </c>
      <c r="L8" s="13" t="s">
        <v>78</v>
      </c>
    </row>
    <row r="9" spans="1:12">
      <c r="A9" t="s">
        <v>79</v>
      </c>
      <c r="B9" t="s">
        <v>80</v>
      </c>
      <c r="C9" t="s">
        <v>73</v>
      </c>
      <c r="D9" t="s">
        <v>81</v>
      </c>
      <c r="E9" t="s">
        <v>82</v>
      </c>
      <c r="F9" s="11" t="s">
        <v>83</v>
      </c>
      <c r="G9" s="12" t="s">
        <v>54</v>
      </c>
      <c r="H9" t="s">
        <v>54</v>
      </c>
      <c r="I9" s="12" t="s">
        <v>54</v>
      </c>
      <c r="J9" t="s">
        <v>54</v>
      </c>
      <c r="K9" t="s">
        <v>38</v>
      </c>
    </row>
    <row r="10" spans="1:12">
      <c r="A10" t="s">
        <v>84</v>
      </c>
      <c r="B10" t="s">
        <v>85</v>
      </c>
      <c r="C10" t="s">
        <v>73</v>
      </c>
      <c r="D10" t="s">
        <v>86</v>
      </c>
      <c r="E10" t="s">
        <v>86</v>
      </c>
      <c r="F10" s="11" t="s">
        <v>87</v>
      </c>
      <c r="G10" s="12" t="s">
        <v>54</v>
      </c>
      <c r="H10" t="s">
        <v>54</v>
      </c>
      <c r="I10" s="12" t="s">
        <v>38</v>
      </c>
      <c r="J10" t="s">
        <v>38</v>
      </c>
      <c r="K10" t="s">
        <v>38</v>
      </c>
    </row>
    <row r="11" spans="1:12">
      <c r="A11" t="s">
        <v>88</v>
      </c>
      <c r="B11" t="s">
        <v>89</v>
      </c>
      <c r="C11" t="s">
        <v>52</v>
      </c>
      <c r="D11" t="s">
        <v>90</v>
      </c>
      <c r="E11" t="s">
        <v>86</v>
      </c>
      <c r="F11" s="11" t="s">
        <v>91</v>
      </c>
      <c r="G11" s="12" t="s">
        <v>54</v>
      </c>
      <c r="H11" t="s">
        <v>54</v>
      </c>
      <c r="I11" s="12" t="s">
        <v>54</v>
      </c>
      <c r="J11" t="s">
        <v>38</v>
      </c>
      <c r="K11" t="s">
        <v>38</v>
      </c>
      <c r="L11" s="13" t="s">
        <v>92</v>
      </c>
    </row>
    <row r="12" spans="1:12">
      <c r="A12" s="15"/>
      <c r="B12" s="15"/>
      <c r="C12" s="15"/>
      <c r="D12" s="15"/>
      <c r="E12" s="15"/>
      <c r="F12" s="16"/>
      <c r="G12" s="17"/>
      <c r="H12" s="15"/>
      <c r="I12" s="17"/>
      <c r="J12" s="15"/>
      <c r="K12" s="15"/>
      <c r="L12" s="15"/>
    </row>
    <row r="13" spans="1:12" ht="25.5">
      <c r="A13" t="s">
        <v>93</v>
      </c>
      <c r="B13" t="s">
        <v>94</v>
      </c>
      <c r="C13" t="s">
        <v>95</v>
      </c>
      <c r="D13" t="s">
        <v>96</v>
      </c>
      <c r="E13" t="s">
        <v>53</v>
      </c>
      <c r="F13" s="14" t="s">
        <v>60</v>
      </c>
      <c r="G13" s="12" t="s">
        <v>54</v>
      </c>
      <c r="H13" t="s">
        <v>54</v>
      </c>
      <c r="I13" s="12" t="s">
        <v>54</v>
      </c>
      <c r="J13" t="s">
        <v>38</v>
      </c>
      <c r="K13" t="s">
        <v>38</v>
      </c>
      <c r="L13" s="13" t="s">
        <v>97</v>
      </c>
    </row>
    <row r="14" spans="1:12">
      <c r="A14" t="s">
        <v>98</v>
      </c>
      <c r="B14" t="s">
        <v>99</v>
      </c>
      <c r="C14" t="s">
        <v>95</v>
      </c>
      <c r="D14" t="s">
        <v>100</v>
      </c>
      <c r="E14" t="s">
        <v>101</v>
      </c>
      <c r="F14" s="14" t="s">
        <v>60</v>
      </c>
      <c r="G14" s="12" t="s">
        <v>54</v>
      </c>
      <c r="H14" t="s">
        <v>38</v>
      </c>
      <c r="I14" s="12" t="s">
        <v>54</v>
      </c>
      <c r="J14" t="s">
        <v>38</v>
      </c>
      <c r="K14" t="s">
        <v>38</v>
      </c>
      <c r="L14" s="13" t="s">
        <v>121</v>
      </c>
    </row>
    <row r="15" spans="1:12">
      <c r="A15" t="s">
        <v>102</v>
      </c>
      <c r="B15" t="s">
        <v>103</v>
      </c>
      <c r="C15" t="s">
        <v>73</v>
      </c>
      <c r="D15" t="s">
        <v>16</v>
      </c>
      <c r="E15" t="s">
        <v>59</v>
      </c>
      <c r="F15" s="11" t="s">
        <v>104</v>
      </c>
      <c r="G15" s="12" t="s">
        <v>54</v>
      </c>
      <c r="H15" t="s">
        <v>54</v>
      </c>
      <c r="I15" s="12" t="s">
        <v>54</v>
      </c>
      <c r="J15" t="s">
        <v>38</v>
      </c>
      <c r="K15" t="s">
        <v>54</v>
      </c>
    </row>
    <row r="18" spans="1:2">
      <c r="A18" s="14" t="s">
        <v>105</v>
      </c>
      <c r="B18" s="14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4" fitToHeight="0" orientation="landscape" horizontalDpi="4294967292" verticalDpi="300" r:id="rId1"/>
  <headerFooter alignWithMargins="0">
    <oddHeader>&amp;C&amp;14 &amp;A</oddHeader>
    <oddFooter>&amp;RPage &amp;"Times New Roman,Bold" &amp;P &amp;"Times New Roman,Regular" of  &amp;N 
&amp;D &amp;T&amp;LS:\Camp\Business Process\&amp;F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Inventory</vt:lpstr>
      <vt:lpstr>Trading issues</vt:lpstr>
      <vt:lpstr>Staff List</vt:lpstr>
      <vt:lpstr>Inventory!Print_Titles</vt:lpstr>
      <vt:lpstr>'Staff List'!Print_Titles</vt:lpstr>
      <vt:lpstr>'Trading issues'!Print_Titles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</dc:creator>
  <cp:lastModifiedBy>Felienne</cp:lastModifiedBy>
  <cp:lastPrinted>2000-05-05T17:45:52Z</cp:lastPrinted>
  <dcterms:created xsi:type="dcterms:W3CDTF">1997-11-09T14:50:44Z</dcterms:created>
  <dcterms:modified xsi:type="dcterms:W3CDTF">2014-09-04T08:20:43Z</dcterms:modified>
</cp:coreProperties>
</file>