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2120" windowHeight="8580" activeTab="1"/>
  </bookViews>
  <sheets>
    <sheet name="2001" sheetId="4" r:id="rId1"/>
    <sheet name="YTD" sheetId="5" r:id="rId2"/>
  </sheets>
  <definedNames>
    <definedName name="_xlnm.Print_Titles" localSheetId="0">'2001'!$2:$2</definedName>
  </definedNames>
  <calcPr calcId="152511" fullCalcOnLoad="1"/>
</workbook>
</file>

<file path=xl/calcChain.xml><?xml version="1.0" encoding="utf-8"?>
<calcChain xmlns="http://schemas.openxmlformats.org/spreadsheetml/2006/main">
  <c r="N3" i="4" l="1"/>
  <c r="N5" i="4"/>
  <c r="N6" i="4"/>
  <c r="N7" i="4"/>
  <c r="N8" i="4"/>
  <c r="N9" i="4"/>
  <c r="N10" i="4"/>
  <c r="N11" i="4"/>
  <c r="B12" i="4"/>
  <c r="B23" i="4" s="1"/>
  <c r="B25" i="4" s="1"/>
  <c r="C12" i="4"/>
  <c r="D12" i="4"/>
  <c r="E12" i="4"/>
  <c r="F12" i="4"/>
  <c r="G12" i="4"/>
  <c r="H12" i="4"/>
  <c r="I12" i="4"/>
  <c r="I23" i="4" s="1"/>
  <c r="I25" i="4" s="1"/>
  <c r="J12" i="4"/>
  <c r="J23" i="4" s="1"/>
  <c r="J25" i="4" s="1"/>
  <c r="K12" i="4"/>
  <c r="L12" i="4"/>
  <c r="M12" i="4"/>
  <c r="N13" i="4"/>
  <c r="N14" i="4"/>
  <c r="N15" i="4"/>
  <c r="N16" i="4"/>
  <c r="N17" i="4"/>
  <c r="N18" i="4"/>
  <c r="N19" i="4"/>
  <c r="B20" i="4"/>
  <c r="C20" i="4"/>
  <c r="C23" i="4" s="1"/>
  <c r="C25" i="4" s="1"/>
  <c r="D20" i="4"/>
  <c r="D23" i="4" s="1"/>
  <c r="D25" i="4" s="1"/>
  <c r="E20" i="4"/>
  <c r="N20" i="4" s="1"/>
  <c r="F20" i="4"/>
  <c r="F23" i="4" s="1"/>
  <c r="F25" i="4" s="1"/>
  <c r="G20" i="4"/>
  <c r="H20" i="4"/>
  <c r="I20" i="4"/>
  <c r="J20" i="4"/>
  <c r="K20" i="4"/>
  <c r="K23" i="4" s="1"/>
  <c r="K25" i="4" s="1"/>
  <c r="L20" i="4"/>
  <c r="L23" i="4" s="1"/>
  <c r="L25" i="4" s="1"/>
  <c r="M20" i="4"/>
  <c r="M23" i="4" s="1"/>
  <c r="M25" i="4" s="1"/>
  <c r="N22" i="4"/>
  <c r="G23" i="4"/>
  <c r="H23" i="4"/>
  <c r="H25" i="4" s="1"/>
  <c r="N26" i="4"/>
  <c r="B3" i="5"/>
  <c r="G25" i="4" l="1"/>
  <c r="N25" i="4"/>
  <c r="N27" i="4" s="1"/>
  <c r="B2" i="5" s="1"/>
  <c r="N12" i="4"/>
  <c r="N23" i="4" s="1"/>
  <c r="G24" i="4"/>
  <c r="N24" i="4" s="1"/>
  <c r="E23" i="4"/>
  <c r="E25" i="4" s="1"/>
  <c r="B7" i="5" l="1"/>
  <c r="D7" i="5" s="1"/>
  <c r="B15" i="5"/>
  <c r="B18" i="5" s="1"/>
  <c r="D18" i="5" s="1"/>
</calcChain>
</file>

<file path=xl/comments1.xml><?xml version="1.0" encoding="utf-8"?>
<comments xmlns="http://schemas.openxmlformats.org/spreadsheetml/2006/main">
  <authors>
    <author>akrone</author>
  </authors>
  <commentList>
    <comment ref="D8" authorId="0" shapeId="0">
      <text>
        <r>
          <rPr>
            <b/>
            <sz val="8"/>
            <color indexed="81"/>
            <rFont val="Tahoma"/>
          </rPr>
          <t>Infrastructure Purchased Sun Server $112,351.72</t>
        </r>
      </text>
    </comment>
    <comment ref="H26" authorId="0" shapeId="0">
      <text>
        <r>
          <rPr>
            <b/>
            <sz val="8"/>
            <color indexed="81"/>
            <rFont val="Tahoma"/>
          </rPr>
          <t>included with ETS billing this month, due to payables issue.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<sst xmlns="http://schemas.openxmlformats.org/spreadsheetml/2006/main" count="54" uniqueCount="53">
  <si>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</si>
  <si>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</si>
  <si>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</si>
  <si>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</si>
  <si>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</si>
  <si>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</si>
  <si>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</si>
  <si>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</si>
  <si>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</si>
  <si>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</si>
  <si>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</si>
  <si>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</si>
  <si>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Enron Capital &amp; Trade Resources</t>
  </si>
  <si>
    <t>EOTT</t>
  </si>
  <si>
    <t>Total ETS</t>
  </si>
  <si>
    <t>Enron Capital Management</t>
  </si>
  <si>
    <t>Total Corporate</t>
  </si>
  <si>
    <t>Azurix</t>
  </si>
  <si>
    <t xml:space="preserve">     Enron Clean Fuels</t>
  </si>
  <si>
    <t xml:space="preserve">     Florida Gas Transmission</t>
  </si>
  <si>
    <t xml:space="preserve">     Northern Plains/Border</t>
  </si>
  <si>
    <t xml:space="preserve">     NNG/TW</t>
  </si>
  <si>
    <t xml:space="preserve">     EPCO &amp; Enron Services Corp</t>
  </si>
  <si>
    <t xml:space="preserve">     Corporate Accounting &amp; Reporting</t>
  </si>
  <si>
    <t xml:space="preserve">     Enron Information Services</t>
  </si>
  <si>
    <t xml:space="preserve">     Human Resources</t>
  </si>
  <si>
    <t xml:space="preserve">     Tax</t>
  </si>
  <si>
    <t xml:space="preserve">     Other Corporate</t>
  </si>
  <si>
    <t xml:space="preserve">     ETS Finance &amp; Accounting</t>
  </si>
  <si>
    <t xml:space="preserve">     ETS Operations Technical Support</t>
  </si>
  <si>
    <t xml:space="preserve">     ETS Executive</t>
  </si>
  <si>
    <t xml:space="preserve"> 2001 Actuals </t>
  </si>
  <si>
    <t>2001 Commitment - $8,000,000</t>
  </si>
  <si>
    <t>Reconciled Amount</t>
  </si>
  <si>
    <t>Total</t>
  </si>
  <si>
    <t>Total Invoice Paid</t>
  </si>
  <si>
    <t>Spent to Date</t>
  </si>
  <si>
    <t>EDS 2001 Commitment</t>
  </si>
  <si>
    <t xml:space="preserve">Year-End Estimate Paid </t>
  </si>
  <si>
    <t>2001 Total</t>
  </si>
  <si>
    <t>Monthly Estimate to Spend</t>
  </si>
  <si>
    <t>Comments</t>
  </si>
  <si>
    <t>Variance</t>
  </si>
  <si>
    <t>Actuals spent to date</t>
  </si>
  <si>
    <t>Based on $360,000/month thru year end</t>
  </si>
  <si>
    <t>(These numbers include EOTT - approximately $10,210/per month)</t>
  </si>
  <si>
    <t>Total Invoice Paid w/EOTT</t>
  </si>
  <si>
    <t xml:space="preserve">     EOTT (separate invoice)</t>
  </si>
  <si>
    <t>We are being billed for these</t>
  </si>
  <si>
    <t>NEC Screens (estimate spend)</t>
  </si>
  <si>
    <t>ACTUAL SPENT TO DATE</t>
  </si>
  <si>
    <t>NEC Screens - billed to date</t>
  </si>
  <si>
    <t xml:space="preserve"> (does not include sales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</si>
</sst>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6" fontId="3" fillId="0" borderId="0" xfId="0" applyNumberFormat="1" applyFont="1"/>
    <xf numFmtId="6" fontId="4" fillId="0" borderId="1" xfId="0" applyNumberFormat="1" applyFont="1" applyBorder="1" applyAlignment="1">
      <alignment horizontal="center"/>
    </xf>
    <xf numFmtId="6" fontId="3" fillId="0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6" fontId="3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6" fontId="3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6" fontId="3" fillId="0" borderId="2" xfId="0" applyNumberFormat="1" applyFont="1" applyBorder="1" applyAlignment="1">
      <alignment vertical="center"/>
    </xf>
    <xf numFmtId="6" fontId="3" fillId="0" borderId="0" xfId="0" applyNumberFormat="1" applyFont="1" applyBorder="1"/>
    <xf numFmtId="6" fontId="2" fillId="0" borderId="0" xfId="0" applyNumberFormat="1" applyFont="1"/>
    <xf numFmtId="6" fontId="4" fillId="2" borderId="8" xfId="0" applyNumberFormat="1" applyFont="1" applyFill="1" applyBorder="1" applyAlignment="1">
      <alignment horizontal="center" wrapText="1"/>
    </xf>
    <xf numFmtId="0" fontId="4" fillId="0" borderId="7" xfId="0" applyFont="1" applyFill="1" applyBorder="1" applyAlignment="1">
      <alignment vertical="center"/>
    </xf>
    <xf numFmtId="6" fontId="3" fillId="2" borderId="7" xfId="0" applyNumberFormat="1" applyFont="1" applyFill="1" applyBorder="1" applyAlignment="1">
      <alignment vertical="center"/>
    </xf>
    <xf numFmtId="6" fontId="3" fillId="2" borderId="3" xfId="0" applyNumberFormat="1" applyFont="1" applyFill="1" applyBorder="1" applyAlignment="1">
      <alignment vertical="center"/>
    </xf>
    <xf numFmtId="6" fontId="3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6" fontId="3" fillId="0" borderId="0" xfId="0" applyNumberFormat="1" applyFont="1" applyAlignment="1">
      <alignment vertical="center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6" fontId="6" fillId="0" borderId="9" xfId="0" applyNumberFormat="1" applyFont="1" applyBorder="1" applyAlignment="1">
      <alignment horizontal="center" wrapText="1"/>
    </xf>
    <xf numFmtId="0" fontId="7" fillId="0" borderId="0" xfId="0" applyFont="1"/>
    <xf numFmtId="6" fontId="7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/>
    <xf numFmtId="6" fontId="3" fillId="0" borderId="10" xfId="0" applyNumberFormat="1" applyFont="1" applyBorder="1"/>
    <xf numFmtId="6" fontId="3" fillId="0" borderId="11" xfId="0" applyNumberFormat="1" applyFont="1" applyBorder="1" applyAlignment="1">
      <alignment vertical="center"/>
    </xf>
    <xf numFmtId="6" fontId="3" fillId="0" borderId="12" xfId="0" applyNumberFormat="1" applyFont="1" applyBorder="1" applyAlignment="1">
      <alignment vertical="center"/>
    </xf>
    <xf numFmtId="0" fontId="4" fillId="0" borderId="13" xfId="0" applyFont="1" applyBorder="1"/>
    <xf numFmtId="6" fontId="3" fillId="0" borderId="14" xfId="0" applyNumberFormat="1" applyFont="1" applyFill="1" applyBorder="1" applyAlignment="1">
      <alignment vertical="center"/>
    </xf>
    <xf numFmtId="6" fontId="3" fillId="0" borderId="7" xfId="0" applyNumberFormat="1" applyFont="1" applyFill="1" applyBorder="1" applyAlignment="1">
      <alignment vertical="center"/>
    </xf>
    <xf numFmtId="6" fontId="3" fillId="0" borderId="7" xfId="0" applyNumberFormat="1" applyFont="1" applyBorder="1"/>
    <xf numFmtId="6" fontId="3" fillId="0" borderId="14" xfId="0" applyNumberFormat="1" applyFont="1" applyBorder="1"/>
    <xf numFmtId="6" fontId="3" fillId="0" borderId="4" xfId="0" applyNumberFormat="1" applyFont="1" applyFill="1" applyBorder="1" applyAlignment="1">
      <alignment vertical="center"/>
    </xf>
    <xf numFmtId="6" fontId="7" fillId="0" borderId="0" xfId="1" applyNumberFormat="1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pane xSplit="4" ySplit="9" topLeftCell="I18" activePane="bottomRight" state="frozen"/>
      <selection pane="topRight" activeCell="E1" sqref="E1"/>
      <selection pane="bottomLeft" activeCell="A11" sqref="A11"/>
      <selection pane="bottomRight" activeCell="K25" sqref="K25"/>
    </sheetView>
  </sheetViews>
  <sheetFormatPr defaultRowHeight="12" x14ac:dyDescent="0.2"/>
  <cols>
    <col min="1" max="1" width="29.42578125" style="1" customWidth="1"/>
    <col min="2" max="14" width="11.7109375" style="2" customWidth="1"/>
    <col min="15" max="15" width="10.42578125" style="1" bestFit="1" customWidth="1"/>
    <col min="16" max="16384" width="9.140625" style="1"/>
  </cols>
  <sheetData>
    <row r="1" spans="1:14" ht="24.75" customHeight="1" x14ac:dyDescent="0.2">
      <c r="N1" s="12"/>
    </row>
    <row r="2" spans="1:14" ht="30" customHeight="1" thickBot="1" x14ac:dyDescent="0.25">
      <c r="A2" s="20" t="s">
        <v>32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14" t="s">
        <v>31</v>
      </c>
    </row>
    <row r="3" spans="1:14" s="5" customFormat="1" ht="20.100000000000001" customHeight="1" thickBot="1" x14ac:dyDescent="0.25">
      <c r="A3" s="15" t="s">
        <v>12</v>
      </c>
      <c r="B3" s="4">
        <v>12863.72</v>
      </c>
      <c r="C3" s="4">
        <v>12863.72</v>
      </c>
      <c r="D3" s="4">
        <v>12863.72</v>
      </c>
      <c r="E3" s="4">
        <v>12863.72</v>
      </c>
      <c r="F3" s="4">
        <v>12863.72</v>
      </c>
      <c r="G3" s="4">
        <v>13402.13</v>
      </c>
      <c r="H3" s="4">
        <v>13420.91</v>
      </c>
      <c r="I3" s="4">
        <v>7095.06</v>
      </c>
      <c r="J3" s="4">
        <v>7095.06</v>
      </c>
      <c r="K3" s="4">
        <v>7100.54</v>
      </c>
      <c r="L3" s="4"/>
      <c r="M3" s="4"/>
      <c r="N3" s="16">
        <f t="shared" ref="N3:N20" si="0">SUM(B3:M3)</f>
        <v>112432.29999999999</v>
      </c>
    </row>
    <row r="4" spans="1:14" s="5" customFormat="1" ht="20.100000000000001" customHeight="1" x14ac:dyDescent="0.2">
      <c r="A4" s="6" t="s">
        <v>47</v>
      </c>
      <c r="B4" s="37"/>
      <c r="C4" s="37"/>
      <c r="D4" s="37"/>
      <c r="E4" s="37"/>
      <c r="F4" s="37"/>
      <c r="G4" s="37"/>
      <c r="H4" s="37">
        <v>10210.41</v>
      </c>
      <c r="I4" s="37">
        <v>10210</v>
      </c>
      <c r="J4" s="37">
        <v>10220.969999999999</v>
      </c>
      <c r="K4" s="37">
        <v>10220.969999999999</v>
      </c>
      <c r="L4" s="37"/>
      <c r="M4" s="37"/>
      <c r="N4" s="17"/>
    </row>
    <row r="5" spans="1:14" s="5" customFormat="1" ht="20.100000000000001" customHeight="1" x14ac:dyDescent="0.2">
      <c r="A5" s="6" t="s">
        <v>18</v>
      </c>
      <c r="B5" s="7">
        <v>32235</v>
      </c>
      <c r="C5" s="7">
        <v>18422</v>
      </c>
      <c r="D5" s="7">
        <v>18422</v>
      </c>
      <c r="E5" s="7">
        <v>18638</v>
      </c>
      <c r="F5" s="7">
        <v>18494</v>
      </c>
      <c r="G5" s="7">
        <v>18494</v>
      </c>
      <c r="H5" s="7">
        <v>37367</v>
      </c>
      <c r="I5" s="7">
        <v>43567</v>
      </c>
      <c r="J5" s="7">
        <v>19407</v>
      </c>
      <c r="K5" s="7">
        <v>21080</v>
      </c>
      <c r="L5" s="7"/>
      <c r="M5" s="7"/>
      <c r="N5" s="17">
        <f t="shared" si="0"/>
        <v>246126</v>
      </c>
    </row>
    <row r="6" spans="1:14" s="5" customFormat="1" ht="20.100000000000001" customHeight="1" x14ac:dyDescent="0.2">
      <c r="A6" s="6" t="s">
        <v>19</v>
      </c>
      <c r="B6" s="7">
        <v>174251.66</v>
      </c>
      <c r="C6" s="7">
        <v>20869.14</v>
      </c>
      <c r="D6" s="7">
        <v>20433.96</v>
      </c>
      <c r="E6" s="7">
        <v>20514.96</v>
      </c>
      <c r="F6" s="7">
        <v>20460.96</v>
      </c>
      <c r="G6" s="7">
        <v>19857.240000000002</v>
      </c>
      <c r="H6" s="7">
        <v>19807.849999999999</v>
      </c>
      <c r="I6" s="7">
        <v>44946.34</v>
      </c>
      <c r="J6" s="7">
        <v>41488.47</v>
      </c>
      <c r="K6" s="7">
        <v>39709.42</v>
      </c>
      <c r="L6" s="7"/>
      <c r="M6" s="7"/>
      <c r="N6" s="17">
        <f t="shared" si="0"/>
        <v>422339.99999999994</v>
      </c>
    </row>
    <row r="7" spans="1:14" s="5" customFormat="1" ht="20.100000000000001" customHeight="1" x14ac:dyDescent="0.2">
      <c r="A7" s="6" t="s">
        <v>20</v>
      </c>
      <c r="B7" s="7">
        <v>26054</v>
      </c>
      <c r="C7" s="7">
        <v>26835</v>
      </c>
      <c r="D7" s="7">
        <v>26835</v>
      </c>
      <c r="E7" s="7">
        <v>27150</v>
      </c>
      <c r="F7" s="7">
        <v>2689.25</v>
      </c>
      <c r="G7" s="7">
        <v>1290.8399999999999</v>
      </c>
      <c r="H7" s="7"/>
      <c r="I7" s="7"/>
      <c r="J7" s="7"/>
      <c r="K7" s="7"/>
      <c r="L7" s="7"/>
      <c r="M7" s="7"/>
      <c r="N7" s="17">
        <f t="shared" si="0"/>
        <v>110854.09</v>
      </c>
    </row>
    <row r="8" spans="1:14" s="5" customFormat="1" ht="20.100000000000001" customHeight="1" x14ac:dyDescent="0.2">
      <c r="A8" s="6" t="s">
        <v>21</v>
      </c>
      <c r="B8" s="7">
        <v>128290.43</v>
      </c>
      <c r="C8" s="7">
        <v>256113.95</v>
      </c>
      <c r="D8" s="7">
        <v>359699.39</v>
      </c>
      <c r="E8" s="7">
        <v>242984.29</v>
      </c>
      <c r="F8" s="7">
        <v>242625.32</v>
      </c>
      <c r="G8" s="7">
        <v>230160.39</v>
      </c>
      <c r="H8" s="7">
        <v>221299.09</v>
      </c>
      <c r="I8" s="7">
        <v>176940.38</v>
      </c>
      <c r="J8" s="7">
        <v>182981.16</v>
      </c>
      <c r="K8" s="7">
        <v>179767.5</v>
      </c>
      <c r="L8" s="7"/>
      <c r="M8" s="7"/>
      <c r="N8" s="17">
        <f t="shared" si="0"/>
        <v>2220861.9000000004</v>
      </c>
    </row>
    <row r="9" spans="1:14" s="5" customFormat="1" ht="20.100000000000001" customHeight="1" x14ac:dyDescent="0.2">
      <c r="A9" s="6" t="s">
        <v>28</v>
      </c>
      <c r="B9" s="7">
        <v>84220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7">
        <f t="shared" si="0"/>
        <v>84220</v>
      </c>
    </row>
    <row r="10" spans="1:14" s="5" customFormat="1" ht="20.100000000000001" customHeight="1" x14ac:dyDescent="0.2">
      <c r="A10" s="6" t="s">
        <v>29</v>
      </c>
      <c r="B10" s="7">
        <v>62276.38</v>
      </c>
      <c r="C10" s="7">
        <v>1128.3800000000001</v>
      </c>
      <c r="D10" s="7">
        <v>1128.3800000000001</v>
      </c>
      <c r="E10" s="7">
        <v>1128</v>
      </c>
      <c r="F10" s="7">
        <v>1128.3800000000001</v>
      </c>
      <c r="G10" s="7">
        <v>1128.3800000000001</v>
      </c>
      <c r="H10" s="7">
        <v>1128.3800000000001</v>
      </c>
      <c r="I10" s="7">
        <v>1128.3800000000001</v>
      </c>
      <c r="J10" s="7">
        <v>1413.6</v>
      </c>
      <c r="K10" s="7">
        <v>1128.3800000000001</v>
      </c>
      <c r="L10" s="7"/>
      <c r="M10" s="7"/>
      <c r="N10" s="17">
        <f t="shared" si="0"/>
        <v>72716.640000000014</v>
      </c>
    </row>
    <row r="11" spans="1:14" s="5" customFormat="1" ht="20.100000000000001" customHeight="1" x14ac:dyDescent="0.2">
      <c r="A11" s="6" t="s">
        <v>30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7">
        <f t="shared" si="0"/>
        <v>0</v>
      </c>
    </row>
    <row r="12" spans="1:14" s="5" customFormat="1" ht="20.100000000000001" customHeight="1" thickBot="1" x14ac:dyDescent="0.25">
      <c r="A12" s="8" t="s">
        <v>14</v>
      </c>
      <c r="B12" s="9">
        <f t="shared" ref="B12:G12" si="1">SUM(B5:B11)</f>
        <v>507327.47</v>
      </c>
      <c r="C12" s="9">
        <f t="shared" si="1"/>
        <v>323368.47000000003</v>
      </c>
      <c r="D12" s="9">
        <f t="shared" si="1"/>
        <v>426518.73</v>
      </c>
      <c r="E12" s="9">
        <f t="shared" si="1"/>
        <v>310415.25</v>
      </c>
      <c r="F12" s="9">
        <f t="shared" si="1"/>
        <v>285397.91000000003</v>
      </c>
      <c r="G12" s="9">
        <f t="shared" si="1"/>
        <v>270930.85000000003</v>
      </c>
      <c r="H12" s="9">
        <f t="shared" ref="H12:M12" si="2">SUM(H4:H11)</f>
        <v>289812.73</v>
      </c>
      <c r="I12" s="9">
        <f t="shared" si="2"/>
        <v>276792.09999999998</v>
      </c>
      <c r="J12" s="9">
        <f t="shared" si="2"/>
        <v>255511.2</v>
      </c>
      <c r="K12" s="9">
        <f t="shared" si="2"/>
        <v>251906.27000000002</v>
      </c>
      <c r="L12" s="9">
        <f t="shared" si="2"/>
        <v>0</v>
      </c>
      <c r="M12" s="9">
        <f t="shared" si="2"/>
        <v>0</v>
      </c>
      <c r="N12" s="18">
        <f t="shared" si="0"/>
        <v>3197980.9800000004</v>
      </c>
    </row>
    <row r="13" spans="1:14" s="5" customFormat="1" ht="20.100000000000001" customHeight="1" thickBot="1" x14ac:dyDescent="0.25">
      <c r="A13" s="8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6">
        <f t="shared" si="0"/>
        <v>0</v>
      </c>
    </row>
    <row r="14" spans="1:14" s="5" customFormat="1" ht="20.100000000000001" customHeight="1" x14ac:dyDescent="0.2">
      <c r="A14" s="6" t="s">
        <v>22</v>
      </c>
      <c r="B14" s="7">
        <v>11200</v>
      </c>
      <c r="C14" s="7">
        <v>15182.7</v>
      </c>
      <c r="D14" s="7">
        <v>11665</v>
      </c>
      <c r="E14" s="7">
        <v>9040.9</v>
      </c>
      <c r="F14" s="7">
        <v>7529.9</v>
      </c>
      <c r="G14" s="7">
        <v>7529.9</v>
      </c>
      <c r="H14" s="7">
        <v>7529.9</v>
      </c>
      <c r="I14" s="7">
        <v>8004.9</v>
      </c>
      <c r="J14" s="7">
        <v>7529.9</v>
      </c>
      <c r="K14" s="7">
        <v>8004.9</v>
      </c>
      <c r="L14" s="7"/>
      <c r="M14" s="7"/>
      <c r="N14" s="17">
        <f t="shared" si="0"/>
        <v>93217.999999999985</v>
      </c>
    </row>
    <row r="15" spans="1:14" s="5" customFormat="1" ht="20.100000000000001" customHeight="1" x14ac:dyDescent="0.2">
      <c r="A15" s="6" t="s">
        <v>23</v>
      </c>
      <c r="B15" s="7">
        <v>7150</v>
      </c>
      <c r="C15" s="7">
        <v>7150</v>
      </c>
      <c r="D15" s="7">
        <v>7150</v>
      </c>
      <c r="E15" s="7">
        <v>7150</v>
      </c>
      <c r="F15" s="7">
        <v>7150</v>
      </c>
      <c r="G15" s="7">
        <v>7150</v>
      </c>
      <c r="H15" s="7">
        <v>7150</v>
      </c>
      <c r="I15" s="7">
        <v>7150</v>
      </c>
      <c r="J15" s="7">
        <v>7150</v>
      </c>
      <c r="K15" s="7">
        <v>7150</v>
      </c>
      <c r="L15" s="7"/>
      <c r="M15" s="7"/>
      <c r="N15" s="17">
        <f t="shared" si="0"/>
        <v>71500</v>
      </c>
    </row>
    <row r="16" spans="1:14" s="5" customFormat="1" ht="20.100000000000001" customHeight="1" x14ac:dyDescent="0.2">
      <c r="A16" s="6" t="s">
        <v>24</v>
      </c>
      <c r="B16" s="7">
        <v>8943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7">
        <f t="shared" si="0"/>
        <v>8943</v>
      </c>
    </row>
    <row r="17" spans="1:15" s="5" customFormat="1" ht="20.100000000000001" customHeight="1" x14ac:dyDescent="0.2">
      <c r="A17" s="6" t="s">
        <v>25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7">
        <f t="shared" si="0"/>
        <v>0</v>
      </c>
    </row>
    <row r="18" spans="1:15" s="5" customFormat="1" ht="20.100000000000001" customHeight="1" x14ac:dyDescent="0.2">
      <c r="A18" s="6" t="s">
        <v>26</v>
      </c>
      <c r="B18" s="7">
        <v>11250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7">
        <f t="shared" si="0"/>
        <v>11250</v>
      </c>
    </row>
    <row r="19" spans="1:15" s="5" customFormat="1" ht="20.100000000000001" customHeight="1" x14ac:dyDescent="0.2">
      <c r="A19" s="6" t="s">
        <v>27</v>
      </c>
      <c r="B19" s="7">
        <v>79805</v>
      </c>
      <c r="C19" s="7">
        <v>94536.63</v>
      </c>
      <c r="D19" s="7">
        <v>91339.31</v>
      </c>
      <c r="E19" s="7">
        <v>147554.81</v>
      </c>
      <c r="F19" s="7">
        <v>134047.98000000001</v>
      </c>
      <c r="G19" s="7">
        <v>137283.73000000001</v>
      </c>
      <c r="H19" s="7">
        <v>55420.28</v>
      </c>
      <c r="I19" s="7">
        <v>76590.850000000006</v>
      </c>
      <c r="J19" s="7">
        <v>99606.5</v>
      </c>
      <c r="K19" s="7">
        <v>76604.160000000003</v>
      </c>
      <c r="L19" s="7"/>
      <c r="M19" s="7"/>
      <c r="N19" s="17">
        <f t="shared" si="0"/>
        <v>992789.25</v>
      </c>
    </row>
    <row r="20" spans="1:15" s="5" customFormat="1" ht="20.100000000000001" customHeight="1" thickBot="1" x14ac:dyDescent="0.25">
      <c r="A20" s="8" t="s">
        <v>16</v>
      </c>
      <c r="B20" s="9">
        <f t="shared" ref="B20:G20" si="3">SUM(B14:B19)</f>
        <v>118348</v>
      </c>
      <c r="C20" s="9">
        <f t="shared" si="3"/>
        <v>116869.33</v>
      </c>
      <c r="D20" s="9">
        <f t="shared" si="3"/>
        <v>110154.31</v>
      </c>
      <c r="E20" s="9">
        <f t="shared" si="3"/>
        <v>163745.71</v>
      </c>
      <c r="F20" s="9">
        <f t="shared" si="3"/>
        <v>148727.88</v>
      </c>
      <c r="G20" s="9">
        <f t="shared" si="3"/>
        <v>151963.63</v>
      </c>
      <c r="H20" s="9">
        <f t="shared" ref="H20:M20" si="4">SUM(H14:H19)</f>
        <v>70100.179999999993</v>
      </c>
      <c r="I20" s="9">
        <f t="shared" si="4"/>
        <v>91745.75</v>
      </c>
      <c r="J20" s="9">
        <f t="shared" si="4"/>
        <v>114286.39999999999</v>
      </c>
      <c r="K20" s="9">
        <f t="shared" si="4"/>
        <v>91759.06</v>
      </c>
      <c r="L20" s="9">
        <f t="shared" si="4"/>
        <v>0</v>
      </c>
      <c r="M20" s="9">
        <f t="shared" si="4"/>
        <v>0</v>
      </c>
      <c r="N20" s="18">
        <f t="shared" si="0"/>
        <v>1177700.25</v>
      </c>
    </row>
    <row r="21" spans="1:15" s="5" customFormat="1" ht="6" customHeight="1" thickBo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8"/>
    </row>
    <row r="22" spans="1:15" s="5" customFormat="1" ht="20.100000000000001" customHeight="1" thickBot="1" x14ac:dyDescent="0.25">
      <c r="A22" s="10" t="s">
        <v>17</v>
      </c>
      <c r="B22" s="11">
        <v>77214</v>
      </c>
      <c r="C22" s="11">
        <v>12124</v>
      </c>
      <c r="D22" s="11">
        <v>2493</v>
      </c>
      <c r="E22" s="11"/>
      <c r="F22" s="11"/>
      <c r="G22" s="11"/>
      <c r="H22" s="11"/>
      <c r="I22" s="11"/>
      <c r="J22" s="11"/>
      <c r="K22" s="11"/>
      <c r="L22" s="11"/>
      <c r="M22" s="11"/>
      <c r="N22" s="18">
        <f>SUM(B22:M22)</f>
        <v>91831</v>
      </c>
    </row>
    <row r="23" spans="1:15" s="5" customFormat="1" ht="20.100000000000001" customHeight="1" thickBot="1" x14ac:dyDescent="0.25">
      <c r="A23" s="10" t="s">
        <v>34</v>
      </c>
      <c r="B23" s="11">
        <f>B3+B12+B13+B20+B22</f>
        <v>715753.19</v>
      </c>
      <c r="C23" s="11">
        <f t="shared" ref="C23:N23" si="5">C3+C12+C13+C20+C22</f>
        <v>465225.52</v>
      </c>
      <c r="D23" s="11">
        <f t="shared" si="5"/>
        <v>552029.76</v>
      </c>
      <c r="E23" s="11">
        <f t="shared" si="5"/>
        <v>487024.67999999993</v>
      </c>
      <c r="F23" s="11">
        <f t="shared" si="5"/>
        <v>446989.51</v>
      </c>
      <c r="G23" s="11">
        <f t="shared" si="5"/>
        <v>436296.61000000004</v>
      </c>
      <c r="H23" s="11">
        <f t="shared" si="5"/>
        <v>373333.81999999995</v>
      </c>
      <c r="I23" s="11">
        <f t="shared" si="5"/>
        <v>375632.91</v>
      </c>
      <c r="J23" s="11">
        <f t="shared" si="5"/>
        <v>376892.66000000003</v>
      </c>
      <c r="K23" s="11">
        <f t="shared" si="5"/>
        <v>350765.87</v>
      </c>
      <c r="L23" s="11">
        <f t="shared" si="5"/>
        <v>0</v>
      </c>
      <c r="M23" s="11">
        <f t="shared" si="5"/>
        <v>0</v>
      </c>
      <c r="N23" s="11">
        <f t="shared" si="5"/>
        <v>4579944.53</v>
      </c>
      <c r="O23" s="21"/>
    </row>
    <row r="24" spans="1:15" s="5" customFormat="1" ht="20.100000000000001" customHeight="1" thickBot="1" x14ac:dyDescent="0.25">
      <c r="A24" s="19" t="s">
        <v>33</v>
      </c>
      <c r="B24" s="11">
        <v>145657.60000000001</v>
      </c>
      <c r="C24" s="11">
        <v>-185438</v>
      </c>
      <c r="D24" s="11">
        <v>96435.24</v>
      </c>
      <c r="E24" s="11">
        <v>-62511.7</v>
      </c>
      <c r="F24" s="11">
        <v>-40035.35</v>
      </c>
      <c r="G24" s="11">
        <f>G23-F23</f>
        <v>-10692.899999999965</v>
      </c>
      <c r="H24" s="11">
        <v>-62963</v>
      </c>
      <c r="I24" s="11">
        <v>2299.5</v>
      </c>
      <c r="J24" s="11">
        <v>1259.3399999999999</v>
      </c>
      <c r="K24" s="11">
        <v>-26126.79</v>
      </c>
      <c r="L24" s="11"/>
      <c r="M24" s="11"/>
      <c r="N24" s="18">
        <f>SUM(B24:M24)</f>
        <v>-142116.05999999997</v>
      </c>
    </row>
    <row r="25" spans="1:15" s="5" customFormat="1" ht="20.100000000000001" customHeight="1" thickBot="1" x14ac:dyDescent="0.25">
      <c r="A25" s="10" t="s">
        <v>35</v>
      </c>
      <c r="B25" s="30">
        <f>B23+B24</f>
        <v>861410.78999999992</v>
      </c>
      <c r="C25" s="30">
        <f>C23+C24</f>
        <v>279787.52000000002</v>
      </c>
      <c r="D25" s="30">
        <f t="shared" ref="D25:M25" si="6">D23+D24</f>
        <v>648465</v>
      </c>
      <c r="E25" s="30">
        <f t="shared" si="6"/>
        <v>424512.97999999992</v>
      </c>
      <c r="F25" s="30">
        <f t="shared" si="6"/>
        <v>406954.16000000003</v>
      </c>
      <c r="G25" s="30">
        <f t="shared" si="6"/>
        <v>425603.71000000008</v>
      </c>
      <c r="H25" s="30">
        <f t="shared" si="6"/>
        <v>310370.81999999995</v>
      </c>
      <c r="I25" s="30">
        <f t="shared" si="6"/>
        <v>377932.41</v>
      </c>
      <c r="J25" s="30">
        <f t="shared" si="6"/>
        <v>378152.00000000006</v>
      </c>
      <c r="K25" s="30">
        <f t="shared" si="6"/>
        <v>324639.08</v>
      </c>
      <c r="L25" s="30">
        <f t="shared" si="6"/>
        <v>0</v>
      </c>
      <c r="M25" s="30">
        <f t="shared" si="6"/>
        <v>0</v>
      </c>
      <c r="N25" s="31">
        <f>SUM(B25:M25)</f>
        <v>4437828.47</v>
      </c>
    </row>
    <row r="26" spans="1:15" ht="22.5" customHeight="1" thickBot="1" x14ac:dyDescent="0.25">
      <c r="A26" s="32" t="s">
        <v>13</v>
      </c>
      <c r="B26" s="33">
        <v>10210.41</v>
      </c>
      <c r="C26" s="34">
        <v>10210.41</v>
      </c>
      <c r="D26" s="34">
        <v>10210.41</v>
      </c>
      <c r="E26" s="34">
        <v>10210.41</v>
      </c>
      <c r="F26" s="34">
        <v>10210.41</v>
      </c>
      <c r="G26" s="34">
        <v>10210.41</v>
      </c>
      <c r="H26" s="35">
        <v>0</v>
      </c>
      <c r="I26" s="35"/>
      <c r="J26" s="35"/>
      <c r="K26" s="35"/>
      <c r="L26" s="35"/>
      <c r="M26" s="35"/>
      <c r="N26" s="29">
        <f>SUM(B26:M26)</f>
        <v>61262.460000000006</v>
      </c>
    </row>
    <row r="27" spans="1:15" ht="22.5" customHeight="1" thickBot="1" x14ac:dyDescent="0.25">
      <c r="A27" s="32" t="s">
        <v>46</v>
      </c>
      <c r="B27" s="36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29">
        <f>SUM(N25:N26)</f>
        <v>4499090.93</v>
      </c>
    </row>
    <row r="28" spans="1:15" x14ac:dyDescent="0.2">
      <c r="A28" s="13"/>
    </row>
    <row r="29" spans="1:15" x14ac:dyDescent="0.2">
      <c r="N29" s="1"/>
    </row>
    <row r="30" spans="1:15" x14ac:dyDescent="0.2">
      <c r="N30" s="1"/>
    </row>
    <row r="31" spans="1:15" x14ac:dyDescent="0.2">
      <c r="A31" s="2"/>
    </row>
  </sheetData>
  <phoneticPr fontId="0" type="noConversion"/>
  <pageMargins left="0.5" right="0.25" top="0.5" bottom="0.5" header="0.25" footer="0.5"/>
  <pageSetup paperSize="5" scale="95" orientation="landscape" horizontalDpi="4294967292" r:id="rId1"/>
  <headerFooter alignWithMargins="0">
    <oddHeader>&amp;C&amp;"Arial,Bold"ENRON CORPORATION
EDS EXPENDITURES
YEAR 2001</oddHeader>
    <oddFooter>&amp;R&amp;9&amp;D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2" sqref="A12"/>
    </sheetView>
  </sheetViews>
  <sheetFormatPr defaultRowHeight="14.25" x14ac:dyDescent="0.2"/>
  <cols>
    <col min="1" max="1" width="30.42578125" style="25" customWidth="1"/>
    <col min="2" max="2" width="17.7109375" style="25" customWidth="1"/>
    <col min="3" max="3" width="17.140625" style="26" customWidth="1"/>
    <col min="4" max="4" width="16.85546875" style="25" customWidth="1"/>
    <col min="5" max="5" width="40" style="25" customWidth="1"/>
    <col min="6" max="16384" width="9.140625" style="25"/>
  </cols>
  <sheetData>
    <row r="1" spans="1:5" s="22" customFormat="1" ht="30.75" customHeight="1" x14ac:dyDescent="0.25">
      <c r="B1" s="23" t="s">
        <v>38</v>
      </c>
      <c r="C1" s="24" t="s">
        <v>37</v>
      </c>
      <c r="D1" s="23" t="s">
        <v>42</v>
      </c>
      <c r="E1" s="23" t="s">
        <v>41</v>
      </c>
    </row>
    <row r="2" spans="1:5" x14ac:dyDescent="0.2">
      <c r="A2" s="25" t="s">
        <v>36</v>
      </c>
      <c r="B2" s="26">
        <f>'2001'!N27</f>
        <v>4499090.93</v>
      </c>
      <c r="E2" s="25" t="s">
        <v>43</v>
      </c>
    </row>
    <row r="3" spans="1:5" x14ac:dyDescent="0.2">
      <c r="A3" s="25" t="s">
        <v>40</v>
      </c>
      <c r="B3" s="26">
        <f>2*360000</f>
        <v>720000</v>
      </c>
      <c r="E3" s="25" t="s">
        <v>44</v>
      </c>
    </row>
    <row r="4" spans="1:5" x14ac:dyDescent="0.2">
      <c r="A4" s="25" t="s">
        <v>49</v>
      </c>
      <c r="B4" s="26">
        <v>5113498.55</v>
      </c>
      <c r="E4" s="25" t="s">
        <v>48</v>
      </c>
    </row>
    <row r="5" spans="1:5" x14ac:dyDescent="0.2">
      <c r="A5" s="25" t="s">
        <v>52</v>
      </c>
      <c r="B5" s="26"/>
    </row>
    <row r="6" spans="1:5" x14ac:dyDescent="0.2">
      <c r="B6" s="26"/>
    </row>
    <row r="7" spans="1:5" x14ac:dyDescent="0.2">
      <c r="A7" s="27" t="s">
        <v>39</v>
      </c>
      <c r="B7" s="26">
        <f>SUM(B2:B5)</f>
        <v>10332589.48</v>
      </c>
      <c r="C7" s="26">
        <v>8000000</v>
      </c>
      <c r="D7" s="26">
        <f>C7-B7</f>
        <v>-2332589.4800000004</v>
      </c>
    </row>
    <row r="8" spans="1:5" x14ac:dyDescent="0.2">
      <c r="B8" s="26"/>
    </row>
    <row r="9" spans="1:5" x14ac:dyDescent="0.2">
      <c r="B9" s="26"/>
    </row>
    <row r="10" spans="1:5" x14ac:dyDescent="0.2">
      <c r="A10" s="28" t="s">
        <v>45</v>
      </c>
      <c r="B10" s="26"/>
    </row>
    <row r="11" spans="1:5" x14ac:dyDescent="0.2">
      <c r="B11" s="26"/>
    </row>
    <row r="12" spans="1:5" x14ac:dyDescent="0.2">
      <c r="B12" s="26"/>
    </row>
    <row r="14" spans="1:5" ht="15" x14ac:dyDescent="0.25">
      <c r="A14" s="39" t="s">
        <v>50</v>
      </c>
    </row>
    <row r="15" spans="1:5" x14ac:dyDescent="0.2">
      <c r="A15" s="25" t="s">
        <v>36</v>
      </c>
      <c r="B15" s="26">
        <f>B2</f>
        <v>4499090.93</v>
      </c>
    </row>
    <row r="16" spans="1:5" x14ac:dyDescent="0.2">
      <c r="A16" s="25" t="s">
        <v>51</v>
      </c>
      <c r="B16" s="38">
        <v>5535380.0199999996</v>
      </c>
    </row>
    <row r="18" spans="2:4" x14ac:dyDescent="0.2">
      <c r="B18" s="26">
        <f>SUM(B15:B17)</f>
        <v>10034470.949999999</v>
      </c>
      <c r="C18" s="26">
        <v>8000000</v>
      </c>
      <c r="D18" s="26">
        <f>C18-B18</f>
        <v>-2034470.9499999993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&amp;R&amp;9&amp;D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2001</vt:lpstr>
      <vt:lpstr>YTD</vt:lpstr>
      <vt:lpstr>'2001'!Print_Titles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aflecke</dc:creator>
  <cp:lastModifiedBy>Felienne</cp:lastModifiedBy>
  <cp:lastPrinted>2001-10-05T18:58:42Z</cp:lastPrinted>
  <dcterms:created xsi:type="dcterms:W3CDTF">2000-10-04T15:14:40Z</dcterms:created>
  <dcterms:modified xsi:type="dcterms:W3CDTF">2014-09-04T08:01:39Z</dcterms:modified>
</cp:coreProperties>
</file>