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80" windowHeight="3030" tabRatio="830" firstSheet="1" activeTab="14"/>
  </bookViews>
  <sheets>
    <sheet name="Template" sheetId="154" r:id="rId1"/>
    <sheet name="0102" sheetId="226" r:id="rId2"/>
    <sheet name="0103" sheetId="227" r:id="rId3"/>
    <sheet name="0104" sheetId="228" r:id="rId4"/>
    <sheet name="0107" sheetId="229" r:id="rId5"/>
    <sheet name="0108" sheetId="230" r:id="rId6"/>
    <sheet name="0109" sheetId="231" r:id="rId7"/>
    <sheet name="0111" sheetId="232" r:id="rId8"/>
    <sheet name="0114" sheetId="233" r:id="rId9"/>
    <sheet name="0115" sheetId="234" r:id="rId10"/>
    <sheet name="0116" sheetId="235" r:id="rId11"/>
    <sheet name="0121" sheetId="236" r:id="rId12"/>
    <sheet name="0122" sheetId="237" r:id="rId13"/>
    <sheet name="0123" sheetId="238" r:id="rId14"/>
    <sheet name="0124" sheetId="239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xlnm.Print_Area" localSheetId="0">Template!$A$1:$P$43</definedName>
  </definedNames>
  <calcPr calcId="152511"/>
</workbook>
</file>

<file path=xl/calcChain.xml><?xml version="1.0" encoding="utf-8"?>
<calcChain xmlns="http://schemas.openxmlformats.org/spreadsheetml/2006/main">
  <c r="B28" i="227" l="1"/>
  <c r="C28" i="227"/>
  <c r="D28" i="227"/>
  <c r="E28" i="227"/>
  <c r="F28" i="227"/>
  <c r="G28" i="227"/>
  <c r="H28" i="227"/>
  <c r="J28" i="227"/>
  <c r="L28" i="227"/>
  <c r="B8" i="154"/>
  <c r="D8" i="154" s="1"/>
  <c r="D28" i="154" s="1"/>
  <c r="F8" i="154"/>
  <c r="H8" i="154"/>
  <c r="P8" i="154"/>
  <c r="P28" i="154" s="1"/>
  <c r="B9" i="154"/>
  <c r="D9" i="154" s="1"/>
  <c r="F9" i="154"/>
  <c r="H9" i="154" s="1"/>
  <c r="B10" i="154"/>
  <c r="L10" i="154" s="1"/>
  <c r="F10" i="154"/>
  <c r="F28" i="154" s="1"/>
  <c r="H10" i="154"/>
  <c r="B11" i="154"/>
  <c r="D11" i="154" s="1"/>
  <c r="F11" i="154"/>
  <c r="H11" i="154"/>
  <c r="B12" i="154"/>
  <c r="L12" i="154" s="1"/>
  <c r="D12" i="154"/>
  <c r="F12" i="154"/>
  <c r="H12" i="154"/>
  <c r="P12" i="154"/>
  <c r="B13" i="154"/>
  <c r="L13" i="154" s="1"/>
  <c r="F13" i="154"/>
  <c r="H13" i="154"/>
  <c r="P13" i="154"/>
  <c r="B14" i="154"/>
  <c r="D14" i="154" s="1"/>
  <c r="E14" i="154"/>
  <c r="E28" i="154" s="1"/>
  <c r="N33" i="154" s="1"/>
  <c r="F14" i="154"/>
  <c r="H14" i="154"/>
  <c r="L14" i="154"/>
  <c r="P14" i="154"/>
  <c r="B15" i="154"/>
  <c r="D15" i="154" s="1"/>
  <c r="F15" i="154"/>
  <c r="H15" i="154"/>
  <c r="P15" i="154"/>
  <c r="B16" i="154"/>
  <c r="D16" i="154" s="1"/>
  <c r="F16" i="154"/>
  <c r="H16" i="154" s="1"/>
  <c r="P16" i="154"/>
  <c r="D17" i="154"/>
  <c r="H17" i="154"/>
  <c r="L17" i="154"/>
  <c r="N17" i="154"/>
  <c r="O17" i="154"/>
  <c r="B18" i="154"/>
  <c r="D18" i="154" s="1"/>
  <c r="F18" i="154"/>
  <c r="H18" i="154" s="1"/>
  <c r="L18" i="154"/>
  <c r="B19" i="154"/>
  <c r="D19" i="154" s="1"/>
  <c r="F19" i="154"/>
  <c r="H19" i="154" s="1"/>
  <c r="B20" i="154"/>
  <c r="L20" i="154" s="1"/>
  <c r="F20" i="154"/>
  <c r="H20" i="154"/>
  <c r="P20" i="154"/>
  <c r="B21" i="154"/>
  <c r="D21" i="154" s="1"/>
  <c r="F21" i="154"/>
  <c r="H21" i="154" s="1"/>
  <c r="L21" i="154"/>
  <c r="P21" i="154"/>
  <c r="B22" i="154"/>
  <c r="D22" i="154"/>
  <c r="F22" i="154"/>
  <c r="H22" i="154" s="1"/>
  <c r="L22" i="154"/>
  <c r="P22" i="154"/>
  <c r="B23" i="154"/>
  <c r="L23" i="154" s="1"/>
  <c r="D23" i="154"/>
  <c r="F23" i="154"/>
  <c r="H23" i="154"/>
  <c r="B24" i="154"/>
  <c r="D24" i="154"/>
  <c r="F24" i="154"/>
  <c r="H24" i="154"/>
  <c r="L24" i="154"/>
  <c r="P24" i="154"/>
  <c r="B25" i="154"/>
  <c r="D25" i="154" s="1"/>
  <c r="F25" i="154"/>
  <c r="H25" i="154" s="1"/>
  <c r="G25" i="154"/>
  <c r="G28" i="154" s="1"/>
  <c r="L25" i="154"/>
  <c r="P25" i="154"/>
  <c r="D26" i="154"/>
  <c r="F26" i="154"/>
  <c r="H26" i="154" s="1"/>
  <c r="P26" i="154"/>
  <c r="B28" i="154"/>
  <c r="C28" i="154"/>
  <c r="J28" i="154"/>
  <c r="N28" i="154"/>
  <c r="O28" i="154"/>
  <c r="B32" i="154"/>
  <c r="H28" i="154" l="1"/>
  <c r="D20" i="154"/>
  <c r="L15" i="154"/>
  <c r="D13" i="154"/>
  <c r="L11" i="154"/>
  <c r="D10" i="154"/>
  <c r="L8" i="154"/>
  <c r="L28" i="154" s="1"/>
  <c r="D36" i="154"/>
  <c r="E36" i="154" s="1"/>
  <c r="F36" i="154" s="1"/>
  <c r="L26" i="154"/>
  <c r="L19" i="154"/>
  <c r="L16" i="154"/>
  <c r="L9" i="154"/>
</calcChain>
</file>

<file path=xl/comments1.xml><?xml version="1.0" encoding="utf-8"?>
<comments xmlns="http://schemas.openxmlformats.org/spreadsheetml/2006/main">
  <authors>
    <author>pbloom</author>
    <author>charlie hoang</author>
  </authors>
  <commentList>
    <comment ref="F16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N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O17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FC account</t>
        </r>
      </text>
    </comment>
    <comment ref="F18" authorId="0" shapeId="0">
      <text>
        <r>
          <rPr>
            <b/>
            <sz val="8"/>
            <color indexed="81"/>
            <rFont val="Tahoma"/>
          </rPr>
          <t>pbloom:</t>
        </r>
        <r>
          <rPr>
            <sz val="8"/>
            <color indexed="81"/>
            <rFont val="Tahoma"/>
          </rPr>
          <t xml:space="preserve">
F1 account plus converted total for FB,F1,F2,F9 accounts</t>
        </r>
      </text>
    </comment>
    <comment ref="F20" authorId="1" shapeId="0">
      <text>
        <r>
          <rPr>
            <b/>
            <sz val="8"/>
            <color indexed="81"/>
            <rFont val="Tahoma"/>
          </rPr>
          <t>charlie hoang:</t>
        </r>
        <r>
          <rPr>
            <sz val="8"/>
            <color indexed="81"/>
            <rFont val="Tahoma"/>
          </rPr>
          <t xml:space="preserve">
IM from total plus Brent IM</t>
        </r>
      </text>
    </comment>
  </commentList>
</comments>
</file>

<file path=xl/sharedStrings.xml><?xml version="1.0" encoding="utf-8"?>
<sst xmlns="http://schemas.openxmlformats.org/spreadsheetml/2006/main" count="750" uniqueCount="46">
  <si>
    <t xml:space="preserve">FUTURES MARGIN REQUIREMENTS </t>
  </si>
  <si>
    <t>US $$$</t>
  </si>
  <si>
    <t>CANADIAN $$$</t>
  </si>
  <si>
    <t>Broker</t>
  </si>
  <si>
    <t>OTE</t>
  </si>
  <si>
    <t>Initial Margin</t>
  </si>
  <si>
    <t>ADM INVESTOR</t>
  </si>
  <si>
    <t>CARR FUTURES (NG)</t>
  </si>
  <si>
    <t>CARR FUTURES INC.</t>
  </si>
  <si>
    <t>HSBC - US$</t>
  </si>
  <si>
    <t>HSBC - Canadian</t>
  </si>
  <si>
    <t>SAUL STONE &amp; COMPANY</t>
  </si>
  <si>
    <t>PARIBAS</t>
  </si>
  <si>
    <t>PRUDENTIAL SI</t>
  </si>
  <si>
    <t>REFCO, INC</t>
  </si>
  <si>
    <t>Net Option Value</t>
  </si>
  <si>
    <t>ABN-Amro Inc</t>
  </si>
  <si>
    <t>BANK ONE</t>
  </si>
  <si>
    <t>R J O'BRIEN</t>
  </si>
  <si>
    <t>Initial Margin
Less Line of Credit Covering Initial Margin</t>
  </si>
  <si>
    <t>CREDIT SUISSE FIRST BOSTON</t>
  </si>
  <si>
    <t>Line of Credit
Covering Initial Margin (except EDF Mann see calc below)</t>
  </si>
  <si>
    <t>EDF Mann</t>
  </si>
  <si>
    <t>TOTAL EXCLUDING MID-DAY CALLS</t>
  </si>
  <si>
    <t>TOTAL INCLUDING MID-DAY CALLS</t>
  </si>
  <si>
    <r>
      <t xml:space="preserve">MID-DAY CALLS: </t>
    </r>
    <r>
      <rPr>
        <b/>
        <sz val="8"/>
        <rFont val="Arial"/>
        <family val="2"/>
      </rPr>
      <t>(based solely on Market Movement)</t>
    </r>
  </si>
  <si>
    <t>JP Morgan</t>
  </si>
  <si>
    <t>Mann Financial</t>
  </si>
  <si>
    <t xml:space="preserve">     </t>
  </si>
  <si>
    <t>Credit Lines:</t>
  </si>
  <si>
    <t>Line</t>
  </si>
  <si>
    <t>Used Line</t>
  </si>
  <si>
    <t>Smith Barney</t>
  </si>
  <si>
    <t>1 Includes amounts withheld from payments due Enron.  Fimat's customer agreement states that excess margin including OTE due to Enron must first be used to pay down advances on the facility.</t>
  </si>
  <si>
    <t>Total Line Used</t>
  </si>
  <si>
    <t>Total Line Unused</t>
  </si>
  <si>
    <t>TE</t>
  </si>
  <si>
    <t>Credit Facility Covering TE</t>
  </si>
  <si>
    <t>TE Less CreditCoverage</t>
  </si>
  <si>
    <t>Daily Facility Movement Inc/(Dec) Line</t>
  </si>
  <si>
    <t>Wire Day Cash In/(Out)</t>
  </si>
  <si>
    <t xml:space="preserve">SMITH BARNEY, INC </t>
  </si>
  <si>
    <t>SMITH BARNEY, INC  (Financial)</t>
  </si>
  <si>
    <t xml:space="preserve">FIMAT </t>
  </si>
  <si>
    <t>EDF MAN</t>
  </si>
  <si>
    <t>MID-DAY CALLS: (based solely on Market Movement)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</si>
</sst>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2" x14ac:knownFonts="1">
    <font>
      <sz val="10"/>
      <name val="Arial"/>
    </font>
    <font>
      <sz val="10"/>
      <name val="Arial"/>
    </font>
    <font>
      <sz val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4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43" fontId="2" fillId="0" borderId="0" xfId="1" applyFont="1"/>
    <xf numFmtId="0" fontId="0" fillId="2" borderId="0" xfId="0" applyFill="1"/>
    <xf numFmtId="164" fontId="2" fillId="0" borderId="0" xfId="0" applyNumberFormat="1" applyFont="1" applyAlignment="1">
      <alignment horizontal="left"/>
    </xf>
    <xf numFmtId="165" fontId="2" fillId="0" borderId="0" xfId="1" applyNumberFormat="1" applyFont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 applyAlignment="1">
      <alignment horizontal="center" wrapText="1"/>
    </xf>
    <xf numFmtId="44" fontId="3" fillId="0" borderId="0" xfId="2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 applyAlignment="1">
      <alignment horizontal="left"/>
    </xf>
    <xf numFmtId="40" fontId="0" fillId="2" borderId="0" xfId="0" applyNumberFormat="1" applyFill="1"/>
    <xf numFmtId="40" fontId="0" fillId="0" borderId="0" xfId="0" applyNumberFormat="1"/>
    <xf numFmtId="0" fontId="4" fillId="0" borderId="1" xfId="0" applyFont="1" applyBorder="1"/>
    <xf numFmtId="40" fontId="4" fillId="0" borderId="1" xfId="2" applyNumberFormat="1" applyFont="1" applyBorder="1"/>
    <xf numFmtId="40" fontId="4" fillId="2" borderId="1" xfId="2" applyNumberFormat="1" applyFont="1" applyFill="1" applyBorder="1"/>
    <xf numFmtId="0" fontId="4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44" fontId="7" fillId="0" borderId="0" xfId="2" applyFont="1" applyFill="1"/>
    <xf numFmtId="43" fontId="3" fillId="0" borderId="0" xfId="1" applyFont="1" applyAlignment="1">
      <alignment horizontal="left"/>
    </xf>
    <xf numFmtId="0" fontId="4" fillId="0" borderId="0" xfId="0" applyFont="1" applyBorder="1"/>
    <xf numFmtId="40" fontId="4" fillId="0" borderId="0" xfId="2" applyNumberFormat="1" applyFont="1" applyBorder="1"/>
    <xf numFmtId="40" fontId="4" fillId="2" borderId="0" xfId="2" applyNumberFormat="1" applyFont="1" applyFill="1" applyBorder="1"/>
    <xf numFmtId="0" fontId="8" fillId="0" borderId="0" xfId="0" applyFont="1" applyBorder="1"/>
    <xf numFmtId="0" fontId="4" fillId="0" borderId="2" xfId="0" applyFont="1" applyBorder="1"/>
    <xf numFmtId="40" fontId="4" fillId="2" borderId="2" xfId="2" applyNumberFormat="1" applyFont="1" applyFill="1" applyBorder="1"/>
    <xf numFmtId="0" fontId="8" fillId="0" borderId="3" xfId="0" applyFont="1" applyBorder="1"/>
    <xf numFmtId="40" fontId="4" fillId="0" borderId="3" xfId="2" applyNumberFormat="1" applyFont="1" applyBorder="1"/>
    <xf numFmtId="40" fontId="4" fillId="2" borderId="3" xfId="2" applyNumberFormat="1" applyFont="1" applyFill="1" applyBorder="1"/>
    <xf numFmtId="43" fontId="3" fillId="0" borderId="0" xfId="1" applyFont="1" applyAlignment="1">
      <alignment horizontal="center"/>
    </xf>
    <xf numFmtId="0" fontId="4" fillId="0" borderId="0" xfId="0" applyFont="1" applyAlignment="1"/>
    <xf numFmtId="40" fontId="1" fillId="0" borderId="0" xfId="1" applyNumberFormat="1"/>
    <xf numFmtId="40" fontId="1" fillId="0" borderId="0" xfId="2" applyNumberFormat="1"/>
    <xf numFmtId="0" fontId="4" fillId="0" borderId="3" xfId="0" applyFont="1" applyFill="1" applyBorder="1"/>
    <xf numFmtId="0" fontId="11" fillId="0" borderId="0" xfId="0" quotePrefix="1" applyFont="1" applyBorder="1" applyAlignment="1">
      <alignment horizontal="center" wrapText="1"/>
    </xf>
    <xf numFmtId="44" fontId="1" fillId="0" borderId="0" xfId="2"/>
    <xf numFmtId="43" fontId="1" fillId="0" borderId="0" xfId="1"/>
    <xf numFmtId="38" fontId="1" fillId="0" borderId="0" xfId="2" applyNumberFormat="1" applyFill="1"/>
    <xf numFmtId="43" fontId="1" fillId="0" borderId="0" xfId="1" applyAlignment="1">
      <alignment horizontal="right"/>
    </xf>
    <xf numFmtId="38" fontId="1" fillId="0" borderId="0" xfId="1" applyNumberFormat="1"/>
    <xf numFmtId="38" fontId="1" fillId="0" borderId="0" xfId="1" applyNumberFormat="1" applyFill="1"/>
    <xf numFmtId="38" fontId="1" fillId="0" borderId="0" xfId="2" applyNumberFormat="1"/>
    <xf numFmtId="38" fontId="0" fillId="0" borderId="0" xfId="0" applyNumberFormat="1"/>
    <xf numFmtId="38" fontId="4" fillId="0" borderId="2" xfId="2" applyNumberFormat="1" applyFont="1" applyBorder="1"/>
    <xf numFmtId="38" fontId="4" fillId="0" borderId="0" xfId="2" applyNumberFormat="1" applyFont="1" applyBorder="1"/>
    <xf numFmtId="38" fontId="8" fillId="0" borderId="0" xfId="2" applyNumberFormat="1" applyFont="1" applyBorder="1"/>
    <xf numFmtId="38" fontId="10" fillId="0" borderId="0" xfId="2" applyNumberFormat="1" applyFont="1" applyBorder="1"/>
    <xf numFmtId="38" fontId="4" fillId="0" borderId="3" xfId="2" applyNumberFormat="1" applyFont="1" applyBorder="1"/>
    <xf numFmtId="38" fontId="8" fillId="0" borderId="3" xfId="2" applyNumberFormat="1" applyFont="1" applyBorder="1"/>
    <xf numFmtId="38" fontId="4" fillId="0" borderId="1" xfId="2" applyNumberFormat="1" applyFont="1" applyBorder="1"/>
    <xf numFmtId="38" fontId="4" fillId="0" borderId="3" xfId="1" applyNumberFormat="1" applyFont="1" applyBorder="1" applyAlignment="1">
      <alignment horizontal="center"/>
    </xf>
    <xf numFmtId="38" fontId="4" fillId="0" borderId="3" xfId="2" applyNumberFormat="1" applyFont="1" applyBorder="1" applyAlignment="1">
      <alignment horizontal="center"/>
    </xf>
    <xf numFmtId="38" fontId="1" fillId="0" borderId="1" xfId="1" applyNumberFormat="1" applyBorder="1"/>
    <xf numFmtId="38" fontId="1" fillId="0" borderId="1" xfId="2" applyNumberFormat="1" applyBorder="1"/>
    <xf numFmtId="0" fontId="3" fillId="0" borderId="0" xfId="0" applyFont="1" applyAlignment="1">
      <alignment horizontal="center"/>
    </xf>
    <xf numFmtId="38" fontId="4" fillId="0" borderId="3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1/Dec/Wire/Wire01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Fm0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Hsbc0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JPM02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Mann02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f02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PSI02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ef0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RJO0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aul02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0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NYMEX/2002/Wire/Wire0201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SbFin0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BN02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Adm02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BkOne02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Wire/Wire02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arr0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CSFB0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Cashflow/Edf0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0">
          <cell r="J20">
            <v>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2273856.6700000004</v>
          </cell>
          <cell r="BI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2272699.1700000004</v>
          </cell>
          <cell r="BI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2272699.1700000004</v>
          </cell>
          <cell r="BI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2272699.1700000004</v>
          </cell>
          <cell r="BI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2272699.1700000004</v>
          </cell>
          <cell r="BI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2272699.1700000004</v>
          </cell>
          <cell r="BI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2272699.1700000004</v>
          </cell>
          <cell r="BI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2272699.1700000004</v>
          </cell>
          <cell r="BI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2272699.1700000004</v>
          </cell>
          <cell r="BI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2275938.1600000006</v>
          </cell>
          <cell r="BI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2275938.1600000006</v>
          </cell>
          <cell r="BI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2275938.1600000006</v>
          </cell>
          <cell r="BI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2275938.1600000006</v>
          </cell>
          <cell r="BI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2275938.1600000006</v>
          </cell>
          <cell r="BI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2275938.1600000006</v>
          </cell>
          <cell r="BI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2275938.1600000006</v>
          </cell>
          <cell r="BI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2275938.1600000006</v>
          </cell>
          <cell r="BI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2275938.1600000006</v>
          </cell>
          <cell r="BI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2275938.1600000006</v>
          </cell>
          <cell r="BI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2275938.1600000006</v>
          </cell>
          <cell r="BI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2275938.1600000006</v>
          </cell>
          <cell r="BI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2275938.1600000006</v>
          </cell>
          <cell r="BI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2275938.1600000006</v>
          </cell>
          <cell r="BI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2275938.1600000006</v>
          </cell>
          <cell r="BI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2275938.1600000006</v>
          </cell>
          <cell r="BI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2275938.1600000006</v>
          </cell>
          <cell r="BI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2275938.1600000006</v>
          </cell>
          <cell r="BI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2275938.1600000006</v>
          </cell>
          <cell r="BI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2275938.1600000006</v>
          </cell>
          <cell r="BI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2275938.1600000006</v>
          </cell>
          <cell r="BI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  <row r="1265">
          <cell r="A1265">
            <v>37287</v>
          </cell>
          <cell r="BB1265">
            <v>2275938.1600000006</v>
          </cell>
          <cell r="BI1265">
            <v>0</v>
          </cell>
        </row>
        <row r="1270">
          <cell r="BB1270" t="str">
            <v>OTE</v>
          </cell>
        </row>
        <row r="1271">
          <cell r="BB1271">
            <v>0</v>
          </cell>
        </row>
      </sheetData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US -Wire"/>
      <sheetName val="CD -Wire"/>
      <sheetName val="Statements"/>
      <sheetName val="Prior Month Balance"/>
      <sheetName val="US -Cashflow"/>
      <sheetName val="CD -Cashflow"/>
      <sheetName val="NotUsedAsOF4-1-99"/>
    </sheetNames>
    <sheetDataSet>
      <sheetData sheetId="0"/>
      <sheetData sheetId="1"/>
      <sheetData sheetId="2"/>
      <sheetData sheetId="3">
        <row r="5">
          <cell r="A5">
            <v>37257</v>
          </cell>
          <cell r="BX5">
            <v>37257</v>
          </cell>
          <cell r="BZ5">
            <v>0</v>
          </cell>
          <cell r="CA5">
            <v>-1272.7328479999851</v>
          </cell>
          <cell r="CG5">
            <v>64204.5</v>
          </cell>
          <cell r="CH5">
            <v>0</v>
          </cell>
        </row>
        <row r="10">
          <cell r="BZ10" t="str">
            <v>OTE</v>
          </cell>
          <cell r="CA10" t="str">
            <v>P/L</v>
          </cell>
          <cell r="CG10" t="str">
            <v xml:space="preserve">Interest </v>
          </cell>
          <cell r="CH10" t="str">
            <v>Wires</v>
          </cell>
        </row>
        <row r="11">
          <cell r="BX11" t="str">
            <v>372571</v>
          </cell>
          <cell r="BZ11">
            <v>0</v>
          </cell>
          <cell r="CA11">
            <v>0</v>
          </cell>
          <cell r="CG11">
            <v>0</v>
          </cell>
          <cell r="CH11">
            <v>0</v>
          </cell>
        </row>
        <row r="47">
          <cell r="A47">
            <v>37258</v>
          </cell>
          <cell r="BX47">
            <v>37258</v>
          </cell>
          <cell r="BZ47">
            <v>0</v>
          </cell>
          <cell r="CA47">
            <v>-1280.6814089999825</v>
          </cell>
          <cell r="CG47">
            <v>64204.5</v>
          </cell>
          <cell r="CH47">
            <v>0</v>
          </cell>
        </row>
        <row r="52">
          <cell r="BZ52" t="str">
            <v>OTE</v>
          </cell>
          <cell r="CA52" t="str">
            <v>P/L</v>
          </cell>
          <cell r="CG52" t="str">
            <v xml:space="preserve">Interest </v>
          </cell>
          <cell r="CH52" t="str">
            <v>Wires</v>
          </cell>
        </row>
        <row r="53">
          <cell r="BX53" t="str">
            <v>372581</v>
          </cell>
          <cell r="BZ53">
            <v>0</v>
          </cell>
          <cell r="CA53">
            <v>0</v>
          </cell>
          <cell r="CG53">
            <v>0</v>
          </cell>
          <cell r="CH53">
            <v>0</v>
          </cell>
        </row>
        <row r="89">
          <cell r="A89">
            <v>37259</v>
          </cell>
          <cell r="BX89">
            <v>37259</v>
          </cell>
          <cell r="BZ89">
            <v>0</v>
          </cell>
          <cell r="CA89">
            <v>-1280.6814089999825</v>
          </cell>
          <cell r="CG89">
            <v>64204.5</v>
          </cell>
          <cell r="CH89">
            <v>0</v>
          </cell>
        </row>
        <row r="94">
          <cell r="BZ94" t="str">
            <v>OTE</v>
          </cell>
          <cell r="CA94" t="str">
            <v>P/L</v>
          </cell>
          <cell r="CG94" t="str">
            <v xml:space="preserve">Interest </v>
          </cell>
          <cell r="CH94" t="str">
            <v>Wires</v>
          </cell>
        </row>
        <row r="95">
          <cell r="BX95" t="str">
            <v>372591</v>
          </cell>
          <cell r="BZ95">
            <v>0</v>
          </cell>
          <cell r="CA95">
            <v>0</v>
          </cell>
          <cell r="CG95">
            <v>0</v>
          </cell>
          <cell r="CH95">
            <v>0</v>
          </cell>
        </row>
        <row r="131">
          <cell r="A131">
            <v>37260</v>
          </cell>
          <cell r="BX131">
            <v>37260</v>
          </cell>
          <cell r="BZ131">
            <v>0</v>
          </cell>
          <cell r="CA131">
            <v>-1280.6814089999825</v>
          </cell>
          <cell r="CG131">
            <v>64204.5</v>
          </cell>
          <cell r="CH131">
            <v>0</v>
          </cell>
        </row>
        <row r="136">
          <cell r="BZ136" t="str">
            <v>OTE</v>
          </cell>
          <cell r="CA136" t="str">
            <v>P/L</v>
          </cell>
          <cell r="CG136" t="str">
            <v xml:space="preserve">Interest </v>
          </cell>
          <cell r="CH136" t="str">
            <v>Wires</v>
          </cell>
        </row>
        <row r="137">
          <cell r="BX137" t="str">
            <v>372601</v>
          </cell>
          <cell r="BZ137">
            <v>0</v>
          </cell>
          <cell r="CA137">
            <v>0</v>
          </cell>
          <cell r="CG137">
            <v>0</v>
          </cell>
          <cell r="CH137">
            <v>0</v>
          </cell>
        </row>
        <row r="173">
          <cell r="A173">
            <v>37261</v>
          </cell>
          <cell r="BX173">
            <v>37261</v>
          </cell>
          <cell r="BZ173">
            <v>0</v>
          </cell>
          <cell r="CA173">
            <v>-1280.6814089999825</v>
          </cell>
          <cell r="CG173">
            <v>64204.5</v>
          </cell>
          <cell r="CH173">
            <v>0</v>
          </cell>
        </row>
        <row r="178">
          <cell r="BZ178" t="str">
            <v>OTE</v>
          </cell>
          <cell r="CA178" t="str">
            <v>P/L</v>
          </cell>
          <cell r="CG178" t="str">
            <v xml:space="preserve">Interest </v>
          </cell>
          <cell r="CH178" t="str">
            <v>Wires</v>
          </cell>
        </row>
        <row r="179">
          <cell r="BX179" t="str">
            <v>372611</v>
          </cell>
          <cell r="BZ179">
            <v>0</v>
          </cell>
          <cell r="CA179">
            <v>0</v>
          </cell>
          <cell r="CG179">
            <v>0</v>
          </cell>
          <cell r="CH179">
            <v>0</v>
          </cell>
        </row>
        <row r="215">
          <cell r="A215">
            <v>37262</v>
          </cell>
          <cell r="BX215">
            <v>37262</v>
          </cell>
          <cell r="BZ215">
            <v>0</v>
          </cell>
          <cell r="CA215">
            <v>-1280.6814089999825</v>
          </cell>
          <cell r="CG215">
            <v>64204.5</v>
          </cell>
          <cell r="CH215">
            <v>0</v>
          </cell>
        </row>
        <row r="220">
          <cell r="BZ220" t="str">
            <v>OTE</v>
          </cell>
          <cell r="CA220" t="str">
            <v>P/L</v>
          </cell>
          <cell r="CG220" t="str">
            <v xml:space="preserve">Interest </v>
          </cell>
          <cell r="CH220" t="str">
            <v>Wires</v>
          </cell>
        </row>
        <row r="221">
          <cell r="BX221" t="str">
            <v>372621</v>
          </cell>
          <cell r="BZ221">
            <v>0</v>
          </cell>
          <cell r="CA221">
            <v>0</v>
          </cell>
          <cell r="CG221">
            <v>0</v>
          </cell>
          <cell r="CH221">
            <v>0</v>
          </cell>
        </row>
        <row r="257">
          <cell r="A257">
            <v>37263</v>
          </cell>
          <cell r="BX257">
            <v>37263</v>
          </cell>
          <cell r="BZ257">
            <v>0</v>
          </cell>
          <cell r="CA257">
            <v>-1280.6814089999825</v>
          </cell>
          <cell r="CG257">
            <v>64204.5</v>
          </cell>
          <cell r="CH257">
            <v>0</v>
          </cell>
        </row>
        <row r="262">
          <cell r="BZ262" t="str">
            <v>OTE</v>
          </cell>
          <cell r="CA262" t="str">
            <v>P/L</v>
          </cell>
          <cell r="CG262" t="str">
            <v xml:space="preserve">Interest </v>
          </cell>
          <cell r="CH262" t="str">
            <v>Wires</v>
          </cell>
        </row>
        <row r="263">
          <cell r="BX263" t="str">
            <v>372631</v>
          </cell>
          <cell r="BZ263">
            <v>0</v>
          </cell>
          <cell r="CA263">
            <v>0</v>
          </cell>
          <cell r="CG263">
            <v>0</v>
          </cell>
          <cell r="CH263">
            <v>0</v>
          </cell>
        </row>
        <row r="299">
          <cell r="A299">
            <v>37264</v>
          </cell>
          <cell r="BX299">
            <v>37264</v>
          </cell>
          <cell r="BZ299">
            <v>0</v>
          </cell>
          <cell r="CA299">
            <v>-1280.6814089999825</v>
          </cell>
          <cell r="CG299">
            <v>64204.5</v>
          </cell>
          <cell r="CH299">
            <v>0</v>
          </cell>
        </row>
        <row r="304">
          <cell r="BZ304" t="str">
            <v>OTE</v>
          </cell>
          <cell r="CA304" t="str">
            <v>P/L</v>
          </cell>
          <cell r="CG304" t="str">
            <v xml:space="preserve">Interest </v>
          </cell>
          <cell r="CH304" t="str">
            <v>Wires</v>
          </cell>
        </row>
        <row r="305">
          <cell r="BX305" t="str">
            <v>372641</v>
          </cell>
          <cell r="BZ305">
            <v>0</v>
          </cell>
          <cell r="CA305">
            <v>0</v>
          </cell>
          <cell r="CG305">
            <v>0</v>
          </cell>
          <cell r="CH305">
            <v>0</v>
          </cell>
        </row>
        <row r="341">
          <cell r="A341">
            <v>37265</v>
          </cell>
          <cell r="BX341">
            <v>37265</v>
          </cell>
          <cell r="BZ341">
            <v>0</v>
          </cell>
          <cell r="CA341">
            <v>-1280.6814089999825</v>
          </cell>
          <cell r="CG341">
            <v>64204.5</v>
          </cell>
          <cell r="CH341">
            <v>0</v>
          </cell>
        </row>
        <row r="346">
          <cell r="BZ346" t="str">
            <v>OTE</v>
          </cell>
          <cell r="CA346" t="str">
            <v>P/L</v>
          </cell>
          <cell r="CG346" t="str">
            <v xml:space="preserve">Interest </v>
          </cell>
          <cell r="CH346" t="str">
            <v>Wires</v>
          </cell>
        </row>
        <row r="347">
          <cell r="BX347" t="str">
            <v>372651</v>
          </cell>
          <cell r="BZ347">
            <v>0</v>
          </cell>
          <cell r="CA347">
            <v>0</v>
          </cell>
          <cell r="CG347">
            <v>0</v>
          </cell>
          <cell r="CH347">
            <v>0</v>
          </cell>
        </row>
        <row r="383">
          <cell r="A383">
            <v>37266</v>
          </cell>
          <cell r="BX383">
            <v>37266</v>
          </cell>
          <cell r="BZ383">
            <v>0</v>
          </cell>
          <cell r="CA383">
            <v>-1280.6814089999825</v>
          </cell>
          <cell r="CG383">
            <v>64204.5</v>
          </cell>
          <cell r="CH383">
            <v>0</v>
          </cell>
        </row>
        <row r="388">
          <cell r="BZ388" t="str">
            <v>OTE</v>
          </cell>
          <cell r="CA388" t="str">
            <v>P/L</v>
          </cell>
          <cell r="CG388" t="str">
            <v xml:space="preserve">Interest </v>
          </cell>
          <cell r="CH388" t="str">
            <v>Wires</v>
          </cell>
        </row>
        <row r="389">
          <cell r="BX389" t="str">
            <v>372661</v>
          </cell>
          <cell r="BZ389">
            <v>0</v>
          </cell>
          <cell r="CA389">
            <v>0</v>
          </cell>
          <cell r="CG389">
            <v>0</v>
          </cell>
          <cell r="CH389">
            <v>0</v>
          </cell>
        </row>
        <row r="425">
          <cell r="A425">
            <v>37267</v>
          </cell>
          <cell r="BX425">
            <v>37267</v>
          </cell>
          <cell r="BZ425">
            <v>0</v>
          </cell>
          <cell r="CA425">
            <v>-1280.6814089999825</v>
          </cell>
          <cell r="CG425">
            <v>64204.5</v>
          </cell>
          <cell r="CH425">
            <v>0</v>
          </cell>
        </row>
        <row r="430">
          <cell r="BZ430" t="str">
            <v>OTE</v>
          </cell>
          <cell r="CA430" t="str">
            <v>P/L</v>
          </cell>
          <cell r="CG430" t="str">
            <v xml:space="preserve">Interest </v>
          </cell>
          <cell r="CH430" t="str">
            <v>Wires</v>
          </cell>
        </row>
        <row r="431">
          <cell r="BX431" t="str">
            <v>372671</v>
          </cell>
          <cell r="BZ431">
            <v>0</v>
          </cell>
          <cell r="CA431">
            <v>0</v>
          </cell>
          <cell r="CG431">
            <v>0</v>
          </cell>
          <cell r="CH431">
            <v>0</v>
          </cell>
        </row>
        <row r="467">
          <cell r="A467">
            <v>37268</v>
          </cell>
          <cell r="BX467">
            <v>37268</v>
          </cell>
          <cell r="BZ467">
            <v>0</v>
          </cell>
          <cell r="CA467">
            <v>-1280.6814089999825</v>
          </cell>
          <cell r="CG467">
            <v>64204.5</v>
          </cell>
          <cell r="CH467">
            <v>0</v>
          </cell>
        </row>
        <row r="472">
          <cell r="BZ472" t="str">
            <v>OTE</v>
          </cell>
          <cell r="CA472" t="str">
            <v>P/L</v>
          </cell>
          <cell r="CG472" t="str">
            <v xml:space="preserve">Interest </v>
          </cell>
          <cell r="CH472" t="str">
            <v>Wires</v>
          </cell>
        </row>
        <row r="473">
          <cell r="BX473" t="str">
            <v>372681</v>
          </cell>
          <cell r="BZ473">
            <v>0</v>
          </cell>
          <cell r="CA473">
            <v>0</v>
          </cell>
          <cell r="CG473">
            <v>0</v>
          </cell>
          <cell r="CH473">
            <v>0</v>
          </cell>
        </row>
        <row r="509">
          <cell r="A509">
            <v>37269</v>
          </cell>
          <cell r="BX509">
            <v>37269</v>
          </cell>
          <cell r="BZ509">
            <v>0</v>
          </cell>
          <cell r="CA509">
            <v>-1280.6814089999825</v>
          </cell>
          <cell r="CG509">
            <v>64204.5</v>
          </cell>
          <cell r="CH509">
            <v>0</v>
          </cell>
        </row>
        <row r="514">
          <cell r="BZ514" t="str">
            <v>OTE</v>
          </cell>
          <cell r="CA514" t="str">
            <v>P/L</v>
          </cell>
          <cell r="CG514" t="str">
            <v xml:space="preserve">Interest </v>
          </cell>
          <cell r="CH514" t="str">
            <v>Wires</v>
          </cell>
        </row>
        <row r="515">
          <cell r="BX515" t="str">
            <v>372691</v>
          </cell>
          <cell r="BZ515">
            <v>0</v>
          </cell>
          <cell r="CA515">
            <v>0</v>
          </cell>
          <cell r="CG515">
            <v>0</v>
          </cell>
          <cell r="CH515">
            <v>0</v>
          </cell>
        </row>
        <row r="551">
          <cell r="A551">
            <v>37270</v>
          </cell>
          <cell r="BX551">
            <v>37270</v>
          </cell>
          <cell r="BZ551">
            <v>0</v>
          </cell>
          <cell r="CA551">
            <v>-1280.6814089999825</v>
          </cell>
          <cell r="CG551">
            <v>64204.5</v>
          </cell>
          <cell r="CH551">
            <v>0</v>
          </cell>
        </row>
        <row r="556">
          <cell r="BZ556" t="str">
            <v>OTE</v>
          </cell>
          <cell r="CA556" t="str">
            <v>P/L</v>
          </cell>
          <cell r="CG556" t="str">
            <v xml:space="preserve">Interest </v>
          </cell>
          <cell r="CH556" t="str">
            <v>Wires</v>
          </cell>
        </row>
        <row r="557">
          <cell r="BX557" t="str">
            <v>372701</v>
          </cell>
          <cell r="BZ557">
            <v>0</v>
          </cell>
          <cell r="CA557">
            <v>0</v>
          </cell>
          <cell r="CG557">
            <v>0</v>
          </cell>
          <cell r="CH557">
            <v>0</v>
          </cell>
        </row>
        <row r="593">
          <cell r="A593">
            <v>37271</v>
          </cell>
          <cell r="BX593">
            <v>37271</v>
          </cell>
          <cell r="BZ593">
            <v>0</v>
          </cell>
          <cell r="CA593">
            <v>-1280.6814089999825</v>
          </cell>
          <cell r="CG593">
            <v>64204.5</v>
          </cell>
          <cell r="CH593">
            <v>0</v>
          </cell>
        </row>
        <row r="598">
          <cell r="BZ598" t="str">
            <v>OTE</v>
          </cell>
          <cell r="CA598" t="str">
            <v>P/L</v>
          </cell>
          <cell r="CG598" t="str">
            <v xml:space="preserve">Interest </v>
          </cell>
          <cell r="CH598" t="str">
            <v>Wires</v>
          </cell>
        </row>
        <row r="599">
          <cell r="BX599" t="str">
            <v>372711</v>
          </cell>
          <cell r="BZ599">
            <v>0</v>
          </cell>
          <cell r="CA599">
            <v>0</v>
          </cell>
          <cell r="CG599">
            <v>0</v>
          </cell>
          <cell r="CH599">
            <v>0</v>
          </cell>
        </row>
        <row r="635">
          <cell r="A635">
            <v>37272</v>
          </cell>
          <cell r="BX635">
            <v>37272</v>
          </cell>
          <cell r="BZ635">
            <v>0</v>
          </cell>
          <cell r="CA635">
            <v>-1280.6814089999825</v>
          </cell>
          <cell r="CG635">
            <v>64204.5</v>
          </cell>
          <cell r="CH635">
            <v>0</v>
          </cell>
        </row>
        <row r="640">
          <cell r="BZ640" t="str">
            <v>OTE</v>
          </cell>
          <cell r="CA640" t="str">
            <v>P/L</v>
          </cell>
          <cell r="CG640" t="str">
            <v xml:space="preserve">Interest </v>
          </cell>
          <cell r="CH640" t="str">
            <v>Wires</v>
          </cell>
        </row>
        <row r="641">
          <cell r="BX641" t="str">
            <v>372721</v>
          </cell>
          <cell r="BZ641">
            <v>0</v>
          </cell>
          <cell r="CA641">
            <v>0</v>
          </cell>
          <cell r="CG641">
            <v>0</v>
          </cell>
          <cell r="CH641">
            <v>0</v>
          </cell>
        </row>
        <row r="677">
          <cell r="A677">
            <v>37273</v>
          </cell>
          <cell r="BX677">
            <v>37273</v>
          </cell>
          <cell r="BZ677">
            <v>0</v>
          </cell>
          <cell r="CA677">
            <v>-1280.6814089999825</v>
          </cell>
          <cell r="CG677">
            <v>64204.5</v>
          </cell>
          <cell r="CH677">
            <v>0</v>
          </cell>
        </row>
        <row r="682">
          <cell r="BZ682" t="str">
            <v>OTE</v>
          </cell>
          <cell r="CA682" t="str">
            <v>P/L</v>
          </cell>
          <cell r="CG682" t="str">
            <v xml:space="preserve">Interest </v>
          </cell>
          <cell r="CH682" t="str">
            <v>Wires</v>
          </cell>
        </row>
        <row r="683">
          <cell r="BX683" t="str">
            <v>372731</v>
          </cell>
          <cell r="BZ683">
            <v>0</v>
          </cell>
          <cell r="CA683">
            <v>0</v>
          </cell>
          <cell r="CG683">
            <v>0</v>
          </cell>
          <cell r="CH683">
            <v>0</v>
          </cell>
        </row>
        <row r="719">
          <cell r="A719">
            <v>37274</v>
          </cell>
          <cell r="BX719">
            <v>37274</v>
          </cell>
          <cell r="BZ719">
            <v>0</v>
          </cell>
          <cell r="CA719">
            <v>-1280.6814089999825</v>
          </cell>
          <cell r="CG719">
            <v>64204.5</v>
          </cell>
          <cell r="CH719">
            <v>0</v>
          </cell>
        </row>
        <row r="724">
          <cell r="BZ724" t="str">
            <v>OTE</v>
          </cell>
          <cell r="CA724" t="str">
            <v>P/L</v>
          </cell>
          <cell r="CG724" t="str">
            <v xml:space="preserve">Interest </v>
          </cell>
          <cell r="CH724" t="str">
            <v>Wires</v>
          </cell>
        </row>
        <row r="725">
          <cell r="BX725" t="str">
            <v>372741</v>
          </cell>
          <cell r="BZ725">
            <v>0</v>
          </cell>
          <cell r="CA725">
            <v>0</v>
          </cell>
          <cell r="CG725">
            <v>0</v>
          </cell>
          <cell r="CH725">
            <v>0</v>
          </cell>
        </row>
        <row r="761">
          <cell r="A761">
            <v>37275</v>
          </cell>
          <cell r="BX761">
            <v>37275</v>
          </cell>
          <cell r="BZ761">
            <v>0</v>
          </cell>
          <cell r="CA761">
            <v>-1280.6814089999825</v>
          </cell>
          <cell r="CG761">
            <v>64204.5</v>
          </cell>
          <cell r="CH761">
            <v>0</v>
          </cell>
        </row>
        <row r="766">
          <cell r="BZ766" t="str">
            <v>OTE</v>
          </cell>
          <cell r="CA766" t="str">
            <v>P/L</v>
          </cell>
          <cell r="CG766" t="str">
            <v xml:space="preserve">Interest </v>
          </cell>
          <cell r="CH766" t="str">
            <v>Wires</v>
          </cell>
        </row>
        <row r="767">
          <cell r="BX767" t="str">
            <v>372751</v>
          </cell>
          <cell r="BZ767">
            <v>0</v>
          </cell>
          <cell r="CA767">
            <v>0</v>
          </cell>
          <cell r="CG767">
            <v>0</v>
          </cell>
          <cell r="CH767">
            <v>0</v>
          </cell>
        </row>
        <row r="803">
          <cell r="A803">
            <v>37276</v>
          </cell>
          <cell r="BX803">
            <v>37276</v>
          </cell>
          <cell r="BZ803">
            <v>0</v>
          </cell>
          <cell r="CA803">
            <v>-1280.6814089999825</v>
          </cell>
          <cell r="CG803">
            <v>64204.5</v>
          </cell>
          <cell r="CH803">
            <v>0</v>
          </cell>
        </row>
        <row r="808">
          <cell r="BZ808" t="str">
            <v>OTE</v>
          </cell>
          <cell r="CA808" t="str">
            <v>P/L</v>
          </cell>
          <cell r="CG808" t="str">
            <v xml:space="preserve">Interest </v>
          </cell>
          <cell r="CH808" t="str">
            <v>Wires</v>
          </cell>
        </row>
        <row r="809">
          <cell r="BX809" t="str">
            <v>372761</v>
          </cell>
          <cell r="BZ809">
            <v>0</v>
          </cell>
          <cell r="CA809">
            <v>0</v>
          </cell>
          <cell r="CG809">
            <v>0</v>
          </cell>
          <cell r="CH809">
            <v>0</v>
          </cell>
        </row>
        <row r="845">
          <cell r="A845">
            <v>37277</v>
          </cell>
          <cell r="BX845">
            <v>37277</v>
          </cell>
          <cell r="BZ845">
            <v>0</v>
          </cell>
          <cell r="CA845">
            <v>-1280.6814089999825</v>
          </cell>
          <cell r="CG845">
            <v>64204.5</v>
          </cell>
          <cell r="CH845">
            <v>0</v>
          </cell>
        </row>
        <row r="850">
          <cell r="BZ850" t="str">
            <v>OTE</v>
          </cell>
          <cell r="CA850" t="str">
            <v>P/L</v>
          </cell>
          <cell r="CG850" t="str">
            <v xml:space="preserve">Interest </v>
          </cell>
          <cell r="CH850" t="str">
            <v>Wires</v>
          </cell>
        </row>
        <row r="851">
          <cell r="BX851" t="str">
            <v>372771</v>
          </cell>
          <cell r="BZ851">
            <v>0</v>
          </cell>
          <cell r="CA851">
            <v>0</v>
          </cell>
          <cell r="CG851">
            <v>0</v>
          </cell>
          <cell r="CH851">
            <v>0</v>
          </cell>
        </row>
        <row r="887">
          <cell r="A887">
            <v>37278</v>
          </cell>
          <cell r="BX887">
            <v>37278</v>
          </cell>
          <cell r="BZ887">
            <v>0</v>
          </cell>
          <cell r="CA887">
            <v>-1280.6814089999825</v>
          </cell>
          <cell r="CG887">
            <v>64204.5</v>
          </cell>
          <cell r="CH887">
            <v>0</v>
          </cell>
        </row>
        <row r="892">
          <cell r="BZ892" t="str">
            <v>OTE</v>
          </cell>
          <cell r="CA892" t="str">
            <v>P/L</v>
          </cell>
          <cell r="CG892" t="str">
            <v xml:space="preserve">Interest </v>
          </cell>
          <cell r="CH892" t="str">
            <v>Wires</v>
          </cell>
        </row>
        <row r="893">
          <cell r="BX893" t="str">
            <v>372781</v>
          </cell>
          <cell r="BZ893">
            <v>0</v>
          </cell>
          <cell r="CA893">
            <v>0</v>
          </cell>
          <cell r="CG893">
            <v>0</v>
          </cell>
          <cell r="CH893">
            <v>0</v>
          </cell>
        </row>
        <row r="929">
          <cell r="A929">
            <v>37279</v>
          </cell>
          <cell r="BX929">
            <v>37279</v>
          </cell>
          <cell r="BZ929">
            <v>0</v>
          </cell>
          <cell r="CA929">
            <v>-1280.6814089999825</v>
          </cell>
          <cell r="CG929">
            <v>64204.5</v>
          </cell>
          <cell r="CH929">
            <v>0</v>
          </cell>
        </row>
        <row r="934">
          <cell r="BZ934" t="str">
            <v>OTE</v>
          </cell>
          <cell r="CA934" t="str">
            <v>P/L</v>
          </cell>
          <cell r="CG934" t="str">
            <v xml:space="preserve">Interest </v>
          </cell>
          <cell r="CH934" t="str">
            <v>Wires</v>
          </cell>
        </row>
        <row r="935">
          <cell r="BX935" t="str">
            <v>372791</v>
          </cell>
          <cell r="BZ935">
            <v>0</v>
          </cell>
          <cell r="CA935">
            <v>0</v>
          </cell>
          <cell r="CG935">
            <v>0</v>
          </cell>
          <cell r="CH935">
            <v>0</v>
          </cell>
        </row>
        <row r="971">
          <cell r="A971">
            <v>37280</v>
          </cell>
          <cell r="BX971">
            <v>37280</v>
          </cell>
          <cell r="BZ971">
            <v>0</v>
          </cell>
          <cell r="CA971">
            <v>-1280.6814089999825</v>
          </cell>
          <cell r="CG971">
            <v>64204.5</v>
          </cell>
          <cell r="CH971">
            <v>0</v>
          </cell>
        </row>
        <row r="976">
          <cell r="BZ976" t="str">
            <v>OTE</v>
          </cell>
          <cell r="CA976" t="str">
            <v>P/L</v>
          </cell>
          <cell r="CG976" t="str">
            <v xml:space="preserve">Interest </v>
          </cell>
          <cell r="CH976" t="str">
            <v>Wires</v>
          </cell>
        </row>
        <row r="977">
          <cell r="BX977" t="str">
            <v>372801</v>
          </cell>
          <cell r="BZ977">
            <v>0</v>
          </cell>
          <cell r="CA977">
            <v>0</v>
          </cell>
          <cell r="CG977">
            <v>0</v>
          </cell>
          <cell r="CH977">
            <v>0</v>
          </cell>
        </row>
        <row r="1013">
          <cell r="A1013">
            <v>37281</v>
          </cell>
          <cell r="BX1013">
            <v>37281</v>
          </cell>
          <cell r="BZ1013">
            <v>0</v>
          </cell>
          <cell r="CA1013">
            <v>-1280.6814089999825</v>
          </cell>
          <cell r="CG1013">
            <v>64204.5</v>
          </cell>
          <cell r="CH1013">
            <v>0</v>
          </cell>
        </row>
        <row r="1018">
          <cell r="BZ1018" t="str">
            <v>OTE</v>
          </cell>
          <cell r="CA1018" t="str">
            <v>P/L</v>
          </cell>
          <cell r="CG1018" t="str">
            <v xml:space="preserve">Interest </v>
          </cell>
          <cell r="CH1018" t="str">
            <v>Wires</v>
          </cell>
        </row>
        <row r="1019">
          <cell r="BX1019" t="str">
            <v>372811</v>
          </cell>
          <cell r="BZ1019">
            <v>0</v>
          </cell>
          <cell r="CA1019">
            <v>0</v>
          </cell>
          <cell r="CG1019">
            <v>0</v>
          </cell>
          <cell r="CH1019">
            <v>0</v>
          </cell>
        </row>
        <row r="1055">
          <cell r="A1055">
            <v>37282</v>
          </cell>
          <cell r="BX1055">
            <v>37282</v>
          </cell>
          <cell r="BZ1055">
            <v>0</v>
          </cell>
          <cell r="CA1055">
            <v>-1280.6814089999825</v>
          </cell>
          <cell r="CG1055">
            <v>64204.5</v>
          </cell>
          <cell r="CH1055">
            <v>0</v>
          </cell>
        </row>
        <row r="1060">
          <cell r="BZ1060" t="str">
            <v>OTE</v>
          </cell>
          <cell r="CA1060" t="str">
            <v>P/L</v>
          </cell>
          <cell r="CG1060" t="str">
            <v xml:space="preserve">Interest </v>
          </cell>
          <cell r="CH1060" t="str">
            <v>Wires</v>
          </cell>
        </row>
        <row r="1061">
          <cell r="BX1061" t="str">
            <v>372821</v>
          </cell>
          <cell r="BZ1061">
            <v>0</v>
          </cell>
          <cell r="CA1061">
            <v>0</v>
          </cell>
          <cell r="CG1061">
            <v>0</v>
          </cell>
          <cell r="CH1061">
            <v>0</v>
          </cell>
        </row>
        <row r="1097">
          <cell r="A1097">
            <v>37283</v>
          </cell>
          <cell r="BX1097">
            <v>37283</v>
          </cell>
          <cell r="BZ1097">
            <v>0</v>
          </cell>
          <cell r="CA1097">
            <v>-1280.6814089999825</v>
          </cell>
          <cell r="CG1097">
            <v>64204.5</v>
          </cell>
          <cell r="CH1097">
            <v>0</v>
          </cell>
        </row>
        <row r="1102">
          <cell r="BZ1102" t="str">
            <v>OTE</v>
          </cell>
          <cell r="CA1102" t="str">
            <v>P/L</v>
          </cell>
          <cell r="CG1102" t="str">
            <v xml:space="preserve">Interest </v>
          </cell>
          <cell r="CH1102" t="str">
            <v>Wires</v>
          </cell>
        </row>
        <row r="1103">
          <cell r="BX1103" t="str">
            <v>372831</v>
          </cell>
          <cell r="BZ1103">
            <v>0</v>
          </cell>
          <cell r="CA1103">
            <v>0</v>
          </cell>
          <cell r="CG1103">
            <v>0</v>
          </cell>
          <cell r="CH1103">
            <v>0</v>
          </cell>
        </row>
        <row r="1139">
          <cell r="A1139">
            <v>37284</v>
          </cell>
          <cell r="BX1139">
            <v>37284</v>
          </cell>
          <cell r="BZ1139">
            <v>0</v>
          </cell>
          <cell r="CA1139">
            <v>-1280.6814089999825</v>
          </cell>
          <cell r="CG1139">
            <v>64204.5</v>
          </cell>
          <cell r="CH1139">
            <v>0</v>
          </cell>
        </row>
        <row r="1144">
          <cell r="BZ1144" t="str">
            <v>OTE</v>
          </cell>
          <cell r="CA1144" t="str">
            <v>P/L</v>
          </cell>
          <cell r="CG1144" t="str">
            <v xml:space="preserve">Interest </v>
          </cell>
          <cell r="CH1144" t="str">
            <v>Wires</v>
          </cell>
        </row>
        <row r="1145">
          <cell r="BX1145" t="str">
            <v>372841</v>
          </cell>
          <cell r="BZ1145">
            <v>0</v>
          </cell>
          <cell r="CA1145">
            <v>0</v>
          </cell>
          <cell r="CG1145">
            <v>0</v>
          </cell>
          <cell r="CH1145">
            <v>0</v>
          </cell>
        </row>
        <row r="1181">
          <cell r="A1181">
            <v>37285</v>
          </cell>
          <cell r="BX1181">
            <v>37285</v>
          </cell>
          <cell r="BZ1181">
            <v>0</v>
          </cell>
          <cell r="CA1181">
            <v>-1280.6814089999825</v>
          </cell>
          <cell r="CG1181">
            <v>64204.5</v>
          </cell>
          <cell r="CH1181">
            <v>0</v>
          </cell>
        </row>
        <row r="1186">
          <cell r="BZ1186" t="str">
            <v>OTE</v>
          </cell>
          <cell r="CA1186" t="str">
            <v>P/L</v>
          </cell>
          <cell r="CG1186" t="str">
            <v xml:space="preserve">Interest </v>
          </cell>
          <cell r="CH1186" t="str">
            <v>Wires</v>
          </cell>
        </row>
        <row r="1187">
          <cell r="BX1187" t="str">
            <v>372851</v>
          </cell>
          <cell r="BZ1187">
            <v>0</v>
          </cell>
          <cell r="CA1187">
            <v>0</v>
          </cell>
          <cell r="CG1187">
            <v>0</v>
          </cell>
          <cell r="CH1187">
            <v>0</v>
          </cell>
        </row>
        <row r="1223">
          <cell r="A1223">
            <v>37286</v>
          </cell>
          <cell r="BX1223">
            <v>37286</v>
          </cell>
          <cell r="BZ1223">
            <v>0</v>
          </cell>
          <cell r="CA1223">
            <v>-1280.6814089999825</v>
          </cell>
          <cell r="CG1223">
            <v>64204.5</v>
          </cell>
          <cell r="CH1223">
            <v>0</v>
          </cell>
        </row>
        <row r="1228">
          <cell r="BZ1228" t="str">
            <v>OTE</v>
          </cell>
          <cell r="CA1228" t="str">
            <v>P/L</v>
          </cell>
          <cell r="CG1228" t="str">
            <v xml:space="preserve">Interest </v>
          </cell>
          <cell r="CH1228" t="str">
            <v>Wires</v>
          </cell>
        </row>
        <row r="1229">
          <cell r="BX1229" t="str">
            <v>372861</v>
          </cell>
          <cell r="BZ1229">
            <v>0</v>
          </cell>
          <cell r="CA1229">
            <v>0</v>
          </cell>
          <cell r="CG1229">
            <v>0</v>
          </cell>
          <cell r="CH1229">
            <v>0</v>
          </cell>
        </row>
        <row r="1265">
          <cell r="A1265">
            <v>37287</v>
          </cell>
          <cell r="BX1265">
            <v>37287</v>
          </cell>
          <cell r="BZ1265">
            <v>0</v>
          </cell>
          <cell r="CA1265">
            <v>-1280.6814089999825</v>
          </cell>
          <cell r="CG1265">
            <v>64204.5</v>
          </cell>
          <cell r="CH1265">
            <v>0</v>
          </cell>
        </row>
        <row r="1270">
          <cell r="BZ1270" t="str">
            <v>OTE</v>
          </cell>
          <cell r="CA1270" t="str">
            <v>P/L</v>
          </cell>
          <cell r="CG1270" t="str">
            <v xml:space="preserve">Interest </v>
          </cell>
          <cell r="CH1270" t="str">
            <v>Wires</v>
          </cell>
        </row>
        <row r="1271">
          <cell r="BX1271" t="str">
            <v>372871</v>
          </cell>
          <cell r="BZ1271">
            <v>0</v>
          </cell>
          <cell r="CA1271">
            <v>0</v>
          </cell>
          <cell r="CG1271">
            <v>0</v>
          </cell>
          <cell r="CH1271">
            <v>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4.849999999627471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4.849999999627471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</row>
        <row r="10">
          <cell r="BB10" t="str">
            <v>OTE</v>
          </cell>
        </row>
        <row r="11">
          <cell r="BB11">
            <v>0</v>
          </cell>
        </row>
        <row r="47">
          <cell r="A47">
            <v>37258</v>
          </cell>
          <cell r="BB47">
            <v>0</v>
          </cell>
        </row>
        <row r="52">
          <cell r="BB52" t="str">
            <v>OTE</v>
          </cell>
        </row>
        <row r="53">
          <cell r="BB53">
            <v>0</v>
          </cell>
        </row>
        <row r="89">
          <cell r="A89">
            <v>37259</v>
          </cell>
          <cell r="BB89">
            <v>0</v>
          </cell>
        </row>
        <row r="94">
          <cell r="BB94" t="str">
            <v>OTE</v>
          </cell>
        </row>
        <row r="95">
          <cell r="BB95">
            <v>0</v>
          </cell>
        </row>
        <row r="131">
          <cell r="A131">
            <v>37260</v>
          </cell>
          <cell r="BB131">
            <v>0</v>
          </cell>
        </row>
        <row r="136">
          <cell r="BB136" t="str">
            <v>OTE</v>
          </cell>
        </row>
        <row r="137">
          <cell r="BB137">
            <v>0</v>
          </cell>
        </row>
        <row r="173">
          <cell r="A173">
            <v>37261</v>
          </cell>
          <cell r="BB173">
            <v>0</v>
          </cell>
        </row>
        <row r="178">
          <cell r="BB178" t="str">
            <v>OTE</v>
          </cell>
        </row>
        <row r="179">
          <cell r="BB179">
            <v>0</v>
          </cell>
        </row>
        <row r="215">
          <cell r="A215">
            <v>37262</v>
          </cell>
          <cell r="BB215">
            <v>0</v>
          </cell>
        </row>
        <row r="220">
          <cell r="BB220" t="str">
            <v>OTE</v>
          </cell>
        </row>
        <row r="221">
          <cell r="BB221">
            <v>0</v>
          </cell>
        </row>
        <row r="257">
          <cell r="A257">
            <v>37263</v>
          </cell>
          <cell r="BB257">
            <v>0</v>
          </cell>
        </row>
        <row r="262">
          <cell r="BB262" t="str">
            <v>OTE</v>
          </cell>
        </row>
        <row r="263">
          <cell r="BB263">
            <v>0</v>
          </cell>
        </row>
        <row r="299">
          <cell r="A299">
            <v>37264</v>
          </cell>
          <cell r="BB299">
            <v>0</v>
          </cell>
        </row>
        <row r="304">
          <cell r="BB304" t="str">
            <v>OTE</v>
          </cell>
        </row>
        <row r="305">
          <cell r="BB305">
            <v>0</v>
          </cell>
        </row>
        <row r="341">
          <cell r="A341">
            <v>37265</v>
          </cell>
          <cell r="BB341">
            <v>0</v>
          </cell>
        </row>
        <row r="346">
          <cell r="BB346" t="str">
            <v>OTE</v>
          </cell>
        </row>
        <row r="347">
          <cell r="BB347">
            <v>0</v>
          </cell>
        </row>
        <row r="383">
          <cell r="A383">
            <v>37266</v>
          </cell>
          <cell r="BB383">
            <v>0</v>
          </cell>
        </row>
        <row r="388">
          <cell r="BB388" t="str">
            <v>OTE</v>
          </cell>
        </row>
        <row r="389">
          <cell r="BB389">
            <v>0</v>
          </cell>
        </row>
        <row r="425">
          <cell r="A425">
            <v>37267</v>
          </cell>
          <cell r="BB425">
            <v>0</v>
          </cell>
        </row>
        <row r="430">
          <cell r="BB430" t="str">
            <v>OTE</v>
          </cell>
        </row>
        <row r="431">
          <cell r="BB431">
            <v>0</v>
          </cell>
        </row>
        <row r="467">
          <cell r="A467">
            <v>37268</v>
          </cell>
          <cell r="BB467">
            <v>0</v>
          </cell>
        </row>
        <row r="472">
          <cell r="BB472" t="str">
            <v>OTE</v>
          </cell>
        </row>
        <row r="473">
          <cell r="BB473">
            <v>0</v>
          </cell>
        </row>
        <row r="509">
          <cell r="A509">
            <v>37269</v>
          </cell>
          <cell r="BB509">
            <v>0</v>
          </cell>
        </row>
        <row r="514">
          <cell r="BB514" t="str">
            <v>OTE</v>
          </cell>
        </row>
        <row r="515">
          <cell r="BB515">
            <v>0</v>
          </cell>
        </row>
        <row r="551">
          <cell r="A551">
            <v>37270</v>
          </cell>
          <cell r="BB551">
            <v>0</v>
          </cell>
        </row>
        <row r="556">
          <cell r="BB556" t="str">
            <v>OTE</v>
          </cell>
        </row>
        <row r="557">
          <cell r="BB557">
            <v>0</v>
          </cell>
        </row>
        <row r="593">
          <cell r="A593">
            <v>37271</v>
          </cell>
          <cell r="BB593">
            <v>0</v>
          </cell>
        </row>
        <row r="598">
          <cell r="BB598" t="str">
            <v>OTE</v>
          </cell>
        </row>
        <row r="599">
          <cell r="BB599">
            <v>0</v>
          </cell>
        </row>
        <row r="635">
          <cell r="A635">
            <v>37272</v>
          </cell>
          <cell r="BB635">
            <v>0</v>
          </cell>
        </row>
        <row r="640">
          <cell r="BB640" t="str">
            <v>OTE</v>
          </cell>
        </row>
        <row r="641">
          <cell r="BB641">
            <v>0</v>
          </cell>
        </row>
        <row r="677">
          <cell r="A677">
            <v>37273</v>
          </cell>
          <cell r="BB677">
            <v>0</v>
          </cell>
        </row>
        <row r="682">
          <cell r="BB682" t="str">
            <v>OTE</v>
          </cell>
        </row>
        <row r="683">
          <cell r="BB683">
            <v>0</v>
          </cell>
        </row>
        <row r="719">
          <cell r="A719">
            <v>37274</v>
          </cell>
          <cell r="BB719">
            <v>0</v>
          </cell>
        </row>
        <row r="724">
          <cell r="BB724" t="str">
            <v>OTE</v>
          </cell>
        </row>
        <row r="725">
          <cell r="BB725">
            <v>0</v>
          </cell>
        </row>
        <row r="761">
          <cell r="A761">
            <v>37275</v>
          </cell>
          <cell r="BB761">
            <v>0</v>
          </cell>
        </row>
        <row r="766">
          <cell r="BB766" t="str">
            <v>OTE</v>
          </cell>
        </row>
        <row r="767">
          <cell r="BB767">
            <v>0</v>
          </cell>
        </row>
        <row r="803">
          <cell r="A803">
            <v>37276</v>
          </cell>
          <cell r="BB803">
            <v>0</v>
          </cell>
        </row>
        <row r="808">
          <cell r="BB808" t="str">
            <v>OTE</v>
          </cell>
        </row>
        <row r="809">
          <cell r="BB809">
            <v>0</v>
          </cell>
        </row>
        <row r="845">
          <cell r="A845">
            <v>37277</v>
          </cell>
          <cell r="BB845">
            <v>0</v>
          </cell>
        </row>
        <row r="850">
          <cell r="BB850" t="str">
            <v>OTE</v>
          </cell>
        </row>
        <row r="851">
          <cell r="BB851">
            <v>0</v>
          </cell>
        </row>
        <row r="887">
          <cell r="A887">
            <v>37278</v>
          </cell>
          <cell r="BB887">
            <v>0</v>
          </cell>
        </row>
        <row r="892">
          <cell r="BB892" t="str">
            <v>OTE</v>
          </cell>
        </row>
        <row r="893">
          <cell r="BB893">
            <v>0</v>
          </cell>
        </row>
        <row r="929">
          <cell r="A929">
            <v>37279</v>
          </cell>
          <cell r="BB929">
            <v>0</v>
          </cell>
        </row>
        <row r="934">
          <cell r="BB934" t="str">
            <v>OTE</v>
          </cell>
        </row>
        <row r="935">
          <cell r="BB935">
            <v>0</v>
          </cell>
        </row>
        <row r="971">
          <cell r="A971">
            <v>37280</v>
          </cell>
          <cell r="BB971">
            <v>0</v>
          </cell>
        </row>
        <row r="976">
          <cell r="BB976" t="str">
            <v>OTE</v>
          </cell>
        </row>
        <row r="977">
          <cell r="BB977">
            <v>0</v>
          </cell>
        </row>
        <row r="1013">
          <cell r="A1013">
            <v>37281</v>
          </cell>
          <cell r="BB1013">
            <v>0</v>
          </cell>
        </row>
        <row r="1018">
          <cell r="BB1018" t="str">
            <v>OTE</v>
          </cell>
        </row>
        <row r="1019">
          <cell r="BB1019">
            <v>0</v>
          </cell>
        </row>
        <row r="1055">
          <cell r="A1055">
            <v>37282</v>
          </cell>
          <cell r="BB1055">
            <v>0</v>
          </cell>
        </row>
        <row r="1060">
          <cell r="BB1060" t="str">
            <v>OTE</v>
          </cell>
        </row>
        <row r="1061">
          <cell r="BB1061">
            <v>0</v>
          </cell>
        </row>
        <row r="1097">
          <cell r="A1097">
            <v>37283</v>
          </cell>
          <cell r="BB1097">
            <v>0</v>
          </cell>
        </row>
        <row r="1102">
          <cell r="BB1102" t="str">
            <v>OTE</v>
          </cell>
        </row>
        <row r="1103">
          <cell r="BB1103">
            <v>0</v>
          </cell>
        </row>
        <row r="1139">
          <cell r="A1139">
            <v>37284</v>
          </cell>
          <cell r="BB1139">
            <v>0</v>
          </cell>
        </row>
        <row r="1144">
          <cell r="BB1144" t="str">
            <v>OTE</v>
          </cell>
        </row>
        <row r="1145">
          <cell r="BB1145">
            <v>0</v>
          </cell>
        </row>
        <row r="1181">
          <cell r="A1181">
            <v>37285</v>
          </cell>
          <cell r="BB1181">
            <v>0</v>
          </cell>
        </row>
        <row r="1186">
          <cell r="BB1186" t="str">
            <v>OTE</v>
          </cell>
        </row>
        <row r="1187">
          <cell r="BB1187">
            <v>0</v>
          </cell>
        </row>
        <row r="1223">
          <cell r="A1223">
            <v>37286</v>
          </cell>
          <cell r="BB1223">
            <v>0</v>
          </cell>
        </row>
        <row r="1228">
          <cell r="BB1228" t="str">
            <v>OTE</v>
          </cell>
        </row>
        <row r="1229">
          <cell r="BB1229">
            <v>0</v>
          </cell>
        </row>
      </sheetData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80449517.160000056</v>
          </cell>
          <cell r="DJ5">
            <v>0</v>
          </cell>
        </row>
        <row r="10">
          <cell r="DB10" t="str">
            <v>OTE</v>
          </cell>
          <cell r="DJ10" t="str">
            <v>Wires</v>
          </cell>
        </row>
        <row r="11">
          <cell r="DB11">
            <v>0</v>
          </cell>
          <cell r="DJ11">
            <v>0</v>
          </cell>
        </row>
        <row r="47">
          <cell r="A47">
            <v>37258</v>
          </cell>
          <cell r="DB47">
            <v>80449517.160000056</v>
          </cell>
          <cell r="DJ47">
            <v>0</v>
          </cell>
        </row>
        <row r="52">
          <cell r="DB52" t="str">
            <v>OTE</v>
          </cell>
          <cell r="DJ52" t="str">
            <v>Wires</v>
          </cell>
        </row>
        <row r="53">
          <cell r="DB53">
            <v>0</v>
          </cell>
          <cell r="DJ53">
            <v>0</v>
          </cell>
        </row>
        <row r="89">
          <cell r="A89">
            <v>37259</v>
          </cell>
          <cell r="DB89">
            <v>80439442.160000056</v>
          </cell>
          <cell r="DJ89">
            <v>0</v>
          </cell>
        </row>
        <row r="94">
          <cell r="DB94" t="str">
            <v>OTE</v>
          </cell>
          <cell r="DJ94" t="str">
            <v>Wires</v>
          </cell>
        </row>
        <row r="95">
          <cell r="DB95">
            <v>0</v>
          </cell>
          <cell r="DJ95">
            <v>0</v>
          </cell>
        </row>
        <row r="131">
          <cell r="A131">
            <v>37260</v>
          </cell>
          <cell r="DB131">
            <v>80439442.160000056</v>
          </cell>
          <cell r="DJ131">
            <v>0</v>
          </cell>
        </row>
        <row r="136">
          <cell r="DB136" t="str">
            <v>OTE</v>
          </cell>
          <cell r="DJ136" t="str">
            <v>Wires</v>
          </cell>
        </row>
        <row r="137">
          <cell r="DB137">
            <v>0</v>
          </cell>
          <cell r="DJ137">
            <v>0</v>
          </cell>
        </row>
        <row r="173">
          <cell r="A173">
            <v>37261</v>
          </cell>
          <cell r="DB173">
            <v>80439442.160000056</v>
          </cell>
          <cell r="DJ173">
            <v>0</v>
          </cell>
        </row>
        <row r="178">
          <cell r="DB178" t="str">
            <v>OTE</v>
          </cell>
          <cell r="DJ178" t="str">
            <v>Wires</v>
          </cell>
        </row>
        <row r="179">
          <cell r="DB179">
            <v>0</v>
          </cell>
          <cell r="DJ179">
            <v>0</v>
          </cell>
        </row>
        <row r="215">
          <cell r="A215">
            <v>37262</v>
          </cell>
          <cell r="DB215">
            <v>80439442.160000056</v>
          </cell>
          <cell r="DJ215">
            <v>0</v>
          </cell>
        </row>
        <row r="220">
          <cell r="DB220" t="str">
            <v>OTE</v>
          </cell>
          <cell r="DJ220" t="str">
            <v>Wires</v>
          </cell>
        </row>
        <row r="221">
          <cell r="DB221">
            <v>0</v>
          </cell>
          <cell r="DJ221">
            <v>0</v>
          </cell>
        </row>
        <row r="257">
          <cell r="A257">
            <v>37263</v>
          </cell>
          <cell r="DB257">
            <v>80439442.160000056</v>
          </cell>
          <cell r="DJ257">
            <v>0</v>
          </cell>
        </row>
        <row r="262">
          <cell r="DB262" t="str">
            <v>OTE</v>
          </cell>
          <cell r="DJ262" t="str">
            <v>Wires</v>
          </cell>
        </row>
        <row r="263">
          <cell r="DB263">
            <v>0</v>
          </cell>
          <cell r="DJ263">
            <v>0</v>
          </cell>
        </row>
        <row r="299">
          <cell r="A299">
            <v>37264</v>
          </cell>
          <cell r="DB299">
            <v>80439442.160000056</v>
          </cell>
          <cell r="DJ299">
            <v>0</v>
          </cell>
        </row>
        <row r="304">
          <cell r="DB304" t="str">
            <v>OTE</v>
          </cell>
          <cell r="DJ304" t="str">
            <v>Wires</v>
          </cell>
        </row>
        <row r="305">
          <cell r="DB305">
            <v>0</v>
          </cell>
          <cell r="DJ305">
            <v>0</v>
          </cell>
        </row>
        <row r="341">
          <cell r="A341">
            <v>37265</v>
          </cell>
          <cell r="DB341">
            <v>80439442.160000056</v>
          </cell>
          <cell r="DJ341">
            <v>0</v>
          </cell>
        </row>
        <row r="346">
          <cell r="DB346" t="str">
            <v>OTE</v>
          </cell>
          <cell r="DJ346" t="str">
            <v>Wires</v>
          </cell>
        </row>
        <row r="347">
          <cell r="DB347">
            <v>0</v>
          </cell>
          <cell r="DJ347">
            <v>0</v>
          </cell>
        </row>
        <row r="383">
          <cell r="A383">
            <v>37266</v>
          </cell>
          <cell r="DB383">
            <v>80439442.160000056</v>
          </cell>
          <cell r="DJ383">
            <v>0</v>
          </cell>
        </row>
        <row r="388">
          <cell r="DB388" t="str">
            <v>OTE</v>
          </cell>
          <cell r="DJ388" t="str">
            <v>Wires</v>
          </cell>
        </row>
        <row r="389">
          <cell r="DB389">
            <v>0</v>
          </cell>
          <cell r="DJ389">
            <v>0</v>
          </cell>
        </row>
        <row r="425">
          <cell r="A425">
            <v>37267</v>
          </cell>
          <cell r="DB425">
            <v>80439442.160000056</v>
          </cell>
          <cell r="DJ425">
            <v>0</v>
          </cell>
        </row>
        <row r="430">
          <cell r="DB430" t="str">
            <v>OTE</v>
          </cell>
          <cell r="DJ430" t="str">
            <v>Wires</v>
          </cell>
        </row>
        <row r="431">
          <cell r="DB431">
            <v>0</v>
          </cell>
          <cell r="DJ431">
            <v>0</v>
          </cell>
        </row>
        <row r="467">
          <cell r="A467">
            <v>37268</v>
          </cell>
          <cell r="DB467">
            <v>80439442.160000056</v>
          </cell>
          <cell r="DJ467">
            <v>0</v>
          </cell>
        </row>
        <row r="472">
          <cell r="DB472" t="str">
            <v>OTE</v>
          </cell>
          <cell r="DJ472" t="str">
            <v>Wires</v>
          </cell>
        </row>
        <row r="473">
          <cell r="DB473">
            <v>0</v>
          </cell>
          <cell r="DJ473">
            <v>0</v>
          </cell>
        </row>
        <row r="509">
          <cell r="A509">
            <v>37269</v>
          </cell>
          <cell r="DB509">
            <v>80439442.160000056</v>
          </cell>
          <cell r="DJ509">
            <v>0</v>
          </cell>
        </row>
        <row r="514">
          <cell r="DB514" t="str">
            <v>OTE</v>
          </cell>
          <cell r="DJ514" t="str">
            <v>Wires</v>
          </cell>
        </row>
        <row r="515">
          <cell r="DB515">
            <v>0</v>
          </cell>
          <cell r="DJ515">
            <v>0</v>
          </cell>
        </row>
        <row r="551">
          <cell r="A551">
            <v>37270</v>
          </cell>
          <cell r="DB551">
            <v>80439442.160000056</v>
          </cell>
          <cell r="DJ551">
            <v>0</v>
          </cell>
        </row>
        <row r="556">
          <cell r="DB556" t="str">
            <v>OTE</v>
          </cell>
          <cell r="DJ556" t="str">
            <v>Wires</v>
          </cell>
        </row>
        <row r="557">
          <cell r="DB557">
            <v>0</v>
          </cell>
          <cell r="DJ557">
            <v>0</v>
          </cell>
        </row>
        <row r="593">
          <cell r="A593">
            <v>37271</v>
          </cell>
          <cell r="DB593">
            <v>80439442.160000056</v>
          </cell>
          <cell r="DJ593">
            <v>0</v>
          </cell>
        </row>
        <row r="598">
          <cell r="DB598" t="str">
            <v>OTE</v>
          </cell>
          <cell r="DJ598" t="str">
            <v>Wires</v>
          </cell>
        </row>
        <row r="599">
          <cell r="DB599">
            <v>0</v>
          </cell>
          <cell r="DJ599">
            <v>0</v>
          </cell>
        </row>
        <row r="635">
          <cell r="A635">
            <v>37272</v>
          </cell>
          <cell r="DB635">
            <v>80439442.160000056</v>
          </cell>
          <cell r="DJ635">
            <v>0</v>
          </cell>
        </row>
        <row r="640">
          <cell r="DB640" t="str">
            <v>OTE</v>
          </cell>
          <cell r="DJ640" t="str">
            <v>Wires</v>
          </cell>
        </row>
        <row r="641">
          <cell r="DB641">
            <v>0</v>
          </cell>
          <cell r="DJ641">
            <v>0</v>
          </cell>
        </row>
        <row r="677">
          <cell r="A677">
            <v>37273</v>
          </cell>
          <cell r="DB677">
            <v>80439442.160000056</v>
          </cell>
          <cell r="DJ677">
            <v>0</v>
          </cell>
        </row>
        <row r="682">
          <cell r="DB682" t="str">
            <v>OTE</v>
          </cell>
          <cell r="DJ682" t="str">
            <v>Wires</v>
          </cell>
        </row>
        <row r="683">
          <cell r="DB683">
            <v>0</v>
          </cell>
          <cell r="DJ683">
            <v>0</v>
          </cell>
        </row>
        <row r="719">
          <cell r="A719">
            <v>37274</v>
          </cell>
          <cell r="DB719">
            <v>80439442.160000056</v>
          </cell>
          <cell r="DJ719">
            <v>0</v>
          </cell>
        </row>
        <row r="724">
          <cell r="DB724" t="str">
            <v>OTE</v>
          </cell>
          <cell r="DJ724" t="str">
            <v>Wires</v>
          </cell>
        </row>
        <row r="725">
          <cell r="DB725">
            <v>0</v>
          </cell>
          <cell r="DJ725">
            <v>0</v>
          </cell>
        </row>
        <row r="761">
          <cell r="A761">
            <v>37275</v>
          </cell>
          <cell r="DB761">
            <v>80439442.160000056</v>
          </cell>
          <cell r="DJ761">
            <v>0</v>
          </cell>
        </row>
        <row r="766">
          <cell r="DB766" t="str">
            <v>OTE</v>
          </cell>
          <cell r="DJ766" t="str">
            <v>Wires</v>
          </cell>
        </row>
        <row r="767">
          <cell r="DB767">
            <v>0</v>
          </cell>
          <cell r="DJ767">
            <v>0</v>
          </cell>
        </row>
        <row r="803">
          <cell r="A803">
            <v>37276</v>
          </cell>
          <cell r="DB803">
            <v>80439442.160000056</v>
          </cell>
          <cell r="DJ803">
            <v>0</v>
          </cell>
        </row>
        <row r="808">
          <cell r="DB808" t="str">
            <v>OTE</v>
          </cell>
          <cell r="DJ808" t="str">
            <v>Wires</v>
          </cell>
        </row>
        <row r="809">
          <cell r="DB809">
            <v>0</v>
          </cell>
          <cell r="DJ809">
            <v>0</v>
          </cell>
        </row>
        <row r="845">
          <cell r="A845">
            <v>37277</v>
          </cell>
          <cell r="DB845">
            <v>80439442.160000056</v>
          </cell>
          <cell r="DJ845">
            <v>0</v>
          </cell>
        </row>
        <row r="850">
          <cell r="DB850" t="str">
            <v>OTE</v>
          </cell>
          <cell r="DJ850" t="str">
            <v>Wires</v>
          </cell>
        </row>
        <row r="851">
          <cell r="DB851">
            <v>0</v>
          </cell>
          <cell r="DJ851">
            <v>0</v>
          </cell>
        </row>
        <row r="887">
          <cell r="A887">
            <v>37278</v>
          </cell>
          <cell r="DB887">
            <v>80439442.160000056</v>
          </cell>
          <cell r="DJ887">
            <v>0</v>
          </cell>
        </row>
        <row r="892">
          <cell r="DB892" t="str">
            <v>OTE</v>
          </cell>
          <cell r="DJ892" t="str">
            <v>Wires</v>
          </cell>
        </row>
        <row r="893">
          <cell r="DB893">
            <v>0</v>
          </cell>
          <cell r="DJ893">
            <v>0</v>
          </cell>
        </row>
        <row r="929">
          <cell r="A929">
            <v>37279</v>
          </cell>
          <cell r="DB929">
            <v>80439442.160000056</v>
          </cell>
          <cell r="DJ929">
            <v>0</v>
          </cell>
        </row>
        <row r="934">
          <cell r="DB934" t="str">
            <v>OTE</v>
          </cell>
          <cell r="DJ934" t="str">
            <v>Wires</v>
          </cell>
        </row>
        <row r="935">
          <cell r="DB935">
            <v>0</v>
          </cell>
          <cell r="DJ935">
            <v>0</v>
          </cell>
        </row>
        <row r="971">
          <cell r="A971">
            <v>37280</v>
          </cell>
          <cell r="DB971">
            <v>80439442.160000056</v>
          </cell>
          <cell r="DJ971">
            <v>0</v>
          </cell>
        </row>
        <row r="976">
          <cell r="DB976" t="str">
            <v>OTE</v>
          </cell>
          <cell r="DJ976" t="str">
            <v>Wires</v>
          </cell>
        </row>
        <row r="977">
          <cell r="DB977">
            <v>0</v>
          </cell>
          <cell r="DJ977">
            <v>0</v>
          </cell>
        </row>
        <row r="1013">
          <cell r="A1013">
            <v>37281</v>
          </cell>
          <cell r="DB1013">
            <v>80439442.160000056</v>
          </cell>
          <cell r="DJ1013">
            <v>0</v>
          </cell>
        </row>
        <row r="1018">
          <cell r="DB1018" t="str">
            <v>OTE</v>
          </cell>
          <cell r="DJ1018" t="str">
            <v>Wires</v>
          </cell>
        </row>
        <row r="1019">
          <cell r="DB1019">
            <v>0</v>
          </cell>
          <cell r="DJ1019">
            <v>0</v>
          </cell>
        </row>
        <row r="1055">
          <cell r="A1055">
            <v>37282</v>
          </cell>
          <cell r="DB1055">
            <v>80439442.160000056</v>
          </cell>
          <cell r="DJ1055">
            <v>0</v>
          </cell>
        </row>
        <row r="1060">
          <cell r="DB1060" t="str">
            <v>OTE</v>
          </cell>
          <cell r="DJ1060" t="str">
            <v>Wires</v>
          </cell>
        </row>
        <row r="1061">
          <cell r="DB1061">
            <v>0</v>
          </cell>
          <cell r="DJ1061">
            <v>0</v>
          </cell>
        </row>
        <row r="1097">
          <cell r="A1097">
            <v>37283</v>
          </cell>
          <cell r="DB1097">
            <v>80439442.160000056</v>
          </cell>
          <cell r="DJ1097">
            <v>0</v>
          </cell>
        </row>
        <row r="1102">
          <cell r="DB1102" t="str">
            <v>OTE</v>
          </cell>
          <cell r="DJ1102" t="str">
            <v>Wires</v>
          </cell>
        </row>
        <row r="1103">
          <cell r="DB1103">
            <v>0</v>
          </cell>
          <cell r="DJ1103">
            <v>0</v>
          </cell>
        </row>
        <row r="1139">
          <cell r="A1139">
            <v>37284</v>
          </cell>
          <cell r="DB1139">
            <v>80439442.160000056</v>
          </cell>
          <cell r="DJ1139">
            <v>0</v>
          </cell>
        </row>
        <row r="1144">
          <cell r="DB1144" t="str">
            <v>OTE</v>
          </cell>
          <cell r="DJ1144" t="str">
            <v>Wires</v>
          </cell>
        </row>
        <row r="1145">
          <cell r="DB1145">
            <v>0</v>
          </cell>
          <cell r="DJ1145">
            <v>0</v>
          </cell>
        </row>
        <row r="1181">
          <cell r="A1181">
            <v>37285</v>
          </cell>
          <cell r="DB1181">
            <v>80439442.160000056</v>
          </cell>
          <cell r="DJ1181">
            <v>0</v>
          </cell>
        </row>
        <row r="1186">
          <cell r="DB1186" t="str">
            <v>OTE</v>
          </cell>
          <cell r="DJ1186" t="str">
            <v>Wires</v>
          </cell>
        </row>
        <row r="1187">
          <cell r="DB1187">
            <v>0</v>
          </cell>
          <cell r="DJ1187">
            <v>0</v>
          </cell>
        </row>
        <row r="1223">
          <cell r="A1223">
            <v>37286</v>
          </cell>
          <cell r="DB1223">
            <v>80439442.160000056</v>
          </cell>
          <cell r="DJ1223">
            <v>0</v>
          </cell>
        </row>
        <row r="1228">
          <cell r="DB1228" t="str">
            <v>OTE</v>
          </cell>
          <cell r="DJ1228" t="str">
            <v>Wires</v>
          </cell>
        </row>
        <row r="1229">
          <cell r="DB1229">
            <v>0</v>
          </cell>
          <cell r="DJ1229">
            <v>0</v>
          </cell>
        </row>
        <row r="1265">
          <cell r="A1265">
            <v>37287</v>
          </cell>
          <cell r="DB1265">
            <v>80439442.160000056</v>
          </cell>
          <cell r="DJ1265">
            <v>0</v>
          </cell>
        </row>
        <row r="1270">
          <cell r="DB1270" t="str">
            <v>OTE</v>
          </cell>
          <cell r="DJ1270" t="str">
            <v>Wires</v>
          </cell>
        </row>
        <row r="1271">
          <cell r="DB1271">
            <v>0</v>
          </cell>
          <cell r="DJ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EC5">
            <v>0</v>
          </cell>
          <cell r="EQ5">
            <v>92153.901421209332</v>
          </cell>
        </row>
        <row r="9">
          <cell r="EQ9" t="str">
            <v>T-BONDS</v>
          </cell>
        </row>
        <row r="10">
          <cell r="EC10" t="str">
            <v>OTE</v>
          </cell>
          <cell r="EQ10" t="str">
            <v>Margin</v>
          </cell>
        </row>
        <row r="11">
          <cell r="EC11">
            <v>0</v>
          </cell>
          <cell r="EQ11">
            <v>0</v>
          </cell>
        </row>
        <row r="13">
          <cell r="EC13" t="str">
            <v>OTE</v>
          </cell>
        </row>
        <row r="14">
          <cell r="EC14">
            <v>0</v>
          </cell>
        </row>
        <row r="47">
          <cell r="A47">
            <v>37258</v>
          </cell>
          <cell r="EC47">
            <v>0</v>
          </cell>
          <cell r="EQ47">
            <v>92153.901421209332</v>
          </cell>
        </row>
        <row r="51">
          <cell r="EQ51" t="str">
            <v>T-BONDS</v>
          </cell>
        </row>
        <row r="52">
          <cell r="EC52" t="str">
            <v>OTE</v>
          </cell>
          <cell r="EQ52" t="str">
            <v>Margin</v>
          </cell>
        </row>
        <row r="53">
          <cell r="EC53">
            <v>0</v>
          </cell>
          <cell r="EQ53">
            <v>0</v>
          </cell>
        </row>
        <row r="55">
          <cell r="EC55" t="str">
            <v>OTE</v>
          </cell>
        </row>
        <row r="56">
          <cell r="EC56">
            <v>0</v>
          </cell>
        </row>
        <row r="89">
          <cell r="A89">
            <v>37259</v>
          </cell>
          <cell r="EC89">
            <v>0</v>
          </cell>
          <cell r="EQ89">
            <v>92153.901421209332</v>
          </cell>
        </row>
        <row r="93">
          <cell r="EQ93" t="str">
            <v>T-BONDS</v>
          </cell>
        </row>
        <row r="94">
          <cell r="EC94" t="str">
            <v>OTE</v>
          </cell>
          <cell r="EQ94" t="str">
            <v>Margin</v>
          </cell>
        </row>
        <row r="95">
          <cell r="EC95">
            <v>0</v>
          </cell>
          <cell r="EQ95">
            <v>0</v>
          </cell>
        </row>
        <row r="97">
          <cell r="EC97" t="str">
            <v>OTE</v>
          </cell>
        </row>
        <row r="98">
          <cell r="EC98">
            <v>0</v>
          </cell>
        </row>
        <row r="131">
          <cell r="A131">
            <v>37260</v>
          </cell>
          <cell r="EC131">
            <v>0</v>
          </cell>
          <cell r="EQ131">
            <v>92153.901421209332</v>
          </cell>
        </row>
        <row r="135">
          <cell r="EQ135" t="str">
            <v>T-BONDS</v>
          </cell>
        </row>
        <row r="136">
          <cell r="EC136" t="str">
            <v>OTE</v>
          </cell>
          <cell r="EQ136" t="str">
            <v>Margin</v>
          </cell>
        </row>
        <row r="137">
          <cell r="EC137">
            <v>0</v>
          </cell>
          <cell r="EQ137">
            <v>0</v>
          </cell>
        </row>
        <row r="139">
          <cell r="EC139" t="str">
            <v>OTE</v>
          </cell>
        </row>
        <row r="140">
          <cell r="EC140">
            <v>0</v>
          </cell>
        </row>
        <row r="173">
          <cell r="A173">
            <v>37261</v>
          </cell>
          <cell r="EC173">
            <v>0</v>
          </cell>
          <cell r="EQ173">
            <v>92153.901421209332</v>
          </cell>
        </row>
        <row r="177">
          <cell r="EQ177" t="str">
            <v>T-BONDS</v>
          </cell>
        </row>
        <row r="178">
          <cell r="EC178" t="str">
            <v>OTE</v>
          </cell>
          <cell r="EQ178" t="str">
            <v>Margin</v>
          </cell>
        </row>
        <row r="179">
          <cell r="EC179">
            <v>0</v>
          </cell>
          <cell r="EQ179">
            <v>0</v>
          </cell>
        </row>
        <row r="181">
          <cell r="EC181" t="str">
            <v>OTE</v>
          </cell>
        </row>
        <row r="182">
          <cell r="EC182">
            <v>0</v>
          </cell>
        </row>
        <row r="215">
          <cell r="A215">
            <v>37262</v>
          </cell>
          <cell r="EC215">
            <v>0</v>
          </cell>
          <cell r="EQ215">
            <v>92153.901421209332</v>
          </cell>
        </row>
        <row r="219">
          <cell r="EQ219" t="str">
            <v>T-BONDS</v>
          </cell>
        </row>
        <row r="220">
          <cell r="EC220" t="str">
            <v>OTE</v>
          </cell>
          <cell r="EQ220" t="str">
            <v>Margin</v>
          </cell>
        </row>
        <row r="221">
          <cell r="EC221">
            <v>0</v>
          </cell>
          <cell r="EQ221">
            <v>0</v>
          </cell>
        </row>
        <row r="223">
          <cell r="EC223" t="str">
            <v>OTE</v>
          </cell>
        </row>
        <row r="224">
          <cell r="EC224">
            <v>0</v>
          </cell>
        </row>
        <row r="257">
          <cell r="A257">
            <v>37263</v>
          </cell>
          <cell r="EC257">
            <v>0</v>
          </cell>
          <cell r="EQ257">
            <v>92153.901421209332</v>
          </cell>
        </row>
        <row r="261">
          <cell r="EQ261" t="str">
            <v>T-BONDS</v>
          </cell>
        </row>
        <row r="262">
          <cell r="EC262" t="str">
            <v>OTE</v>
          </cell>
          <cell r="EQ262" t="str">
            <v>Margin</v>
          </cell>
        </row>
        <row r="263">
          <cell r="EC263">
            <v>0</v>
          </cell>
          <cell r="EQ263">
            <v>0</v>
          </cell>
        </row>
        <row r="265">
          <cell r="EC265" t="str">
            <v>OTE</v>
          </cell>
        </row>
        <row r="266">
          <cell r="EC266">
            <v>0</v>
          </cell>
        </row>
        <row r="299">
          <cell r="A299">
            <v>37264</v>
          </cell>
          <cell r="EC299">
            <v>0</v>
          </cell>
          <cell r="EQ299">
            <v>92153.901421209332</v>
          </cell>
        </row>
        <row r="303">
          <cell r="EQ303" t="str">
            <v>T-BONDS</v>
          </cell>
        </row>
        <row r="304">
          <cell r="EC304" t="str">
            <v>OTE</v>
          </cell>
          <cell r="EQ304" t="str">
            <v>Margin</v>
          </cell>
        </row>
        <row r="305">
          <cell r="EC305">
            <v>0</v>
          </cell>
          <cell r="EQ305">
            <v>0</v>
          </cell>
        </row>
        <row r="307">
          <cell r="EC307" t="str">
            <v>OTE</v>
          </cell>
        </row>
        <row r="308">
          <cell r="EC308">
            <v>0</v>
          </cell>
        </row>
        <row r="341">
          <cell r="A341">
            <v>37265</v>
          </cell>
          <cell r="EC341">
            <v>0</v>
          </cell>
          <cell r="EQ341">
            <v>92153.901421209332</v>
          </cell>
        </row>
        <row r="345">
          <cell r="EQ345" t="str">
            <v>T-BONDS</v>
          </cell>
        </row>
        <row r="346">
          <cell r="EC346" t="str">
            <v>OTE</v>
          </cell>
          <cell r="EQ346" t="str">
            <v>Margin</v>
          </cell>
        </row>
        <row r="347">
          <cell r="EC347">
            <v>0</v>
          </cell>
          <cell r="EQ347">
            <v>0</v>
          </cell>
        </row>
        <row r="349">
          <cell r="EC349" t="str">
            <v>OTE</v>
          </cell>
        </row>
        <row r="350">
          <cell r="EC350">
            <v>0</v>
          </cell>
        </row>
        <row r="383">
          <cell r="A383">
            <v>37266</v>
          </cell>
          <cell r="EC383">
            <v>-19725.3</v>
          </cell>
          <cell r="EQ383">
            <v>72428.601421209285</v>
          </cell>
        </row>
        <row r="387">
          <cell r="EQ387" t="str">
            <v>T-BONDS</v>
          </cell>
        </row>
        <row r="388">
          <cell r="EC388" t="str">
            <v>OTE</v>
          </cell>
          <cell r="EQ388" t="str">
            <v>Margin</v>
          </cell>
        </row>
        <row r="389">
          <cell r="EC389">
            <v>0</v>
          </cell>
          <cell r="EQ389">
            <v>0</v>
          </cell>
        </row>
        <row r="391">
          <cell r="EC391" t="str">
            <v>OTE</v>
          </cell>
        </row>
        <row r="392">
          <cell r="EC392">
            <v>0</v>
          </cell>
        </row>
        <row r="425">
          <cell r="A425">
            <v>37267</v>
          </cell>
          <cell r="EC425">
            <v>0</v>
          </cell>
          <cell r="EQ425">
            <v>92153.901421209332</v>
          </cell>
        </row>
        <row r="429">
          <cell r="EQ429" t="str">
            <v>T-BONDS</v>
          </cell>
        </row>
        <row r="430">
          <cell r="EC430" t="str">
            <v>OTE</v>
          </cell>
          <cell r="EQ430" t="str">
            <v>Margin</v>
          </cell>
        </row>
        <row r="431">
          <cell r="EC431">
            <v>0</v>
          </cell>
          <cell r="EQ431">
            <v>0</v>
          </cell>
        </row>
        <row r="433">
          <cell r="EC433" t="str">
            <v>OTE</v>
          </cell>
        </row>
        <row r="434">
          <cell r="EC434">
            <v>0</v>
          </cell>
        </row>
        <row r="467">
          <cell r="A467">
            <v>37268</v>
          </cell>
          <cell r="EC467">
            <v>0</v>
          </cell>
          <cell r="EQ467">
            <v>92153.901421209332</v>
          </cell>
        </row>
        <row r="471">
          <cell r="EQ471" t="str">
            <v>T-BONDS</v>
          </cell>
        </row>
        <row r="472">
          <cell r="EC472" t="str">
            <v>OTE</v>
          </cell>
          <cell r="EQ472" t="str">
            <v>Margin</v>
          </cell>
        </row>
        <row r="473">
          <cell r="EC473">
            <v>0</v>
          </cell>
          <cell r="EQ473">
            <v>0</v>
          </cell>
        </row>
        <row r="475">
          <cell r="EC475" t="str">
            <v>OTE</v>
          </cell>
        </row>
        <row r="476">
          <cell r="EC476">
            <v>0</v>
          </cell>
        </row>
        <row r="509">
          <cell r="A509">
            <v>37269</v>
          </cell>
          <cell r="EC509">
            <v>0</v>
          </cell>
          <cell r="EQ509">
            <v>92153.901421209332</v>
          </cell>
        </row>
        <row r="513">
          <cell r="EQ513" t="str">
            <v>T-BONDS</v>
          </cell>
        </row>
        <row r="514">
          <cell r="EC514" t="str">
            <v>OTE</v>
          </cell>
          <cell r="EQ514" t="str">
            <v>Margin</v>
          </cell>
        </row>
        <row r="515">
          <cell r="EC515">
            <v>0</v>
          </cell>
          <cell r="EQ515">
            <v>0</v>
          </cell>
        </row>
        <row r="517">
          <cell r="EC517" t="str">
            <v>OTE</v>
          </cell>
        </row>
        <row r="518">
          <cell r="EC518">
            <v>0</v>
          </cell>
        </row>
        <row r="551">
          <cell r="A551">
            <v>37270</v>
          </cell>
          <cell r="EC551">
            <v>0</v>
          </cell>
          <cell r="EQ551">
            <v>92153.901421209332</v>
          </cell>
        </row>
        <row r="555">
          <cell r="EQ555" t="str">
            <v>T-BONDS</v>
          </cell>
        </row>
        <row r="556">
          <cell r="EC556" t="str">
            <v>OTE</v>
          </cell>
          <cell r="EQ556" t="str">
            <v>Margin</v>
          </cell>
        </row>
        <row r="557">
          <cell r="EC557">
            <v>0</v>
          </cell>
          <cell r="EQ557">
            <v>0</v>
          </cell>
        </row>
        <row r="559">
          <cell r="EC559" t="str">
            <v>OTE</v>
          </cell>
        </row>
        <row r="560">
          <cell r="EC560">
            <v>0</v>
          </cell>
        </row>
        <row r="593">
          <cell r="A593">
            <v>37271</v>
          </cell>
          <cell r="EC593">
            <v>0</v>
          </cell>
          <cell r="EQ593">
            <v>92153.901421209332</v>
          </cell>
        </row>
        <row r="597">
          <cell r="EQ597" t="str">
            <v>T-BONDS</v>
          </cell>
        </row>
        <row r="598">
          <cell r="EC598" t="str">
            <v>OTE</v>
          </cell>
          <cell r="EQ598" t="str">
            <v>Margin</v>
          </cell>
        </row>
        <row r="599">
          <cell r="EC599">
            <v>0</v>
          </cell>
          <cell r="EQ599">
            <v>0</v>
          </cell>
        </row>
        <row r="601">
          <cell r="EC601" t="str">
            <v>OTE</v>
          </cell>
        </row>
        <row r="602">
          <cell r="EC602">
            <v>0</v>
          </cell>
        </row>
        <row r="635">
          <cell r="A635">
            <v>37272</v>
          </cell>
          <cell r="EC635">
            <v>0</v>
          </cell>
          <cell r="EQ635">
            <v>92153.901421209332</v>
          </cell>
        </row>
        <row r="639">
          <cell r="EQ639" t="str">
            <v>T-BONDS</v>
          </cell>
        </row>
        <row r="640">
          <cell r="EC640" t="str">
            <v>OTE</v>
          </cell>
          <cell r="EQ640" t="str">
            <v>Margin</v>
          </cell>
        </row>
        <row r="641">
          <cell r="EC641">
            <v>0</v>
          </cell>
          <cell r="EQ641">
            <v>0</v>
          </cell>
        </row>
        <row r="643">
          <cell r="EC643" t="str">
            <v>OTE</v>
          </cell>
        </row>
        <row r="644">
          <cell r="EC644">
            <v>0</v>
          </cell>
        </row>
        <row r="677">
          <cell r="A677">
            <v>37273</v>
          </cell>
          <cell r="EC677">
            <v>0</v>
          </cell>
          <cell r="EQ677">
            <v>92153.901421209332</v>
          </cell>
        </row>
        <row r="681">
          <cell r="EQ681" t="str">
            <v>T-BONDS</v>
          </cell>
        </row>
        <row r="682">
          <cell r="EC682" t="str">
            <v>OTE</v>
          </cell>
          <cell r="EQ682" t="str">
            <v>Margin</v>
          </cell>
        </row>
        <row r="683">
          <cell r="EC683">
            <v>0</v>
          </cell>
          <cell r="EQ683">
            <v>0</v>
          </cell>
        </row>
        <row r="685">
          <cell r="EC685" t="str">
            <v>OTE</v>
          </cell>
        </row>
        <row r="686">
          <cell r="EC686">
            <v>0</v>
          </cell>
        </row>
        <row r="719">
          <cell r="A719">
            <v>37274</v>
          </cell>
          <cell r="EC719">
            <v>0</v>
          </cell>
          <cell r="EQ719">
            <v>92153.901421209332</v>
          </cell>
        </row>
        <row r="723">
          <cell r="EQ723" t="str">
            <v>T-BONDS</v>
          </cell>
        </row>
        <row r="724">
          <cell r="EC724" t="str">
            <v>OTE</v>
          </cell>
          <cell r="EQ724" t="str">
            <v>Margin</v>
          </cell>
        </row>
        <row r="725">
          <cell r="EC725">
            <v>0</v>
          </cell>
          <cell r="EQ725">
            <v>0</v>
          </cell>
        </row>
        <row r="727">
          <cell r="EC727" t="str">
            <v>OTE</v>
          </cell>
        </row>
        <row r="728">
          <cell r="EC728">
            <v>0</v>
          </cell>
        </row>
        <row r="761">
          <cell r="A761">
            <v>37275</v>
          </cell>
          <cell r="EC761">
            <v>0</v>
          </cell>
          <cell r="EQ761">
            <v>92153.901421209332</v>
          </cell>
        </row>
        <row r="765">
          <cell r="EQ765" t="str">
            <v>T-BONDS</v>
          </cell>
        </row>
        <row r="766">
          <cell r="EC766" t="str">
            <v>OTE</v>
          </cell>
          <cell r="EQ766" t="str">
            <v>Margin</v>
          </cell>
        </row>
        <row r="767">
          <cell r="EC767">
            <v>0</v>
          </cell>
          <cell r="EQ767">
            <v>0</v>
          </cell>
        </row>
        <row r="769">
          <cell r="EC769" t="str">
            <v>OTE</v>
          </cell>
        </row>
        <row r="770">
          <cell r="EC770">
            <v>0</v>
          </cell>
        </row>
        <row r="803">
          <cell r="A803">
            <v>37276</v>
          </cell>
          <cell r="EC803">
            <v>0</v>
          </cell>
          <cell r="EQ803">
            <v>92153.901421209332</v>
          </cell>
        </row>
        <row r="807">
          <cell r="EQ807" t="str">
            <v>T-BONDS</v>
          </cell>
        </row>
        <row r="808">
          <cell r="EC808" t="str">
            <v>OTE</v>
          </cell>
          <cell r="EQ808" t="str">
            <v>Margin</v>
          </cell>
        </row>
        <row r="809">
          <cell r="EC809">
            <v>0</v>
          </cell>
          <cell r="EQ809">
            <v>0</v>
          </cell>
        </row>
        <row r="811">
          <cell r="EC811" t="str">
            <v>OTE</v>
          </cell>
        </row>
        <row r="812">
          <cell r="EC812">
            <v>0</v>
          </cell>
        </row>
        <row r="845">
          <cell r="A845">
            <v>37277</v>
          </cell>
          <cell r="EC845">
            <v>0</v>
          </cell>
          <cell r="EQ845">
            <v>92153.901421209332</v>
          </cell>
        </row>
        <row r="849">
          <cell r="EQ849" t="str">
            <v>T-BONDS</v>
          </cell>
        </row>
        <row r="850">
          <cell r="EC850" t="str">
            <v>OTE</v>
          </cell>
          <cell r="EQ850" t="str">
            <v>Margin</v>
          </cell>
        </row>
        <row r="851">
          <cell r="EC851">
            <v>0</v>
          </cell>
          <cell r="EQ851">
            <v>0</v>
          </cell>
        </row>
        <row r="853">
          <cell r="EC853" t="str">
            <v>OTE</v>
          </cell>
        </row>
        <row r="854">
          <cell r="EC854">
            <v>0</v>
          </cell>
        </row>
        <row r="887">
          <cell r="A887">
            <v>37278</v>
          </cell>
          <cell r="EC887">
            <v>0</v>
          </cell>
          <cell r="EQ887">
            <v>92153.901421209332</v>
          </cell>
        </row>
        <row r="891">
          <cell r="EQ891" t="str">
            <v>T-BONDS</v>
          </cell>
        </row>
        <row r="892">
          <cell r="EC892" t="str">
            <v>OTE</v>
          </cell>
          <cell r="EQ892" t="str">
            <v>Margin</v>
          </cell>
        </row>
        <row r="893">
          <cell r="EC893">
            <v>0</v>
          </cell>
          <cell r="EQ893">
            <v>0</v>
          </cell>
        </row>
        <row r="895">
          <cell r="EC895" t="str">
            <v>OTE</v>
          </cell>
        </row>
        <row r="896">
          <cell r="EC896">
            <v>0</v>
          </cell>
        </row>
        <row r="929">
          <cell r="A929">
            <v>37279</v>
          </cell>
          <cell r="EC929">
            <v>0</v>
          </cell>
          <cell r="EQ929">
            <v>92153.901421209332</v>
          </cell>
        </row>
        <row r="933">
          <cell r="EQ933" t="str">
            <v>T-BONDS</v>
          </cell>
        </row>
        <row r="934">
          <cell r="EC934" t="str">
            <v>OTE</v>
          </cell>
          <cell r="EQ934" t="str">
            <v>Margin</v>
          </cell>
        </row>
        <row r="935">
          <cell r="EC935">
            <v>0</v>
          </cell>
          <cell r="EQ935">
            <v>0</v>
          </cell>
        </row>
        <row r="937">
          <cell r="EC937" t="str">
            <v>OTE</v>
          </cell>
        </row>
        <row r="938">
          <cell r="EC938">
            <v>0</v>
          </cell>
        </row>
        <row r="971">
          <cell r="A971">
            <v>37280</v>
          </cell>
          <cell r="EC971">
            <v>0</v>
          </cell>
          <cell r="EQ971">
            <v>92153.901421209332</v>
          </cell>
        </row>
        <row r="975">
          <cell r="EQ975" t="str">
            <v>T-BONDS</v>
          </cell>
        </row>
        <row r="976">
          <cell r="EC976" t="str">
            <v>OTE</v>
          </cell>
          <cell r="EQ976" t="str">
            <v>Margin</v>
          </cell>
        </row>
        <row r="977">
          <cell r="EC977">
            <v>0</v>
          </cell>
          <cell r="EQ977">
            <v>0</v>
          </cell>
        </row>
        <row r="979">
          <cell r="EC979" t="str">
            <v>OTE</v>
          </cell>
        </row>
        <row r="980">
          <cell r="EC980">
            <v>0</v>
          </cell>
        </row>
        <row r="1013">
          <cell r="A1013">
            <v>37281</v>
          </cell>
          <cell r="EC1013">
            <v>0</v>
          </cell>
          <cell r="EQ1013">
            <v>92153.901421209332</v>
          </cell>
        </row>
        <row r="1017">
          <cell r="EQ1017" t="str">
            <v>T-BONDS</v>
          </cell>
        </row>
        <row r="1018">
          <cell r="EC1018" t="str">
            <v>OTE</v>
          </cell>
          <cell r="EQ1018" t="str">
            <v>Margin</v>
          </cell>
        </row>
        <row r="1019">
          <cell r="EC1019">
            <v>0</v>
          </cell>
          <cell r="EQ1019">
            <v>0</v>
          </cell>
        </row>
        <row r="1021">
          <cell r="EC1021" t="str">
            <v>OTE</v>
          </cell>
        </row>
        <row r="1022">
          <cell r="EC1022">
            <v>0</v>
          </cell>
        </row>
        <row r="1055">
          <cell r="A1055">
            <v>37282</v>
          </cell>
          <cell r="EC1055">
            <v>0</v>
          </cell>
          <cell r="EQ1055">
            <v>92153.901421209332</v>
          </cell>
        </row>
        <row r="1059">
          <cell r="EQ1059" t="str">
            <v>T-BONDS</v>
          </cell>
        </row>
        <row r="1060">
          <cell r="EC1060" t="str">
            <v>OTE</v>
          </cell>
          <cell r="EQ1060" t="str">
            <v>Margin</v>
          </cell>
        </row>
        <row r="1061">
          <cell r="EC1061">
            <v>0</v>
          </cell>
          <cell r="EQ1061">
            <v>0</v>
          </cell>
        </row>
        <row r="1063">
          <cell r="EC1063" t="str">
            <v>OTE</v>
          </cell>
        </row>
        <row r="1064">
          <cell r="EC1064">
            <v>0</v>
          </cell>
        </row>
        <row r="1097">
          <cell r="A1097">
            <v>37283</v>
          </cell>
          <cell r="EC1097">
            <v>0</v>
          </cell>
          <cell r="EQ1097">
            <v>92153.901421209332</v>
          </cell>
        </row>
        <row r="1101">
          <cell r="EQ1101" t="str">
            <v>T-BONDS</v>
          </cell>
        </row>
        <row r="1102">
          <cell r="EC1102" t="str">
            <v>OTE</v>
          </cell>
          <cell r="EQ1102" t="str">
            <v>Margin</v>
          </cell>
        </row>
        <row r="1103">
          <cell r="EC1103">
            <v>0</v>
          </cell>
          <cell r="EQ1103">
            <v>0</v>
          </cell>
        </row>
        <row r="1105">
          <cell r="EC1105" t="str">
            <v>OTE</v>
          </cell>
        </row>
        <row r="1106">
          <cell r="EC1106">
            <v>0</v>
          </cell>
        </row>
        <row r="1139">
          <cell r="A1139">
            <v>37284</v>
          </cell>
          <cell r="EC1139">
            <v>0</v>
          </cell>
          <cell r="EQ1139">
            <v>92153.901421209332</v>
          </cell>
        </row>
        <row r="1143">
          <cell r="EQ1143" t="str">
            <v>T-BONDS</v>
          </cell>
        </row>
        <row r="1144">
          <cell r="EC1144" t="str">
            <v>OTE</v>
          </cell>
          <cell r="EQ1144" t="str">
            <v>Margin</v>
          </cell>
        </row>
        <row r="1145">
          <cell r="EC1145">
            <v>0</v>
          </cell>
          <cell r="EQ1145">
            <v>0</v>
          </cell>
        </row>
        <row r="1147">
          <cell r="EC1147" t="str">
            <v>OTE</v>
          </cell>
        </row>
        <row r="1148">
          <cell r="EC1148">
            <v>0</v>
          </cell>
        </row>
        <row r="1181">
          <cell r="A1181">
            <v>37285</v>
          </cell>
          <cell r="EC1181">
            <v>0</v>
          </cell>
          <cell r="EQ1181">
            <v>92153.901421209332</v>
          </cell>
        </row>
        <row r="1185">
          <cell r="EQ1185" t="str">
            <v>T-BONDS</v>
          </cell>
        </row>
        <row r="1186">
          <cell r="EC1186" t="str">
            <v>OTE</v>
          </cell>
          <cell r="EQ1186" t="str">
            <v>Margin</v>
          </cell>
        </row>
        <row r="1187">
          <cell r="EC1187">
            <v>0</v>
          </cell>
          <cell r="EQ1187">
            <v>0</v>
          </cell>
        </row>
        <row r="1189">
          <cell r="EC1189" t="str">
            <v>OTE</v>
          </cell>
        </row>
        <row r="1190">
          <cell r="EC1190">
            <v>0</v>
          </cell>
        </row>
        <row r="1223">
          <cell r="EC1223">
            <v>0</v>
          </cell>
          <cell r="EQ1223">
            <v>0</v>
          </cell>
        </row>
        <row r="1227">
          <cell r="EQ1227" t="str">
            <v>T-BONDS</v>
          </cell>
        </row>
        <row r="1228">
          <cell r="EC1228" t="str">
            <v>OTE</v>
          </cell>
          <cell r="EQ1228" t="str">
            <v>Margin</v>
          </cell>
        </row>
        <row r="1229">
          <cell r="EC1229">
            <v>0</v>
          </cell>
          <cell r="EQ1229">
            <v>0</v>
          </cell>
        </row>
        <row r="1231">
          <cell r="EC1231" t="str">
            <v>OTE</v>
          </cell>
        </row>
        <row r="1232">
          <cell r="EC1232">
            <v>0</v>
          </cell>
        </row>
        <row r="1265">
          <cell r="EC1265">
            <v>0</v>
          </cell>
          <cell r="EQ1265">
            <v>0</v>
          </cell>
        </row>
        <row r="1269">
          <cell r="EQ1269" t="str">
            <v>T-BONDS</v>
          </cell>
        </row>
        <row r="1270">
          <cell r="EC1270" t="str">
            <v>OTE</v>
          </cell>
          <cell r="EQ1270" t="str">
            <v>Margin</v>
          </cell>
        </row>
        <row r="1271">
          <cell r="EC1271">
            <v>0</v>
          </cell>
          <cell r="EQ1271">
            <v>0</v>
          </cell>
        </row>
        <row r="1273">
          <cell r="EC1273" t="str">
            <v>OTE</v>
          </cell>
        </row>
        <row r="1274">
          <cell r="EC1274">
            <v>0</v>
          </cell>
        </row>
      </sheetData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B5">
            <v>0</v>
          </cell>
          <cell r="BC5">
            <v>835.75900000694037</v>
          </cell>
        </row>
        <row r="10">
          <cell r="BB10" t="str">
            <v>OTE</v>
          </cell>
          <cell r="BC10" t="str">
            <v>P/L</v>
          </cell>
        </row>
        <row r="11">
          <cell r="BB11">
            <v>0</v>
          </cell>
          <cell r="BC11">
            <v>0</v>
          </cell>
        </row>
        <row r="47">
          <cell r="A47">
            <v>37258</v>
          </cell>
          <cell r="BB47">
            <v>0</v>
          </cell>
          <cell r="BC47">
            <v>835.75900000694037</v>
          </cell>
        </row>
        <row r="52">
          <cell r="BB52" t="str">
            <v>OTE</v>
          </cell>
          <cell r="BC52" t="str">
            <v>P/L</v>
          </cell>
        </row>
        <row r="53">
          <cell r="BB53">
            <v>0</v>
          </cell>
          <cell r="BC53">
            <v>0</v>
          </cell>
        </row>
        <row r="89">
          <cell r="A89">
            <v>37259</v>
          </cell>
          <cell r="BB89">
            <v>0</v>
          </cell>
          <cell r="BC89">
            <v>835.75900000694037</v>
          </cell>
        </row>
        <row r="94">
          <cell r="BB94" t="str">
            <v>OTE</v>
          </cell>
          <cell r="BC94" t="str">
            <v>P/L</v>
          </cell>
        </row>
        <row r="95">
          <cell r="BB95">
            <v>0</v>
          </cell>
          <cell r="BC95">
            <v>0</v>
          </cell>
        </row>
        <row r="131">
          <cell r="A131">
            <v>37260</v>
          </cell>
          <cell r="BB131">
            <v>0</v>
          </cell>
          <cell r="BC131">
            <v>835.75900000694037</v>
          </cell>
        </row>
        <row r="136">
          <cell r="BB136" t="str">
            <v>OTE</v>
          </cell>
          <cell r="BC136" t="str">
            <v>P/L</v>
          </cell>
        </row>
        <row r="137">
          <cell r="BB137">
            <v>0</v>
          </cell>
          <cell r="BC137">
            <v>0</v>
          </cell>
        </row>
        <row r="173">
          <cell r="A173">
            <v>37261</v>
          </cell>
          <cell r="BB173">
            <v>0</v>
          </cell>
          <cell r="BC173">
            <v>835.75900000694037</v>
          </cell>
        </row>
        <row r="178">
          <cell r="BB178" t="str">
            <v>OTE</v>
          </cell>
          <cell r="BC178" t="str">
            <v>P/L</v>
          </cell>
        </row>
        <row r="179">
          <cell r="BB179">
            <v>0</v>
          </cell>
          <cell r="BC179">
            <v>0</v>
          </cell>
        </row>
        <row r="215">
          <cell r="A215">
            <v>37262</v>
          </cell>
          <cell r="BB215">
            <v>0</v>
          </cell>
          <cell r="BC215">
            <v>835.75900000694037</v>
          </cell>
        </row>
        <row r="220">
          <cell r="BB220" t="str">
            <v>OTE</v>
          </cell>
          <cell r="BC220" t="str">
            <v>P/L</v>
          </cell>
        </row>
        <row r="221">
          <cell r="BB221">
            <v>0</v>
          </cell>
          <cell r="BC221">
            <v>0</v>
          </cell>
        </row>
        <row r="257">
          <cell r="A257">
            <v>37263</v>
          </cell>
          <cell r="BB257">
            <v>0</v>
          </cell>
          <cell r="BC257">
            <v>835.75900000694037</v>
          </cell>
        </row>
        <row r="262">
          <cell r="BB262" t="str">
            <v>OTE</v>
          </cell>
          <cell r="BC262" t="str">
            <v>P/L</v>
          </cell>
        </row>
        <row r="263">
          <cell r="BB263">
            <v>0</v>
          </cell>
          <cell r="BC263">
            <v>0</v>
          </cell>
        </row>
        <row r="299">
          <cell r="A299">
            <v>37264</v>
          </cell>
          <cell r="BB299">
            <v>0</v>
          </cell>
          <cell r="BC299">
            <v>835.75900000694037</v>
          </cell>
        </row>
        <row r="304">
          <cell r="BB304" t="str">
            <v>OTE</v>
          </cell>
          <cell r="BC304" t="str">
            <v>P/L</v>
          </cell>
        </row>
        <row r="305">
          <cell r="BB305">
            <v>0</v>
          </cell>
          <cell r="BC305">
            <v>0</v>
          </cell>
        </row>
        <row r="341">
          <cell r="A341">
            <v>37265</v>
          </cell>
          <cell r="BB341">
            <v>0</v>
          </cell>
          <cell r="BC341">
            <v>835.75900000694037</v>
          </cell>
        </row>
        <row r="346">
          <cell r="BB346" t="str">
            <v>OTE</v>
          </cell>
          <cell r="BC346" t="str">
            <v>P/L</v>
          </cell>
        </row>
        <row r="347">
          <cell r="BB347">
            <v>0</v>
          </cell>
          <cell r="BC347">
            <v>0</v>
          </cell>
        </row>
        <row r="383">
          <cell r="A383">
            <v>37266</v>
          </cell>
          <cell r="BB383">
            <v>0</v>
          </cell>
          <cell r="BC383">
            <v>835.75900000694037</v>
          </cell>
        </row>
        <row r="388">
          <cell r="BB388" t="str">
            <v>OTE</v>
          </cell>
          <cell r="BC388" t="str">
            <v>P/L</v>
          </cell>
        </row>
        <row r="389">
          <cell r="BB389">
            <v>0</v>
          </cell>
          <cell r="BC389">
            <v>0</v>
          </cell>
        </row>
        <row r="425">
          <cell r="A425">
            <v>37267</v>
          </cell>
          <cell r="BB425">
            <v>0</v>
          </cell>
          <cell r="BC425">
            <v>835.75900000694037</v>
          </cell>
        </row>
        <row r="430">
          <cell r="BB430" t="str">
            <v>OTE</v>
          </cell>
          <cell r="BC430" t="str">
            <v>P/L</v>
          </cell>
        </row>
        <row r="431">
          <cell r="BB431">
            <v>0</v>
          </cell>
          <cell r="BC431">
            <v>0</v>
          </cell>
        </row>
        <row r="467">
          <cell r="A467">
            <v>37268</v>
          </cell>
          <cell r="BB467">
            <v>0</v>
          </cell>
          <cell r="BC467">
            <v>835.75900000694037</v>
          </cell>
        </row>
        <row r="472">
          <cell r="BB472" t="str">
            <v>OTE</v>
          </cell>
          <cell r="BC472" t="str">
            <v>P/L</v>
          </cell>
        </row>
        <row r="473">
          <cell r="BB473">
            <v>0</v>
          </cell>
          <cell r="BC473">
            <v>0</v>
          </cell>
        </row>
        <row r="509">
          <cell r="A509">
            <v>37269</v>
          </cell>
          <cell r="BB509">
            <v>0</v>
          </cell>
          <cell r="BC509">
            <v>835.75900000694037</v>
          </cell>
        </row>
        <row r="514">
          <cell r="BB514" t="str">
            <v>OTE</v>
          </cell>
          <cell r="BC514" t="str">
            <v>P/L</v>
          </cell>
        </row>
        <row r="515">
          <cell r="BB515">
            <v>0</v>
          </cell>
          <cell r="BC515">
            <v>0</v>
          </cell>
        </row>
        <row r="551">
          <cell r="A551">
            <v>37270</v>
          </cell>
          <cell r="BB551">
            <v>0</v>
          </cell>
          <cell r="BC551">
            <v>835.75900000694037</v>
          </cell>
        </row>
        <row r="556">
          <cell r="BB556" t="str">
            <v>OTE</v>
          </cell>
          <cell r="BC556" t="str">
            <v>P/L</v>
          </cell>
        </row>
        <row r="557">
          <cell r="BB557">
            <v>0</v>
          </cell>
          <cell r="BC557">
            <v>0</v>
          </cell>
        </row>
        <row r="593">
          <cell r="A593">
            <v>37271</v>
          </cell>
          <cell r="BB593">
            <v>0</v>
          </cell>
          <cell r="BC593">
            <v>835.75900000694037</v>
          </cell>
        </row>
        <row r="598">
          <cell r="BB598" t="str">
            <v>OTE</v>
          </cell>
          <cell r="BC598" t="str">
            <v>P/L</v>
          </cell>
        </row>
        <row r="599">
          <cell r="BB599">
            <v>0</v>
          </cell>
          <cell r="BC599">
            <v>0</v>
          </cell>
        </row>
        <row r="635">
          <cell r="A635">
            <v>37272</v>
          </cell>
          <cell r="BB635">
            <v>0</v>
          </cell>
          <cell r="BC635">
            <v>835.75900000694037</v>
          </cell>
        </row>
        <row r="640">
          <cell r="BB640" t="str">
            <v>OTE</v>
          </cell>
          <cell r="BC640" t="str">
            <v>P/L</v>
          </cell>
        </row>
        <row r="641">
          <cell r="BB641">
            <v>0</v>
          </cell>
          <cell r="BC641">
            <v>0</v>
          </cell>
        </row>
        <row r="677">
          <cell r="A677">
            <v>37273</v>
          </cell>
          <cell r="BB677">
            <v>0</v>
          </cell>
          <cell r="BC677">
            <v>835.75900000694037</v>
          </cell>
        </row>
        <row r="682">
          <cell r="BB682" t="str">
            <v>OTE</v>
          </cell>
          <cell r="BC682" t="str">
            <v>P/L</v>
          </cell>
        </row>
        <row r="683">
          <cell r="BB683">
            <v>0</v>
          </cell>
          <cell r="BC683">
            <v>0</v>
          </cell>
        </row>
        <row r="719">
          <cell r="A719">
            <v>37274</v>
          </cell>
          <cell r="BB719">
            <v>0</v>
          </cell>
          <cell r="BC719">
            <v>835.75900000694037</v>
          </cell>
        </row>
        <row r="724">
          <cell r="BB724" t="str">
            <v>OTE</v>
          </cell>
          <cell r="BC724" t="str">
            <v>P/L</v>
          </cell>
        </row>
        <row r="725">
          <cell r="BB725">
            <v>0</v>
          </cell>
          <cell r="BC725">
            <v>0</v>
          </cell>
        </row>
        <row r="761">
          <cell r="A761">
            <v>37275</v>
          </cell>
          <cell r="BB761">
            <v>0</v>
          </cell>
          <cell r="BC761">
            <v>835.75900000694037</v>
          </cell>
        </row>
        <row r="766">
          <cell r="BB766" t="str">
            <v>OTE</v>
          </cell>
          <cell r="BC766" t="str">
            <v>P/L</v>
          </cell>
        </row>
        <row r="767">
          <cell r="BB767">
            <v>0</v>
          </cell>
          <cell r="BC767">
            <v>0</v>
          </cell>
        </row>
        <row r="803">
          <cell r="A803">
            <v>37276</v>
          </cell>
          <cell r="BB803">
            <v>0</v>
          </cell>
          <cell r="BC803">
            <v>835.75900000694037</v>
          </cell>
        </row>
        <row r="808">
          <cell r="BB808" t="str">
            <v>OTE</v>
          </cell>
          <cell r="BC808" t="str">
            <v>P/L</v>
          </cell>
        </row>
        <row r="809">
          <cell r="BB809">
            <v>0</v>
          </cell>
          <cell r="BC809">
            <v>0</v>
          </cell>
        </row>
        <row r="845">
          <cell r="A845">
            <v>37277</v>
          </cell>
          <cell r="BB845">
            <v>0</v>
          </cell>
          <cell r="BC845">
            <v>835.75900000694037</v>
          </cell>
        </row>
        <row r="850">
          <cell r="BB850" t="str">
            <v>OTE</v>
          </cell>
          <cell r="BC850" t="str">
            <v>P/L</v>
          </cell>
        </row>
        <row r="851">
          <cell r="BB851">
            <v>0</v>
          </cell>
          <cell r="BC851">
            <v>0</v>
          </cell>
        </row>
        <row r="887">
          <cell r="A887">
            <v>37278</v>
          </cell>
          <cell r="BB887">
            <v>0</v>
          </cell>
          <cell r="BC887">
            <v>835.75900000694037</v>
          </cell>
        </row>
        <row r="892">
          <cell r="BB892" t="str">
            <v>OTE</v>
          </cell>
          <cell r="BC892" t="str">
            <v>P/L</v>
          </cell>
        </row>
        <row r="893">
          <cell r="BB893">
            <v>0</v>
          </cell>
          <cell r="BC893">
            <v>0</v>
          </cell>
        </row>
        <row r="929">
          <cell r="A929">
            <v>37279</v>
          </cell>
          <cell r="BB929">
            <v>0</v>
          </cell>
          <cell r="BC929">
            <v>835.75900000694037</v>
          </cell>
        </row>
        <row r="934">
          <cell r="BB934" t="str">
            <v>OTE</v>
          </cell>
          <cell r="BC934" t="str">
            <v>P/L</v>
          </cell>
        </row>
        <row r="935">
          <cell r="BB935">
            <v>0</v>
          </cell>
          <cell r="BC935">
            <v>0</v>
          </cell>
        </row>
        <row r="971">
          <cell r="A971">
            <v>37280</v>
          </cell>
          <cell r="BB971">
            <v>0</v>
          </cell>
          <cell r="BC971">
            <v>835.75900000694037</v>
          </cell>
        </row>
        <row r="976">
          <cell r="BB976" t="str">
            <v>OTE</v>
          </cell>
          <cell r="BC976" t="str">
            <v>P/L</v>
          </cell>
        </row>
        <row r="977">
          <cell r="BB977">
            <v>0</v>
          </cell>
          <cell r="BC977">
            <v>0</v>
          </cell>
        </row>
        <row r="1013">
          <cell r="A1013">
            <v>37281</v>
          </cell>
          <cell r="BB1013">
            <v>0</v>
          </cell>
          <cell r="BC1013">
            <v>835.75900000694037</v>
          </cell>
        </row>
        <row r="1018">
          <cell r="BB1018" t="str">
            <v>OTE</v>
          </cell>
          <cell r="BC1018" t="str">
            <v>P/L</v>
          </cell>
        </row>
        <row r="1019">
          <cell r="BB1019">
            <v>0</v>
          </cell>
          <cell r="BC1019">
            <v>0</v>
          </cell>
        </row>
        <row r="1055">
          <cell r="A1055">
            <v>37282</v>
          </cell>
          <cell r="BB1055">
            <v>0</v>
          </cell>
          <cell r="BC1055">
            <v>835.75900000694037</v>
          </cell>
        </row>
        <row r="1060">
          <cell r="BB1060" t="str">
            <v>OTE</v>
          </cell>
          <cell r="BC1060" t="str">
            <v>P/L</v>
          </cell>
        </row>
        <row r="1061">
          <cell r="BB1061">
            <v>0</v>
          </cell>
          <cell r="BC1061">
            <v>0</v>
          </cell>
        </row>
        <row r="1097">
          <cell r="A1097">
            <v>37283</v>
          </cell>
          <cell r="BB1097">
            <v>0</v>
          </cell>
          <cell r="BC1097">
            <v>835.75900000694037</v>
          </cell>
        </row>
        <row r="1102">
          <cell r="BB1102" t="str">
            <v>OTE</v>
          </cell>
          <cell r="BC1102" t="str">
            <v>P/L</v>
          </cell>
        </row>
        <row r="1103">
          <cell r="BB1103">
            <v>0</v>
          </cell>
          <cell r="BC1103">
            <v>0</v>
          </cell>
        </row>
        <row r="1139">
          <cell r="A1139">
            <v>37284</v>
          </cell>
          <cell r="BB1139">
            <v>0</v>
          </cell>
          <cell r="BC1139">
            <v>835.75900000694037</v>
          </cell>
        </row>
        <row r="1144">
          <cell r="BB1144" t="str">
            <v>OTE</v>
          </cell>
          <cell r="BC1144" t="str">
            <v>P/L</v>
          </cell>
        </row>
        <row r="1145">
          <cell r="BB1145">
            <v>0</v>
          </cell>
          <cell r="BC1145">
            <v>0</v>
          </cell>
        </row>
        <row r="1181">
          <cell r="A1181">
            <v>37285</v>
          </cell>
          <cell r="BB1181">
            <v>0</v>
          </cell>
          <cell r="BC1181">
            <v>835.75900000694037</v>
          </cell>
        </row>
        <row r="1186">
          <cell r="BB1186" t="str">
            <v>OTE</v>
          </cell>
          <cell r="BC1186" t="str">
            <v>P/L</v>
          </cell>
        </row>
        <row r="1187">
          <cell r="BB1187">
            <v>0</v>
          </cell>
          <cell r="BC1187">
            <v>0</v>
          </cell>
        </row>
        <row r="1223">
          <cell r="A1223">
            <v>37286</v>
          </cell>
          <cell r="BB1223">
            <v>0</v>
          </cell>
          <cell r="BC1223">
            <v>835.75900000694037</v>
          </cell>
        </row>
        <row r="1228">
          <cell r="BB1228" t="str">
            <v>OTE</v>
          </cell>
          <cell r="BC1228" t="str">
            <v>P/L</v>
          </cell>
        </row>
        <row r="1229">
          <cell r="BB1229">
            <v>0</v>
          </cell>
          <cell r="BC1229">
            <v>0</v>
          </cell>
        </row>
        <row r="1265">
          <cell r="A1265">
            <v>37287</v>
          </cell>
          <cell r="BB1265">
            <v>0</v>
          </cell>
          <cell r="BC1265">
            <v>835.75900000694037</v>
          </cell>
        </row>
        <row r="1270">
          <cell r="BB1270" t="str">
            <v>OTE</v>
          </cell>
          <cell r="BC1270" t="str">
            <v>P/L</v>
          </cell>
        </row>
        <row r="1271">
          <cell r="BB1271">
            <v>0</v>
          </cell>
          <cell r="BC1271">
            <v>0</v>
          </cell>
        </row>
      </sheetData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-1.3200000000069849</v>
          </cell>
        </row>
        <row r="10">
          <cell r="BN10" t="str">
            <v>OTE</v>
          </cell>
        </row>
        <row r="11">
          <cell r="BN11">
            <v>0</v>
          </cell>
        </row>
        <row r="47">
          <cell r="A47">
            <v>37258</v>
          </cell>
          <cell r="BN47">
            <v>-1.3200000000069849</v>
          </cell>
        </row>
        <row r="52">
          <cell r="BN52" t="str">
            <v>OTE</v>
          </cell>
        </row>
        <row r="53">
          <cell r="BN53">
            <v>0</v>
          </cell>
        </row>
        <row r="89">
          <cell r="A89">
            <v>37259</v>
          </cell>
          <cell r="BN89">
            <v>-1.3200000000069849</v>
          </cell>
        </row>
        <row r="94">
          <cell r="BN94" t="str">
            <v>OTE</v>
          </cell>
        </row>
        <row r="95">
          <cell r="BN95">
            <v>0</v>
          </cell>
        </row>
        <row r="131">
          <cell r="A131">
            <v>37260</v>
          </cell>
          <cell r="BN131">
            <v>-1.3200000000069849</v>
          </cell>
        </row>
        <row r="136">
          <cell r="BN136" t="str">
            <v>OTE</v>
          </cell>
        </row>
        <row r="137">
          <cell r="BN137">
            <v>0</v>
          </cell>
        </row>
        <row r="173">
          <cell r="A173">
            <v>37261</v>
          </cell>
          <cell r="BN173">
            <v>-1.3200000000069849</v>
          </cell>
        </row>
        <row r="178">
          <cell r="BN178" t="str">
            <v>OTE</v>
          </cell>
        </row>
        <row r="179">
          <cell r="BN179">
            <v>0</v>
          </cell>
        </row>
        <row r="215">
          <cell r="A215">
            <v>37262</v>
          </cell>
          <cell r="BN215">
            <v>-1.3200000000069849</v>
          </cell>
        </row>
        <row r="220">
          <cell r="BN220" t="str">
            <v>OTE</v>
          </cell>
        </row>
        <row r="221">
          <cell r="BN221">
            <v>0</v>
          </cell>
        </row>
        <row r="257">
          <cell r="A257">
            <v>37263</v>
          </cell>
          <cell r="BN257">
            <v>-1.3200000000069849</v>
          </cell>
        </row>
        <row r="262">
          <cell r="BN262" t="str">
            <v>OTE</v>
          </cell>
        </row>
        <row r="263">
          <cell r="BN263">
            <v>0</v>
          </cell>
        </row>
        <row r="299">
          <cell r="A299">
            <v>37264</v>
          </cell>
          <cell r="BN299">
            <v>-1.3200000000069849</v>
          </cell>
        </row>
        <row r="304">
          <cell r="BN304" t="str">
            <v>OTE</v>
          </cell>
        </row>
        <row r="305">
          <cell r="BN305">
            <v>0</v>
          </cell>
        </row>
        <row r="341">
          <cell r="A341">
            <v>37265</v>
          </cell>
          <cell r="BN341">
            <v>-1.3200000000069849</v>
          </cell>
        </row>
        <row r="346">
          <cell r="BN346" t="str">
            <v>OTE</v>
          </cell>
        </row>
        <row r="347">
          <cell r="BN347">
            <v>0</v>
          </cell>
        </row>
        <row r="383">
          <cell r="A383">
            <v>37266</v>
          </cell>
          <cell r="BN383">
            <v>-1.3200000000069849</v>
          </cell>
        </row>
        <row r="388">
          <cell r="BN388" t="str">
            <v>OTE</v>
          </cell>
        </row>
        <row r="389">
          <cell r="BN389">
            <v>0</v>
          </cell>
        </row>
        <row r="425">
          <cell r="A425">
            <v>37267</v>
          </cell>
          <cell r="BN425">
            <v>-1.3200000000069849</v>
          </cell>
        </row>
        <row r="430">
          <cell r="BN430" t="str">
            <v>OTE</v>
          </cell>
        </row>
        <row r="431">
          <cell r="BN431">
            <v>0</v>
          </cell>
        </row>
        <row r="467">
          <cell r="A467">
            <v>37268</v>
          </cell>
          <cell r="BN467">
            <v>-1.3200000000069849</v>
          </cell>
        </row>
        <row r="472">
          <cell r="BN472" t="str">
            <v>OTE</v>
          </cell>
        </row>
        <row r="473">
          <cell r="BN473">
            <v>0</v>
          </cell>
        </row>
        <row r="509">
          <cell r="A509">
            <v>37269</v>
          </cell>
          <cell r="BN509">
            <v>-1.3200000000069849</v>
          </cell>
        </row>
        <row r="514">
          <cell r="BN514" t="str">
            <v>OTE</v>
          </cell>
        </row>
        <row r="515">
          <cell r="BN515">
            <v>0</v>
          </cell>
        </row>
        <row r="551">
          <cell r="A551">
            <v>37270</v>
          </cell>
          <cell r="BN551">
            <v>-1.3200000000069849</v>
          </cell>
        </row>
        <row r="556">
          <cell r="BN556" t="str">
            <v>OTE</v>
          </cell>
        </row>
        <row r="557">
          <cell r="BN557">
            <v>0</v>
          </cell>
        </row>
        <row r="593">
          <cell r="A593">
            <v>37271</v>
          </cell>
          <cell r="BN593">
            <v>-1.3200000000069849</v>
          </cell>
        </row>
        <row r="598">
          <cell r="BN598" t="str">
            <v>OTE</v>
          </cell>
        </row>
        <row r="599">
          <cell r="BN599">
            <v>0</v>
          </cell>
        </row>
        <row r="635">
          <cell r="A635">
            <v>37272</v>
          </cell>
          <cell r="BN635">
            <v>-1.3200000000069849</v>
          </cell>
        </row>
        <row r="640">
          <cell r="BN640" t="str">
            <v>OTE</v>
          </cell>
        </row>
        <row r="641">
          <cell r="BN641">
            <v>0</v>
          </cell>
        </row>
        <row r="677">
          <cell r="A677">
            <v>37273</v>
          </cell>
          <cell r="BN677">
            <v>-1.3200000000069849</v>
          </cell>
        </row>
        <row r="682">
          <cell r="BN682" t="str">
            <v>OTE</v>
          </cell>
        </row>
        <row r="683">
          <cell r="BN683">
            <v>0</v>
          </cell>
        </row>
        <row r="719">
          <cell r="A719">
            <v>37274</v>
          </cell>
          <cell r="BN719">
            <v>-1.3200000000069849</v>
          </cell>
        </row>
        <row r="724">
          <cell r="BN724" t="str">
            <v>OTE</v>
          </cell>
        </row>
        <row r="725">
          <cell r="BN725">
            <v>0</v>
          </cell>
        </row>
        <row r="761">
          <cell r="A761">
            <v>37275</v>
          </cell>
          <cell r="BN761">
            <v>-1.3200000000069849</v>
          </cell>
        </row>
        <row r="766">
          <cell r="BN766" t="str">
            <v>OTE</v>
          </cell>
        </row>
        <row r="767">
          <cell r="BN767">
            <v>0</v>
          </cell>
        </row>
        <row r="803">
          <cell r="A803">
            <v>37276</v>
          </cell>
          <cell r="BN803">
            <v>-1.3200000000069849</v>
          </cell>
        </row>
        <row r="808">
          <cell r="BN808" t="str">
            <v>OTE</v>
          </cell>
        </row>
        <row r="809">
          <cell r="BN809">
            <v>0</v>
          </cell>
        </row>
        <row r="845">
          <cell r="A845">
            <v>37277</v>
          </cell>
          <cell r="BN845">
            <v>-1.3200000000069849</v>
          </cell>
        </row>
        <row r="850">
          <cell r="BN850" t="str">
            <v>OTE</v>
          </cell>
        </row>
        <row r="851">
          <cell r="BN851">
            <v>0</v>
          </cell>
        </row>
        <row r="887">
          <cell r="A887">
            <v>37278</v>
          </cell>
          <cell r="BN887">
            <v>-1.3200000000069849</v>
          </cell>
        </row>
        <row r="892">
          <cell r="BN892" t="str">
            <v>OTE</v>
          </cell>
        </row>
        <row r="893">
          <cell r="BN893">
            <v>0</v>
          </cell>
        </row>
        <row r="929">
          <cell r="A929">
            <v>37279</v>
          </cell>
          <cell r="BN929">
            <v>-1.3200000000069849</v>
          </cell>
        </row>
        <row r="934">
          <cell r="BN934" t="str">
            <v>OTE</v>
          </cell>
        </row>
        <row r="935">
          <cell r="BN935">
            <v>0</v>
          </cell>
        </row>
        <row r="971">
          <cell r="A971">
            <v>37280</v>
          </cell>
          <cell r="BN971">
            <v>-1.3200000000069849</v>
          </cell>
        </row>
        <row r="976">
          <cell r="BN976" t="str">
            <v>OTE</v>
          </cell>
        </row>
        <row r="977">
          <cell r="BN977">
            <v>0</v>
          </cell>
        </row>
        <row r="1013">
          <cell r="A1013">
            <v>37281</v>
          </cell>
          <cell r="BN1013">
            <v>-1.3200000000069849</v>
          </cell>
        </row>
        <row r="1018">
          <cell r="BN1018" t="str">
            <v>OTE</v>
          </cell>
        </row>
        <row r="1019">
          <cell r="BN1019">
            <v>0</v>
          </cell>
        </row>
        <row r="1055">
          <cell r="A1055">
            <v>37282</v>
          </cell>
          <cell r="BN1055">
            <v>-1.3200000000069849</v>
          </cell>
        </row>
        <row r="1060">
          <cell r="BN1060" t="str">
            <v>OTE</v>
          </cell>
        </row>
        <row r="1061">
          <cell r="BN1061">
            <v>0</v>
          </cell>
        </row>
        <row r="1097">
          <cell r="A1097">
            <v>37283</v>
          </cell>
          <cell r="BN1097">
            <v>-1.3200000000069849</v>
          </cell>
        </row>
        <row r="1102">
          <cell r="BN1102" t="str">
            <v>OTE</v>
          </cell>
        </row>
        <row r="1103">
          <cell r="BN1103">
            <v>0</v>
          </cell>
        </row>
        <row r="1139">
          <cell r="A1139">
            <v>37284</v>
          </cell>
          <cell r="BN1139">
            <v>-1.3200000000069849</v>
          </cell>
        </row>
        <row r="1144">
          <cell r="BN1144" t="str">
            <v>OTE</v>
          </cell>
        </row>
        <row r="1145">
          <cell r="BN1145">
            <v>0</v>
          </cell>
        </row>
        <row r="1181">
          <cell r="A1181">
            <v>37285</v>
          </cell>
          <cell r="BN1181">
            <v>-1.3200000000069849</v>
          </cell>
        </row>
        <row r="1186">
          <cell r="BN1186" t="str">
            <v>OTE</v>
          </cell>
        </row>
        <row r="1187">
          <cell r="BN1187">
            <v>0</v>
          </cell>
        </row>
        <row r="1223">
          <cell r="A1223">
            <v>37286</v>
          </cell>
          <cell r="BN1223">
            <v>-1.3200000000069849</v>
          </cell>
        </row>
        <row r="1228">
          <cell r="BN1228" t="str">
            <v>OTE</v>
          </cell>
        </row>
        <row r="1229">
          <cell r="BN1229">
            <v>0</v>
          </cell>
        </row>
        <row r="1265">
          <cell r="A1265">
            <v>37287</v>
          </cell>
          <cell r="BN1265">
            <v>-1.3200000000069849</v>
          </cell>
        </row>
        <row r="1270">
          <cell r="BN1270" t="str">
            <v>OTE</v>
          </cell>
        </row>
        <row r="1271">
          <cell r="BN1271">
            <v>0</v>
          </cell>
        </row>
      </sheetData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D5">
            <v>0</v>
          </cell>
          <cell r="CK5">
            <v>39516.18</v>
          </cell>
        </row>
        <row r="10">
          <cell r="CD10" t="str">
            <v>OTE</v>
          </cell>
          <cell r="CK10" t="str">
            <v xml:space="preserve">Interest </v>
          </cell>
        </row>
        <row r="11">
          <cell r="CD11">
            <v>0</v>
          </cell>
          <cell r="CK11">
            <v>0</v>
          </cell>
        </row>
        <row r="47">
          <cell r="A47">
            <v>37258</v>
          </cell>
          <cell r="CD47">
            <v>0</v>
          </cell>
          <cell r="CK47">
            <v>39516.18</v>
          </cell>
        </row>
        <row r="52">
          <cell r="CD52" t="str">
            <v>OTE</v>
          </cell>
          <cell r="CK52" t="str">
            <v xml:space="preserve">Interest </v>
          </cell>
        </row>
        <row r="53">
          <cell r="CD53">
            <v>0</v>
          </cell>
          <cell r="CK53">
            <v>0</v>
          </cell>
        </row>
        <row r="89">
          <cell r="A89">
            <v>37259</v>
          </cell>
          <cell r="CD89">
            <v>0</v>
          </cell>
          <cell r="CK89">
            <v>39516.18</v>
          </cell>
        </row>
        <row r="94">
          <cell r="CD94" t="str">
            <v>OTE</v>
          </cell>
          <cell r="CK94" t="str">
            <v xml:space="preserve">Interest </v>
          </cell>
        </row>
        <row r="95">
          <cell r="CD95">
            <v>0</v>
          </cell>
          <cell r="CK95">
            <v>0</v>
          </cell>
        </row>
        <row r="131">
          <cell r="A131">
            <v>37260</v>
          </cell>
          <cell r="CD131">
            <v>0</v>
          </cell>
          <cell r="CK131">
            <v>39516.18</v>
          </cell>
        </row>
        <row r="136">
          <cell r="CD136" t="str">
            <v>OTE</v>
          </cell>
          <cell r="CK136" t="str">
            <v xml:space="preserve">Interest </v>
          </cell>
        </row>
        <row r="137">
          <cell r="CD137">
            <v>0</v>
          </cell>
          <cell r="CK137">
            <v>0</v>
          </cell>
        </row>
        <row r="173">
          <cell r="A173">
            <v>37261</v>
          </cell>
          <cell r="CD173">
            <v>0</v>
          </cell>
          <cell r="CK173">
            <v>39516.18</v>
          </cell>
        </row>
        <row r="178">
          <cell r="CD178" t="str">
            <v>OTE</v>
          </cell>
          <cell r="CK178" t="str">
            <v xml:space="preserve">Interest </v>
          </cell>
        </row>
        <row r="179">
          <cell r="CD179">
            <v>0</v>
          </cell>
          <cell r="CK179">
            <v>0</v>
          </cell>
        </row>
        <row r="215">
          <cell r="A215">
            <v>37262</v>
          </cell>
          <cell r="CD215">
            <v>0</v>
          </cell>
          <cell r="CK215">
            <v>39516.18</v>
          </cell>
        </row>
        <row r="220">
          <cell r="CD220" t="str">
            <v>OTE</v>
          </cell>
          <cell r="CK220" t="str">
            <v xml:space="preserve">Interest </v>
          </cell>
        </row>
        <row r="221">
          <cell r="CD221">
            <v>0</v>
          </cell>
          <cell r="CK221">
            <v>0</v>
          </cell>
        </row>
        <row r="257">
          <cell r="A257">
            <v>37263</v>
          </cell>
          <cell r="CD257">
            <v>0</v>
          </cell>
          <cell r="CK257">
            <v>39516.18</v>
          </cell>
        </row>
        <row r="262">
          <cell r="CD262" t="str">
            <v>OTE</v>
          </cell>
          <cell r="CK262" t="str">
            <v xml:space="preserve">Interest </v>
          </cell>
        </row>
        <row r="263">
          <cell r="CD263">
            <v>0</v>
          </cell>
          <cell r="CK263">
            <v>0</v>
          </cell>
        </row>
        <row r="299">
          <cell r="A299">
            <v>37264</v>
          </cell>
          <cell r="CD299">
            <v>0</v>
          </cell>
          <cell r="CK299">
            <v>39516.18</v>
          </cell>
        </row>
        <row r="304">
          <cell r="CD304" t="str">
            <v>OTE</v>
          </cell>
          <cell r="CK304" t="str">
            <v xml:space="preserve">Interest </v>
          </cell>
        </row>
        <row r="305">
          <cell r="CD305">
            <v>0</v>
          </cell>
          <cell r="CK305">
            <v>0</v>
          </cell>
        </row>
        <row r="341">
          <cell r="A341">
            <v>37265</v>
          </cell>
          <cell r="CD341">
            <v>0</v>
          </cell>
          <cell r="CK341">
            <v>39516.18</v>
          </cell>
        </row>
        <row r="346">
          <cell r="CD346" t="str">
            <v>OTE</v>
          </cell>
          <cell r="CK346" t="str">
            <v xml:space="preserve">Interest </v>
          </cell>
        </row>
        <row r="347">
          <cell r="CD347">
            <v>0</v>
          </cell>
          <cell r="CK347">
            <v>0</v>
          </cell>
        </row>
        <row r="383">
          <cell r="A383">
            <v>37266</v>
          </cell>
          <cell r="CD383">
            <v>0</v>
          </cell>
          <cell r="CK383">
            <v>39516.18</v>
          </cell>
        </row>
        <row r="388">
          <cell r="CD388" t="str">
            <v>OTE</v>
          </cell>
          <cell r="CK388" t="str">
            <v xml:space="preserve">Interest </v>
          </cell>
        </row>
        <row r="389">
          <cell r="CD389">
            <v>0</v>
          </cell>
          <cell r="CK389">
            <v>0</v>
          </cell>
        </row>
        <row r="425">
          <cell r="A425">
            <v>37267</v>
          </cell>
          <cell r="CD425">
            <v>0</v>
          </cell>
          <cell r="CK425">
            <v>39516.18</v>
          </cell>
        </row>
        <row r="430">
          <cell r="CD430" t="str">
            <v>OTE</v>
          </cell>
          <cell r="CK430" t="str">
            <v xml:space="preserve">Interest </v>
          </cell>
        </row>
        <row r="431">
          <cell r="CD431">
            <v>0</v>
          </cell>
          <cell r="CK431">
            <v>0</v>
          </cell>
        </row>
        <row r="467">
          <cell r="A467">
            <v>37268</v>
          </cell>
          <cell r="CD467">
            <v>0</v>
          </cell>
          <cell r="CK467">
            <v>39516.18</v>
          </cell>
        </row>
        <row r="472">
          <cell r="CD472" t="str">
            <v>OTE</v>
          </cell>
          <cell r="CK472" t="str">
            <v xml:space="preserve">Interest </v>
          </cell>
        </row>
        <row r="473">
          <cell r="CD473">
            <v>0</v>
          </cell>
          <cell r="CK473">
            <v>0</v>
          </cell>
        </row>
        <row r="509">
          <cell r="A509">
            <v>37269</v>
          </cell>
          <cell r="CD509">
            <v>0</v>
          </cell>
          <cell r="CK509">
            <v>39516.18</v>
          </cell>
        </row>
        <row r="514">
          <cell r="CD514" t="str">
            <v>OTE</v>
          </cell>
          <cell r="CK514" t="str">
            <v xml:space="preserve">Interest </v>
          </cell>
        </row>
        <row r="515">
          <cell r="CD515">
            <v>0</v>
          </cell>
          <cell r="CK515">
            <v>0</v>
          </cell>
        </row>
        <row r="551">
          <cell r="A551">
            <v>37270</v>
          </cell>
          <cell r="CD551">
            <v>0</v>
          </cell>
          <cell r="CK551">
            <v>39516.18</v>
          </cell>
        </row>
        <row r="556">
          <cell r="CD556" t="str">
            <v>OTE</v>
          </cell>
          <cell r="CK556" t="str">
            <v xml:space="preserve">Interest </v>
          </cell>
        </row>
        <row r="557">
          <cell r="CD557">
            <v>0</v>
          </cell>
          <cell r="CK557">
            <v>0</v>
          </cell>
        </row>
        <row r="593">
          <cell r="A593">
            <v>37271</v>
          </cell>
          <cell r="CD593">
            <v>0</v>
          </cell>
          <cell r="CK593">
            <v>39516.18</v>
          </cell>
        </row>
        <row r="598">
          <cell r="CD598" t="str">
            <v>OTE</v>
          </cell>
          <cell r="CK598" t="str">
            <v xml:space="preserve">Interest </v>
          </cell>
        </row>
        <row r="599">
          <cell r="CD599">
            <v>0</v>
          </cell>
          <cell r="CK599">
            <v>0</v>
          </cell>
        </row>
        <row r="635">
          <cell r="A635">
            <v>37272</v>
          </cell>
          <cell r="CD635">
            <v>0</v>
          </cell>
          <cell r="CK635">
            <v>39516.18</v>
          </cell>
        </row>
        <row r="640">
          <cell r="CD640" t="str">
            <v>OTE</v>
          </cell>
          <cell r="CK640" t="str">
            <v xml:space="preserve">Interest </v>
          </cell>
        </row>
        <row r="641">
          <cell r="CD641">
            <v>0</v>
          </cell>
          <cell r="CK641">
            <v>0</v>
          </cell>
        </row>
        <row r="677">
          <cell r="A677">
            <v>37273</v>
          </cell>
          <cell r="CD677">
            <v>0</v>
          </cell>
          <cell r="CK677">
            <v>39516.18</v>
          </cell>
        </row>
        <row r="682">
          <cell r="CD682" t="str">
            <v>OTE</v>
          </cell>
          <cell r="CK682" t="str">
            <v xml:space="preserve">Interest </v>
          </cell>
        </row>
        <row r="683">
          <cell r="CD683">
            <v>0</v>
          </cell>
          <cell r="CK683">
            <v>0</v>
          </cell>
        </row>
        <row r="719">
          <cell r="A719">
            <v>37274</v>
          </cell>
          <cell r="CD719">
            <v>0</v>
          </cell>
          <cell r="CK719">
            <v>39516.18</v>
          </cell>
        </row>
        <row r="724">
          <cell r="CD724" t="str">
            <v>OTE</v>
          </cell>
          <cell r="CK724" t="str">
            <v xml:space="preserve">Interest </v>
          </cell>
        </row>
        <row r="725">
          <cell r="CD725">
            <v>0</v>
          </cell>
          <cell r="CK725">
            <v>0</v>
          </cell>
        </row>
        <row r="761">
          <cell r="A761">
            <v>37275</v>
          </cell>
          <cell r="CD761">
            <v>0</v>
          </cell>
          <cell r="CK761">
            <v>39516.18</v>
          </cell>
        </row>
        <row r="766">
          <cell r="CD766" t="str">
            <v>OTE</v>
          </cell>
          <cell r="CK766" t="str">
            <v xml:space="preserve">Interest </v>
          </cell>
        </row>
        <row r="767">
          <cell r="CD767">
            <v>0</v>
          </cell>
          <cell r="CK767">
            <v>0</v>
          </cell>
        </row>
        <row r="803">
          <cell r="A803">
            <v>37276</v>
          </cell>
          <cell r="CD803">
            <v>0</v>
          </cell>
          <cell r="CK803">
            <v>39516.18</v>
          </cell>
        </row>
        <row r="808">
          <cell r="CD808" t="str">
            <v>OTE</v>
          </cell>
          <cell r="CK808" t="str">
            <v xml:space="preserve">Interest </v>
          </cell>
        </row>
        <row r="809">
          <cell r="CD809">
            <v>0</v>
          </cell>
          <cell r="CK809">
            <v>0</v>
          </cell>
        </row>
        <row r="845">
          <cell r="A845">
            <v>37277</v>
          </cell>
          <cell r="CD845">
            <v>0</v>
          </cell>
          <cell r="CK845">
            <v>39516.18</v>
          </cell>
        </row>
        <row r="850">
          <cell r="CD850" t="str">
            <v>OTE</v>
          </cell>
          <cell r="CK850" t="str">
            <v xml:space="preserve">Interest </v>
          </cell>
        </row>
        <row r="851">
          <cell r="CD851">
            <v>0</v>
          </cell>
          <cell r="CK851">
            <v>0</v>
          </cell>
        </row>
        <row r="887">
          <cell r="A887">
            <v>37278</v>
          </cell>
          <cell r="CD887">
            <v>0</v>
          </cell>
          <cell r="CK887">
            <v>39516.18</v>
          </cell>
        </row>
        <row r="892">
          <cell r="CD892" t="str">
            <v>OTE</v>
          </cell>
          <cell r="CK892" t="str">
            <v xml:space="preserve">Interest </v>
          </cell>
        </row>
        <row r="893">
          <cell r="CD893">
            <v>0</v>
          </cell>
          <cell r="CK893">
            <v>0</v>
          </cell>
        </row>
        <row r="929">
          <cell r="A929">
            <v>37279</v>
          </cell>
          <cell r="CD929">
            <v>0</v>
          </cell>
          <cell r="CK929">
            <v>39516.18</v>
          </cell>
        </row>
        <row r="934">
          <cell r="CD934" t="str">
            <v>OTE</v>
          </cell>
          <cell r="CK934" t="str">
            <v xml:space="preserve">Interest </v>
          </cell>
        </row>
        <row r="935">
          <cell r="CD935">
            <v>0</v>
          </cell>
          <cell r="CK935">
            <v>0</v>
          </cell>
        </row>
        <row r="971">
          <cell r="A971">
            <v>37280</v>
          </cell>
          <cell r="CD971">
            <v>0</v>
          </cell>
          <cell r="CK971">
            <v>39516.18</v>
          </cell>
        </row>
        <row r="976">
          <cell r="CD976" t="str">
            <v>OTE</v>
          </cell>
          <cell r="CK976" t="str">
            <v xml:space="preserve">Interest </v>
          </cell>
        </row>
        <row r="977">
          <cell r="CD977">
            <v>0</v>
          </cell>
          <cell r="CK977">
            <v>0</v>
          </cell>
        </row>
        <row r="1013">
          <cell r="A1013">
            <v>37281</v>
          </cell>
          <cell r="CD1013">
            <v>0</v>
          </cell>
          <cell r="CK1013">
            <v>39516.18</v>
          </cell>
        </row>
        <row r="1018">
          <cell r="CD1018" t="str">
            <v>OTE</v>
          </cell>
          <cell r="CK1018" t="str">
            <v xml:space="preserve">Interest </v>
          </cell>
        </row>
        <row r="1019">
          <cell r="CD1019">
            <v>0</v>
          </cell>
          <cell r="CK1019">
            <v>0</v>
          </cell>
        </row>
        <row r="1055">
          <cell r="A1055">
            <v>37282</v>
          </cell>
          <cell r="CD1055">
            <v>0</v>
          </cell>
          <cell r="CK1055">
            <v>39516.18</v>
          </cell>
        </row>
        <row r="1060">
          <cell r="CD1060" t="str">
            <v>OTE</v>
          </cell>
          <cell r="CK1060" t="str">
            <v xml:space="preserve">Interest </v>
          </cell>
        </row>
        <row r="1061">
          <cell r="CD1061">
            <v>0</v>
          </cell>
          <cell r="CK1061">
            <v>0</v>
          </cell>
        </row>
        <row r="1097">
          <cell r="A1097">
            <v>37283</v>
          </cell>
          <cell r="CD1097">
            <v>0</v>
          </cell>
          <cell r="CK1097">
            <v>39516.18</v>
          </cell>
        </row>
        <row r="1102">
          <cell r="CD1102" t="str">
            <v>OTE</v>
          </cell>
          <cell r="CK1102" t="str">
            <v xml:space="preserve">Interest </v>
          </cell>
        </row>
        <row r="1103">
          <cell r="CD1103">
            <v>0</v>
          </cell>
          <cell r="CK1103">
            <v>0</v>
          </cell>
        </row>
        <row r="1139">
          <cell r="A1139">
            <v>37284</v>
          </cell>
          <cell r="CD1139">
            <v>0</v>
          </cell>
          <cell r="CK1139">
            <v>39516.18</v>
          </cell>
        </row>
        <row r="1144">
          <cell r="CD1144" t="str">
            <v>OTE</v>
          </cell>
          <cell r="CK1144" t="str">
            <v xml:space="preserve">Interest </v>
          </cell>
        </row>
        <row r="1145">
          <cell r="CD1145">
            <v>0</v>
          </cell>
          <cell r="CK1145">
            <v>0</v>
          </cell>
        </row>
        <row r="1181">
          <cell r="A1181">
            <v>37285</v>
          </cell>
          <cell r="CD1181">
            <v>0</v>
          </cell>
          <cell r="CK1181">
            <v>39516.18</v>
          </cell>
        </row>
        <row r="1186">
          <cell r="CD1186" t="str">
            <v>OTE</v>
          </cell>
          <cell r="CK1186" t="str">
            <v xml:space="preserve">Interest </v>
          </cell>
        </row>
        <row r="1187">
          <cell r="CD1187">
            <v>0</v>
          </cell>
          <cell r="CK1187">
            <v>0</v>
          </cell>
        </row>
        <row r="1223">
          <cell r="A1223">
            <v>37286</v>
          </cell>
          <cell r="CD1223">
            <v>0</v>
          </cell>
          <cell r="CK1223">
            <v>39516.18</v>
          </cell>
        </row>
        <row r="1228">
          <cell r="CD1228" t="str">
            <v>OTE</v>
          </cell>
          <cell r="CK1228" t="str">
            <v xml:space="preserve">Interest </v>
          </cell>
        </row>
        <row r="1229">
          <cell r="CD1229">
            <v>0</v>
          </cell>
          <cell r="CK1229">
            <v>0</v>
          </cell>
        </row>
        <row r="1265">
          <cell r="A1265">
            <v>37287</v>
          </cell>
          <cell r="CD1265">
            <v>0</v>
          </cell>
          <cell r="CK1265">
            <v>39516.18</v>
          </cell>
        </row>
        <row r="1270">
          <cell r="CD1270" t="str">
            <v>OTE</v>
          </cell>
          <cell r="CK1270" t="str">
            <v xml:space="preserve">Interest </v>
          </cell>
        </row>
        <row r="1271">
          <cell r="CD1271">
            <v>0</v>
          </cell>
          <cell r="CK1271">
            <v>0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P5">
            <v>53592.459999991581</v>
          </cell>
          <cell r="CX5">
            <v>0</v>
          </cell>
        </row>
        <row r="10">
          <cell r="CP10" t="str">
            <v>OTE</v>
          </cell>
          <cell r="CX10" t="str">
            <v>Wires</v>
          </cell>
        </row>
        <row r="11">
          <cell r="CP11">
            <v>0</v>
          </cell>
          <cell r="CX11">
            <v>0</v>
          </cell>
        </row>
        <row r="47">
          <cell r="A47">
            <v>37258</v>
          </cell>
          <cell r="CP47">
            <v>53592.459999991581</v>
          </cell>
          <cell r="CX47">
            <v>0</v>
          </cell>
        </row>
        <row r="52">
          <cell r="CP52" t="str">
            <v>OTE</v>
          </cell>
          <cell r="CX52" t="str">
            <v>Wires</v>
          </cell>
        </row>
        <row r="53">
          <cell r="CP53">
            <v>0</v>
          </cell>
          <cell r="CX53">
            <v>0</v>
          </cell>
        </row>
        <row r="89">
          <cell r="A89">
            <v>37259</v>
          </cell>
          <cell r="CP89">
            <v>53592.459999991581</v>
          </cell>
          <cell r="CX89">
            <v>0</v>
          </cell>
        </row>
        <row r="94">
          <cell r="CP94" t="str">
            <v>OTE</v>
          </cell>
          <cell r="CX94" t="str">
            <v>Wires</v>
          </cell>
        </row>
        <row r="95">
          <cell r="CP95">
            <v>0</v>
          </cell>
          <cell r="CX95">
            <v>0</v>
          </cell>
        </row>
        <row r="131">
          <cell r="A131">
            <v>37260</v>
          </cell>
          <cell r="CP131">
            <v>53592.459999991581</v>
          </cell>
          <cell r="CX131">
            <v>0</v>
          </cell>
        </row>
        <row r="136">
          <cell r="CP136" t="str">
            <v>OTE</v>
          </cell>
          <cell r="CX136" t="str">
            <v>Wires</v>
          </cell>
        </row>
        <row r="137">
          <cell r="CP137">
            <v>0</v>
          </cell>
          <cell r="CX137">
            <v>0</v>
          </cell>
        </row>
        <row r="173">
          <cell r="A173">
            <v>37261</v>
          </cell>
          <cell r="CP173">
            <v>53592.459999991581</v>
          </cell>
          <cell r="CX173">
            <v>0</v>
          </cell>
        </row>
        <row r="178">
          <cell r="CP178" t="str">
            <v>OTE</v>
          </cell>
          <cell r="CX178" t="str">
            <v>Wires</v>
          </cell>
        </row>
        <row r="179">
          <cell r="CP179">
            <v>0</v>
          </cell>
          <cell r="CX179">
            <v>0</v>
          </cell>
        </row>
        <row r="215">
          <cell r="A215">
            <v>37262</v>
          </cell>
          <cell r="CP215">
            <v>53592.459999991581</v>
          </cell>
          <cell r="CX215">
            <v>0</v>
          </cell>
        </row>
        <row r="220">
          <cell r="CP220" t="str">
            <v>OTE</v>
          </cell>
          <cell r="CX220" t="str">
            <v>Wires</v>
          </cell>
        </row>
        <row r="221">
          <cell r="CP221">
            <v>0</v>
          </cell>
          <cell r="CX221">
            <v>0</v>
          </cell>
        </row>
        <row r="257">
          <cell r="A257">
            <v>37263</v>
          </cell>
          <cell r="CP257">
            <v>53592.459999991581</v>
          </cell>
          <cell r="CX257">
            <v>0</v>
          </cell>
        </row>
        <row r="262">
          <cell r="CP262" t="str">
            <v>OTE</v>
          </cell>
          <cell r="CX262" t="str">
            <v>Wires</v>
          </cell>
        </row>
        <row r="263">
          <cell r="CP263">
            <v>0</v>
          </cell>
          <cell r="CX263">
            <v>0</v>
          </cell>
        </row>
        <row r="299">
          <cell r="A299">
            <v>37264</v>
          </cell>
          <cell r="CP299">
            <v>53592.459999991581</v>
          </cell>
          <cell r="CX299">
            <v>0</v>
          </cell>
        </row>
        <row r="304">
          <cell r="CP304" t="str">
            <v>OTE</v>
          </cell>
          <cell r="CX304" t="str">
            <v>Wires</v>
          </cell>
        </row>
        <row r="305">
          <cell r="CP305">
            <v>0</v>
          </cell>
          <cell r="CX305">
            <v>0</v>
          </cell>
        </row>
        <row r="341">
          <cell r="A341">
            <v>37265</v>
          </cell>
          <cell r="CP341">
            <v>53592.459999991581</v>
          </cell>
          <cell r="CX341">
            <v>0</v>
          </cell>
        </row>
        <row r="346">
          <cell r="CP346" t="str">
            <v>OTE</v>
          </cell>
          <cell r="CX346" t="str">
            <v>Wires</v>
          </cell>
        </row>
        <row r="347">
          <cell r="CP347">
            <v>0</v>
          </cell>
          <cell r="CX347">
            <v>0</v>
          </cell>
        </row>
        <row r="383">
          <cell r="A383">
            <v>37266</v>
          </cell>
          <cell r="CP383">
            <v>53592.459999991581</v>
          </cell>
          <cell r="CX383">
            <v>0</v>
          </cell>
        </row>
        <row r="388">
          <cell r="CP388" t="str">
            <v>OTE</v>
          </cell>
          <cell r="CX388" t="str">
            <v>Wires</v>
          </cell>
        </row>
        <row r="389">
          <cell r="CP389">
            <v>0</v>
          </cell>
          <cell r="CX389">
            <v>0</v>
          </cell>
        </row>
        <row r="425">
          <cell r="A425">
            <v>37267</v>
          </cell>
          <cell r="CP425">
            <v>53592.459999991581</v>
          </cell>
          <cell r="CX425">
            <v>0</v>
          </cell>
        </row>
        <row r="430">
          <cell r="CP430" t="str">
            <v>OTE</v>
          </cell>
          <cell r="CX430" t="str">
            <v>Wires</v>
          </cell>
        </row>
        <row r="431">
          <cell r="CP431">
            <v>0</v>
          </cell>
          <cell r="CX431">
            <v>0</v>
          </cell>
        </row>
        <row r="467">
          <cell r="A467">
            <v>37268</v>
          </cell>
          <cell r="CP467">
            <v>53592.459999991581</v>
          </cell>
          <cell r="CX467">
            <v>0</v>
          </cell>
        </row>
        <row r="472">
          <cell r="CP472" t="str">
            <v>OTE</v>
          </cell>
          <cell r="CX472" t="str">
            <v>Wires</v>
          </cell>
        </row>
        <row r="473">
          <cell r="CP473">
            <v>0</v>
          </cell>
          <cell r="CX473">
            <v>0</v>
          </cell>
        </row>
        <row r="509">
          <cell r="A509">
            <v>37269</v>
          </cell>
          <cell r="CP509">
            <v>53592.459999991581</v>
          </cell>
          <cell r="CX509">
            <v>0</v>
          </cell>
        </row>
        <row r="514">
          <cell r="CP514" t="str">
            <v>OTE</v>
          </cell>
          <cell r="CX514" t="str">
            <v>Wires</v>
          </cell>
        </row>
        <row r="515">
          <cell r="CP515">
            <v>0</v>
          </cell>
          <cell r="CX515">
            <v>0</v>
          </cell>
        </row>
        <row r="551">
          <cell r="A551">
            <v>37270</v>
          </cell>
          <cell r="CP551">
            <v>53592.459999991581</v>
          </cell>
          <cell r="CX551">
            <v>0</v>
          </cell>
        </row>
        <row r="556">
          <cell r="CP556" t="str">
            <v>OTE</v>
          </cell>
          <cell r="CX556" t="str">
            <v>Wires</v>
          </cell>
        </row>
        <row r="557">
          <cell r="CP557">
            <v>0</v>
          </cell>
          <cell r="CX557">
            <v>0</v>
          </cell>
        </row>
        <row r="593">
          <cell r="A593">
            <v>37271</v>
          </cell>
          <cell r="CP593">
            <v>53592.459999991581</v>
          </cell>
          <cell r="CX593">
            <v>0</v>
          </cell>
        </row>
        <row r="598">
          <cell r="CP598" t="str">
            <v>OTE</v>
          </cell>
          <cell r="CX598" t="str">
            <v>Wires</v>
          </cell>
        </row>
        <row r="599">
          <cell r="CP599">
            <v>0</v>
          </cell>
          <cell r="CX599">
            <v>0</v>
          </cell>
        </row>
        <row r="635">
          <cell r="A635">
            <v>37272</v>
          </cell>
          <cell r="CP635">
            <v>53592.459999991581</v>
          </cell>
          <cell r="CX635">
            <v>0</v>
          </cell>
        </row>
        <row r="640">
          <cell r="CP640" t="str">
            <v>OTE</v>
          </cell>
          <cell r="CX640" t="str">
            <v>Wires</v>
          </cell>
        </row>
        <row r="641">
          <cell r="CP641">
            <v>0</v>
          </cell>
          <cell r="CX641">
            <v>0</v>
          </cell>
        </row>
        <row r="677">
          <cell r="A677">
            <v>37273</v>
          </cell>
          <cell r="CP677">
            <v>53592.459999991581</v>
          </cell>
          <cell r="CX677">
            <v>0</v>
          </cell>
        </row>
        <row r="682">
          <cell r="CP682" t="str">
            <v>OTE</v>
          </cell>
          <cell r="CX682" t="str">
            <v>Wires</v>
          </cell>
        </row>
        <row r="683">
          <cell r="CP683">
            <v>0</v>
          </cell>
          <cell r="CX683">
            <v>0</v>
          </cell>
        </row>
        <row r="719">
          <cell r="A719">
            <v>37274</v>
          </cell>
          <cell r="CP719">
            <v>53592.459999991581</v>
          </cell>
          <cell r="CX719">
            <v>0</v>
          </cell>
        </row>
        <row r="724">
          <cell r="CP724" t="str">
            <v>OTE</v>
          </cell>
          <cell r="CX724" t="str">
            <v>Wires</v>
          </cell>
        </row>
        <row r="725">
          <cell r="CP725">
            <v>0</v>
          </cell>
          <cell r="CX725">
            <v>0</v>
          </cell>
        </row>
        <row r="761">
          <cell r="A761">
            <v>37275</v>
          </cell>
          <cell r="CP761">
            <v>53592.459999991581</v>
          </cell>
          <cell r="CX761">
            <v>0</v>
          </cell>
        </row>
        <row r="766">
          <cell r="CP766" t="str">
            <v>OTE</v>
          </cell>
          <cell r="CX766" t="str">
            <v>Wires</v>
          </cell>
        </row>
        <row r="767">
          <cell r="CP767">
            <v>0</v>
          </cell>
          <cell r="CX767">
            <v>0</v>
          </cell>
        </row>
        <row r="803">
          <cell r="A803">
            <v>37276</v>
          </cell>
          <cell r="CP803">
            <v>53592.459999991581</v>
          </cell>
          <cell r="CX803">
            <v>0</v>
          </cell>
        </row>
        <row r="808">
          <cell r="CP808" t="str">
            <v>OTE</v>
          </cell>
          <cell r="CX808" t="str">
            <v>Wires</v>
          </cell>
        </row>
        <row r="809">
          <cell r="CP809">
            <v>0</v>
          </cell>
          <cell r="CX809">
            <v>0</v>
          </cell>
        </row>
        <row r="845">
          <cell r="A845">
            <v>37277</v>
          </cell>
          <cell r="CP845">
            <v>53592.459999991581</v>
          </cell>
          <cell r="CX845">
            <v>0</v>
          </cell>
        </row>
        <row r="850">
          <cell r="CP850" t="str">
            <v>OTE</v>
          </cell>
          <cell r="CX850" t="str">
            <v>Wires</v>
          </cell>
        </row>
        <row r="851">
          <cell r="CP851">
            <v>0</v>
          </cell>
          <cell r="CX851">
            <v>0</v>
          </cell>
        </row>
        <row r="887">
          <cell r="A887">
            <v>37278</v>
          </cell>
          <cell r="CP887">
            <v>53592.459999991581</v>
          </cell>
          <cell r="CX887">
            <v>0</v>
          </cell>
        </row>
        <row r="892">
          <cell r="CP892" t="str">
            <v>OTE</v>
          </cell>
          <cell r="CX892" t="str">
            <v>Wires</v>
          </cell>
        </row>
        <row r="893">
          <cell r="CP893">
            <v>0</v>
          </cell>
          <cell r="CX893">
            <v>0</v>
          </cell>
        </row>
        <row r="929">
          <cell r="A929">
            <v>37279</v>
          </cell>
          <cell r="CP929">
            <v>53592.459999991581</v>
          </cell>
          <cell r="CX929">
            <v>0</v>
          </cell>
        </row>
        <row r="934">
          <cell r="CP934" t="str">
            <v>OTE</v>
          </cell>
          <cell r="CX934" t="str">
            <v>Wires</v>
          </cell>
        </row>
        <row r="935">
          <cell r="CP935">
            <v>0</v>
          </cell>
          <cell r="CX935">
            <v>0</v>
          </cell>
        </row>
        <row r="971">
          <cell r="A971">
            <v>37280</v>
          </cell>
          <cell r="CP971">
            <v>53592.459999991581</v>
          </cell>
          <cell r="CX971">
            <v>0</v>
          </cell>
        </row>
        <row r="976">
          <cell r="CP976" t="str">
            <v>OTE</v>
          </cell>
          <cell r="CX976" t="str">
            <v>Wires</v>
          </cell>
        </row>
        <row r="977">
          <cell r="CP977">
            <v>0</v>
          </cell>
          <cell r="CX977">
            <v>0</v>
          </cell>
        </row>
        <row r="1013">
          <cell r="A1013">
            <v>37281</v>
          </cell>
          <cell r="CP1013">
            <v>53592.459999991581</v>
          </cell>
          <cell r="CX1013">
            <v>0</v>
          </cell>
        </row>
        <row r="1018">
          <cell r="CP1018" t="str">
            <v>OTE</v>
          </cell>
          <cell r="CX1018" t="str">
            <v>Wires</v>
          </cell>
        </row>
        <row r="1019">
          <cell r="CP1019">
            <v>0</v>
          </cell>
          <cell r="CX1019">
            <v>0</v>
          </cell>
        </row>
        <row r="1055">
          <cell r="A1055">
            <v>37282</v>
          </cell>
          <cell r="CP1055">
            <v>53592.459999991581</v>
          </cell>
          <cell r="CX1055">
            <v>0</v>
          </cell>
        </row>
        <row r="1060">
          <cell r="CP1060" t="str">
            <v>OTE</v>
          </cell>
          <cell r="CX1060" t="str">
            <v>Wires</v>
          </cell>
        </row>
        <row r="1061">
          <cell r="CP1061">
            <v>0</v>
          </cell>
          <cell r="CX1061">
            <v>0</v>
          </cell>
        </row>
        <row r="1097">
          <cell r="A1097">
            <v>37283</v>
          </cell>
          <cell r="CP1097">
            <v>53592.459999991581</v>
          </cell>
          <cell r="CX1097">
            <v>0</v>
          </cell>
        </row>
        <row r="1102">
          <cell r="CP1102" t="str">
            <v>OTE</v>
          </cell>
          <cell r="CX1102" t="str">
            <v>Wires</v>
          </cell>
        </row>
        <row r="1103">
          <cell r="CP1103">
            <v>0</v>
          </cell>
          <cell r="CX1103">
            <v>0</v>
          </cell>
        </row>
        <row r="1139">
          <cell r="A1139">
            <v>37284</v>
          </cell>
          <cell r="CP1139">
            <v>53592.459999991581</v>
          </cell>
          <cell r="CX1139">
            <v>0</v>
          </cell>
        </row>
        <row r="1144">
          <cell r="CP1144" t="str">
            <v>OTE</v>
          </cell>
          <cell r="CX1144" t="str">
            <v>Wires</v>
          </cell>
        </row>
        <row r="1145">
          <cell r="CP1145">
            <v>0</v>
          </cell>
          <cell r="CX1145">
            <v>0</v>
          </cell>
        </row>
        <row r="1181">
          <cell r="A1181">
            <v>37285</v>
          </cell>
          <cell r="CP1181">
            <v>53592.459999991581</v>
          </cell>
          <cell r="CX1181">
            <v>0</v>
          </cell>
        </row>
        <row r="1186">
          <cell r="CP1186" t="str">
            <v>OTE</v>
          </cell>
          <cell r="CX1186" t="str">
            <v>Wires</v>
          </cell>
        </row>
        <row r="1187">
          <cell r="CP1187">
            <v>0</v>
          </cell>
          <cell r="CX1187">
            <v>0</v>
          </cell>
        </row>
        <row r="1223">
          <cell r="A1223">
            <v>37286</v>
          </cell>
          <cell r="CP1223">
            <v>53592.459999991581</v>
          </cell>
          <cell r="CX1223">
            <v>0</v>
          </cell>
        </row>
        <row r="1228">
          <cell r="CP1228" t="str">
            <v>OTE</v>
          </cell>
          <cell r="CX1228" t="str">
            <v>Wires</v>
          </cell>
        </row>
        <row r="1229">
          <cell r="CP1229">
            <v>0</v>
          </cell>
          <cell r="CX1229">
            <v>0</v>
          </cell>
        </row>
        <row r="1265">
          <cell r="A1265">
            <v>37287</v>
          </cell>
          <cell r="CP1265">
            <v>53592.459999991581</v>
          </cell>
          <cell r="CX1265">
            <v>0</v>
          </cell>
        </row>
        <row r="1270">
          <cell r="CP1270" t="str">
            <v>OTE</v>
          </cell>
          <cell r="CX1270" t="str">
            <v>Wires</v>
          </cell>
        </row>
        <row r="1271">
          <cell r="CP1271">
            <v>0</v>
          </cell>
          <cell r="CX1271">
            <v>0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ReqTotal" refersTo="='Smith Barney'!$K$1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K17">
            <v>0</v>
          </cell>
        </row>
      </sheetData>
      <sheetData sheetId="8"/>
      <sheetData sheetId="9"/>
      <sheetData sheetId="10"/>
      <sheetData sheetId="11"/>
      <sheetData sheetId="12">
        <row r="13">
          <cell r="I13">
            <v>0</v>
          </cell>
        </row>
      </sheetData>
      <sheetData sheetId="13"/>
      <sheetData sheetId="14">
        <row r="19">
          <cell r="J19">
            <v>0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17">
          <cell r="K17">
            <v>0</v>
          </cell>
        </row>
      </sheetData>
      <sheetData sheetId="22">
        <row r="16">
          <cell r="K16">
            <v>0</v>
          </cell>
        </row>
      </sheetData>
      <sheetData sheetId="23"/>
      <sheetData sheetId="24"/>
      <sheetData sheetId="25">
        <row r="17">
          <cell r="J17">
            <v>0</v>
          </cell>
        </row>
      </sheetData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0</v>
          </cell>
        </row>
        <row r="10">
          <cell r="CX10" t="str">
            <v>Wires</v>
          </cell>
        </row>
        <row r="11">
          <cell r="CX11">
            <v>0</v>
          </cell>
        </row>
        <row r="47">
          <cell r="A47">
            <v>37258</v>
          </cell>
          <cell r="CX47">
            <v>0</v>
          </cell>
        </row>
        <row r="52">
          <cell r="CX52" t="str">
            <v>Wires</v>
          </cell>
        </row>
        <row r="53">
          <cell r="CX53">
            <v>0</v>
          </cell>
        </row>
        <row r="89">
          <cell r="A89">
            <v>37259</v>
          </cell>
          <cell r="CX89">
            <v>0</v>
          </cell>
        </row>
        <row r="94">
          <cell r="CX94" t="str">
            <v>Wires</v>
          </cell>
        </row>
        <row r="95">
          <cell r="CX95">
            <v>0</v>
          </cell>
        </row>
        <row r="131">
          <cell r="A131">
            <v>37260</v>
          </cell>
          <cell r="CX131">
            <v>0</v>
          </cell>
        </row>
        <row r="136">
          <cell r="CX136" t="str">
            <v>Wires</v>
          </cell>
        </row>
        <row r="137">
          <cell r="CX137">
            <v>0</v>
          </cell>
        </row>
        <row r="173">
          <cell r="A173">
            <v>37261</v>
          </cell>
          <cell r="CX173">
            <v>0</v>
          </cell>
        </row>
        <row r="178">
          <cell r="CX178" t="str">
            <v>Wires</v>
          </cell>
        </row>
        <row r="179">
          <cell r="CX179">
            <v>0</v>
          </cell>
        </row>
        <row r="215">
          <cell r="A215">
            <v>37262</v>
          </cell>
          <cell r="CX215">
            <v>0</v>
          </cell>
        </row>
        <row r="220">
          <cell r="CX220" t="str">
            <v>Wires</v>
          </cell>
        </row>
        <row r="221">
          <cell r="CX221">
            <v>0</v>
          </cell>
        </row>
        <row r="257">
          <cell r="A257">
            <v>37263</v>
          </cell>
          <cell r="CX257">
            <v>0</v>
          </cell>
        </row>
        <row r="262">
          <cell r="CX262" t="str">
            <v>Wires</v>
          </cell>
        </row>
        <row r="263">
          <cell r="CX263">
            <v>0</v>
          </cell>
        </row>
        <row r="299">
          <cell r="A299">
            <v>37264</v>
          </cell>
          <cell r="CX299">
            <v>0</v>
          </cell>
        </row>
        <row r="304">
          <cell r="CX304" t="str">
            <v>Wires</v>
          </cell>
        </row>
        <row r="305">
          <cell r="CX305">
            <v>0</v>
          </cell>
        </row>
        <row r="341">
          <cell r="A341">
            <v>37265</v>
          </cell>
          <cell r="CX341">
            <v>0</v>
          </cell>
        </row>
        <row r="346">
          <cell r="CX346" t="str">
            <v>Wires</v>
          </cell>
        </row>
        <row r="347">
          <cell r="CX347">
            <v>0</v>
          </cell>
        </row>
        <row r="383">
          <cell r="A383">
            <v>37266</v>
          </cell>
          <cell r="CX383">
            <v>0</v>
          </cell>
        </row>
        <row r="388">
          <cell r="CX388" t="str">
            <v>Wires</v>
          </cell>
        </row>
        <row r="389">
          <cell r="CX389">
            <v>0</v>
          </cell>
        </row>
        <row r="425">
          <cell r="A425">
            <v>37267</v>
          </cell>
          <cell r="CX425">
            <v>0</v>
          </cell>
        </row>
        <row r="430">
          <cell r="CX430" t="str">
            <v>Wires</v>
          </cell>
        </row>
        <row r="431">
          <cell r="CX431">
            <v>0</v>
          </cell>
        </row>
        <row r="467">
          <cell r="A467">
            <v>37268</v>
          </cell>
          <cell r="CX467">
            <v>0</v>
          </cell>
        </row>
        <row r="472">
          <cell r="CX472" t="str">
            <v>Wires</v>
          </cell>
        </row>
        <row r="473">
          <cell r="CX473">
            <v>0</v>
          </cell>
        </row>
        <row r="509">
          <cell r="A509">
            <v>37269</v>
          </cell>
          <cell r="CX509">
            <v>0</v>
          </cell>
        </row>
        <row r="514">
          <cell r="CX514" t="str">
            <v>Wires</v>
          </cell>
        </row>
        <row r="515">
          <cell r="CX515">
            <v>0</v>
          </cell>
        </row>
        <row r="551">
          <cell r="A551">
            <v>37270</v>
          </cell>
          <cell r="CX551">
            <v>0</v>
          </cell>
        </row>
        <row r="556">
          <cell r="CX556" t="str">
            <v>Wires</v>
          </cell>
        </row>
        <row r="557">
          <cell r="CX557">
            <v>0</v>
          </cell>
        </row>
        <row r="593">
          <cell r="A593">
            <v>37271</v>
          </cell>
          <cell r="CX593">
            <v>0</v>
          </cell>
        </row>
        <row r="598">
          <cell r="CX598" t="str">
            <v>Wires</v>
          </cell>
        </row>
        <row r="599">
          <cell r="CX599">
            <v>0</v>
          </cell>
        </row>
        <row r="635">
          <cell r="A635">
            <v>37272</v>
          </cell>
          <cell r="CX635">
            <v>0</v>
          </cell>
        </row>
        <row r="640">
          <cell r="CX640" t="str">
            <v>Wires</v>
          </cell>
        </row>
        <row r="641">
          <cell r="CX641">
            <v>0</v>
          </cell>
        </row>
        <row r="677">
          <cell r="A677">
            <v>37273</v>
          </cell>
          <cell r="CX677">
            <v>0</v>
          </cell>
        </row>
        <row r="682">
          <cell r="CX682" t="str">
            <v>Wires</v>
          </cell>
        </row>
        <row r="683">
          <cell r="CX683">
            <v>0</v>
          </cell>
        </row>
        <row r="719">
          <cell r="A719">
            <v>37274</v>
          </cell>
          <cell r="CX719">
            <v>0</v>
          </cell>
        </row>
        <row r="724">
          <cell r="CX724" t="str">
            <v>Wires</v>
          </cell>
        </row>
        <row r="725">
          <cell r="CX725">
            <v>0</v>
          </cell>
        </row>
        <row r="761">
          <cell r="A761">
            <v>37275</v>
          </cell>
          <cell r="CX761">
            <v>0</v>
          </cell>
        </row>
        <row r="766">
          <cell r="CX766" t="str">
            <v>Wires</v>
          </cell>
        </row>
        <row r="767">
          <cell r="CX767">
            <v>0</v>
          </cell>
        </row>
        <row r="803">
          <cell r="A803">
            <v>37276</v>
          </cell>
          <cell r="CX803">
            <v>0</v>
          </cell>
        </row>
        <row r="808">
          <cell r="CX808" t="str">
            <v>Wires</v>
          </cell>
        </row>
        <row r="809">
          <cell r="CX809">
            <v>0</v>
          </cell>
        </row>
        <row r="845">
          <cell r="A845">
            <v>37277</v>
          </cell>
          <cell r="CX845">
            <v>0</v>
          </cell>
        </row>
        <row r="850">
          <cell r="CX850" t="str">
            <v>Wires</v>
          </cell>
        </row>
        <row r="851">
          <cell r="CX851">
            <v>0</v>
          </cell>
        </row>
        <row r="887">
          <cell r="A887">
            <v>37278</v>
          </cell>
          <cell r="CX887">
            <v>0</v>
          </cell>
        </row>
        <row r="892">
          <cell r="CX892" t="str">
            <v>Wires</v>
          </cell>
        </row>
        <row r="893">
          <cell r="CX893">
            <v>0</v>
          </cell>
        </row>
        <row r="929">
          <cell r="A929">
            <v>37279</v>
          </cell>
          <cell r="CX929">
            <v>0</v>
          </cell>
        </row>
        <row r="934">
          <cell r="CX934" t="str">
            <v>Wires</v>
          </cell>
        </row>
        <row r="935">
          <cell r="CX935">
            <v>0</v>
          </cell>
        </row>
        <row r="971">
          <cell r="A971">
            <v>37280</v>
          </cell>
          <cell r="CX971">
            <v>0</v>
          </cell>
        </row>
        <row r="976">
          <cell r="CX976" t="str">
            <v>Wires</v>
          </cell>
        </row>
        <row r="977">
          <cell r="CX977">
            <v>0</v>
          </cell>
        </row>
        <row r="1013">
          <cell r="A1013">
            <v>37281</v>
          </cell>
          <cell r="CX1013">
            <v>0</v>
          </cell>
        </row>
        <row r="1018">
          <cell r="CX1018" t="str">
            <v>Wires</v>
          </cell>
        </row>
        <row r="1019">
          <cell r="CX1019">
            <v>0</v>
          </cell>
        </row>
        <row r="1055">
          <cell r="A1055">
            <v>37282</v>
          </cell>
          <cell r="CX1055">
            <v>0</v>
          </cell>
        </row>
        <row r="1060">
          <cell r="CX1060" t="str">
            <v>Wires</v>
          </cell>
        </row>
        <row r="1061">
          <cell r="CX1061">
            <v>0</v>
          </cell>
        </row>
        <row r="1097">
          <cell r="A1097">
            <v>37283</v>
          </cell>
          <cell r="CX1097">
            <v>0</v>
          </cell>
        </row>
        <row r="1102">
          <cell r="CX1102" t="str">
            <v>Wires</v>
          </cell>
        </row>
        <row r="1103">
          <cell r="CX1103">
            <v>0</v>
          </cell>
        </row>
        <row r="1139">
          <cell r="A1139">
            <v>37284</v>
          </cell>
          <cell r="CX1139">
            <v>0</v>
          </cell>
        </row>
        <row r="1144">
          <cell r="CX1144" t="str">
            <v>Wires</v>
          </cell>
        </row>
        <row r="1145">
          <cell r="CX1145">
            <v>0</v>
          </cell>
        </row>
        <row r="1181">
          <cell r="A1181">
            <v>37285</v>
          </cell>
          <cell r="CX1181">
            <v>0</v>
          </cell>
        </row>
        <row r="1186">
          <cell r="CX1186" t="str">
            <v>Wires</v>
          </cell>
        </row>
        <row r="1187">
          <cell r="CX1187">
            <v>0</v>
          </cell>
        </row>
        <row r="1223">
          <cell r="A1223">
            <v>37286</v>
          </cell>
          <cell r="CX1223">
            <v>0</v>
          </cell>
        </row>
        <row r="1228">
          <cell r="CX1228" t="str">
            <v>Wires</v>
          </cell>
        </row>
        <row r="1229">
          <cell r="CX1229">
            <v>0</v>
          </cell>
        </row>
        <row r="1265">
          <cell r="A1265">
            <v>37287</v>
          </cell>
          <cell r="CX1265">
            <v>0</v>
          </cell>
        </row>
        <row r="1270">
          <cell r="CX1270" t="str">
            <v>Wires</v>
          </cell>
        </row>
        <row r="1271">
          <cell r="CX1271">
            <v>0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BN5">
            <v>194902.53600002639</v>
          </cell>
          <cell r="BW5">
            <v>0</v>
          </cell>
        </row>
        <row r="9">
          <cell r="BW9" t="str">
            <v>Natural Gas (SD)</v>
          </cell>
        </row>
        <row r="10">
          <cell r="BN10" t="str">
            <v>OTE</v>
          </cell>
          <cell r="BW10" t="str">
            <v>Margin</v>
          </cell>
        </row>
        <row r="11">
          <cell r="BN11">
            <v>0</v>
          </cell>
          <cell r="BW11">
            <v>0</v>
          </cell>
        </row>
        <row r="47">
          <cell r="A47">
            <v>37258</v>
          </cell>
          <cell r="BN47">
            <v>148574.63600002788</v>
          </cell>
          <cell r="BW47">
            <v>0</v>
          </cell>
        </row>
        <row r="51">
          <cell r="BW51" t="str">
            <v>Natural Gas (SD)</v>
          </cell>
        </row>
        <row r="52">
          <cell r="BN52" t="str">
            <v>OTE</v>
          </cell>
          <cell r="BW52" t="str">
            <v>Margin</v>
          </cell>
        </row>
        <row r="53">
          <cell r="BN53">
            <v>0</v>
          </cell>
          <cell r="BW53">
            <v>0</v>
          </cell>
        </row>
        <row r="89">
          <cell r="A89">
            <v>37259</v>
          </cell>
          <cell r="BN89">
            <v>148574.63600002788</v>
          </cell>
          <cell r="BW89">
            <v>0</v>
          </cell>
        </row>
        <row r="93">
          <cell r="BW93" t="str">
            <v>Natural Gas (SD)</v>
          </cell>
        </row>
        <row r="94">
          <cell r="BN94" t="str">
            <v>OTE</v>
          </cell>
          <cell r="BW94" t="str">
            <v>Margin</v>
          </cell>
        </row>
        <row r="95">
          <cell r="BN95">
            <v>0</v>
          </cell>
          <cell r="BW95">
            <v>0</v>
          </cell>
        </row>
        <row r="131">
          <cell r="A131">
            <v>37260</v>
          </cell>
          <cell r="BN131">
            <v>148574.63600002788</v>
          </cell>
          <cell r="BW131">
            <v>0</v>
          </cell>
        </row>
        <row r="135">
          <cell r="BW135" t="str">
            <v>Natural Gas (SD)</v>
          </cell>
        </row>
        <row r="136">
          <cell r="BN136" t="str">
            <v>OTE</v>
          </cell>
          <cell r="BW136" t="str">
            <v>Margin</v>
          </cell>
        </row>
        <row r="137">
          <cell r="BN137">
            <v>0</v>
          </cell>
          <cell r="BW137">
            <v>0</v>
          </cell>
        </row>
        <row r="173">
          <cell r="A173">
            <v>37261</v>
          </cell>
          <cell r="BN173">
            <v>148574.63600002788</v>
          </cell>
          <cell r="BW173">
            <v>0</v>
          </cell>
        </row>
        <row r="177">
          <cell r="BW177" t="str">
            <v>Natural Gas (SD)</v>
          </cell>
        </row>
        <row r="178">
          <cell r="BN178" t="str">
            <v>OTE</v>
          </cell>
          <cell r="BW178" t="str">
            <v>Margin</v>
          </cell>
        </row>
        <row r="179">
          <cell r="BN179">
            <v>0</v>
          </cell>
          <cell r="BW179">
            <v>0</v>
          </cell>
        </row>
        <row r="215">
          <cell r="A215">
            <v>37262</v>
          </cell>
          <cell r="BN215">
            <v>148574.63600002788</v>
          </cell>
          <cell r="BW215">
            <v>0</v>
          </cell>
        </row>
        <row r="219">
          <cell r="BW219" t="str">
            <v>Natural Gas (SD)</v>
          </cell>
        </row>
        <row r="220">
          <cell r="BN220" t="str">
            <v>OTE</v>
          </cell>
          <cell r="BW220" t="str">
            <v>Margin</v>
          </cell>
        </row>
        <row r="221">
          <cell r="BN221">
            <v>0</v>
          </cell>
          <cell r="BW221">
            <v>0</v>
          </cell>
        </row>
        <row r="257">
          <cell r="A257">
            <v>37263</v>
          </cell>
          <cell r="BN257">
            <v>148574.63600002788</v>
          </cell>
          <cell r="BW257">
            <v>0</v>
          </cell>
        </row>
        <row r="261">
          <cell r="BW261" t="str">
            <v>Natural Gas (SD)</v>
          </cell>
        </row>
        <row r="262">
          <cell r="BN262" t="str">
            <v>OTE</v>
          </cell>
          <cell r="BW262" t="str">
            <v>Margin</v>
          </cell>
        </row>
        <row r="263">
          <cell r="BN263">
            <v>0</v>
          </cell>
          <cell r="BW263">
            <v>0</v>
          </cell>
        </row>
        <row r="299">
          <cell r="A299">
            <v>37264</v>
          </cell>
          <cell r="BN299">
            <v>148574.63600002788</v>
          </cell>
          <cell r="BW299">
            <v>0</v>
          </cell>
        </row>
        <row r="303">
          <cell r="BW303" t="str">
            <v>Natural Gas (SD)</v>
          </cell>
        </row>
        <row r="304">
          <cell r="BN304" t="str">
            <v>OTE</v>
          </cell>
          <cell r="BW304" t="str">
            <v>Margin</v>
          </cell>
        </row>
        <row r="305">
          <cell r="BN305">
            <v>0</v>
          </cell>
          <cell r="BW305">
            <v>0</v>
          </cell>
        </row>
        <row r="341">
          <cell r="A341">
            <v>37265</v>
          </cell>
          <cell r="BN341">
            <v>148574.63600002788</v>
          </cell>
          <cell r="BW341">
            <v>0</v>
          </cell>
        </row>
        <row r="345">
          <cell r="BW345" t="str">
            <v>Natural Gas (SD)</v>
          </cell>
        </row>
        <row r="346">
          <cell r="BN346" t="str">
            <v>OTE</v>
          </cell>
          <cell r="BW346" t="str">
            <v>Margin</v>
          </cell>
        </row>
        <row r="347">
          <cell r="BN347">
            <v>0</v>
          </cell>
          <cell r="BW347">
            <v>0</v>
          </cell>
        </row>
        <row r="383">
          <cell r="A383">
            <v>37266</v>
          </cell>
          <cell r="BN383">
            <v>148574.63600002788</v>
          </cell>
          <cell r="BW383">
            <v>0</v>
          </cell>
        </row>
        <row r="387">
          <cell r="BW387" t="str">
            <v>Natural Gas (SD)</v>
          </cell>
        </row>
        <row r="388">
          <cell r="BN388" t="str">
            <v>OTE</v>
          </cell>
          <cell r="BW388" t="str">
            <v>Margin</v>
          </cell>
        </row>
        <row r="389">
          <cell r="BN389">
            <v>0</v>
          </cell>
          <cell r="BW389">
            <v>0</v>
          </cell>
        </row>
        <row r="425">
          <cell r="A425">
            <v>37267</v>
          </cell>
          <cell r="BN425">
            <v>148574.63600002788</v>
          </cell>
          <cell r="BW425">
            <v>0</v>
          </cell>
        </row>
        <row r="429">
          <cell r="BW429" t="str">
            <v>Natural Gas (SD)</v>
          </cell>
        </row>
        <row r="430">
          <cell r="BN430" t="str">
            <v>OTE</v>
          </cell>
          <cell r="BW430" t="str">
            <v>Margin</v>
          </cell>
        </row>
        <row r="431">
          <cell r="BN431">
            <v>0</v>
          </cell>
          <cell r="BW431">
            <v>0</v>
          </cell>
        </row>
        <row r="467">
          <cell r="A467">
            <v>37268</v>
          </cell>
          <cell r="BN467">
            <v>148574.63600002788</v>
          </cell>
          <cell r="BW467">
            <v>0</v>
          </cell>
        </row>
        <row r="471">
          <cell r="BW471" t="str">
            <v>Natural Gas (SD)</v>
          </cell>
        </row>
        <row r="472">
          <cell r="BN472" t="str">
            <v>OTE</v>
          </cell>
          <cell r="BW472" t="str">
            <v>Margin</v>
          </cell>
        </row>
        <row r="473">
          <cell r="BN473">
            <v>0</v>
          </cell>
          <cell r="BW473">
            <v>0</v>
          </cell>
        </row>
        <row r="509">
          <cell r="A509">
            <v>37269</v>
          </cell>
          <cell r="BN509">
            <v>148574.63600002788</v>
          </cell>
          <cell r="BW509">
            <v>0</v>
          </cell>
        </row>
        <row r="513">
          <cell r="BW513" t="str">
            <v>Natural Gas (SD)</v>
          </cell>
        </row>
        <row r="514">
          <cell r="BN514" t="str">
            <v>OTE</v>
          </cell>
          <cell r="BW514" t="str">
            <v>Margin</v>
          </cell>
        </row>
        <row r="515">
          <cell r="BN515">
            <v>0</v>
          </cell>
          <cell r="BW515">
            <v>0</v>
          </cell>
        </row>
        <row r="551">
          <cell r="A551">
            <v>37270</v>
          </cell>
          <cell r="BN551">
            <v>148574.63600002788</v>
          </cell>
          <cell r="BW551">
            <v>0</v>
          </cell>
        </row>
        <row r="555">
          <cell r="BW555" t="str">
            <v>Natural Gas (SD)</v>
          </cell>
        </row>
        <row r="556">
          <cell r="BN556" t="str">
            <v>OTE</v>
          </cell>
          <cell r="BW556" t="str">
            <v>Margin</v>
          </cell>
        </row>
        <row r="557">
          <cell r="BN557">
            <v>0</v>
          </cell>
          <cell r="BW557">
            <v>0</v>
          </cell>
        </row>
        <row r="593">
          <cell r="A593">
            <v>37271</v>
          </cell>
          <cell r="BN593">
            <v>148574.63600002788</v>
          </cell>
          <cell r="BW593">
            <v>0</v>
          </cell>
        </row>
        <row r="597">
          <cell r="BW597" t="str">
            <v>Natural Gas (SD)</v>
          </cell>
        </row>
        <row r="598">
          <cell r="BN598" t="str">
            <v>OTE</v>
          </cell>
          <cell r="BW598" t="str">
            <v>Margin</v>
          </cell>
        </row>
        <row r="599">
          <cell r="BN599">
            <v>0</v>
          </cell>
          <cell r="BW599">
            <v>0</v>
          </cell>
        </row>
        <row r="635">
          <cell r="A635">
            <v>37272</v>
          </cell>
          <cell r="BN635">
            <v>148574.63600002788</v>
          </cell>
          <cell r="BW635">
            <v>0</v>
          </cell>
        </row>
        <row r="639">
          <cell r="BW639" t="str">
            <v>Natural Gas (SD)</v>
          </cell>
        </row>
        <row r="640">
          <cell r="BN640" t="str">
            <v>OTE</v>
          </cell>
          <cell r="BW640" t="str">
            <v>Margin</v>
          </cell>
        </row>
        <row r="641">
          <cell r="BN641">
            <v>0</v>
          </cell>
          <cell r="BW641">
            <v>0</v>
          </cell>
        </row>
        <row r="677">
          <cell r="A677">
            <v>37273</v>
          </cell>
          <cell r="BN677">
            <v>148574.63600002788</v>
          </cell>
          <cell r="BW677">
            <v>0</v>
          </cell>
        </row>
        <row r="681">
          <cell r="BW681" t="str">
            <v>Natural Gas (SD)</v>
          </cell>
        </row>
        <row r="682">
          <cell r="BN682" t="str">
            <v>OTE</v>
          </cell>
          <cell r="BW682" t="str">
            <v>Margin</v>
          </cell>
        </row>
        <row r="683">
          <cell r="BN683">
            <v>0</v>
          </cell>
          <cell r="BW683">
            <v>0</v>
          </cell>
        </row>
        <row r="719">
          <cell r="A719">
            <v>37274</v>
          </cell>
          <cell r="BN719">
            <v>148574.63600002788</v>
          </cell>
          <cell r="BW719">
            <v>0</v>
          </cell>
        </row>
        <row r="723">
          <cell r="BW723" t="str">
            <v>Natural Gas (SD)</v>
          </cell>
        </row>
        <row r="724">
          <cell r="BN724" t="str">
            <v>OTE</v>
          </cell>
          <cell r="BW724" t="str">
            <v>Margin</v>
          </cell>
        </row>
        <row r="725">
          <cell r="BN725">
            <v>0</v>
          </cell>
          <cell r="BW725">
            <v>0</v>
          </cell>
        </row>
        <row r="761">
          <cell r="A761">
            <v>37275</v>
          </cell>
          <cell r="BN761">
            <v>148574.63600002788</v>
          </cell>
          <cell r="BW761">
            <v>0</v>
          </cell>
        </row>
        <row r="765">
          <cell r="BW765" t="str">
            <v>Natural Gas (SD)</v>
          </cell>
        </row>
        <row r="766">
          <cell r="BN766" t="str">
            <v>OTE</v>
          </cell>
          <cell r="BW766" t="str">
            <v>Margin</v>
          </cell>
        </row>
        <row r="767">
          <cell r="BN767">
            <v>0</v>
          </cell>
          <cell r="BW767">
            <v>0</v>
          </cell>
        </row>
        <row r="803">
          <cell r="A803">
            <v>37276</v>
          </cell>
          <cell r="BN803">
            <v>148574.63600002788</v>
          </cell>
          <cell r="BW803">
            <v>0</v>
          </cell>
        </row>
        <row r="807">
          <cell r="BW807" t="str">
            <v>Natural Gas (SD)</v>
          </cell>
        </row>
        <row r="808">
          <cell r="BN808" t="str">
            <v>OTE</v>
          </cell>
          <cell r="BW808" t="str">
            <v>Margin</v>
          </cell>
        </row>
        <row r="809">
          <cell r="BN809">
            <v>0</v>
          </cell>
          <cell r="BW809">
            <v>0</v>
          </cell>
        </row>
        <row r="845">
          <cell r="A845">
            <v>37277</v>
          </cell>
          <cell r="BN845">
            <v>148574.63600002788</v>
          </cell>
          <cell r="BW845">
            <v>0</v>
          </cell>
        </row>
        <row r="849">
          <cell r="BW849" t="str">
            <v>Natural Gas (SD)</v>
          </cell>
        </row>
        <row r="850">
          <cell r="BN850" t="str">
            <v>OTE</v>
          </cell>
          <cell r="BW850" t="str">
            <v>Margin</v>
          </cell>
        </row>
        <row r="851">
          <cell r="BN851">
            <v>0</v>
          </cell>
          <cell r="BW851">
            <v>0</v>
          </cell>
        </row>
        <row r="887">
          <cell r="A887">
            <v>37278</v>
          </cell>
          <cell r="BN887">
            <v>148574.63600002788</v>
          </cell>
          <cell r="BW887">
            <v>0</v>
          </cell>
        </row>
        <row r="891">
          <cell r="BW891" t="str">
            <v>Natural Gas (SD)</v>
          </cell>
        </row>
        <row r="892">
          <cell r="BN892" t="str">
            <v>OTE</v>
          </cell>
          <cell r="BW892" t="str">
            <v>Margin</v>
          </cell>
        </row>
        <row r="893">
          <cell r="BN893">
            <v>0</v>
          </cell>
          <cell r="BW893">
            <v>0</v>
          </cell>
        </row>
        <row r="929">
          <cell r="A929">
            <v>37279</v>
          </cell>
          <cell r="BN929">
            <v>148574.63600002788</v>
          </cell>
          <cell r="BW929">
            <v>0</v>
          </cell>
        </row>
        <row r="933">
          <cell r="BW933" t="str">
            <v>Natural Gas (SD)</v>
          </cell>
        </row>
        <row r="934">
          <cell r="BN934" t="str">
            <v>OTE</v>
          </cell>
          <cell r="BW934" t="str">
            <v>Margin</v>
          </cell>
        </row>
        <row r="935">
          <cell r="BN935">
            <v>0</v>
          </cell>
          <cell r="BW935">
            <v>0</v>
          </cell>
        </row>
        <row r="971">
          <cell r="A971">
            <v>37280</v>
          </cell>
          <cell r="BN971">
            <v>148574.63600002788</v>
          </cell>
          <cell r="BW971">
            <v>0</v>
          </cell>
        </row>
        <row r="975">
          <cell r="BW975" t="str">
            <v>Natural Gas (SD)</v>
          </cell>
        </row>
        <row r="976">
          <cell r="BN976" t="str">
            <v>OTE</v>
          </cell>
          <cell r="BW976" t="str">
            <v>Margin</v>
          </cell>
        </row>
        <row r="977">
          <cell r="BN977">
            <v>0</v>
          </cell>
          <cell r="BW977">
            <v>0</v>
          </cell>
        </row>
        <row r="1013">
          <cell r="A1013">
            <v>37281</v>
          </cell>
          <cell r="BN1013">
            <v>148574.63600002788</v>
          </cell>
          <cell r="BW1013">
            <v>0</v>
          </cell>
        </row>
        <row r="1017">
          <cell r="BW1017" t="str">
            <v>Natural Gas (SD)</v>
          </cell>
        </row>
        <row r="1018">
          <cell r="BN1018" t="str">
            <v>OTE</v>
          </cell>
          <cell r="BW1018" t="str">
            <v>Margin</v>
          </cell>
        </row>
        <row r="1019">
          <cell r="BN1019">
            <v>0</v>
          </cell>
          <cell r="BW1019">
            <v>0</v>
          </cell>
        </row>
        <row r="1055">
          <cell r="A1055">
            <v>37282</v>
          </cell>
          <cell r="BN1055">
            <v>148574.63600002788</v>
          </cell>
          <cell r="BW1055">
            <v>0</v>
          </cell>
        </row>
        <row r="1059">
          <cell r="BW1059" t="str">
            <v>Natural Gas (SD)</v>
          </cell>
        </row>
        <row r="1060">
          <cell r="BN1060" t="str">
            <v>OTE</v>
          </cell>
          <cell r="BW1060" t="str">
            <v>Margin</v>
          </cell>
        </row>
        <row r="1061">
          <cell r="BN1061">
            <v>0</v>
          </cell>
          <cell r="BW1061">
            <v>0</v>
          </cell>
        </row>
        <row r="1097">
          <cell r="A1097">
            <v>37283</v>
          </cell>
          <cell r="BN1097">
            <v>148574.63600002788</v>
          </cell>
          <cell r="BW1097">
            <v>0</v>
          </cell>
        </row>
        <row r="1101">
          <cell r="BW1101" t="str">
            <v>Natural Gas (SD)</v>
          </cell>
        </row>
        <row r="1102">
          <cell r="BN1102" t="str">
            <v>OTE</v>
          </cell>
          <cell r="BW1102" t="str">
            <v>Margin</v>
          </cell>
        </row>
        <row r="1103">
          <cell r="BN1103">
            <v>0</v>
          </cell>
          <cell r="BW1103">
            <v>0</v>
          </cell>
        </row>
        <row r="1139">
          <cell r="A1139">
            <v>37284</v>
          </cell>
          <cell r="BN1139">
            <v>148574.63600002788</v>
          </cell>
          <cell r="BW1139">
            <v>0</v>
          </cell>
        </row>
        <row r="1143">
          <cell r="BW1143" t="str">
            <v>Natural Gas (SD)</v>
          </cell>
        </row>
        <row r="1144">
          <cell r="BN1144" t="str">
            <v>OTE</v>
          </cell>
          <cell r="BW1144" t="str">
            <v>Margin</v>
          </cell>
        </row>
        <row r="1145">
          <cell r="BN1145">
            <v>0</v>
          </cell>
          <cell r="BW1145">
            <v>0</v>
          </cell>
        </row>
        <row r="1181">
          <cell r="A1181">
            <v>37285</v>
          </cell>
          <cell r="BN1181">
            <v>148574.63600002788</v>
          </cell>
          <cell r="BW1181">
            <v>0</v>
          </cell>
        </row>
        <row r="1185">
          <cell r="BW1185" t="str">
            <v>Natural Gas (SD)</v>
          </cell>
        </row>
        <row r="1186">
          <cell r="BN1186" t="str">
            <v>OTE</v>
          </cell>
          <cell r="BW1186" t="str">
            <v>Margin</v>
          </cell>
        </row>
        <row r="1187">
          <cell r="BN1187">
            <v>0</v>
          </cell>
          <cell r="BW1187">
            <v>0</v>
          </cell>
        </row>
        <row r="1223">
          <cell r="A1223">
            <v>37286</v>
          </cell>
          <cell r="BN1223">
            <v>148574.63600002788</v>
          </cell>
          <cell r="BW1223">
            <v>0</v>
          </cell>
        </row>
        <row r="1227">
          <cell r="BW1227" t="str">
            <v>Natural Gas (SD)</v>
          </cell>
        </row>
        <row r="1228">
          <cell r="BN1228" t="str">
            <v>OTE</v>
          </cell>
          <cell r="BW1228" t="str">
            <v>Margin</v>
          </cell>
        </row>
        <row r="1229">
          <cell r="BN1229">
            <v>0</v>
          </cell>
          <cell r="BW1229">
            <v>0</v>
          </cell>
        </row>
        <row r="1265">
          <cell r="A1265">
            <v>37287</v>
          </cell>
          <cell r="BN1265">
            <v>148574.63600002788</v>
          </cell>
          <cell r="BW1265">
            <v>0</v>
          </cell>
        </row>
        <row r="1269">
          <cell r="BW1269" t="str">
            <v>Natural Gas (SD)</v>
          </cell>
        </row>
        <row r="1270">
          <cell r="BN1270" t="str">
            <v>OTE</v>
          </cell>
          <cell r="BW1270" t="str">
            <v>Margin</v>
          </cell>
        </row>
        <row r="1271">
          <cell r="BN1271">
            <v>0</v>
          </cell>
          <cell r="BW127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0.69900000531924888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0.69900000531924888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0.69900000531924888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0.69900000531924888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0.69900000531924888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0.69900000531924888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0.69900000531924888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0.69900000531924888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0.69900000531924888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0.69900000531924888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0.69900000531924888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0.69900000531924888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0.69900000531924888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0.69900000531924888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0.69900000531924888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0.69900000531924888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0.69900000531924888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0.69900000531924888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0.69900000531924888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0.69900000531924888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0.69900000531924888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0.69900000531924888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0.69900000531924888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0.69900000531924888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0.69900000531924888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0.69900000531924888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0.69900000531924888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0.69900000531924888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0.69900000531924888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0.69900000531924888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0.69900000531924888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Facility"/>
      <sheetName val="Notice"/>
      <sheetName val="Cashflow"/>
      <sheetName val="Line of Credit-SLB 002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DB5">
            <v>-1460.7799999713898</v>
          </cell>
        </row>
        <row r="10">
          <cell r="DB10" t="str">
            <v>OTE</v>
          </cell>
        </row>
        <row r="11">
          <cell r="DB11">
            <v>0</v>
          </cell>
        </row>
        <row r="47">
          <cell r="A47">
            <v>37258</v>
          </cell>
          <cell r="DB47">
            <v>-1460.7799999713898</v>
          </cell>
        </row>
        <row r="52">
          <cell r="DB52" t="str">
            <v>OTE</v>
          </cell>
        </row>
        <row r="53">
          <cell r="DB53">
            <v>0</v>
          </cell>
        </row>
        <row r="89">
          <cell r="A89">
            <v>37259</v>
          </cell>
          <cell r="DB89">
            <v>-1460.7799999713898</v>
          </cell>
        </row>
        <row r="94">
          <cell r="DB94" t="str">
            <v>OTE</v>
          </cell>
        </row>
        <row r="95">
          <cell r="DB95">
            <v>0</v>
          </cell>
        </row>
        <row r="131">
          <cell r="A131">
            <v>37260</v>
          </cell>
          <cell r="DB131">
            <v>-1460.7799999713898</v>
          </cell>
        </row>
        <row r="136">
          <cell r="DB136" t="str">
            <v>OTE</v>
          </cell>
        </row>
        <row r="137">
          <cell r="DB137">
            <v>0</v>
          </cell>
        </row>
        <row r="173">
          <cell r="A173">
            <v>37261</v>
          </cell>
          <cell r="DB173">
            <v>-1460.7799999713898</v>
          </cell>
        </row>
        <row r="178">
          <cell r="DB178" t="str">
            <v>OTE</v>
          </cell>
        </row>
        <row r="179">
          <cell r="DB179">
            <v>0</v>
          </cell>
        </row>
        <row r="215">
          <cell r="A215">
            <v>37262</v>
          </cell>
          <cell r="DB215">
            <v>-1460.7799999713898</v>
          </cell>
        </row>
        <row r="220">
          <cell r="DB220" t="str">
            <v>OTE</v>
          </cell>
        </row>
        <row r="221">
          <cell r="DB221">
            <v>0</v>
          </cell>
        </row>
        <row r="257">
          <cell r="A257">
            <v>37263</v>
          </cell>
          <cell r="DB257">
            <v>-1460.7799999713898</v>
          </cell>
        </row>
        <row r="262">
          <cell r="DB262" t="str">
            <v>OTE</v>
          </cell>
        </row>
        <row r="263">
          <cell r="DB263">
            <v>0</v>
          </cell>
        </row>
        <row r="299">
          <cell r="A299">
            <v>37264</v>
          </cell>
          <cell r="DB299">
            <v>-1460.7799999713898</v>
          </cell>
        </row>
        <row r="304">
          <cell r="DB304" t="str">
            <v>OTE</v>
          </cell>
        </row>
        <row r="305">
          <cell r="DB305">
            <v>0</v>
          </cell>
        </row>
        <row r="341">
          <cell r="A341">
            <v>37265</v>
          </cell>
          <cell r="DB341">
            <v>-1460.7799999713898</v>
          </cell>
        </row>
        <row r="346">
          <cell r="DB346" t="str">
            <v>OTE</v>
          </cell>
        </row>
        <row r="347">
          <cell r="DB347">
            <v>0</v>
          </cell>
        </row>
        <row r="383">
          <cell r="A383">
            <v>37266</v>
          </cell>
          <cell r="DB383">
            <v>-1460.7799999713898</v>
          </cell>
        </row>
        <row r="388">
          <cell r="DB388" t="str">
            <v>OTE</v>
          </cell>
        </row>
        <row r="389">
          <cell r="DB389">
            <v>0</v>
          </cell>
        </row>
        <row r="425">
          <cell r="A425">
            <v>37267</v>
          </cell>
          <cell r="DB425">
            <v>-1460.7799999713898</v>
          </cell>
        </row>
        <row r="430">
          <cell r="DB430" t="str">
            <v>OTE</v>
          </cell>
        </row>
        <row r="431">
          <cell r="DB431">
            <v>0</v>
          </cell>
        </row>
        <row r="467">
          <cell r="A467">
            <v>37268</v>
          </cell>
          <cell r="DB467">
            <v>-1460.7799999713898</v>
          </cell>
        </row>
        <row r="472">
          <cell r="DB472" t="str">
            <v>OTE</v>
          </cell>
        </row>
        <row r="473">
          <cell r="DB473">
            <v>0</v>
          </cell>
        </row>
        <row r="509">
          <cell r="A509">
            <v>37269</v>
          </cell>
          <cell r="DB509">
            <v>-1460.7799999713898</v>
          </cell>
        </row>
        <row r="514">
          <cell r="DB514" t="str">
            <v>OTE</v>
          </cell>
        </row>
        <row r="515">
          <cell r="DB515">
            <v>0</v>
          </cell>
        </row>
        <row r="551">
          <cell r="A551">
            <v>37270</v>
          </cell>
          <cell r="DB551">
            <v>-1460.7799999713898</v>
          </cell>
        </row>
        <row r="556">
          <cell r="DB556" t="str">
            <v>OTE</v>
          </cell>
        </row>
        <row r="557">
          <cell r="DB557">
            <v>0</v>
          </cell>
        </row>
        <row r="593">
          <cell r="A593">
            <v>37271</v>
          </cell>
          <cell r="DB593">
            <v>-1460.7799999713898</v>
          </cell>
        </row>
        <row r="598">
          <cell r="DB598" t="str">
            <v>OTE</v>
          </cell>
        </row>
        <row r="599">
          <cell r="DB599">
            <v>0</v>
          </cell>
        </row>
        <row r="635">
          <cell r="A635">
            <v>37272</v>
          </cell>
          <cell r="DB635">
            <v>-1460.7799999713898</v>
          </cell>
        </row>
        <row r="640">
          <cell r="DB640" t="str">
            <v>OTE</v>
          </cell>
        </row>
        <row r="641">
          <cell r="DB641">
            <v>0</v>
          </cell>
        </row>
        <row r="677">
          <cell r="A677">
            <v>37273</v>
          </cell>
          <cell r="DB677">
            <v>-1460.7799999713898</v>
          </cell>
        </row>
        <row r="682">
          <cell r="DB682" t="str">
            <v>OTE</v>
          </cell>
        </row>
        <row r="683">
          <cell r="DB683">
            <v>0</v>
          </cell>
        </row>
        <row r="719">
          <cell r="A719">
            <v>37274</v>
          </cell>
          <cell r="DB719">
            <v>-1460.7799999713898</v>
          </cell>
        </row>
        <row r="724">
          <cell r="DB724" t="str">
            <v>OTE</v>
          </cell>
        </row>
        <row r="725">
          <cell r="DB725">
            <v>0</v>
          </cell>
        </row>
        <row r="761">
          <cell r="A761">
            <v>37275</v>
          </cell>
          <cell r="DB761">
            <v>-1460.7799999713898</v>
          </cell>
        </row>
        <row r="766">
          <cell r="DB766" t="str">
            <v>OTE</v>
          </cell>
        </row>
        <row r="767">
          <cell r="DB767">
            <v>0</v>
          </cell>
        </row>
        <row r="803">
          <cell r="A803">
            <v>37276</v>
          </cell>
          <cell r="DB803">
            <v>-1460.7799999713898</v>
          </cell>
        </row>
        <row r="808">
          <cell r="DB808" t="str">
            <v>OTE</v>
          </cell>
        </row>
        <row r="809">
          <cell r="DB809">
            <v>0</v>
          </cell>
        </row>
        <row r="845">
          <cell r="A845">
            <v>37277</v>
          </cell>
          <cell r="DB845">
            <v>-1460.7799999713898</v>
          </cell>
        </row>
        <row r="850">
          <cell r="DB850" t="str">
            <v>OTE</v>
          </cell>
        </row>
        <row r="851">
          <cell r="DB851">
            <v>0</v>
          </cell>
        </row>
        <row r="887">
          <cell r="A887">
            <v>37278</v>
          </cell>
          <cell r="DB887">
            <v>-1460.7799999713898</v>
          </cell>
        </row>
        <row r="892">
          <cell r="DB892" t="str">
            <v>OTE</v>
          </cell>
        </row>
        <row r="893">
          <cell r="DB893">
            <v>0</v>
          </cell>
        </row>
        <row r="929">
          <cell r="A929">
            <v>37279</v>
          </cell>
          <cell r="DB929">
            <v>-1460.7799999713898</v>
          </cell>
        </row>
        <row r="934">
          <cell r="DB934" t="str">
            <v>OTE</v>
          </cell>
        </row>
        <row r="935">
          <cell r="DB935">
            <v>0</v>
          </cell>
        </row>
        <row r="971">
          <cell r="A971">
            <v>37280</v>
          </cell>
          <cell r="DB971">
            <v>-1460.7799999713898</v>
          </cell>
        </row>
        <row r="976">
          <cell r="DB976" t="str">
            <v>OTE</v>
          </cell>
        </row>
        <row r="977">
          <cell r="DB977">
            <v>0</v>
          </cell>
        </row>
        <row r="1013">
          <cell r="A1013">
            <v>37281</v>
          </cell>
          <cell r="DB1013">
            <v>-1460.7799999713898</v>
          </cell>
        </row>
        <row r="1018">
          <cell r="DB1018" t="str">
            <v>OTE</v>
          </cell>
        </row>
        <row r="1019">
          <cell r="DB1019">
            <v>0</v>
          </cell>
        </row>
        <row r="1055">
          <cell r="A1055">
            <v>37282</v>
          </cell>
          <cell r="DB1055">
            <v>-1460.7799999713898</v>
          </cell>
        </row>
        <row r="1060">
          <cell r="DB1060" t="str">
            <v>OTE</v>
          </cell>
        </row>
        <row r="1061">
          <cell r="DB1061">
            <v>0</v>
          </cell>
        </row>
        <row r="1097">
          <cell r="A1097">
            <v>37283</v>
          </cell>
          <cell r="DB1097">
            <v>-1460.7799999713898</v>
          </cell>
        </row>
        <row r="1102">
          <cell r="DB1102" t="str">
            <v>OTE</v>
          </cell>
        </row>
        <row r="1103">
          <cell r="DB1103">
            <v>0</v>
          </cell>
        </row>
        <row r="1139">
          <cell r="A1139">
            <v>37284</v>
          </cell>
          <cell r="DB1139">
            <v>-1460.7799999713898</v>
          </cell>
        </row>
        <row r="1144">
          <cell r="DB1144" t="str">
            <v>OTE</v>
          </cell>
        </row>
        <row r="1145">
          <cell r="DB1145">
            <v>0</v>
          </cell>
        </row>
        <row r="1181">
          <cell r="A1181">
            <v>37285</v>
          </cell>
          <cell r="DB1181">
            <v>-1460.7799999713898</v>
          </cell>
        </row>
        <row r="1186">
          <cell r="DB1186" t="str">
            <v>OTE</v>
          </cell>
        </row>
        <row r="1187">
          <cell r="DB1187">
            <v>0</v>
          </cell>
        </row>
        <row r="1223">
          <cell r="A1223">
            <v>37286</v>
          </cell>
          <cell r="DB1223">
            <v>-1460.7799999713898</v>
          </cell>
        </row>
        <row r="1228">
          <cell r="DB1228" t="str">
            <v>OTE</v>
          </cell>
        </row>
        <row r="1229">
          <cell r="DB1229">
            <v>0</v>
          </cell>
        </row>
        <row r="1265">
          <cell r="A1265">
            <v>37287</v>
          </cell>
          <cell r="DB1265">
            <v>-1460.7799999713898</v>
          </cell>
        </row>
        <row r="1270">
          <cell r="DB1270" t="str">
            <v>OTE</v>
          </cell>
        </row>
        <row r="1271">
          <cell r="DB1271">
            <v>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admin notes"/>
      <sheetName val="WIRE WORKSHEET"/>
      <sheetName val="Cashflow"/>
      <sheetName val="Wire Log"/>
      <sheetName val="ADM Investors"/>
      <sheetName val="Bank One"/>
      <sheetName val="R J O'Brien"/>
      <sheetName val="EDF MANN"/>
      <sheetName val="ABN-AMRO"/>
      <sheetName val="SAUL"/>
      <sheetName val="JP Morgan"/>
      <sheetName val="Man Financial"/>
      <sheetName val="Fimat"/>
      <sheetName val="PARIBAS"/>
      <sheetName val="PRUDENTIAL "/>
      <sheetName val="REFCO"/>
      <sheetName val="REFCO (Houston)"/>
      <sheetName val="CREDIT SUISSE FIRST BOSTON"/>
      <sheetName val="CARR FUTURES (NG)"/>
      <sheetName val="CARR FUTURES"/>
      <sheetName val="Smith Barney"/>
      <sheetName val="Smith Barney-Fin"/>
      <sheetName val="BRITISH POUND"/>
      <sheetName val="HSBC-CAD$"/>
      <sheetName val="HSBC-US$"/>
      <sheetName val="Module21"/>
      <sheetName val="Module1"/>
      <sheetName val="Module2"/>
    </sheetNames>
    <definedNames>
      <definedName name="CurrentLoanValue" refersTo="='Smith Barney'!$I$47" sheetId="21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7">
          <cell r="I47" t="str">
            <v>Loan Outstanding for VM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12">
          <cell r="I12">
            <v>0</v>
          </cell>
        </row>
      </sheetData>
      <sheetData sheetId="21">
        <row r="16">
          <cell r="K16">
            <v>0</v>
          </cell>
        </row>
        <row r="47">
          <cell r="I47">
            <v>0</v>
          </cell>
        </row>
      </sheetData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ior Month Balance"/>
      <sheetName val="US -Wire"/>
      <sheetName val="Statements"/>
    </sheetNames>
    <sheetDataSet>
      <sheetData sheetId="0"/>
      <sheetData sheetId="1"/>
      <sheetData sheetId="2"/>
      <sheetData sheetId="3">
        <row r="5">
          <cell r="A5">
            <v>37257</v>
          </cell>
          <cell r="FF5">
            <v>4325080.7633207832</v>
          </cell>
          <cell r="FJ5">
            <v>0</v>
          </cell>
        </row>
        <row r="6">
          <cell r="FJ6" t="str">
            <v>COB/PALO</v>
          </cell>
        </row>
        <row r="7">
          <cell r="FF7" t="str">
            <v>Fut. Fees</v>
          </cell>
          <cell r="FJ7" t="str">
            <v>Initial Margin</v>
          </cell>
        </row>
        <row r="8">
          <cell r="FF8">
            <v>0</v>
          </cell>
          <cell r="FJ8">
            <v>0</v>
          </cell>
        </row>
        <row r="9">
          <cell r="FJ9" t="str">
            <v>Palo &amp; Cob Elec</v>
          </cell>
        </row>
        <row r="10">
          <cell r="FF10" t="str">
            <v>OTE</v>
          </cell>
          <cell r="FJ10" t="str">
            <v>Margin</v>
          </cell>
        </row>
        <row r="11">
          <cell r="FF11">
            <v>0</v>
          </cell>
          <cell r="FJ11">
            <v>0</v>
          </cell>
        </row>
        <row r="12">
          <cell r="FJ12" t="str">
            <v>Japanese Yen (US $)</v>
          </cell>
        </row>
        <row r="13">
          <cell r="FF13" t="str">
            <v>OTE</v>
          </cell>
          <cell r="FJ13" t="str">
            <v>Margin</v>
          </cell>
        </row>
        <row r="14">
          <cell r="FF14">
            <v>0</v>
          </cell>
          <cell r="FJ14">
            <v>0</v>
          </cell>
        </row>
        <row r="16">
          <cell r="FF16" t="str">
            <v>Palo &amp; Cob Elec</v>
          </cell>
          <cell r="FJ16" t="str">
            <v>1 Month Libor (EM)</v>
          </cell>
        </row>
        <row r="17">
          <cell r="FF17">
            <v>-9.9999999983992893E-3</v>
          </cell>
          <cell r="FJ17">
            <v>-232096.3</v>
          </cell>
        </row>
        <row r="19">
          <cell r="FF19">
            <v>-9.9999999983992893E-3</v>
          </cell>
          <cell r="FJ19">
            <v>-232096.3</v>
          </cell>
        </row>
        <row r="47">
          <cell r="A47">
            <v>37258</v>
          </cell>
          <cell r="FF47">
            <v>4208312.0230562622</v>
          </cell>
          <cell r="FJ47">
            <v>-28569.495000000003</v>
          </cell>
        </row>
        <row r="48">
          <cell r="FJ48" t="str">
            <v>COB/PALO</v>
          </cell>
        </row>
        <row r="49">
          <cell r="FF49" t="str">
            <v>Fut. Fees</v>
          </cell>
          <cell r="FJ49" t="str">
            <v>Initial Margin</v>
          </cell>
        </row>
        <row r="50">
          <cell r="FF50">
            <v>0</v>
          </cell>
          <cell r="FJ50">
            <v>0</v>
          </cell>
        </row>
        <row r="51">
          <cell r="FJ51" t="str">
            <v>Palo &amp; Cob Elec</v>
          </cell>
        </row>
        <row r="52">
          <cell r="FF52" t="str">
            <v>OTE</v>
          </cell>
          <cell r="FJ52" t="str">
            <v>Margin</v>
          </cell>
        </row>
        <row r="53">
          <cell r="FF53">
            <v>0</v>
          </cell>
          <cell r="FJ53">
            <v>0</v>
          </cell>
        </row>
        <row r="54">
          <cell r="FJ54" t="str">
            <v>Japanese Yen (US $)</v>
          </cell>
        </row>
        <row r="55">
          <cell r="FF55" t="str">
            <v>OTE</v>
          </cell>
          <cell r="FJ55" t="str">
            <v>Margin</v>
          </cell>
        </row>
        <row r="56">
          <cell r="FF56">
            <v>0</v>
          </cell>
          <cell r="FJ56">
            <v>0</v>
          </cell>
        </row>
        <row r="58">
          <cell r="FF58" t="str">
            <v>Palo &amp; Cob Elec</v>
          </cell>
          <cell r="FJ58" t="str">
            <v>1 Month Libor (EM)</v>
          </cell>
        </row>
        <row r="59">
          <cell r="FF59">
            <v>-9.9999999983992893E-3</v>
          </cell>
          <cell r="FJ59">
            <v>-232096.3</v>
          </cell>
        </row>
        <row r="61">
          <cell r="FF61">
            <v>-9.9999999983992893E-3</v>
          </cell>
          <cell r="FJ61">
            <v>-232096.3</v>
          </cell>
        </row>
        <row r="89">
          <cell r="A89">
            <v>37259</v>
          </cell>
          <cell r="FF89">
            <v>4122613.1341342144</v>
          </cell>
          <cell r="FJ89">
            <v>-122924.5925</v>
          </cell>
        </row>
        <row r="90">
          <cell r="FJ90" t="str">
            <v>COB/PALO</v>
          </cell>
        </row>
        <row r="91">
          <cell r="FF91" t="str">
            <v>Fut. Fees</v>
          </cell>
          <cell r="FJ91" t="str">
            <v>Initial Margin</v>
          </cell>
        </row>
        <row r="92">
          <cell r="FF92">
            <v>0</v>
          </cell>
          <cell r="FJ92">
            <v>0</v>
          </cell>
        </row>
        <row r="93">
          <cell r="FJ93" t="str">
            <v>Palo &amp; Cob Elec</v>
          </cell>
        </row>
        <row r="94">
          <cell r="FF94" t="str">
            <v>OTE</v>
          </cell>
          <cell r="FJ94" t="str">
            <v>Margin</v>
          </cell>
        </row>
        <row r="95">
          <cell r="FF95">
            <v>0</v>
          </cell>
          <cell r="FJ95">
            <v>0</v>
          </cell>
        </row>
        <row r="96">
          <cell r="FJ96" t="str">
            <v>Japanese Yen (US $)</v>
          </cell>
        </row>
        <row r="97">
          <cell r="FF97" t="str">
            <v>OTE</v>
          </cell>
          <cell r="FJ97" t="str">
            <v>Margin</v>
          </cell>
        </row>
        <row r="98">
          <cell r="FF98">
            <v>0</v>
          </cell>
          <cell r="FJ98">
            <v>0</v>
          </cell>
        </row>
        <row r="100">
          <cell r="FF100" t="str">
            <v>Palo &amp; Cob Elec</v>
          </cell>
          <cell r="FJ100" t="str">
            <v>1 Month Libor (EM)</v>
          </cell>
        </row>
        <row r="101">
          <cell r="FF101">
            <v>-9.9999999983992893E-3</v>
          </cell>
          <cell r="FJ101">
            <v>-232096.3</v>
          </cell>
        </row>
        <row r="103">
          <cell r="FF103">
            <v>-9.9999999983992893E-3</v>
          </cell>
          <cell r="FJ103">
            <v>-232096.3</v>
          </cell>
        </row>
        <row r="131">
          <cell r="A131">
            <v>37260</v>
          </cell>
          <cell r="FF131">
            <v>4265639.0397701683</v>
          </cell>
          <cell r="FJ131">
            <v>24675.791250000002</v>
          </cell>
        </row>
        <row r="132">
          <cell r="FJ132" t="str">
            <v>COB/PALO</v>
          </cell>
        </row>
        <row r="133">
          <cell r="FF133" t="str">
            <v>Fut. Fees</v>
          </cell>
          <cell r="FJ133" t="str">
            <v>Initial Margin</v>
          </cell>
        </row>
        <row r="134">
          <cell r="FF134">
            <v>0</v>
          </cell>
          <cell r="FJ134">
            <v>0</v>
          </cell>
        </row>
        <row r="135">
          <cell r="FJ135" t="str">
            <v>Palo &amp; Cob Elec</v>
          </cell>
        </row>
        <row r="136">
          <cell r="FF136" t="str">
            <v>OTE</v>
          </cell>
          <cell r="FJ136" t="str">
            <v>Margin</v>
          </cell>
        </row>
        <row r="137">
          <cell r="FF137">
            <v>0</v>
          </cell>
          <cell r="FJ137">
            <v>0</v>
          </cell>
        </row>
        <row r="138">
          <cell r="FJ138" t="str">
            <v>Japanese Yen (US $)</v>
          </cell>
        </row>
        <row r="139">
          <cell r="FF139" t="str">
            <v>OTE</v>
          </cell>
          <cell r="FJ139" t="str">
            <v>Margin</v>
          </cell>
        </row>
        <row r="140">
          <cell r="FF140">
            <v>0</v>
          </cell>
          <cell r="FJ140">
            <v>0</v>
          </cell>
        </row>
        <row r="142">
          <cell r="FF142" t="str">
            <v>Palo &amp; Cob Elec</v>
          </cell>
          <cell r="FJ142" t="str">
            <v>1 Month Libor (EM)</v>
          </cell>
        </row>
        <row r="143">
          <cell r="FF143">
            <v>-9.9999999983992893E-3</v>
          </cell>
          <cell r="FJ143">
            <v>-232096.3</v>
          </cell>
        </row>
        <row r="145">
          <cell r="FF145">
            <v>-9.9999999983992893E-3</v>
          </cell>
          <cell r="FJ145">
            <v>-232096.3</v>
          </cell>
        </row>
        <row r="173">
          <cell r="A173">
            <v>37261</v>
          </cell>
          <cell r="FF173">
            <v>4314832.0051131388</v>
          </cell>
          <cell r="FJ173">
            <v>0</v>
          </cell>
        </row>
        <row r="174">
          <cell r="FJ174" t="str">
            <v>COB/PALO</v>
          </cell>
        </row>
        <row r="175">
          <cell r="FF175" t="str">
            <v>Fut. Fees</v>
          </cell>
          <cell r="FJ175" t="str">
            <v>Initial Margin</v>
          </cell>
        </row>
        <row r="176">
          <cell r="FF176">
            <v>0</v>
          </cell>
          <cell r="FJ176">
            <v>0</v>
          </cell>
        </row>
        <row r="177">
          <cell r="FJ177" t="str">
            <v>Palo &amp; Cob Elec</v>
          </cell>
        </row>
        <row r="178">
          <cell r="FF178" t="str">
            <v>OTE</v>
          </cell>
          <cell r="FJ178" t="str">
            <v>Margin</v>
          </cell>
        </row>
        <row r="179">
          <cell r="FF179">
            <v>0</v>
          </cell>
          <cell r="FJ179">
            <v>0</v>
          </cell>
        </row>
        <row r="180">
          <cell r="FJ180" t="str">
            <v>Japanese Yen (US $)</v>
          </cell>
        </row>
        <row r="181">
          <cell r="FF181" t="str">
            <v>OTE</v>
          </cell>
          <cell r="FJ181" t="str">
            <v>Margin</v>
          </cell>
        </row>
        <row r="182">
          <cell r="FF182">
            <v>0</v>
          </cell>
          <cell r="FJ182">
            <v>0</v>
          </cell>
        </row>
        <row r="184">
          <cell r="FF184" t="str">
            <v>Palo &amp; Cob Elec</v>
          </cell>
          <cell r="FJ184" t="str">
            <v>1 Month Libor (EM)</v>
          </cell>
        </row>
        <row r="185">
          <cell r="FF185">
            <v>-9.9999999983992893E-3</v>
          </cell>
          <cell r="FJ185">
            <v>-232096.3</v>
          </cell>
        </row>
        <row r="187">
          <cell r="FF187">
            <v>-9.9999999983992893E-3</v>
          </cell>
          <cell r="FJ187">
            <v>-232096.3</v>
          </cell>
        </row>
        <row r="215">
          <cell r="A215">
            <v>37262</v>
          </cell>
          <cell r="FF215">
            <v>3627514.9710234581</v>
          </cell>
          <cell r="FJ215">
            <v>0</v>
          </cell>
        </row>
        <row r="216">
          <cell r="FJ216" t="str">
            <v>COB/PALO</v>
          </cell>
        </row>
        <row r="217">
          <cell r="FF217" t="str">
            <v>Fut. Fees</v>
          </cell>
          <cell r="FJ217" t="str">
            <v>Initial Margin</v>
          </cell>
        </row>
        <row r="218">
          <cell r="FF218">
            <v>0</v>
          </cell>
          <cell r="FJ218">
            <v>0</v>
          </cell>
        </row>
        <row r="219">
          <cell r="FJ219" t="str">
            <v>Palo &amp; Cob Elec</v>
          </cell>
        </row>
        <row r="220">
          <cell r="FF220" t="str">
            <v>OTE</v>
          </cell>
          <cell r="FJ220" t="str">
            <v>Margin</v>
          </cell>
        </row>
        <row r="221">
          <cell r="FF221">
            <v>0</v>
          </cell>
          <cell r="FJ221">
            <v>0</v>
          </cell>
        </row>
        <row r="222">
          <cell r="FJ222" t="str">
            <v>Japanese Yen (US $)</v>
          </cell>
        </row>
        <row r="223">
          <cell r="FF223" t="str">
            <v>OTE</v>
          </cell>
          <cell r="FJ223" t="str">
            <v>Margin</v>
          </cell>
        </row>
        <row r="224">
          <cell r="FF224">
            <v>0</v>
          </cell>
          <cell r="FJ224">
            <v>0</v>
          </cell>
        </row>
        <row r="226">
          <cell r="FF226" t="str">
            <v>Palo &amp; Cob Elec</v>
          </cell>
          <cell r="FJ226" t="str">
            <v>1 Month Libor (EM)</v>
          </cell>
        </row>
        <row r="227">
          <cell r="FF227">
            <v>-9.9999999983992893E-3</v>
          </cell>
          <cell r="FJ227">
            <v>-232096.3</v>
          </cell>
        </row>
        <row r="229">
          <cell r="FF229">
            <v>-9.9999999983992893E-3</v>
          </cell>
          <cell r="FJ229">
            <v>-232096.3</v>
          </cell>
        </row>
        <row r="257">
          <cell r="A257">
            <v>37263</v>
          </cell>
          <cell r="FF257">
            <v>4330394.6336889882</v>
          </cell>
          <cell r="FJ257">
            <v>85263.482500000013</v>
          </cell>
        </row>
        <row r="258">
          <cell r="FJ258" t="str">
            <v>COB/PALO</v>
          </cell>
        </row>
        <row r="259">
          <cell r="FF259" t="str">
            <v>Fut. Fees</v>
          </cell>
          <cell r="FJ259" t="str">
            <v>Initial Margin</v>
          </cell>
        </row>
        <row r="260">
          <cell r="FF260">
            <v>0</v>
          </cell>
          <cell r="FJ260">
            <v>0</v>
          </cell>
        </row>
        <row r="261">
          <cell r="FJ261" t="str">
            <v>Palo &amp; Cob Elec</v>
          </cell>
        </row>
        <row r="262">
          <cell r="FF262" t="str">
            <v>OTE</v>
          </cell>
          <cell r="FJ262" t="str">
            <v>Margin</v>
          </cell>
        </row>
        <row r="263">
          <cell r="FF263">
            <v>0</v>
          </cell>
          <cell r="FJ263">
            <v>0</v>
          </cell>
        </row>
        <row r="264">
          <cell r="FJ264" t="str">
            <v>Japanese Yen (US $)</v>
          </cell>
        </row>
        <row r="265">
          <cell r="FF265" t="str">
            <v>OTE</v>
          </cell>
          <cell r="FJ265" t="str">
            <v>Margin</v>
          </cell>
        </row>
        <row r="266">
          <cell r="FF266">
            <v>0</v>
          </cell>
          <cell r="FJ266">
            <v>0</v>
          </cell>
        </row>
        <row r="268">
          <cell r="FF268" t="str">
            <v>Palo &amp; Cob Elec</v>
          </cell>
          <cell r="FJ268" t="str">
            <v>1 Month Libor (EM)</v>
          </cell>
        </row>
        <row r="269">
          <cell r="FF269">
            <v>-9.9999999983992893E-3</v>
          </cell>
          <cell r="FJ269">
            <v>-232096.3</v>
          </cell>
        </row>
        <row r="271">
          <cell r="FF271">
            <v>-9.9999999983992893E-3</v>
          </cell>
          <cell r="FJ271">
            <v>-232096.3</v>
          </cell>
        </row>
        <row r="273">
          <cell r="FF273" t="str">
            <v>Palo &amp; Cob Elec</v>
          </cell>
          <cell r="FJ273" t="str">
            <v>1 Month Libor (EM)</v>
          </cell>
        </row>
        <row r="274">
          <cell r="FF274">
            <v>0</v>
          </cell>
          <cell r="FJ274">
            <v>0</v>
          </cell>
        </row>
        <row r="276">
          <cell r="FF276">
            <v>0</v>
          </cell>
          <cell r="FJ276">
            <v>0</v>
          </cell>
        </row>
        <row r="299">
          <cell r="A299">
            <v>37264</v>
          </cell>
          <cell r="FF299">
            <v>4366547.6641385974</v>
          </cell>
          <cell r="FJ299">
            <v>122133.17500000002</v>
          </cell>
        </row>
        <row r="300">
          <cell r="FJ300" t="str">
            <v>COB/PALO</v>
          </cell>
        </row>
        <row r="301">
          <cell r="FF301" t="str">
            <v>Fut. Fees</v>
          </cell>
          <cell r="FJ301" t="str">
            <v>Initial Margin</v>
          </cell>
        </row>
        <row r="302">
          <cell r="FF302">
            <v>0</v>
          </cell>
          <cell r="FJ302">
            <v>0</v>
          </cell>
        </row>
        <row r="303">
          <cell r="FJ303" t="str">
            <v>Palo &amp; Cob Elec</v>
          </cell>
        </row>
        <row r="304">
          <cell r="FF304" t="str">
            <v>OTE</v>
          </cell>
          <cell r="FJ304" t="str">
            <v>Margin</v>
          </cell>
        </row>
        <row r="305">
          <cell r="FF305">
            <v>0</v>
          </cell>
          <cell r="FJ305">
            <v>0</v>
          </cell>
        </row>
        <row r="306">
          <cell r="FJ306" t="str">
            <v>Japanese Yen (US $)</v>
          </cell>
        </row>
        <row r="307">
          <cell r="FF307" t="str">
            <v>OTE</v>
          </cell>
          <cell r="FJ307" t="str">
            <v>Margin</v>
          </cell>
        </row>
        <row r="308">
          <cell r="FF308">
            <v>0</v>
          </cell>
          <cell r="FJ308">
            <v>0</v>
          </cell>
        </row>
        <row r="310">
          <cell r="FF310" t="str">
            <v>Palo &amp; Cob Elec</v>
          </cell>
          <cell r="FJ310" t="str">
            <v>1 Month Libor (EM)</v>
          </cell>
        </row>
        <row r="311">
          <cell r="FF311">
            <v>-9.9999999983992893E-3</v>
          </cell>
          <cell r="FJ311">
            <v>-232096.3</v>
          </cell>
        </row>
        <row r="313">
          <cell r="FF313">
            <v>-9.9999999983992893E-3</v>
          </cell>
          <cell r="FJ313">
            <v>-232096.3</v>
          </cell>
        </row>
        <row r="341">
          <cell r="A341">
            <v>37265</v>
          </cell>
          <cell r="FF341">
            <v>4400686.395656839</v>
          </cell>
          <cell r="FJ341">
            <v>154034.53875000001</v>
          </cell>
        </row>
        <row r="342">
          <cell r="FJ342" t="str">
            <v>COB/PALO</v>
          </cell>
        </row>
        <row r="343">
          <cell r="FF343" t="str">
            <v>Fut. Fees</v>
          </cell>
          <cell r="FJ343" t="str">
            <v>Initial Margin</v>
          </cell>
        </row>
        <row r="344">
          <cell r="FF344">
            <v>0</v>
          </cell>
          <cell r="FJ344">
            <v>0</v>
          </cell>
        </row>
        <row r="345">
          <cell r="FJ345" t="str">
            <v>Palo &amp; Cob Elec</v>
          </cell>
        </row>
        <row r="346">
          <cell r="FF346" t="str">
            <v>OTE</v>
          </cell>
          <cell r="FJ346" t="str">
            <v>Margin</v>
          </cell>
        </row>
        <row r="347">
          <cell r="FF347">
            <v>0</v>
          </cell>
          <cell r="FJ347">
            <v>0</v>
          </cell>
        </row>
        <row r="348">
          <cell r="FJ348" t="str">
            <v>Japanese Yen (US $)</v>
          </cell>
        </row>
        <row r="349">
          <cell r="FF349" t="str">
            <v>OTE</v>
          </cell>
          <cell r="FJ349" t="str">
            <v>Margin</v>
          </cell>
        </row>
        <row r="350">
          <cell r="FF350">
            <v>0</v>
          </cell>
          <cell r="FJ350">
            <v>0</v>
          </cell>
        </row>
        <row r="352">
          <cell r="FF352" t="str">
            <v>Palo &amp; Cob Elec</v>
          </cell>
          <cell r="FJ352" t="str">
            <v>1 Month Libor (EM)</v>
          </cell>
        </row>
        <row r="353">
          <cell r="FF353">
            <v>-9.9999999983992893E-3</v>
          </cell>
          <cell r="FJ353">
            <v>-232096.3</v>
          </cell>
        </row>
        <row r="355">
          <cell r="FF355">
            <v>-9.9999999983992893E-3</v>
          </cell>
          <cell r="FJ355">
            <v>-232096.3</v>
          </cell>
        </row>
        <row r="383">
          <cell r="A383">
            <v>37266</v>
          </cell>
          <cell r="FF383">
            <v>4338546.2389604682</v>
          </cell>
          <cell r="FJ383">
            <v>92846.162500000006</v>
          </cell>
        </row>
        <row r="384">
          <cell r="FJ384" t="str">
            <v>COB/PALO</v>
          </cell>
        </row>
        <row r="385">
          <cell r="FF385" t="str">
            <v>Fut. Fees</v>
          </cell>
          <cell r="FJ385" t="str">
            <v>Initial Margin</v>
          </cell>
        </row>
        <row r="386">
          <cell r="FF386">
            <v>0</v>
          </cell>
          <cell r="FJ386">
            <v>0</v>
          </cell>
        </row>
        <row r="387">
          <cell r="FJ387" t="str">
            <v>Palo &amp; Cob Elec</v>
          </cell>
        </row>
        <row r="388">
          <cell r="FF388" t="str">
            <v>OTE</v>
          </cell>
          <cell r="FJ388" t="str">
            <v>Margin</v>
          </cell>
        </row>
        <row r="389">
          <cell r="FF389">
            <v>0</v>
          </cell>
          <cell r="FJ389">
            <v>0</v>
          </cell>
        </row>
        <row r="390">
          <cell r="FJ390" t="str">
            <v>Japanese Yen (US $)</v>
          </cell>
        </row>
        <row r="391">
          <cell r="FF391" t="str">
            <v>OTE</v>
          </cell>
          <cell r="FJ391" t="str">
            <v>Margin</v>
          </cell>
        </row>
        <row r="392">
          <cell r="FF392">
            <v>0</v>
          </cell>
          <cell r="FJ392">
            <v>0</v>
          </cell>
        </row>
        <row r="394">
          <cell r="FF394" t="str">
            <v>Palo &amp; Cob Elec</v>
          </cell>
          <cell r="FJ394" t="str">
            <v>1 Month Libor (EM)</v>
          </cell>
        </row>
        <row r="395">
          <cell r="FF395">
            <v>-9.9999999983992893E-3</v>
          </cell>
          <cell r="FJ395">
            <v>-232096.3</v>
          </cell>
        </row>
        <row r="397">
          <cell r="FF397">
            <v>-9.9999999983992893E-3</v>
          </cell>
          <cell r="FJ397">
            <v>-232096.3</v>
          </cell>
        </row>
        <row r="425">
          <cell r="A425">
            <v>37267</v>
          </cell>
          <cell r="FF425">
            <v>4340993.8568951087</v>
          </cell>
          <cell r="FJ425">
            <v>0</v>
          </cell>
        </row>
        <row r="426">
          <cell r="FJ426" t="str">
            <v>COB/PALO</v>
          </cell>
        </row>
        <row r="427">
          <cell r="FF427" t="str">
            <v>Fut. Fees</v>
          </cell>
          <cell r="FJ427" t="str">
            <v>Initial Margin</v>
          </cell>
        </row>
        <row r="428">
          <cell r="FF428">
            <v>0</v>
          </cell>
          <cell r="FJ428">
            <v>0</v>
          </cell>
        </row>
        <row r="429">
          <cell r="FJ429" t="str">
            <v>Palo &amp; Cob Elec</v>
          </cell>
        </row>
        <row r="430">
          <cell r="FF430" t="str">
            <v>OTE</v>
          </cell>
          <cell r="FJ430" t="str">
            <v>Margin</v>
          </cell>
        </row>
        <row r="431">
          <cell r="FF431">
            <v>0</v>
          </cell>
          <cell r="FJ431">
            <v>0</v>
          </cell>
        </row>
        <row r="432">
          <cell r="FJ432" t="str">
            <v>Japanese Yen (US $)</v>
          </cell>
        </row>
        <row r="433">
          <cell r="FF433" t="str">
            <v>OTE</v>
          </cell>
          <cell r="FJ433" t="str">
            <v>Margin</v>
          </cell>
        </row>
        <row r="434">
          <cell r="FF434">
            <v>0</v>
          </cell>
          <cell r="FJ434">
            <v>0</v>
          </cell>
        </row>
        <row r="436">
          <cell r="FF436" t="str">
            <v>Palo &amp; Cob Elec</v>
          </cell>
          <cell r="FJ436" t="str">
            <v>1 Month Libor (EM)</v>
          </cell>
        </row>
        <row r="437">
          <cell r="FF437">
            <v>-9.9999999983992893E-3</v>
          </cell>
          <cell r="FJ437">
            <v>-232096.3</v>
          </cell>
        </row>
        <row r="439">
          <cell r="FF439">
            <v>-9.9999999983992893E-3</v>
          </cell>
          <cell r="FJ439">
            <v>-232096.3</v>
          </cell>
        </row>
        <row r="467">
          <cell r="A467">
            <v>37268</v>
          </cell>
          <cell r="FF467">
            <v>4425752.409082789</v>
          </cell>
          <cell r="FJ467">
            <v>0</v>
          </cell>
        </row>
        <row r="468">
          <cell r="FJ468" t="str">
            <v>COB/PALO</v>
          </cell>
        </row>
        <row r="469">
          <cell r="FF469" t="str">
            <v>Fut. Fees</v>
          </cell>
          <cell r="FJ469" t="str">
            <v>Initial Margin</v>
          </cell>
        </row>
        <row r="470">
          <cell r="FF470">
            <v>0</v>
          </cell>
          <cell r="FJ470">
            <v>0</v>
          </cell>
        </row>
        <row r="471">
          <cell r="FJ471" t="str">
            <v>Palo &amp; Cob Elec</v>
          </cell>
        </row>
        <row r="472">
          <cell r="FF472" t="str">
            <v>OTE</v>
          </cell>
          <cell r="FJ472" t="str">
            <v>Margin</v>
          </cell>
        </row>
        <row r="473">
          <cell r="FF473">
            <v>0</v>
          </cell>
          <cell r="FJ473">
            <v>0</v>
          </cell>
        </row>
        <row r="474">
          <cell r="FJ474" t="str">
            <v>Japanese Yen (US $)</v>
          </cell>
        </row>
        <row r="475">
          <cell r="FF475" t="str">
            <v>OTE</v>
          </cell>
          <cell r="FJ475" t="str">
            <v>Margin</v>
          </cell>
        </row>
        <row r="476">
          <cell r="FF476">
            <v>0</v>
          </cell>
          <cell r="FJ476">
            <v>0</v>
          </cell>
        </row>
        <row r="478">
          <cell r="FF478" t="str">
            <v>Palo &amp; Cob Elec</v>
          </cell>
          <cell r="FJ478" t="str">
            <v>1 Month Libor (EM)</v>
          </cell>
        </row>
        <row r="479">
          <cell r="FF479">
            <v>-9.9999999983992893E-3</v>
          </cell>
          <cell r="FJ479">
            <v>-232096.3</v>
          </cell>
        </row>
        <row r="481">
          <cell r="FF481">
            <v>-9.9999999983992893E-3</v>
          </cell>
          <cell r="FJ481">
            <v>-232096.3</v>
          </cell>
        </row>
        <row r="509">
          <cell r="A509">
            <v>37269</v>
          </cell>
          <cell r="FF509">
            <v>4415149.6770797176</v>
          </cell>
          <cell r="FJ509">
            <v>0</v>
          </cell>
        </row>
        <row r="510">
          <cell r="FJ510" t="str">
            <v>COB/PALO</v>
          </cell>
        </row>
        <row r="511">
          <cell r="FF511" t="str">
            <v>Fut. Fees</v>
          </cell>
          <cell r="FJ511" t="str">
            <v>Initial Margin</v>
          </cell>
        </row>
        <row r="512">
          <cell r="FF512">
            <v>0</v>
          </cell>
          <cell r="FJ512">
            <v>0</v>
          </cell>
        </row>
        <row r="513">
          <cell r="FJ513" t="str">
            <v>Palo &amp; Cob Elec</v>
          </cell>
        </row>
        <row r="514">
          <cell r="FF514" t="str">
            <v>OTE</v>
          </cell>
          <cell r="FJ514" t="str">
            <v>Margin</v>
          </cell>
        </row>
        <row r="515">
          <cell r="FF515">
            <v>0</v>
          </cell>
          <cell r="FJ515">
            <v>0</v>
          </cell>
        </row>
        <row r="516">
          <cell r="FJ516" t="str">
            <v>Japanese Yen (US $)</v>
          </cell>
        </row>
        <row r="517">
          <cell r="FF517" t="str">
            <v>OTE</v>
          </cell>
          <cell r="FJ517" t="str">
            <v>Margin</v>
          </cell>
        </row>
        <row r="518">
          <cell r="FF518">
            <v>0</v>
          </cell>
          <cell r="FJ518">
            <v>0</v>
          </cell>
        </row>
        <row r="520">
          <cell r="FF520" t="str">
            <v>Palo &amp; Cob Elec</v>
          </cell>
          <cell r="FJ520" t="str">
            <v>1 Month Libor (EM)</v>
          </cell>
        </row>
        <row r="521">
          <cell r="FF521">
            <v>-9.9999999983992893E-3</v>
          </cell>
          <cell r="FJ521">
            <v>-232096.3</v>
          </cell>
        </row>
        <row r="523">
          <cell r="FF523">
            <v>-9.9999999983992893E-3</v>
          </cell>
          <cell r="FJ523">
            <v>-232096.3</v>
          </cell>
        </row>
        <row r="551">
          <cell r="A551">
            <v>37270</v>
          </cell>
          <cell r="FF551">
            <v>4654047.4880706528</v>
          </cell>
          <cell r="FJ551">
            <v>0</v>
          </cell>
        </row>
        <row r="552">
          <cell r="FJ552" t="str">
            <v>COB/PALO</v>
          </cell>
        </row>
        <row r="553">
          <cell r="FF553" t="str">
            <v>Fut. Fees</v>
          </cell>
          <cell r="FJ553" t="str">
            <v>Initial Margin</v>
          </cell>
        </row>
        <row r="554">
          <cell r="FF554">
            <v>0</v>
          </cell>
          <cell r="FJ554">
            <v>0</v>
          </cell>
        </row>
        <row r="555">
          <cell r="FJ555" t="str">
            <v>Palo &amp; Cob Elec</v>
          </cell>
        </row>
        <row r="556">
          <cell r="FF556" t="str">
            <v>OTE</v>
          </cell>
          <cell r="FJ556" t="str">
            <v>Margin</v>
          </cell>
        </row>
        <row r="557">
          <cell r="FF557">
            <v>0</v>
          </cell>
          <cell r="FJ557">
            <v>0</v>
          </cell>
        </row>
        <row r="558">
          <cell r="FJ558" t="str">
            <v>Japanese Yen (US $)</v>
          </cell>
        </row>
        <row r="559">
          <cell r="FF559" t="str">
            <v>OTE</v>
          </cell>
          <cell r="FJ559" t="str">
            <v>Margin</v>
          </cell>
        </row>
        <row r="560">
          <cell r="FF560">
            <v>0</v>
          </cell>
          <cell r="FJ560">
            <v>0</v>
          </cell>
        </row>
        <row r="562">
          <cell r="FF562" t="str">
            <v>Palo &amp; Cob Elec</v>
          </cell>
          <cell r="FJ562" t="str">
            <v>1 Month Libor (EM)</v>
          </cell>
        </row>
        <row r="563">
          <cell r="FF563">
            <v>-9.9999999983992893E-3</v>
          </cell>
          <cell r="FJ563">
            <v>-232096.3</v>
          </cell>
        </row>
        <row r="565">
          <cell r="FF565">
            <v>-9.9999999983992893E-3</v>
          </cell>
          <cell r="FJ565">
            <v>-232096.3</v>
          </cell>
        </row>
        <row r="593">
          <cell r="A593">
            <v>37271</v>
          </cell>
          <cell r="FF593">
            <v>4356028.2365464699</v>
          </cell>
          <cell r="FJ593">
            <v>0</v>
          </cell>
        </row>
        <row r="594">
          <cell r="FJ594" t="str">
            <v>COB/PALO</v>
          </cell>
        </row>
        <row r="595">
          <cell r="FF595" t="str">
            <v>Fut. Fees</v>
          </cell>
          <cell r="FJ595" t="str">
            <v>Initial Margin</v>
          </cell>
        </row>
        <row r="596">
          <cell r="FF596">
            <v>0</v>
          </cell>
          <cell r="FJ596">
            <v>0</v>
          </cell>
        </row>
        <row r="597">
          <cell r="FJ597" t="str">
            <v>Palo &amp; Cob Elec</v>
          </cell>
        </row>
        <row r="598">
          <cell r="FF598" t="str">
            <v>OTE</v>
          </cell>
          <cell r="FJ598" t="str">
            <v>Margin</v>
          </cell>
        </row>
        <row r="599">
          <cell r="FF599">
            <v>0</v>
          </cell>
          <cell r="FJ599">
            <v>0</v>
          </cell>
        </row>
        <row r="600">
          <cell r="FJ600" t="str">
            <v>Japanese Yen (US $)</v>
          </cell>
        </row>
        <row r="601">
          <cell r="FF601" t="str">
            <v>OTE</v>
          </cell>
          <cell r="FJ601" t="str">
            <v>Margin</v>
          </cell>
        </row>
        <row r="602">
          <cell r="FF602">
            <v>0</v>
          </cell>
          <cell r="FJ602">
            <v>0</v>
          </cell>
        </row>
        <row r="604">
          <cell r="FF604" t="str">
            <v>Palo &amp; Cob Elec</v>
          </cell>
          <cell r="FJ604" t="str">
            <v>1 Month Libor (EM)</v>
          </cell>
        </row>
        <row r="605">
          <cell r="FF605">
            <v>-9.9999999983992893E-3</v>
          </cell>
          <cell r="FJ605">
            <v>-232096.3</v>
          </cell>
        </row>
        <row r="607">
          <cell r="FF607">
            <v>-9.9999999983992893E-3</v>
          </cell>
          <cell r="FJ607">
            <v>-232096.3</v>
          </cell>
        </row>
        <row r="635">
          <cell r="A635">
            <v>37272</v>
          </cell>
          <cell r="FF635">
            <v>4357516.2314439993</v>
          </cell>
          <cell r="FJ635">
            <v>0</v>
          </cell>
        </row>
        <row r="636">
          <cell r="FJ636" t="str">
            <v>COB/PALO</v>
          </cell>
        </row>
        <row r="637">
          <cell r="FF637" t="str">
            <v>Fut. Fees</v>
          </cell>
          <cell r="FJ637" t="str">
            <v>Initial Margin</v>
          </cell>
        </row>
        <row r="638">
          <cell r="FF638">
            <v>0</v>
          </cell>
          <cell r="FJ638">
            <v>0</v>
          </cell>
        </row>
        <row r="639">
          <cell r="FJ639" t="str">
            <v>Palo &amp; Cob Elec</v>
          </cell>
        </row>
        <row r="640">
          <cell r="FF640" t="str">
            <v>OTE</v>
          </cell>
          <cell r="FJ640" t="str">
            <v>Margin</v>
          </cell>
        </row>
        <row r="641">
          <cell r="FF641">
            <v>0</v>
          </cell>
          <cell r="FJ641">
            <v>0</v>
          </cell>
        </row>
        <row r="642">
          <cell r="FJ642" t="str">
            <v>Japanese Yen (US $)</v>
          </cell>
        </row>
        <row r="643">
          <cell r="FF643" t="str">
            <v>OTE</v>
          </cell>
          <cell r="FJ643" t="str">
            <v>Margin</v>
          </cell>
        </row>
        <row r="644">
          <cell r="FF644">
            <v>0</v>
          </cell>
          <cell r="FJ644">
            <v>0</v>
          </cell>
        </row>
        <row r="646">
          <cell r="FF646" t="str">
            <v>Palo &amp; Cob Elec</v>
          </cell>
          <cell r="FJ646" t="str">
            <v>1 Month Libor (EM)</v>
          </cell>
        </row>
        <row r="647">
          <cell r="FF647">
            <v>-9.9999999983992893E-3</v>
          </cell>
          <cell r="FJ647">
            <v>-232096.3</v>
          </cell>
        </row>
        <row r="649">
          <cell r="FF649">
            <v>-9.9999999983992893E-3</v>
          </cell>
          <cell r="FJ649">
            <v>-232096.3</v>
          </cell>
        </row>
        <row r="677">
          <cell r="A677">
            <v>37273</v>
          </cell>
          <cell r="FF677">
            <v>4359996.7847673381</v>
          </cell>
          <cell r="FJ677">
            <v>0</v>
          </cell>
        </row>
        <row r="678">
          <cell r="FJ678" t="str">
            <v>COB/PALO</v>
          </cell>
        </row>
        <row r="679">
          <cell r="FF679" t="str">
            <v>Fut. Fees</v>
          </cell>
          <cell r="FJ679" t="str">
            <v>Initial Margin</v>
          </cell>
        </row>
        <row r="680">
          <cell r="FF680">
            <v>0</v>
          </cell>
          <cell r="FJ680">
            <v>0</v>
          </cell>
        </row>
        <row r="681">
          <cell r="FJ681" t="str">
            <v>Palo &amp; Cob Elec</v>
          </cell>
        </row>
        <row r="682">
          <cell r="FF682" t="str">
            <v>OTE</v>
          </cell>
          <cell r="FJ682" t="str">
            <v>Margin</v>
          </cell>
        </row>
        <row r="683">
          <cell r="FF683">
            <v>0</v>
          </cell>
          <cell r="FJ683">
            <v>0</v>
          </cell>
        </row>
        <row r="684">
          <cell r="FJ684" t="str">
            <v>Japanese Yen (US $)</v>
          </cell>
        </row>
        <row r="685">
          <cell r="FF685" t="str">
            <v>OTE</v>
          </cell>
          <cell r="FJ685" t="str">
            <v>Margin</v>
          </cell>
        </row>
        <row r="686">
          <cell r="FF686">
            <v>0</v>
          </cell>
          <cell r="FJ686">
            <v>0</v>
          </cell>
        </row>
        <row r="688">
          <cell r="FF688" t="str">
            <v>Palo &amp; Cob Elec</v>
          </cell>
          <cell r="FJ688" t="str">
            <v>1 Month Libor (EM)</v>
          </cell>
        </row>
        <row r="689">
          <cell r="FF689">
            <v>-9.9999999983992893E-3</v>
          </cell>
          <cell r="FJ689">
            <v>-232096.3</v>
          </cell>
        </row>
        <row r="691">
          <cell r="FF691">
            <v>-9.9999999983992893E-3</v>
          </cell>
          <cell r="FJ691">
            <v>-232096.3</v>
          </cell>
        </row>
        <row r="719">
          <cell r="A719">
            <v>37274</v>
          </cell>
          <cell r="FF719">
            <v>3655613.4619026184</v>
          </cell>
          <cell r="FJ719">
            <v>0</v>
          </cell>
        </row>
        <row r="720">
          <cell r="FJ720" t="str">
            <v>COB/PALO</v>
          </cell>
        </row>
        <row r="721">
          <cell r="FF721" t="str">
            <v>Fut. Fees</v>
          </cell>
          <cell r="FJ721" t="str">
            <v>Initial Margin</v>
          </cell>
        </row>
        <row r="722">
          <cell r="FF722">
            <v>0</v>
          </cell>
          <cell r="FJ722">
            <v>0</v>
          </cell>
        </row>
        <row r="723">
          <cell r="FJ723" t="str">
            <v>Palo &amp; Cob Elec</v>
          </cell>
        </row>
        <row r="724">
          <cell r="FF724" t="str">
            <v>OTE</v>
          </cell>
          <cell r="FJ724" t="str">
            <v>Margin</v>
          </cell>
        </row>
        <row r="725">
          <cell r="FF725">
            <v>0</v>
          </cell>
          <cell r="FJ725">
            <v>0</v>
          </cell>
        </row>
        <row r="726">
          <cell r="FJ726" t="str">
            <v>Japanese Yen (US $)</v>
          </cell>
        </row>
        <row r="727">
          <cell r="FF727" t="str">
            <v>OTE</v>
          </cell>
          <cell r="FJ727" t="str">
            <v>Margin</v>
          </cell>
        </row>
        <row r="728">
          <cell r="FF728">
            <v>0</v>
          </cell>
          <cell r="FJ728">
            <v>0</v>
          </cell>
        </row>
        <row r="730">
          <cell r="FF730" t="str">
            <v>Palo &amp; Cob Elec</v>
          </cell>
          <cell r="FJ730" t="str">
            <v>1 Month Libor (EM)</v>
          </cell>
        </row>
        <row r="731">
          <cell r="FF731">
            <v>-9.9999999983992893E-3</v>
          </cell>
          <cell r="FJ731">
            <v>-232096.3</v>
          </cell>
        </row>
        <row r="733">
          <cell r="FF733">
            <v>-9.9999999983992893E-3</v>
          </cell>
          <cell r="FJ733">
            <v>-232096.3</v>
          </cell>
        </row>
        <row r="761">
          <cell r="A761">
            <v>37275</v>
          </cell>
          <cell r="FF761">
            <v>3710775.167994488</v>
          </cell>
          <cell r="FJ761">
            <v>0</v>
          </cell>
        </row>
        <row r="762">
          <cell r="FJ762" t="str">
            <v>COB/PALO</v>
          </cell>
        </row>
        <row r="763">
          <cell r="FF763" t="str">
            <v>Fut. Fees</v>
          </cell>
          <cell r="FJ763" t="str">
            <v>Initial Margin</v>
          </cell>
        </row>
        <row r="764">
          <cell r="FF764">
            <v>0</v>
          </cell>
          <cell r="FJ764">
            <v>0</v>
          </cell>
        </row>
        <row r="765">
          <cell r="FJ765" t="str">
            <v>Palo &amp; Cob Elec</v>
          </cell>
        </row>
        <row r="766">
          <cell r="FF766" t="str">
            <v>OTE</v>
          </cell>
          <cell r="FJ766" t="str">
            <v>Margin</v>
          </cell>
        </row>
        <row r="767">
          <cell r="FF767">
            <v>0</v>
          </cell>
          <cell r="FJ767">
            <v>0</v>
          </cell>
        </row>
        <row r="768">
          <cell r="FJ768" t="str">
            <v>Japanese Yen (US $)</v>
          </cell>
        </row>
        <row r="769">
          <cell r="FF769" t="str">
            <v>OTE</v>
          </cell>
          <cell r="FJ769" t="str">
            <v>Margin</v>
          </cell>
        </row>
        <row r="770">
          <cell r="FF770">
            <v>0</v>
          </cell>
          <cell r="FJ770">
            <v>0</v>
          </cell>
        </row>
        <row r="772">
          <cell r="FF772" t="str">
            <v>Palo &amp; Cob Elec</v>
          </cell>
          <cell r="FJ772" t="str">
            <v>1 Month Libor (EM)</v>
          </cell>
        </row>
        <row r="773">
          <cell r="FF773">
            <v>-9.9999999983992893E-3</v>
          </cell>
          <cell r="FJ773">
            <v>-232096.3</v>
          </cell>
        </row>
        <row r="775">
          <cell r="FF775">
            <v>-9.9999999983992893E-3</v>
          </cell>
          <cell r="FJ775">
            <v>-232096.3</v>
          </cell>
        </row>
        <row r="803">
          <cell r="A803">
            <v>37276</v>
          </cell>
          <cell r="FF803">
            <v>3710247.6324631274</v>
          </cell>
          <cell r="FJ803">
            <v>0</v>
          </cell>
        </row>
        <row r="804">
          <cell r="FJ804" t="str">
            <v>COB/PALO</v>
          </cell>
        </row>
        <row r="805">
          <cell r="FF805" t="str">
            <v>Fut. Fees</v>
          </cell>
          <cell r="FJ805" t="str">
            <v>Initial Margin</v>
          </cell>
        </row>
        <row r="806">
          <cell r="FF806">
            <v>0</v>
          </cell>
          <cell r="FJ806">
            <v>0</v>
          </cell>
        </row>
        <row r="807">
          <cell r="FJ807" t="str">
            <v>Palo &amp; Cob Elec</v>
          </cell>
        </row>
        <row r="808">
          <cell r="FF808" t="str">
            <v>OTE</v>
          </cell>
          <cell r="FJ808" t="str">
            <v>Margin</v>
          </cell>
        </row>
        <row r="809">
          <cell r="FF809">
            <v>0</v>
          </cell>
          <cell r="FJ809">
            <v>0</v>
          </cell>
        </row>
        <row r="810">
          <cell r="FJ810" t="str">
            <v>Japanese Yen (US $)</v>
          </cell>
        </row>
        <row r="811">
          <cell r="FF811" t="str">
            <v>OTE</v>
          </cell>
          <cell r="FJ811" t="str">
            <v>Margin</v>
          </cell>
        </row>
        <row r="812">
          <cell r="FF812">
            <v>0</v>
          </cell>
          <cell r="FJ812">
            <v>0</v>
          </cell>
        </row>
        <row r="814">
          <cell r="FF814" t="str">
            <v>Palo &amp; Cob Elec</v>
          </cell>
          <cell r="FJ814" t="str">
            <v>1 Month Libor (EM)</v>
          </cell>
        </row>
        <row r="815">
          <cell r="FF815">
            <v>-9.9999999983992893E-3</v>
          </cell>
          <cell r="FJ815">
            <v>-232096.3</v>
          </cell>
        </row>
        <row r="817">
          <cell r="FF817">
            <v>-9.9999999983992893E-3</v>
          </cell>
          <cell r="FJ817">
            <v>-232096.3</v>
          </cell>
        </row>
        <row r="845">
          <cell r="A845">
            <v>37277</v>
          </cell>
          <cell r="FF845">
            <v>3655613.4619026184</v>
          </cell>
          <cell r="FJ845">
            <v>0</v>
          </cell>
        </row>
        <row r="846">
          <cell r="FJ846" t="str">
            <v>COB/PALO</v>
          </cell>
        </row>
        <row r="847">
          <cell r="FF847" t="str">
            <v>Fut. Fees</v>
          </cell>
          <cell r="FJ847" t="str">
            <v>Initial Margin</v>
          </cell>
        </row>
        <row r="848">
          <cell r="FF848">
            <v>0</v>
          </cell>
          <cell r="FJ848">
            <v>0</v>
          </cell>
        </row>
        <row r="849">
          <cell r="FJ849" t="str">
            <v>Palo &amp; Cob Elec</v>
          </cell>
        </row>
        <row r="850">
          <cell r="FF850" t="str">
            <v>OTE</v>
          </cell>
          <cell r="FJ850" t="str">
            <v>Margin</v>
          </cell>
        </row>
        <row r="851">
          <cell r="FF851">
            <v>0</v>
          </cell>
          <cell r="FJ851">
            <v>0</v>
          </cell>
        </row>
        <row r="852">
          <cell r="FJ852" t="str">
            <v>Japanese Yen (US $)</v>
          </cell>
        </row>
        <row r="853">
          <cell r="FF853" t="str">
            <v>OTE</v>
          </cell>
          <cell r="FJ853" t="str">
            <v>Margin</v>
          </cell>
        </row>
        <row r="854">
          <cell r="FF854">
            <v>0</v>
          </cell>
          <cell r="FJ854">
            <v>0</v>
          </cell>
        </row>
        <row r="856">
          <cell r="FF856" t="str">
            <v>Palo &amp; Cob Elec</v>
          </cell>
          <cell r="FJ856" t="str">
            <v>1 Month Libor (EM)</v>
          </cell>
        </row>
        <row r="857">
          <cell r="FF857">
            <v>-9.9999999983992893E-3</v>
          </cell>
          <cell r="FJ857">
            <v>-232096.3</v>
          </cell>
        </row>
        <row r="859">
          <cell r="FF859">
            <v>-9.9999999983992893E-3</v>
          </cell>
          <cell r="FJ859">
            <v>-232096.3</v>
          </cell>
        </row>
        <row r="887">
          <cell r="A887">
            <v>37278</v>
          </cell>
          <cell r="FF887">
            <v>3653573.413070329</v>
          </cell>
          <cell r="FJ887">
            <v>0</v>
          </cell>
        </row>
        <row r="888">
          <cell r="FJ888" t="str">
            <v>COB/PALO</v>
          </cell>
        </row>
        <row r="889">
          <cell r="FF889" t="str">
            <v>Fut. Fees</v>
          </cell>
          <cell r="FJ889" t="str">
            <v>Initial Margin</v>
          </cell>
        </row>
        <row r="890">
          <cell r="FF890">
            <v>0</v>
          </cell>
          <cell r="FJ890">
            <v>0</v>
          </cell>
        </row>
        <row r="891">
          <cell r="FJ891" t="str">
            <v>Palo &amp; Cob Elec</v>
          </cell>
        </row>
        <row r="892">
          <cell r="FF892" t="str">
            <v>OTE</v>
          </cell>
          <cell r="FJ892" t="str">
            <v>Margin</v>
          </cell>
        </row>
        <row r="893">
          <cell r="FF893">
            <v>0</v>
          </cell>
          <cell r="FJ893">
            <v>0</v>
          </cell>
        </row>
        <row r="894">
          <cell r="FJ894" t="str">
            <v>Japanese Yen (US $)</v>
          </cell>
        </row>
        <row r="895">
          <cell r="FF895" t="str">
            <v>OTE</v>
          </cell>
          <cell r="FJ895" t="str">
            <v>Margin</v>
          </cell>
        </row>
        <row r="896">
          <cell r="FF896">
            <v>0</v>
          </cell>
          <cell r="FJ896">
            <v>0</v>
          </cell>
        </row>
        <row r="898">
          <cell r="FF898" t="str">
            <v>Palo &amp; Cob Elec</v>
          </cell>
          <cell r="FJ898" t="str">
            <v>1 Month Libor (EM)</v>
          </cell>
        </row>
        <row r="899">
          <cell r="FF899">
            <v>-9.9999999983992893E-3</v>
          </cell>
          <cell r="FJ899">
            <v>-232096.3</v>
          </cell>
        </row>
        <row r="901">
          <cell r="FF901">
            <v>-9.9999999983992893E-3</v>
          </cell>
          <cell r="FJ901">
            <v>-232096.3</v>
          </cell>
        </row>
        <row r="929">
          <cell r="A929">
            <v>37279</v>
          </cell>
          <cell r="FF929">
            <v>3666277.4674820281</v>
          </cell>
          <cell r="FJ929">
            <v>0</v>
          </cell>
        </row>
        <row r="930">
          <cell r="FJ930" t="str">
            <v>COB/PALO</v>
          </cell>
        </row>
        <row r="931">
          <cell r="FF931" t="str">
            <v>Fut. Fees</v>
          </cell>
          <cell r="FJ931" t="str">
            <v>Initial Margin</v>
          </cell>
        </row>
        <row r="932">
          <cell r="FF932">
            <v>0</v>
          </cell>
          <cell r="FJ932">
            <v>0</v>
          </cell>
        </row>
        <row r="933">
          <cell r="FJ933" t="str">
            <v>Palo &amp; Cob Elec</v>
          </cell>
        </row>
        <row r="934">
          <cell r="FF934" t="str">
            <v>OTE</v>
          </cell>
          <cell r="FJ934" t="str">
            <v>Margin</v>
          </cell>
        </row>
        <row r="935">
          <cell r="FF935">
            <v>0</v>
          </cell>
          <cell r="FJ935">
            <v>0</v>
          </cell>
        </row>
        <row r="936">
          <cell r="FJ936" t="str">
            <v>Japanese Yen (US $)</v>
          </cell>
        </row>
        <row r="937">
          <cell r="FF937" t="str">
            <v>OTE</v>
          </cell>
          <cell r="FJ937" t="str">
            <v>Margin</v>
          </cell>
        </row>
        <row r="938">
          <cell r="FF938">
            <v>0</v>
          </cell>
          <cell r="FJ938">
            <v>0</v>
          </cell>
        </row>
        <row r="940">
          <cell r="FF940" t="str">
            <v>Palo &amp; Cob Elec</v>
          </cell>
          <cell r="FJ940" t="str">
            <v>1 Month Libor (EM)</v>
          </cell>
        </row>
        <row r="941">
          <cell r="FF941">
            <v>-9.9999999983992893E-3</v>
          </cell>
          <cell r="FJ941">
            <v>-232096.3</v>
          </cell>
        </row>
        <row r="943">
          <cell r="FF943">
            <v>-9.9999999983992893E-3</v>
          </cell>
          <cell r="FJ943">
            <v>-232096.3</v>
          </cell>
        </row>
        <row r="971">
          <cell r="A971">
            <v>37280</v>
          </cell>
          <cell r="FF971">
            <v>3666353.9457673896</v>
          </cell>
          <cell r="FJ971">
            <v>0</v>
          </cell>
        </row>
        <row r="972">
          <cell r="FJ972" t="str">
            <v>COB/PALO</v>
          </cell>
        </row>
        <row r="973">
          <cell r="FF973" t="str">
            <v>Fut. Fees</v>
          </cell>
          <cell r="FJ973" t="str">
            <v>Initial Margin</v>
          </cell>
        </row>
        <row r="974">
          <cell r="FF974">
            <v>0</v>
          </cell>
          <cell r="FJ974">
            <v>0</v>
          </cell>
        </row>
        <row r="975">
          <cell r="FJ975" t="str">
            <v>Palo &amp; Cob Elec</v>
          </cell>
        </row>
        <row r="976">
          <cell r="FF976" t="str">
            <v>OTE</v>
          </cell>
          <cell r="FJ976" t="str">
            <v>Margin</v>
          </cell>
        </row>
        <row r="977">
          <cell r="FF977">
            <v>0</v>
          </cell>
          <cell r="FJ977">
            <v>0</v>
          </cell>
        </row>
        <row r="978">
          <cell r="FJ978" t="str">
            <v>Japanese Yen (US $)</v>
          </cell>
        </row>
        <row r="979">
          <cell r="FF979" t="str">
            <v>OTE</v>
          </cell>
          <cell r="FJ979" t="str">
            <v>Margin</v>
          </cell>
        </row>
        <row r="980">
          <cell r="FF980">
            <v>0</v>
          </cell>
          <cell r="FJ980">
            <v>0</v>
          </cell>
        </row>
        <row r="982">
          <cell r="FF982" t="str">
            <v>Palo &amp; Cob Elec</v>
          </cell>
          <cell r="FJ982" t="str">
            <v>1 Month Libor (EM)</v>
          </cell>
        </row>
        <row r="983">
          <cell r="FF983">
            <v>-9.9999999983992893E-3</v>
          </cell>
          <cell r="FJ983">
            <v>-232096.3</v>
          </cell>
        </row>
        <row r="985">
          <cell r="FF985">
            <v>-9.9999999983992893E-3</v>
          </cell>
          <cell r="FJ985">
            <v>-232096.3</v>
          </cell>
        </row>
        <row r="1013">
          <cell r="A1013">
            <v>37281</v>
          </cell>
          <cell r="FF1013">
            <v>3697984.7115281792</v>
          </cell>
          <cell r="FJ1013">
            <v>0</v>
          </cell>
        </row>
        <row r="1014">
          <cell r="FJ1014" t="str">
            <v>COB/PALO</v>
          </cell>
        </row>
        <row r="1015">
          <cell r="FF1015" t="str">
            <v>Fut. Fees</v>
          </cell>
          <cell r="FJ1015" t="str">
            <v>Initial Margin</v>
          </cell>
        </row>
        <row r="1016">
          <cell r="FF1016">
            <v>0</v>
          </cell>
          <cell r="FJ1016">
            <v>0</v>
          </cell>
        </row>
        <row r="1017">
          <cell r="FJ1017" t="str">
            <v>Palo &amp; Cob Elec</v>
          </cell>
        </row>
        <row r="1018">
          <cell r="FF1018" t="str">
            <v>OTE</v>
          </cell>
          <cell r="FJ1018" t="str">
            <v>Margin</v>
          </cell>
        </row>
        <row r="1019">
          <cell r="FF1019">
            <v>0</v>
          </cell>
          <cell r="FJ1019">
            <v>0</v>
          </cell>
        </row>
        <row r="1020">
          <cell r="FJ1020" t="str">
            <v>Japanese Yen (US $)</v>
          </cell>
        </row>
        <row r="1021">
          <cell r="FF1021" t="str">
            <v>OTE</v>
          </cell>
          <cell r="FJ1021" t="str">
            <v>Margin</v>
          </cell>
        </row>
        <row r="1022">
          <cell r="FF1022">
            <v>0</v>
          </cell>
          <cell r="FJ1022">
            <v>0</v>
          </cell>
        </row>
        <row r="1024">
          <cell r="FF1024" t="str">
            <v>Palo &amp; Cob Elec</v>
          </cell>
          <cell r="FJ1024" t="str">
            <v>1 Month Libor (EM)</v>
          </cell>
        </row>
        <row r="1025">
          <cell r="FF1025">
            <v>-9.9999999983992893E-3</v>
          </cell>
          <cell r="FJ1025">
            <v>-232096.3</v>
          </cell>
        </row>
        <row r="1027">
          <cell r="FF1027">
            <v>-9.9999999983992893E-3</v>
          </cell>
          <cell r="FJ1027">
            <v>-232096.3</v>
          </cell>
        </row>
        <row r="1055">
          <cell r="A1055">
            <v>37282</v>
          </cell>
          <cell r="FF1055">
            <v>0</v>
          </cell>
          <cell r="FJ1055">
            <v>0</v>
          </cell>
        </row>
        <row r="1057">
          <cell r="FF1057" t="str">
            <v>Fut. Fees</v>
          </cell>
          <cell r="FJ1057" t="str">
            <v>Initial Margin</v>
          </cell>
        </row>
        <row r="1058">
          <cell r="FF1058">
            <v>0</v>
          </cell>
          <cell r="FJ1058">
            <v>0</v>
          </cell>
        </row>
        <row r="1059">
          <cell r="FJ1059" t="str">
            <v>Palo &amp; Cob Elec</v>
          </cell>
        </row>
        <row r="1060">
          <cell r="FF1060" t="str">
            <v>OTE</v>
          </cell>
          <cell r="FJ1060" t="str">
            <v>Margin</v>
          </cell>
        </row>
        <row r="1061">
          <cell r="FF1061">
            <v>0</v>
          </cell>
          <cell r="FJ1061">
            <v>0</v>
          </cell>
        </row>
        <row r="1062">
          <cell r="FJ1062" t="str">
            <v>Japanese Yen (US $)</v>
          </cell>
        </row>
        <row r="1063">
          <cell r="FF1063" t="str">
            <v>OTE</v>
          </cell>
          <cell r="FJ1063" t="str">
            <v>Margin</v>
          </cell>
        </row>
        <row r="1064">
          <cell r="FF1064">
            <v>0</v>
          </cell>
          <cell r="FJ1064">
            <v>0</v>
          </cell>
        </row>
        <row r="1066">
          <cell r="FF1066" t="str">
            <v>Palo &amp; Cob Elec</v>
          </cell>
          <cell r="FJ1066" t="str">
            <v>1 Month Libor (EM)</v>
          </cell>
        </row>
        <row r="1067">
          <cell r="FF1067">
            <v>-9.9999999983992893E-3</v>
          </cell>
          <cell r="FJ1067">
            <v>-232096.3</v>
          </cell>
        </row>
        <row r="1069">
          <cell r="FF1069">
            <v>-9.9999999983992893E-3</v>
          </cell>
          <cell r="FJ1069">
            <v>-232096.3</v>
          </cell>
        </row>
        <row r="1073">
          <cell r="FF1073">
            <v>0</v>
          </cell>
          <cell r="FJ1073">
            <v>0</v>
          </cell>
        </row>
        <row r="1097">
          <cell r="FF1097">
            <v>0</v>
          </cell>
          <cell r="FJ1097">
            <v>0</v>
          </cell>
        </row>
        <row r="1098">
          <cell r="A1098">
            <v>37283</v>
          </cell>
          <cell r="FJ1098" t="str">
            <v>COB/PALO</v>
          </cell>
        </row>
        <row r="1099">
          <cell r="FF1099" t="str">
            <v>Fut. Fees</v>
          </cell>
          <cell r="FJ1099" t="str">
            <v>Initial Margin</v>
          </cell>
        </row>
        <row r="1100">
          <cell r="FF1100">
            <v>0</v>
          </cell>
          <cell r="FJ1100">
            <v>0</v>
          </cell>
        </row>
        <row r="1101">
          <cell r="FJ1101" t="str">
            <v>Palo &amp; Cob Elec</v>
          </cell>
        </row>
        <row r="1102">
          <cell r="FF1102" t="str">
            <v>OTE</v>
          </cell>
          <cell r="FJ1102" t="str">
            <v>Margin</v>
          </cell>
        </row>
        <row r="1103">
          <cell r="FF1103">
            <v>0</v>
          </cell>
          <cell r="FJ1103">
            <v>0</v>
          </cell>
        </row>
        <row r="1104">
          <cell r="FJ1104" t="str">
            <v>Japanese Yen (US $)</v>
          </cell>
        </row>
        <row r="1105">
          <cell r="FF1105" t="str">
            <v>OTE</v>
          </cell>
          <cell r="FJ1105" t="str">
            <v>Margin</v>
          </cell>
        </row>
        <row r="1106">
          <cell r="FF1106">
            <v>0</v>
          </cell>
          <cell r="FJ1106">
            <v>0</v>
          </cell>
        </row>
        <row r="1108">
          <cell r="FF1108" t="str">
            <v>Palo &amp; Cob Elec</v>
          </cell>
          <cell r="FJ1108" t="str">
            <v>1 Month Libor (EM)</v>
          </cell>
        </row>
        <row r="1109">
          <cell r="FF1109">
            <v>0</v>
          </cell>
          <cell r="FJ1109">
            <v>0</v>
          </cell>
        </row>
        <row r="1111">
          <cell r="FF1111">
            <v>0</v>
          </cell>
          <cell r="FJ1111">
            <v>0</v>
          </cell>
        </row>
        <row r="1139">
          <cell r="FF1139">
            <v>0</v>
          </cell>
          <cell r="FJ1139">
            <v>0</v>
          </cell>
        </row>
        <row r="1140">
          <cell r="A1140">
            <v>37284</v>
          </cell>
          <cell r="FJ1140" t="str">
            <v>COB/PALO</v>
          </cell>
        </row>
        <row r="1141">
          <cell r="FF1141" t="str">
            <v>Fut. Fees</v>
          </cell>
          <cell r="FJ1141" t="str">
            <v>Initial Margin</v>
          </cell>
        </row>
        <row r="1142">
          <cell r="FF1142">
            <v>0</v>
          </cell>
          <cell r="FJ1142">
            <v>0</v>
          </cell>
        </row>
        <row r="1143">
          <cell r="FJ1143" t="str">
            <v>Palo &amp; Cob Elec</v>
          </cell>
        </row>
        <row r="1144">
          <cell r="FF1144" t="str">
            <v>OTE</v>
          </cell>
          <cell r="FJ1144" t="str">
            <v>Margin</v>
          </cell>
        </row>
        <row r="1145">
          <cell r="FF1145">
            <v>0</v>
          </cell>
          <cell r="FJ1145">
            <v>0</v>
          </cell>
        </row>
        <row r="1146">
          <cell r="FJ1146" t="str">
            <v>Japanese Yen (US $)</v>
          </cell>
        </row>
        <row r="1147">
          <cell r="FF1147" t="str">
            <v>OTE</v>
          </cell>
          <cell r="FJ1147" t="str">
            <v>Margin</v>
          </cell>
        </row>
        <row r="1148">
          <cell r="FF1148">
            <v>0</v>
          </cell>
          <cell r="FJ1148">
            <v>0</v>
          </cell>
        </row>
        <row r="1150">
          <cell r="FF1150" t="str">
            <v>Palo &amp; Cob Elec</v>
          </cell>
          <cell r="FJ1150" t="str">
            <v>1 Month Libor (EM)</v>
          </cell>
        </row>
        <row r="1151">
          <cell r="FF1151">
            <v>0</v>
          </cell>
          <cell r="FJ1151">
            <v>0</v>
          </cell>
        </row>
        <row r="1153">
          <cell r="FF1153">
            <v>0</v>
          </cell>
          <cell r="FJ1153">
            <v>0</v>
          </cell>
        </row>
        <row r="1181">
          <cell r="FF1181">
            <v>0</v>
          </cell>
          <cell r="FJ1181">
            <v>0</v>
          </cell>
        </row>
        <row r="1182">
          <cell r="A1182">
            <v>37285</v>
          </cell>
          <cell r="FJ1182" t="str">
            <v>COB/PALO</v>
          </cell>
        </row>
        <row r="1183">
          <cell r="FF1183" t="str">
            <v>Fut. Fees</v>
          </cell>
          <cell r="FJ1183" t="str">
            <v>Initial Margin</v>
          </cell>
        </row>
        <row r="1184">
          <cell r="FF1184">
            <v>0</v>
          </cell>
          <cell r="FJ1184">
            <v>0</v>
          </cell>
        </row>
        <row r="1185">
          <cell r="FJ1185" t="str">
            <v>Palo &amp; Cob Elec</v>
          </cell>
        </row>
        <row r="1186">
          <cell r="FF1186" t="str">
            <v>OTE</v>
          </cell>
          <cell r="FJ1186" t="str">
            <v>Margin</v>
          </cell>
        </row>
        <row r="1187">
          <cell r="FF1187">
            <v>0</v>
          </cell>
          <cell r="FJ1187">
            <v>0</v>
          </cell>
        </row>
        <row r="1188">
          <cell r="FJ1188" t="str">
            <v>Japanese Yen (US $)</v>
          </cell>
        </row>
        <row r="1189">
          <cell r="FF1189" t="str">
            <v>OTE</v>
          </cell>
          <cell r="FJ1189" t="str">
            <v>Margin</v>
          </cell>
        </row>
        <row r="1190">
          <cell r="FF1190">
            <v>0</v>
          </cell>
          <cell r="FJ1190">
            <v>0</v>
          </cell>
        </row>
        <row r="1192">
          <cell r="FF1192" t="str">
            <v>Palo &amp; Cob Elec</v>
          </cell>
          <cell r="FJ1192" t="str">
            <v>1 Month Libor (EM)</v>
          </cell>
        </row>
        <row r="1193">
          <cell r="FF1193">
            <v>0</v>
          </cell>
          <cell r="FJ1193">
            <v>0</v>
          </cell>
        </row>
        <row r="1195">
          <cell r="FF1195">
            <v>0</v>
          </cell>
          <cell r="FJ1195">
            <v>0</v>
          </cell>
        </row>
        <row r="1206">
          <cell r="FF1206" t="str">
            <v>BP</v>
          </cell>
          <cell r="FJ1206" t="str">
            <v>Euro Bunc</v>
          </cell>
        </row>
        <row r="1207">
          <cell r="FF1207">
            <v>0.70751379651903212</v>
          </cell>
          <cell r="FJ1207">
            <v>1.1774402449075709</v>
          </cell>
        </row>
        <row r="1223">
          <cell r="FF1223">
            <v>0</v>
          </cell>
          <cell r="FJ1223">
            <v>0</v>
          </cell>
        </row>
        <row r="1224">
          <cell r="A1224">
            <v>37286</v>
          </cell>
          <cell r="FJ1224" t="str">
            <v>COB/PALO</v>
          </cell>
        </row>
        <row r="1225">
          <cell r="FF1225" t="str">
            <v>Fut. Fees</v>
          </cell>
          <cell r="FJ1225" t="str">
            <v>Initial Margin</v>
          </cell>
        </row>
        <row r="1226">
          <cell r="FF1226">
            <v>0</v>
          </cell>
          <cell r="FJ1226">
            <v>0</v>
          </cell>
        </row>
        <row r="1227">
          <cell r="FJ1227" t="str">
            <v>Palo &amp; Cob Elec</v>
          </cell>
        </row>
        <row r="1228">
          <cell r="FF1228" t="str">
            <v>OTE</v>
          </cell>
          <cell r="FJ1228" t="str">
            <v>Margin</v>
          </cell>
        </row>
        <row r="1229">
          <cell r="FF1229">
            <v>0</v>
          </cell>
          <cell r="FJ1229">
            <v>0</v>
          </cell>
        </row>
        <row r="1230">
          <cell r="FJ1230" t="str">
            <v>Japanese Yen (US $)</v>
          </cell>
        </row>
        <row r="1231">
          <cell r="FF1231" t="str">
            <v>OTE</v>
          </cell>
          <cell r="FJ1231" t="str">
            <v>Margin</v>
          </cell>
        </row>
        <row r="1232">
          <cell r="FF1232">
            <v>0</v>
          </cell>
          <cell r="FJ1232">
            <v>0</v>
          </cell>
        </row>
        <row r="1234">
          <cell r="FF1234" t="str">
            <v>Palo &amp; Cob Elec</v>
          </cell>
          <cell r="FJ1234" t="str">
            <v>1 Month Libor (EM)</v>
          </cell>
        </row>
        <row r="1235">
          <cell r="FF1235">
            <v>0</v>
          </cell>
          <cell r="FJ1235">
            <v>0</v>
          </cell>
        </row>
        <row r="1237">
          <cell r="FF1237">
            <v>0</v>
          </cell>
          <cell r="FJ1237">
            <v>0</v>
          </cell>
        </row>
        <row r="1265">
          <cell r="FF1265">
            <v>0</v>
          </cell>
          <cell r="FJ1265">
            <v>0</v>
          </cell>
        </row>
        <row r="1266">
          <cell r="FJ1266" t="str">
            <v>COB/PALO</v>
          </cell>
        </row>
        <row r="1267">
          <cell r="FF1267" t="str">
            <v>Fut. Fees</v>
          </cell>
          <cell r="FJ1267" t="str">
            <v>Initial Margin</v>
          </cell>
        </row>
        <row r="1268">
          <cell r="FF1268">
            <v>0</v>
          </cell>
          <cell r="FJ1268">
            <v>0</v>
          </cell>
        </row>
        <row r="1269">
          <cell r="FJ1269" t="str">
            <v>Palo &amp; Cob Elec</v>
          </cell>
        </row>
        <row r="1270">
          <cell r="FF1270" t="str">
            <v>OTE</v>
          </cell>
          <cell r="FJ1270" t="str">
            <v>Margin</v>
          </cell>
        </row>
        <row r="1271">
          <cell r="FF1271">
            <v>0</v>
          </cell>
          <cell r="FJ1271">
            <v>0</v>
          </cell>
        </row>
        <row r="1272">
          <cell r="FJ1272" t="str">
            <v>Japanese Yen (US $)</v>
          </cell>
        </row>
        <row r="1273">
          <cell r="FF1273" t="str">
            <v>OTE</v>
          </cell>
          <cell r="FJ1273" t="str">
            <v>Margin</v>
          </cell>
        </row>
        <row r="1274">
          <cell r="FF1274">
            <v>0</v>
          </cell>
          <cell r="FJ1274">
            <v>0</v>
          </cell>
        </row>
        <row r="1276">
          <cell r="FF1276" t="str">
            <v>Palo &amp; Cob Elec</v>
          </cell>
          <cell r="FJ1276" t="str">
            <v>1 Month Libor (EM)</v>
          </cell>
        </row>
        <row r="1277">
          <cell r="FF1277">
            <v>0</v>
          </cell>
          <cell r="FJ1277">
            <v>0</v>
          </cell>
        </row>
        <row r="1279">
          <cell r="FF1279">
            <v>0</v>
          </cell>
          <cell r="FJ127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X5">
            <v>29855.820000004023</v>
          </cell>
          <cell r="DF5">
            <v>0</v>
          </cell>
        </row>
        <row r="10">
          <cell r="CX10" t="str">
            <v>OTE</v>
          </cell>
          <cell r="DF10" t="str">
            <v>Wires</v>
          </cell>
        </row>
        <row r="11">
          <cell r="CX11">
            <v>0</v>
          </cell>
          <cell r="DF11">
            <v>0</v>
          </cell>
        </row>
        <row r="47">
          <cell r="A47">
            <v>37258</v>
          </cell>
          <cell r="CX47">
            <v>29874.610000003129</v>
          </cell>
          <cell r="DF47">
            <v>0</v>
          </cell>
        </row>
        <row r="52">
          <cell r="CX52" t="str">
            <v>OTE</v>
          </cell>
          <cell r="DF52" t="str">
            <v>Wires</v>
          </cell>
        </row>
        <row r="53">
          <cell r="CX53">
            <v>0</v>
          </cell>
          <cell r="DF53">
            <v>0</v>
          </cell>
        </row>
        <row r="89">
          <cell r="A89">
            <v>37259</v>
          </cell>
          <cell r="CX89">
            <v>29874.610000003129</v>
          </cell>
          <cell r="DF89">
            <v>0</v>
          </cell>
        </row>
        <row r="94">
          <cell r="CX94" t="str">
            <v>OTE</v>
          </cell>
          <cell r="DF94" t="str">
            <v>Wires</v>
          </cell>
        </row>
        <row r="95">
          <cell r="CX95">
            <v>0</v>
          </cell>
          <cell r="DF95">
            <v>0</v>
          </cell>
        </row>
        <row r="131">
          <cell r="A131">
            <v>37260</v>
          </cell>
          <cell r="CX131">
            <v>29874.610000003129</v>
          </cell>
          <cell r="DF131">
            <v>0</v>
          </cell>
        </row>
        <row r="136">
          <cell r="CX136" t="str">
            <v>OTE</v>
          </cell>
          <cell r="DF136" t="str">
            <v>Wires</v>
          </cell>
        </row>
        <row r="137">
          <cell r="CX137">
            <v>0</v>
          </cell>
          <cell r="DF137">
            <v>0</v>
          </cell>
        </row>
        <row r="173">
          <cell r="A173">
            <v>37261</v>
          </cell>
          <cell r="CX173">
            <v>29874.610000003129</v>
          </cell>
          <cell r="DF173">
            <v>0</v>
          </cell>
        </row>
        <row r="178">
          <cell r="CX178" t="str">
            <v>OTE</v>
          </cell>
          <cell r="DF178" t="str">
            <v>Wires</v>
          </cell>
        </row>
        <row r="179">
          <cell r="CX179">
            <v>0</v>
          </cell>
          <cell r="DF179">
            <v>0</v>
          </cell>
        </row>
        <row r="215">
          <cell r="A215">
            <v>37262</v>
          </cell>
          <cell r="CX215">
            <v>29874.610000003129</v>
          </cell>
          <cell r="DF215">
            <v>0</v>
          </cell>
        </row>
        <row r="220">
          <cell r="CX220" t="str">
            <v>OTE</v>
          </cell>
          <cell r="DF220" t="str">
            <v>Wires</v>
          </cell>
        </row>
        <row r="221">
          <cell r="CX221">
            <v>0</v>
          </cell>
          <cell r="DF221">
            <v>0</v>
          </cell>
        </row>
        <row r="257">
          <cell r="A257">
            <v>37263</v>
          </cell>
          <cell r="CX257">
            <v>29874.610000003129</v>
          </cell>
          <cell r="DF257">
            <v>0</v>
          </cell>
        </row>
        <row r="262">
          <cell r="CX262" t="str">
            <v>OTE</v>
          </cell>
          <cell r="DF262" t="str">
            <v>Wires</v>
          </cell>
        </row>
        <row r="263">
          <cell r="CX263">
            <v>0</v>
          </cell>
          <cell r="DF263">
            <v>0</v>
          </cell>
        </row>
        <row r="299">
          <cell r="A299">
            <v>37264</v>
          </cell>
          <cell r="CX299">
            <v>29874.610000003129</v>
          </cell>
          <cell r="DF299">
            <v>0</v>
          </cell>
        </row>
        <row r="304">
          <cell r="CX304" t="str">
            <v>OTE</v>
          </cell>
          <cell r="DF304" t="str">
            <v>Wires</v>
          </cell>
        </row>
        <row r="305">
          <cell r="CX305">
            <v>0</v>
          </cell>
          <cell r="DF305">
            <v>0</v>
          </cell>
        </row>
        <row r="341">
          <cell r="A341">
            <v>37265</v>
          </cell>
          <cell r="CX341">
            <v>29874.610000003129</v>
          </cell>
          <cell r="DF341">
            <v>0</v>
          </cell>
        </row>
        <row r="346">
          <cell r="CX346" t="str">
            <v>OTE</v>
          </cell>
          <cell r="DF346" t="str">
            <v>Wires</v>
          </cell>
        </row>
        <row r="347">
          <cell r="CX347">
            <v>0</v>
          </cell>
          <cell r="DF347">
            <v>0</v>
          </cell>
        </row>
        <row r="383">
          <cell r="A383">
            <v>37266</v>
          </cell>
          <cell r="CX383">
            <v>29874.610000003129</v>
          </cell>
          <cell r="DF383">
            <v>0</v>
          </cell>
        </row>
        <row r="388">
          <cell r="CX388" t="str">
            <v>OTE</v>
          </cell>
          <cell r="DF388" t="str">
            <v>Wires</v>
          </cell>
        </row>
        <row r="389">
          <cell r="CX389">
            <v>0</v>
          </cell>
          <cell r="DF389">
            <v>0</v>
          </cell>
        </row>
        <row r="425">
          <cell r="A425">
            <v>37267</v>
          </cell>
          <cell r="CX425">
            <v>29874.610000003129</v>
          </cell>
          <cell r="DF425">
            <v>0</v>
          </cell>
        </row>
        <row r="430">
          <cell r="CX430" t="str">
            <v>OTE</v>
          </cell>
          <cell r="DF430" t="str">
            <v>Wires</v>
          </cell>
        </row>
        <row r="431">
          <cell r="CX431">
            <v>0</v>
          </cell>
          <cell r="DF431">
            <v>0</v>
          </cell>
        </row>
        <row r="467">
          <cell r="A467">
            <v>37268</v>
          </cell>
          <cell r="CX467">
            <v>29874.610000003129</v>
          </cell>
          <cell r="DF467">
            <v>0</v>
          </cell>
        </row>
        <row r="472">
          <cell r="CX472" t="str">
            <v>OTE</v>
          </cell>
          <cell r="DF472" t="str">
            <v>Wires</v>
          </cell>
        </row>
        <row r="473">
          <cell r="CX473">
            <v>0</v>
          </cell>
          <cell r="DF473">
            <v>0</v>
          </cell>
        </row>
        <row r="509">
          <cell r="A509">
            <v>37269</v>
          </cell>
          <cell r="CX509">
            <v>29874.610000003129</v>
          </cell>
          <cell r="DF509">
            <v>0</v>
          </cell>
        </row>
        <row r="514">
          <cell r="CX514" t="str">
            <v>OTE</v>
          </cell>
          <cell r="DF514" t="str">
            <v>Wires</v>
          </cell>
        </row>
        <row r="515">
          <cell r="CX515">
            <v>0</v>
          </cell>
          <cell r="DF515">
            <v>0</v>
          </cell>
        </row>
        <row r="551">
          <cell r="A551">
            <v>37270</v>
          </cell>
          <cell r="CX551">
            <v>29874.610000003129</v>
          </cell>
          <cell r="DF551">
            <v>0</v>
          </cell>
        </row>
        <row r="556">
          <cell r="CX556" t="str">
            <v>OTE</v>
          </cell>
          <cell r="DF556" t="str">
            <v>Wires</v>
          </cell>
        </row>
        <row r="557">
          <cell r="CX557">
            <v>0</v>
          </cell>
          <cell r="DF557">
            <v>0</v>
          </cell>
        </row>
        <row r="593">
          <cell r="A593">
            <v>37271</v>
          </cell>
          <cell r="CX593">
            <v>29874.610000003129</v>
          </cell>
          <cell r="DF593">
            <v>0</v>
          </cell>
        </row>
        <row r="598">
          <cell r="CX598" t="str">
            <v>OTE</v>
          </cell>
          <cell r="DF598" t="str">
            <v>Wires</v>
          </cell>
        </row>
        <row r="599">
          <cell r="CX599">
            <v>0</v>
          </cell>
          <cell r="DF599">
            <v>0</v>
          </cell>
        </row>
        <row r="635">
          <cell r="A635">
            <v>37272</v>
          </cell>
          <cell r="CX635">
            <v>29874.610000003129</v>
          </cell>
          <cell r="DF635">
            <v>0</v>
          </cell>
        </row>
        <row r="640">
          <cell r="CX640" t="str">
            <v>OTE</v>
          </cell>
          <cell r="DF640" t="str">
            <v>Wires</v>
          </cell>
        </row>
        <row r="641">
          <cell r="CX641">
            <v>0</v>
          </cell>
          <cell r="DF641">
            <v>0</v>
          </cell>
        </row>
        <row r="677">
          <cell r="A677">
            <v>37273</v>
          </cell>
          <cell r="CX677">
            <v>29874.610000003129</v>
          </cell>
          <cell r="DF677">
            <v>0</v>
          </cell>
        </row>
        <row r="682">
          <cell r="CX682" t="str">
            <v>OTE</v>
          </cell>
          <cell r="DF682" t="str">
            <v>Wires</v>
          </cell>
        </row>
        <row r="683">
          <cell r="CX683">
            <v>0</v>
          </cell>
          <cell r="DF683">
            <v>0</v>
          </cell>
        </row>
        <row r="719">
          <cell r="A719">
            <v>37274</v>
          </cell>
          <cell r="CX719">
            <v>29874.610000003129</v>
          </cell>
          <cell r="DF719">
            <v>0</v>
          </cell>
        </row>
        <row r="724">
          <cell r="CX724" t="str">
            <v>OTE</v>
          </cell>
          <cell r="DF724" t="str">
            <v>Wires</v>
          </cell>
        </row>
        <row r="725">
          <cell r="CX725">
            <v>0</v>
          </cell>
          <cell r="DF725">
            <v>0</v>
          </cell>
        </row>
        <row r="761">
          <cell r="A761">
            <v>37275</v>
          </cell>
          <cell r="CX761">
            <v>29874.610000003129</v>
          </cell>
          <cell r="DF761">
            <v>0</v>
          </cell>
        </row>
        <row r="766">
          <cell r="CX766" t="str">
            <v>OTE</v>
          </cell>
          <cell r="DF766" t="str">
            <v>Wires</v>
          </cell>
        </row>
        <row r="767">
          <cell r="CX767">
            <v>0</v>
          </cell>
          <cell r="DF767">
            <v>0</v>
          </cell>
        </row>
        <row r="803">
          <cell r="A803">
            <v>37276</v>
          </cell>
          <cell r="CX803">
            <v>29874.610000003129</v>
          </cell>
          <cell r="DF803">
            <v>0</v>
          </cell>
        </row>
        <row r="808">
          <cell r="CX808" t="str">
            <v>OTE</v>
          </cell>
          <cell r="DF808" t="str">
            <v>Wires</v>
          </cell>
        </row>
        <row r="809">
          <cell r="CX809">
            <v>0</v>
          </cell>
          <cell r="DF809">
            <v>0</v>
          </cell>
        </row>
        <row r="845">
          <cell r="A845">
            <v>37277</v>
          </cell>
          <cell r="CX845">
            <v>29874.610000003129</v>
          </cell>
          <cell r="DF845">
            <v>0</v>
          </cell>
        </row>
        <row r="850">
          <cell r="CX850" t="str">
            <v>OTE</v>
          </cell>
          <cell r="DF850" t="str">
            <v>Wires</v>
          </cell>
        </row>
        <row r="851">
          <cell r="CX851">
            <v>0</v>
          </cell>
          <cell r="DF851">
            <v>0</v>
          </cell>
        </row>
        <row r="887">
          <cell r="A887">
            <v>37278</v>
          </cell>
          <cell r="CX887">
            <v>29874.610000003129</v>
          </cell>
          <cell r="DF887">
            <v>0</v>
          </cell>
        </row>
        <row r="892">
          <cell r="CX892" t="str">
            <v>OTE</v>
          </cell>
          <cell r="DF892" t="str">
            <v>Wires</v>
          </cell>
        </row>
        <row r="893">
          <cell r="CX893">
            <v>0</v>
          </cell>
          <cell r="DF893">
            <v>0</v>
          </cell>
        </row>
        <row r="929">
          <cell r="A929">
            <v>37279</v>
          </cell>
          <cell r="CX929">
            <v>29874.610000003129</v>
          </cell>
          <cell r="DF929">
            <v>0</v>
          </cell>
        </row>
        <row r="934">
          <cell r="CX934" t="str">
            <v>OTE</v>
          </cell>
          <cell r="DF934" t="str">
            <v>Wires</v>
          </cell>
        </row>
        <row r="935">
          <cell r="CX935">
            <v>0</v>
          </cell>
          <cell r="DF935">
            <v>0</v>
          </cell>
        </row>
        <row r="971">
          <cell r="A971">
            <v>37280</v>
          </cell>
          <cell r="CX971">
            <v>29874.610000003129</v>
          </cell>
          <cell r="DF971">
            <v>0</v>
          </cell>
        </row>
        <row r="976">
          <cell r="CX976" t="str">
            <v>OTE</v>
          </cell>
          <cell r="DF976" t="str">
            <v>Wires</v>
          </cell>
        </row>
        <row r="977">
          <cell r="CX977">
            <v>0</v>
          </cell>
          <cell r="DF977">
            <v>0</v>
          </cell>
        </row>
        <row r="1013">
          <cell r="A1013">
            <v>37281</v>
          </cell>
          <cell r="CX1013">
            <v>29874.610000003129</v>
          </cell>
          <cell r="DF1013">
            <v>0</v>
          </cell>
        </row>
        <row r="1018">
          <cell r="CX1018" t="str">
            <v>OTE</v>
          </cell>
          <cell r="DF1018" t="str">
            <v>Wires</v>
          </cell>
        </row>
        <row r="1019">
          <cell r="CX1019">
            <v>0</v>
          </cell>
          <cell r="DF1019">
            <v>0</v>
          </cell>
        </row>
        <row r="1055">
          <cell r="A1055">
            <v>37282</v>
          </cell>
          <cell r="CX1055">
            <v>29874.610000003129</v>
          </cell>
          <cell r="DF1055">
            <v>0</v>
          </cell>
        </row>
        <row r="1060">
          <cell r="CX1060" t="str">
            <v>OTE</v>
          </cell>
          <cell r="DF1060" t="str">
            <v>Wires</v>
          </cell>
        </row>
        <row r="1061">
          <cell r="CX1061">
            <v>0</v>
          </cell>
          <cell r="DF1061">
            <v>0</v>
          </cell>
        </row>
        <row r="1097">
          <cell r="A1097">
            <v>37283</v>
          </cell>
          <cell r="CX1097">
            <v>29874.610000003129</v>
          </cell>
          <cell r="DF1097">
            <v>0</v>
          </cell>
        </row>
        <row r="1102">
          <cell r="CX1102" t="str">
            <v>OTE</v>
          </cell>
          <cell r="DF1102" t="str">
            <v>Wires</v>
          </cell>
        </row>
        <row r="1103">
          <cell r="CX1103">
            <v>0</v>
          </cell>
          <cell r="DF1103">
            <v>0</v>
          </cell>
        </row>
        <row r="1139">
          <cell r="A1139">
            <v>37284</v>
          </cell>
          <cell r="CX1139">
            <v>29874.610000003129</v>
          </cell>
          <cell r="DF1139">
            <v>0</v>
          </cell>
        </row>
        <row r="1144">
          <cell r="CX1144" t="str">
            <v>OTE</v>
          </cell>
          <cell r="DF1144" t="str">
            <v>Wires</v>
          </cell>
        </row>
        <row r="1145">
          <cell r="CX1145">
            <v>0</v>
          </cell>
          <cell r="DF1145">
            <v>0</v>
          </cell>
        </row>
        <row r="1181">
          <cell r="A1181">
            <v>37285</v>
          </cell>
          <cell r="CX1181">
            <v>29874.610000003129</v>
          </cell>
          <cell r="DF1181">
            <v>0</v>
          </cell>
        </row>
        <row r="1186">
          <cell r="CX1186" t="str">
            <v>OTE</v>
          </cell>
          <cell r="DF1186" t="str">
            <v>Wires</v>
          </cell>
        </row>
        <row r="1187">
          <cell r="CX1187">
            <v>0</v>
          </cell>
          <cell r="DF1187">
            <v>0</v>
          </cell>
        </row>
        <row r="1223">
          <cell r="A1223">
            <v>37286</v>
          </cell>
          <cell r="CX1223">
            <v>29874.610000003129</v>
          </cell>
          <cell r="DF1223">
            <v>0</v>
          </cell>
        </row>
        <row r="1228">
          <cell r="CX1228" t="str">
            <v>OTE</v>
          </cell>
          <cell r="DF1228" t="str">
            <v>Wires</v>
          </cell>
        </row>
        <row r="1229">
          <cell r="CX1229">
            <v>0</v>
          </cell>
          <cell r="DF1229">
            <v>0</v>
          </cell>
        </row>
        <row r="1265">
          <cell r="A1265">
            <v>37287</v>
          </cell>
          <cell r="CX1265">
            <v>29874.610000003129</v>
          </cell>
          <cell r="DF1265">
            <v>0</v>
          </cell>
        </row>
        <row r="1270">
          <cell r="CX1270" t="str">
            <v>OTE</v>
          </cell>
          <cell r="DF1270" t="str">
            <v>Wires</v>
          </cell>
        </row>
        <row r="1271">
          <cell r="CX1271">
            <v>0</v>
          </cell>
          <cell r="DF1271">
            <v>0</v>
          </cell>
        </row>
      </sheetData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Summary"/>
      <sheetName val="Wire"/>
      <sheetName val="Statements"/>
      <sheetName val="Prior Month Balance"/>
      <sheetName val="Cashflow"/>
      <sheetName val="Line of Credit-SLB 003"/>
    </sheetNames>
    <sheetDataSet>
      <sheetData sheetId="0" refreshError="1"/>
      <sheetData sheetId="1"/>
      <sheetData sheetId="2"/>
      <sheetData sheetId="3">
        <row r="5">
          <cell r="A5">
            <v>37257</v>
          </cell>
          <cell r="CT5">
            <v>8353765.4359997781</v>
          </cell>
          <cell r="CX5">
            <v>1.1700000092387199</v>
          </cell>
          <cell r="DB5">
            <v>0</v>
          </cell>
        </row>
        <row r="9">
          <cell r="CX9" t="str">
            <v>Heat Oil (HO)</v>
          </cell>
        </row>
        <row r="10">
          <cell r="CT10" t="str">
            <v>OTE</v>
          </cell>
          <cell r="CX10" t="str">
            <v>Margin</v>
          </cell>
          <cell r="DB10" t="str">
            <v>Wires</v>
          </cell>
        </row>
        <row r="11">
          <cell r="CT11">
            <v>0</v>
          </cell>
          <cell r="CX11">
            <v>0</v>
          </cell>
          <cell r="DB11">
            <v>0</v>
          </cell>
        </row>
        <row r="12">
          <cell r="CT12" t="str">
            <v>SOV+LOV</v>
          </cell>
        </row>
        <row r="13">
          <cell r="CT13">
            <v>0</v>
          </cell>
        </row>
        <row r="47">
          <cell r="A47">
            <v>37258</v>
          </cell>
          <cell r="CT47">
            <v>8358657.4159997972</v>
          </cell>
          <cell r="CX47">
            <v>1.1700000092387199</v>
          </cell>
          <cell r="DB47">
            <v>0</v>
          </cell>
        </row>
        <row r="51">
          <cell r="CX51" t="str">
            <v>Heat Oil (HO)</v>
          </cell>
        </row>
        <row r="52">
          <cell r="CT52" t="str">
            <v>OTE</v>
          </cell>
          <cell r="CX52" t="str">
            <v>Margin</v>
          </cell>
          <cell r="DB52" t="str">
            <v>Wires</v>
          </cell>
        </row>
        <row r="53">
          <cell r="CT53">
            <v>0</v>
          </cell>
          <cell r="CX53">
            <v>0</v>
          </cell>
          <cell r="DB53">
            <v>0</v>
          </cell>
        </row>
        <row r="54">
          <cell r="CT54" t="str">
            <v>SOV+LOV</v>
          </cell>
        </row>
        <row r="55">
          <cell r="CT55">
            <v>0</v>
          </cell>
        </row>
        <row r="89">
          <cell r="A89">
            <v>37259</v>
          </cell>
          <cell r="CT89">
            <v>8384426.4159997823</v>
          </cell>
          <cell r="CX89">
            <v>428.70000000923869</v>
          </cell>
          <cell r="DB89">
            <v>0</v>
          </cell>
        </row>
        <row r="93">
          <cell r="CX93" t="str">
            <v>Heat Oil (HO)</v>
          </cell>
        </row>
        <row r="94">
          <cell r="CT94" t="str">
            <v>OTE</v>
          </cell>
          <cell r="CX94" t="str">
            <v>Margin</v>
          </cell>
          <cell r="DB94" t="str">
            <v>Wires</v>
          </cell>
        </row>
        <row r="95">
          <cell r="CT95">
            <v>0</v>
          </cell>
          <cell r="CX95">
            <v>0</v>
          </cell>
          <cell r="DB95">
            <v>0</v>
          </cell>
        </row>
        <row r="96">
          <cell r="CT96" t="str">
            <v>SOV+LOV</v>
          </cell>
        </row>
        <row r="97">
          <cell r="CT97">
            <v>0</v>
          </cell>
        </row>
        <row r="131">
          <cell r="A131">
            <v>37260</v>
          </cell>
          <cell r="CT131">
            <v>8384426.4159997823</v>
          </cell>
          <cell r="CX131">
            <v>428.70000000923869</v>
          </cell>
          <cell r="DB131">
            <v>0</v>
          </cell>
        </row>
        <row r="135">
          <cell r="CX135" t="str">
            <v>Heat Oil (HO)</v>
          </cell>
        </row>
        <row r="136">
          <cell r="CT136" t="str">
            <v>OTE</v>
          </cell>
          <cell r="CX136" t="str">
            <v>Margin</v>
          </cell>
          <cell r="DB136" t="str">
            <v>Wires</v>
          </cell>
        </row>
        <row r="137">
          <cell r="CT137">
            <v>0</v>
          </cell>
          <cell r="CX137">
            <v>0</v>
          </cell>
          <cell r="DB137">
            <v>0</v>
          </cell>
        </row>
        <row r="138">
          <cell r="CT138" t="str">
            <v>SOV+LOV</v>
          </cell>
        </row>
        <row r="139">
          <cell r="CT139">
            <v>0</v>
          </cell>
        </row>
        <row r="173">
          <cell r="A173">
            <v>37261</v>
          </cell>
          <cell r="CT173">
            <v>8384426.4159997823</v>
          </cell>
          <cell r="CX173">
            <v>428.70000000923869</v>
          </cell>
          <cell r="DB173">
            <v>0</v>
          </cell>
        </row>
        <row r="177">
          <cell r="CX177" t="str">
            <v>Heat Oil (HO)</v>
          </cell>
        </row>
        <row r="178">
          <cell r="CT178" t="str">
            <v>OTE</v>
          </cell>
          <cell r="CX178" t="str">
            <v>Margin</v>
          </cell>
          <cell r="DB178" t="str">
            <v>Wires</v>
          </cell>
        </row>
        <row r="179">
          <cell r="CT179">
            <v>0</v>
          </cell>
          <cell r="CX179">
            <v>0</v>
          </cell>
          <cell r="DB179">
            <v>0</v>
          </cell>
        </row>
        <row r="180">
          <cell r="CT180" t="str">
            <v>SOV+LOV</v>
          </cell>
        </row>
        <row r="181">
          <cell r="CT181">
            <v>0</v>
          </cell>
        </row>
        <row r="215">
          <cell r="A215">
            <v>37262</v>
          </cell>
          <cell r="CT215">
            <v>8384426.4159997823</v>
          </cell>
          <cell r="CX215">
            <v>428.70000000923869</v>
          </cell>
          <cell r="DB215">
            <v>0</v>
          </cell>
        </row>
        <row r="219">
          <cell r="CX219" t="str">
            <v>Heat Oil (HO)</v>
          </cell>
        </row>
        <row r="220">
          <cell r="CT220" t="str">
            <v>OTE</v>
          </cell>
          <cell r="CX220" t="str">
            <v>Margin</v>
          </cell>
          <cell r="DB220" t="str">
            <v>Wires</v>
          </cell>
        </row>
        <row r="221">
          <cell r="CT221">
            <v>0</v>
          </cell>
          <cell r="CX221">
            <v>0</v>
          </cell>
          <cell r="DB221">
            <v>0</v>
          </cell>
        </row>
        <row r="222">
          <cell r="CT222" t="str">
            <v>SOV+LOV</v>
          </cell>
        </row>
        <row r="223">
          <cell r="CT223">
            <v>0</v>
          </cell>
        </row>
        <row r="257">
          <cell r="A257">
            <v>37263</v>
          </cell>
          <cell r="CT257">
            <v>8384426.4159997823</v>
          </cell>
          <cell r="CX257">
            <v>428.70000000923869</v>
          </cell>
          <cell r="DB257">
            <v>0</v>
          </cell>
        </row>
        <row r="261">
          <cell r="CX261" t="str">
            <v>Heat Oil (HO)</v>
          </cell>
        </row>
        <row r="262">
          <cell r="CT262" t="str">
            <v>OTE</v>
          </cell>
          <cell r="CX262" t="str">
            <v>Margin</v>
          </cell>
          <cell r="DB262" t="str">
            <v>Wires</v>
          </cell>
        </row>
        <row r="263">
          <cell r="CT263">
            <v>0</v>
          </cell>
          <cell r="CX263">
            <v>0</v>
          </cell>
          <cell r="DB263">
            <v>0</v>
          </cell>
        </row>
        <row r="264">
          <cell r="CT264" t="str">
            <v>SOV+LOV</v>
          </cell>
        </row>
        <row r="265">
          <cell r="CT265">
            <v>0</v>
          </cell>
        </row>
        <row r="299">
          <cell r="A299">
            <v>37264</v>
          </cell>
          <cell r="CT299">
            <v>8384426.4159997823</v>
          </cell>
          <cell r="CX299">
            <v>428.70000000923869</v>
          </cell>
          <cell r="DB299">
            <v>0</v>
          </cell>
        </row>
        <row r="303">
          <cell r="CX303" t="str">
            <v>Heat Oil (HO)</v>
          </cell>
        </row>
        <row r="304">
          <cell r="CT304" t="str">
            <v>OTE</v>
          </cell>
          <cell r="CX304" t="str">
            <v>Margin</v>
          </cell>
          <cell r="DB304" t="str">
            <v>Wires</v>
          </cell>
        </row>
        <row r="305">
          <cell r="CT305">
            <v>0</v>
          </cell>
          <cell r="CX305">
            <v>0</v>
          </cell>
          <cell r="DB305">
            <v>0</v>
          </cell>
        </row>
        <row r="306">
          <cell r="CT306" t="str">
            <v>SOV+LOV</v>
          </cell>
        </row>
        <row r="307">
          <cell r="CT307">
            <v>0</v>
          </cell>
        </row>
        <row r="341">
          <cell r="A341">
            <v>37265</v>
          </cell>
          <cell r="CT341">
            <v>8384426.4159997823</v>
          </cell>
          <cell r="CX341">
            <v>428.70000000923869</v>
          </cell>
          <cell r="DB341">
            <v>0</v>
          </cell>
        </row>
        <row r="345">
          <cell r="CX345" t="str">
            <v>Heat Oil (HO)</v>
          </cell>
        </row>
        <row r="346">
          <cell r="CT346" t="str">
            <v>OTE</v>
          </cell>
          <cell r="CX346" t="str">
            <v>Margin</v>
          </cell>
          <cell r="DB346" t="str">
            <v>Wires</v>
          </cell>
        </row>
        <row r="347">
          <cell r="CT347">
            <v>0</v>
          </cell>
          <cell r="CX347">
            <v>0</v>
          </cell>
          <cell r="DB347">
            <v>0</v>
          </cell>
        </row>
        <row r="348">
          <cell r="CT348" t="str">
            <v>SOV+LOV</v>
          </cell>
        </row>
        <row r="349">
          <cell r="CT349">
            <v>0</v>
          </cell>
        </row>
        <row r="383">
          <cell r="A383">
            <v>37266</v>
          </cell>
          <cell r="CT383">
            <v>8384426.4159997823</v>
          </cell>
          <cell r="CX383">
            <v>428.70000000923869</v>
          </cell>
          <cell r="DB383">
            <v>0</v>
          </cell>
        </row>
        <row r="387">
          <cell r="CX387" t="str">
            <v>Heat Oil (HO)</v>
          </cell>
        </row>
        <row r="388">
          <cell r="CT388" t="str">
            <v>OTE</v>
          </cell>
          <cell r="CX388" t="str">
            <v>Margin</v>
          </cell>
          <cell r="DB388" t="str">
            <v>Wires</v>
          </cell>
        </row>
        <row r="389">
          <cell r="CT389">
            <v>0</v>
          </cell>
          <cell r="CX389">
            <v>0</v>
          </cell>
          <cell r="DB389">
            <v>0</v>
          </cell>
        </row>
        <row r="390">
          <cell r="CT390" t="str">
            <v>SOV+LOV</v>
          </cell>
        </row>
        <row r="391">
          <cell r="CT391">
            <v>0</v>
          </cell>
        </row>
        <row r="425">
          <cell r="A425">
            <v>37267</v>
          </cell>
          <cell r="CT425">
            <v>8384426.4159997823</v>
          </cell>
          <cell r="CX425">
            <v>428.70000000923869</v>
          </cell>
          <cell r="DB425">
            <v>0</v>
          </cell>
        </row>
        <row r="429">
          <cell r="CX429" t="str">
            <v>Heat Oil (HO)</v>
          </cell>
        </row>
        <row r="430">
          <cell r="CT430" t="str">
            <v>OTE</v>
          </cell>
          <cell r="CX430" t="str">
            <v>Margin</v>
          </cell>
          <cell r="DB430" t="str">
            <v>Wires</v>
          </cell>
        </row>
        <row r="431">
          <cell r="CT431">
            <v>0</v>
          </cell>
          <cell r="CX431">
            <v>0</v>
          </cell>
          <cell r="DB431">
            <v>0</v>
          </cell>
        </row>
        <row r="432">
          <cell r="CT432" t="str">
            <v>SOV+LOV</v>
          </cell>
        </row>
        <row r="433">
          <cell r="CT433">
            <v>0</v>
          </cell>
        </row>
        <row r="467">
          <cell r="A467">
            <v>37268</v>
          </cell>
          <cell r="CT467">
            <v>8384426.4159997823</v>
          </cell>
          <cell r="CX467">
            <v>428.70000000923869</v>
          </cell>
          <cell r="DB467">
            <v>0</v>
          </cell>
        </row>
        <row r="471">
          <cell r="CX471" t="str">
            <v>Heat Oil (HO)</v>
          </cell>
        </row>
        <row r="472">
          <cell r="CT472" t="str">
            <v>OTE</v>
          </cell>
          <cell r="CX472" t="str">
            <v>Margin</v>
          </cell>
          <cell r="DB472" t="str">
            <v>Wires</v>
          </cell>
        </row>
        <row r="473">
          <cell r="CT473">
            <v>0</v>
          </cell>
          <cell r="CX473">
            <v>0</v>
          </cell>
          <cell r="DB473">
            <v>0</v>
          </cell>
        </row>
        <row r="474">
          <cell r="CT474" t="str">
            <v>SOV+LOV</v>
          </cell>
        </row>
        <row r="475">
          <cell r="CT475">
            <v>0</v>
          </cell>
        </row>
        <row r="509">
          <cell r="A509">
            <v>37269</v>
          </cell>
          <cell r="CT509">
            <v>8384426.4159997823</v>
          </cell>
          <cell r="CX509">
            <v>428.70000000923869</v>
          </cell>
          <cell r="DB509">
            <v>0</v>
          </cell>
        </row>
        <row r="513">
          <cell r="CX513" t="str">
            <v>Heat Oil (HO)</v>
          </cell>
        </row>
        <row r="514">
          <cell r="CT514" t="str">
            <v>OTE</v>
          </cell>
          <cell r="CX514" t="str">
            <v>Margin</v>
          </cell>
          <cell r="DB514" t="str">
            <v>Wires</v>
          </cell>
        </row>
        <row r="515">
          <cell r="CT515">
            <v>0</v>
          </cell>
          <cell r="CX515">
            <v>0</v>
          </cell>
          <cell r="DB515">
            <v>0</v>
          </cell>
        </row>
        <row r="516">
          <cell r="CT516" t="str">
            <v>SOV+LOV</v>
          </cell>
        </row>
        <row r="517">
          <cell r="CT517">
            <v>0</v>
          </cell>
        </row>
        <row r="551">
          <cell r="A551">
            <v>37270</v>
          </cell>
          <cell r="CT551">
            <v>8384426.4159997823</v>
          </cell>
          <cell r="CX551">
            <v>428.70000000923869</v>
          </cell>
          <cell r="DB551">
            <v>0</v>
          </cell>
        </row>
        <row r="555">
          <cell r="CX555" t="str">
            <v>Heat Oil (HO)</v>
          </cell>
        </row>
        <row r="556">
          <cell r="CT556" t="str">
            <v>OTE</v>
          </cell>
          <cell r="CX556" t="str">
            <v>Margin</v>
          </cell>
          <cell r="DB556" t="str">
            <v>Wires</v>
          </cell>
        </row>
        <row r="557">
          <cell r="CT557">
            <v>0</v>
          </cell>
          <cell r="CX557">
            <v>0</v>
          </cell>
          <cell r="DB557">
            <v>0</v>
          </cell>
        </row>
        <row r="558">
          <cell r="CT558" t="str">
            <v>SOV+LOV</v>
          </cell>
        </row>
        <row r="559">
          <cell r="CT559">
            <v>0</v>
          </cell>
        </row>
        <row r="593">
          <cell r="A593">
            <v>37271</v>
          </cell>
          <cell r="CT593">
            <v>8384426.4159997823</v>
          </cell>
          <cell r="CX593">
            <v>428.70000000923869</v>
          </cell>
          <cell r="DB593">
            <v>0</v>
          </cell>
        </row>
        <row r="597">
          <cell r="CX597" t="str">
            <v>Heat Oil (HO)</v>
          </cell>
        </row>
        <row r="598">
          <cell r="CT598" t="str">
            <v>OTE</v>
          </cell>
          <cell r="CX598" t="str">
            <v>Margin</v>
          </cell>
          <cell r="DB598" t="str">
            <v>Wires</v>
          </cell>
        </row>
        <row r="599">
          <cell r="CT599">
            <v>0</v>
          </cell>
          <cell r="CX599">
            <v>0</v>
          </cell>
          <cell r="DB599">
            <v>0</v>
          </cell>
        </row>
        <row r="600">
          <cell r="CT600" t="str">
            <v>SOV+LOV</v>
          </cell>
        </row>
        <row r="601">
          <cell r="CT601">
            <v>0</v>
          </cell>
        </row>
        <row r="635">
          <cell r="A635">
            <v>37272</v>
          </cell>
          <cell r="CT635">
            <v>8384426.4159997823</v>
          </cell>
          <cell r="CX635">
            <v>428.70000000923869</v>
          </cell>
          <cell r="DB635">
            <v>0</v>
          </cell>
        </row>
        <row r="639">
          <cell r="CX639" t="str">
            <v>Heat Oil (HO)</v>
          </cell>
        </row>
        <row r="640">
          <cell r="CT640" t="str">
            <v>OTE</v>
          </cell>
          <cell r="CX640" t="str">
            <v>Margin</v>
          </cell>
          <cell r="DB640" t="str">
            <v>Wires</v>
          </cell>
        </row>
        <row r="641">
          <cell r="CT641">
            <v>0</v>
          </cell>
          <cell r="CX641">
            <v>0</v>
          </cell>
          <cell r="DB641">
            <v>0</v>
          </cell>
        </row>
        <row r="642">
          <cell r="CT642" t="str">
            <v>SOV+LOV</v>
          </cell>
        </row>
        <row r="643">
          <cell r="CT643">
            <v>0</v>
          </cell>
        </row>
        <row r="677">
          <cell r="A677">
            <v>37273</v>
          </cell>
          <cell r="CT677">
            <v>8384426.4159997823</v>
          </cell>
          <cell r="CX677">
            <v>428.70000000923869</v>
          </cell>
          <cell r="DB677">
            <v>0</v>
          </cell>
        </row>
        <row r="681">
          <cell r="CX681" t="str">
            <v>Heat Oil (HO)</v>
          </cell>
        </row>
        <row r="682">
          <cell r="CT682" t="str">
            <v>OTE</v>
          </cell>
          <cell r="CX682" t="str">
            <v>Margin</v>
          </cell>
          <cell r="DB682" t="str">
            <v>Wires</v>
          </cell>
        </row>
        <row r="683">
          <cell r="CT683">
            <v>0</v>
          </cell>
          <cell r="CX683">
            <v>0</v>
          </cell>
          <cell r="DB683">
            <v>0</v>
          </cell>
        </row>
        <row r="684">
          <cell r="CT684" t="str">
            <v>SOV+LOV</v>
          </cell>
        </row>
        <row r="685">
          <cell r="CT685">
            <v>0</v>
          </cell>
        </row>
        <row r="719">
          <cell r="A719">
            <v>37274</v>
          </cell>
          <cell r="CT719">
            <v>8384426.4159997823</v>
          </cell>
          <cell r="CX719">
            <v>428.70000000923869</v>
          </cell>
          <cell r="DB719">
            <v>0</v>
          </cell>
        </row>
        <row r="723">
          <cell r="CX723" t="str">
            <v>Heat Oil (HO)</v>
          </cell>
        </row>
        <row r="724">
          <cell r="CT724" t="str">
            <v>OTE</v>
          </cell>
          <cell r="CX724" t="str">
            <v>Margin</v>
          </cell>
          <cell r="DB724" t="str">
            <v>Wires</v>
          </cell>
        </row>
        <row r="725">
          <cell r="CT725">
            <v>0</v>
          </cell>
          <cell r="CX725">
            <v>0</v>
          </cell>
          <cell r="DB725">
            <v>0</v>
          </cell>
        </row>
        <row r="726">
          <cell r="CT726" t="str">
            <v>SOV+LOV</v>
          </cell>
        </row>
        <row r="727">
          <cell r="CT727">
            <v>0</v>
          </cell>
        </row>
        <row r="761">
          <cell r="A761">
            <v>37275</v>
          </cell>
          <cell r="CT761">
            <v>8384426.4159997823</v>
          </cell>
          <cell r="CX761">
            <v>428.70000000923869</v>
          </cell>
          <cell r="DB761">
            <v>0</v>
          </cell>
        </row>
        <row r="765">
          <cell r="CX765" t="str">
            <v>Heat Oil (HO)</v>
          </cell>
        </row>
        <row r="766">
          <cell r="CT766" t="str">
            <v>OTE</v>
          </cell>
          <cell r="CX766" t="str">
            <v>Margin</v>
          </cell>
          <cell r="DB766" t="str">
            <v>Wires</v>
          </cell>
        </row>
        <row r="767">
          <cell r="CT767">
            <v>0</v>
          </cell>
          <cell r="CX767">
            <v>0</v>
          </cell>
          <cell r="DB767">
            <v>0</v>
          </cell>
        </row>
        <row r="768">
          <cell r="CT768" t="str">
            <v>SOV+LOV</v>
          </cell>
        </row>
        <row r="769">
          <cell r="CT769">
            <v>0</v>
          </cell>
        </row>
        <row r="803">
          <cell r="A803">
            <v>37276</v>
          </cell>
          <cell r="CT803">
            <v>8384426.4159997823</v>
          </cell>
          <cell r="CX803">
            <v>428.70000000923869</v>
          </cell>
          <cell r="DB803">
            <v>0</v>
          </cell>
        </row>
        <row r="807">
          <cell r="CX807" t="str">
            <v>Heat Oil (HO)</v>
          </cell>
        </row>
        <row r="808">
          <cell r="CT808" t="str">
            <v>OTE</v>
          </cell>
          <cell r="CX808" t="str">
            <v>Margin</v>
          </cell>
          <cell r="DB808" t="str">
            <v>Wires</v>
          </cell>
        </row>
        <row r="809">
          <cell r="CT809">
            <v>0</v>
          </cell>
          <cell r="CX809">
            <v>0</v>
          </cell>
          <cell r="DB809">
            <v>0</v>
          </cell>
        </row>
        <row r="810">
          <cell r="CT810" t="str">
            <v>SOV+LOV</v>
          </cell>
        </row>
        <row r="811">
          <cell r="CT811">
            <v>0</v>
          </cell>
        </row>
        <row r="845">
          <cell r="A845">
            <v>37277</v>
          </cell>
          <cell r="CT845">
            <v>8384426.4159997823</v>
          </cell>
          <cell r="CX845">
            <v>428.70000000923869</v>
          </cell>
          <cell r="DB845">
            <v>0</v>
          </cell>
        </row>
        <row r="849">
          <cell r="CX849" t="str">
            <v>Heat Oil (HO)</v>
          </cell>
        </row>
        <row r="850">
          <cell r="CT850" t="str">
            <v>OTE</v>
          </cell>
          <cell r="CX850" t="str">
            <v>Margin</v>
          </cell>
          <cell r="DB850" t="str">
            <v>Wires</v>
          </cell>
        </row>
        <row r="851">
          <cell r="CT851">
            <v>0</v>
          </cell>
          <cell r="CX851">
            <v>0</v>
          </cell>
          <cell r="DB851">
            <v>0</v>
          </cell>
        </row>
        <row r="852">
          <cell r="CT852" t="str">
            <v>SOV+LOV</v>
          </cell>
        </row>
        <row r="853">
          <cell r="CT853">
            <v>0</v>
          </cell>
        </row>
        <row r="887">
          <cell r="A887">
            <v>37278</v>
          </cell>
          <cell r="CT887">
            <v>8384426.4159997823</v>
          </cell>
          <cell r="CX887">
            <v>428.70000000923869</v>
          </cell>
          <cell r="DB887">
            <v>0</v>
          </cell>
        </row>
        <row r="891">
          <cell r="CX891" t="str">
            <v>Heat Oil (HO)</v>
          </cell>
        </row>
        <row r="892">
          <cell r="CT892" t="str">
            <v>OTE</v>
          </cell>
          <cell r="CX892" t="str">
            <v>Margin</v>
          </cell>
          <cell r="DB892" t="str">
            <v>Wires</v>
          </cell>
        </row>
        <row r="893">
          <cell r="CT893">
            <v>0</v>
          </cell>
          <cell r="CX893">
            <v>0</v>
          </cell>
          <cell r="DB893">
            <v>0</v>
          </cell>
        </row>
        <row r="894">
          <cell r="CT894" t="str">
            <v>SOV+LOV</v>
          </cell>
        </row>
        <row r="895">
          <cell r="CT895">
            <v>0</v>
          </cell>
        </row>
        <row r="929">
          <cell r="A929">
            <v>37279</v>
          </cell>
          <cell r="CT929">
            <v>8384426.4159997823</v>
          </cell>
          <cell r="CX929">
            <v>428.70000000923869</v>
          </cell>
          <cell r="DB929">
            <v>0</v>
          </cell>
        </row>
        <row r="933">
          <cell r="CX933" t="str">
            <v>Heat Oil (HO)</v>
          </cell>
        </row>
        <row r="934">
          <cell r="CT934" t="str">
            <v>OTE</v>
          </cell>
          <cell r="CX934" t="str">
            <v>Margin</v>
          </cell>
          <cell r="DB934" t="str">
            <v>Wires</v>
          </cell>
        </row>
        <row r="935">
          <cell r="CT935">
            <v>0</v>
          </cell>
          <cell r="CX935">
            <v>0</v>
          </cell>
          <cell r="DB935">
            <v>0</v>
          </cell>
        </row>
        <row r="936">
          <cell r="CT936" t="str">
            <v>SOV+LOV</v>
          </cell>
        </row>
        <row r="937">
          <cell r="CT937">
            <v>0</v>
          </cell>
        </row>
        <row r="971">
          <cell r="A971">
            <v>37280</v>
          </cell>
          <cell r="CT971">
            <v>8384426.4159997823</v>
          </cell>
          <cell r="CX971">
            <v>428.70000000923869</v>
          </cell>
          <cell r="DB971">
            <v>0</v>
          </cell>
        </row>
        <row r="975">
          <cell r="CX975" t="str">
            <v>Heat Oil (HO)</v>
          </cell>
        </row>
        <row r="976">
          <cell r="CT976" t="str">
            <v>OTE</v>
          </cell>
          <cell r="CX976" t="str">
            <v>Margin</v>
          </cell>
          <cell r="DB976" t="str">
            <v>Wires</v>
          </cell>
        </row>
        <row r="977">
          <cell r="CT977">
            <v>0</v>
          </cell>
          <cell r="CX977">
            <v>0</v>
          </cell>
          <cell r="DB977">
            <v>0</v>
          </cell>
        </row>
        <row r="978">
          <cell r="CT978" t="str">
            <v>SOV+LOV</v>
          </cell>
        </row>
        <row r="979">
          <cell r="CT979">
            <v>0</v>
          </cell>
        </row>
        <row r="1013">
          <cell r="A1013">
            <v>37281</v>
          </cell>
          <cell r="CT1013">
            <v>8384426.4159997823</v>
          </cell>
          <cell r="CX1013">
            <v>428.70000000923869</v>
          </cell>
          <cell r="DB1013">
            <v>0</v>
          </cell>
        </row>
        <row r="1017">
          <cell r="CX1017" t="str">
            <v>Heat Oil (HO)</v>
          </cell>
        </row>
        <row r="1018">
          <cell r="CT1018" t="str">
            <v>OTE</v>
          </cell>
          <cell r="CX1018" t="str">
            <v>Margin</v>
          </cell>
          <cell r="DB1018" t="str">
            <v>Wires</v>
          </cell>
        </row>
        <row r="1019">
          <cell r="CT1019">
            <v>0</v>
          </cell>
          <cell r="CX1019">
            <v>0</v>
          </cell>
          <cell r="DB1019">
            <v>0</v>
          </cell>
        </row>
        <row r="1020">
          <cell r="CT1020" t="str">
            <v>SOV+LOV</v>
          </cell>
        </row>
        <row r="1021">
          <cell r="CT1021">
            <v>0</v>
          </cell>
        </row>
        <row r="1055">
          <cell r="A1055">
            <v>37282</v>
          </cell>
          <cell r="CT1055">
            <v>8384426.4159997823</v>
          </cell>
          <cell r="CX1055">
            <v>428.70000000923869</v>
          </cell>
          <cell r="DB1055">
            <v>0</v>
          </cell>
        </row>
        <row r="1059">
          <cell r="CX1059" t="str">
            <v>Heat Oil (HO)</v>
          </cell>
        </row>
        <row r="1060">
          <cell r="CT1060" t="str">
            <v>OTE</v>
          </cell>
          <cell r="CX1060" t="str">
            <v>Margin</v>
          </cell>
          <cell r="DB1060" t="str">
            <v>Wires</v>
          </cell>
        </row>
        <row r="1061">
          <cell r="CT1061">
            <v>0</v>
          </cell>
          <cell r="CX1061">
            <v>0</v>
          </cell>
          <cell r="DB1061">
            <v>0</v>
          </cell>
        </row>
        <row r="1062">
          <cell r="CT1062" t="str">
            <v>SOV+LOV</v>
          </cell>
        </row>
        <row r="1063">
          <cell r="CT1063">
            <v>0</v>
          </cell>
        </row>
        <row r="1097">
          <cell r="A1097">
            <v>37283</v>
          </cell>
          <cell r="CT1097">
            <v>8384426.4159997823</v>
          </cell>
          <cell r="CX1097">
            <v>428.70000000923869</v>
          </cell>
          <cell r="DB1097">
            <v>0</v>
          </cell>
        </row>
        <row r="1101">
          <cell r="CX1101" t="str">
            <v>Heat Oil (HO)</v>
          </cell>
        </row>
        <row r="1102">
          <cell r="CT1102" t="str">
            <v>OTE</v>
          </cell>
          <cell r="CX1102" t="str">
            <v>Margin</v>
          </cell>
          <cell r="DB1102" t="str">
            <v>Wires</v>
          </cell>
        </row>
        <row r="1103">
          <cell r="CT1103">
            <v>0</v>
          </cell>
          <cell r="CX1103">
            <v>0</v>
          </cell>
          <cell r="DB1103">
            <v>0</v>
          </cell>
        </row>
        <row r="1104">
          <cell r="CT1104" t="str">
            <v>SOV+LOV</v>
          </cell>
        </row>
        <row r="1105">
          <cell r="CT1105">
            <v>0</v>
          </cell>
        </row>
        <row r="1139">
          <cell r="A1139">
            <v>37284</v>
          </cell>
          <cell r="CT1139">
            <v>8384426.4159997823</v>
          </cell>
          <cell r="CX1139">
            <v>428.70000000923869</v>
          </cell>
          <cell r="DB1139">
            <v>0</v>
          </cell>
        </row>
        <row r="1143">
          <cell r="CX1143" t="str">
            <v>Heat Oil (HO)</v>
          </cell>
        </row>
        <row r="1144">
          <cell r="CT1144" t="str">
            <v>OTE</v>
          </cell>
          <cell r="CX1144" t="str">
            <v>Margin</v>
          </cell>
          <cell r="DB1144" t="str">
            <v>Wires</v>
          </cell>
        </row>
        <row r="1145">
          <cell r="CT1145">
            <v>0</v>
          </cell>
          <cell r="CX1145">
            <v>0</v>
          </cell>
          <cell r="DB1145">
            <v>0</v>
          </cell>
        </row>
        <row r="1146">
          <cell r="CT1146" t="str">
            <v>SOV+LOV</v>
          </cell>
        </row>
        <row r="1147">
          <cell r="CT1147">
            <v>0</v>
          </cell>
        </row>
        <row r="1181">
          <cell r="A1181">
            <v>37285</v>
          </cell>
          <cell r="CT1181">
            <v>8384426.4159997823</v>
          </cell>
          <cell r="CX1181">
            <v>428.70000000923869</v>
          </cell>
          <cell r="DB1181">
            <v>0</v>
          </cell>
        </row>
        <row r="1185">
          <cell r="CX1185" t="str">
            <v>Heat Oil (HO)</v>
          </cell>
        </row>
        <row r="1186">
          <cell r="CT1186" t="str">
            <v>OTE</v>
          </cell>
          <cell r="CX1186" t="str">
            <v>Margin</v>
          </cell>
          <cell r="DB1186" t="str">
            <v>Wires</v>
          </cell>
        </row>
        <row r="1187">
          <cell r="CT1187">
            <v>0</v>
          </cell>
          <cell r="CX1187">
            <v>0</v>
          </cell>
          <cell r="DB1187">
            <v>0</v>
          </cell>
        </row>
        <row r="1188">
          <cell r="CT1188" t="str">
            <v>SOV+LOV</v>
          </cell>
        </row>
        <row r="1189">
          <cell r="CT1189">
            <v>0</v>
          </cell>
        </row>
        <row r="1223">
          <cell r="A1223">
            <v>37286</v>
          </cell>
          <cell r="CT1223">
            <v>8384426.4159997823</v>
          </cell>
          <cell r="CX1223">
            <v>428.70000000923869</v>
          </cell>
          <cell r="DB1223">
            <v>0</v>
          </cell>
        </row>
        <row r="1227">
          <cell r="CX1227" t="str">
            <v>Heat Oil (HO)</v>
          </cell>
        </row>
        <row r="1228">
          <cell r="CT1228" t="str">
            <v>OTE</v>
          </cell>
          <cell r="CX1228" t="str">
            <v>Margin</v>
          </cell>
          <cell r="DB1228" t="str">
            <v>Wires</v>
          </cell>
        </row>
        <row r="1229">
          <cell r="CT1229">
            <v>0</v>
          </cell>
          <cell r="CX1229">
            <v>0</v>
          </cell>
          <cell r="DB1229">
            <v>0</v>
          </cell>
        </row>
        <row r="1230">
          <cell r="CT1230" t="str">
            <v>SOV+LOV</v>
          </cell>
        </row>
        <row r="1231">
          <cell r="CT1231">
            <v>0</v>
          </cell>
        </row>
        <row r="1265">
          <cell r="A1265">
            <v>37287</v>
          </cell>
          <cell r="CT1265">
            <v>8384426.4159997823</v>
          </cell>
          <cell r="CX1265">
            <v>428.70000000923869</v>
          </cell>
          <cell r="DB1265">
            <v>0</v>
          </cell>
        </row>
        <row r="1269">
          <cell r="CX1269" t="str">
            <v>Heat Oil (HO)</v>
          </cell>
        </row>
        <row r="1270">
          <cell r="CT1270" t="str">
            <v>OTE</v>
          </cell>
          <cell r="CX1270" t="str">
            <v>Margin</v>
          </cell>
          <cell r="DB1270" t="str">
            <v>Wires</v>
          </cell>
        </row>
        <row r="1271">
          <cell r="CT1271">
            <v>0</v>
          </cell>
          <cell r="CX1271">
            <v>0</v>
          </cell>
          <cell r="DB1271">
            <v>0</v>
          </cell>
        </row>
        <row r="1272">
          <cell r="CT1272" t="str">
            <v>SOV+LOV</v>
          </cell>
        </row>
        <row r="1273">
          <cell r="CT1273">
            <v>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Q52"/>
  <sheetViews>
    <sheetView zoomScale="70" workbookViewId="0">
      <pane xSplit="1" ySplit="6" topLeftCell="E7" activePane="bottomRight" state="frozen"/>
      <selection pane="topRight" activeCell="B1" sqref="B1"/>
      <selection pane="bottomLeft" activeCell="A7" sqref="A7"/>
      <selection pane="bottomRight" sqref="A1:IV6553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 t="e">
        <f>SUMIF([3]Statements!$A$5:$A$1305,$A$3,[3]Statements!$BN$5:$BN$1305)-3</f>
        <v>#VALUE!</v>
      </c>
      <c r="C8" s="41"/>
      <c r="D8" s="41" t="e">
        <f t="shared" ref="D8:D26" si="0">B8-C8</f>
        <v>#VALUE!</v>
      </c>
      <c r="E8" s="41">
        <v>0</v>
      </c>
      <c r="F8" s="41">
        <f>'[2]ABN-AMRO'!$K$12</f>
        <v>0</v>
      </c>
      <c r="G8" s="42"/>
      <c r="H8" s="41">
        <f t="shared" ref="H8:H26" si="1">F8-G8</f>
        <v>0</v>
      </c>
      <c r="I8" s="41"/>
      <c r="J8" s="41"/>
      <c r="K8" s="41"/>
      <c r="L8" s="41" t="e">
        <f t="shared" ref="L8:L13" si="2">B8+E8-F8+J8</f>
        <v>#VALUE!</v>
      </c>
      <c r="M8" s="12"/>
      <c r="N8" s="33"/>
      <c r="O8" s="33"/>
      <c r="P8" s="41" t="e">
        <f>SUMIF([3]Statements!$A$5:$A$1305,$A$3,[3]Statements!$BW$5:$BW$1305)</f>
        <v>#VALUE!</v>
      </c>
      <c r="Q8" s="33"/>
    </row>
    <row r="9" spans="1:17" x14ac:dyDescent="0.2">
      <c r="A9" t="s">
        <v>6</v>
      </c>
      <c r="B9" s="41" t="e">
        <f>SUMIF([4]Statements!$A$5:$A$1305,$A$3,[4]Statements!$DB$5:$DB$1305)-0.5</f>
        <v>#VALUE!</v>
      </c>
      <c r="C9" s="43"/>
      <c r="D9" s="41" t="e">
        <f t="shared" si="0"/>
        <v>#VALUE!</v>
      </c>
      <c r="E9" s="43">
        <v>0</v>
      </c>
      <c r="F9" s="43">
        <f>'[2]ADM Investors'!$I$13</f>
        <v>0</v>
      </c>
      <c r="G9" s="43"/>
      <c r="H9" s="43">
        <f t="shared" si="1"/>
        <v>0</v>
      </c>
      <c r="I9" s="43"/>
      <c r="J9" s="43"/>
      <c r="K9" s="43"/>
      <c r="L9" s="41" t="e">
        <f t="shared" si="2"/>
        <v>#VALUE!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 t="e">
        <f>SUMIF([5]Statements!$A$5:$A$1305,$A$3,[5]Statements!$DB$5:$DB$1305)+1461</f>
        <v>#VALUE!</v>
      </c>
      <c r="C10" s="43"/>
      <c r="D10" s="41" t="e">
        <f t="shared" si="0"/>
        <v>#VALUE!</v>
      </c>
      <c r="E10" s="43">
        <v>0</v>
      </c>
      <c r="F10" s="43">
        <f>'[2]Bank One'!$K$11</f>
        <v>0</v>
      </c>
      <c r="G10" s="43"/>
      <c r="H10" s="43">
        <f t="shared" si="1"/>
        <v>0</v>
      </c>
      <c r="I10" s="43"/>
      <c r="J10" s="43"/>
      <c r="K10" s="43"/>
      <c r="L10" s="41" t="e">
        <f t="shared" si="2"/>
        <v>#VALUE!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f>'[6]CARR FUTURES (NG)'!$I$11</f>
        <v>0</v>
      </c>
      <c r="C11" s="41"/>
      <c r="D11" s="41">
        <f t="shared" si="0"/>
        <v>0</v>
      </c>
      <c r="E11" s="41">
        <v>0</v>
      </c>
      <c r="F11" s="41">
        <f>'[2]CARR FUTURES (NG)'!$I$12</f>
        <v>0</v>
      </c>
      <c r="G11" s="41"/>
      <c r="H11" s="41">
        <f t="shared" si="1"/>
        <v>0</v>
      </c>
      <c r="I11" s="41"/>
      <c r="J11" s="41"/>
      <c r="K11" s="41"/>
      <c r="L11" s="41">
        <f t="shared" si="2"/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 t="e">
        <f>SUMIF([7]Statements!$A$5:$A$1305,$A$3,[7]Statements!$FF$5:$FF$1305)+8784-215+693766.76+2486.03+2811.19-88</f>
        <v>#VALUE!</v>
      </c>
      <c r="C12" s="41"/>
      <c r="D12" s="41" t="e">
        <f>B12-C12</f>
        <v>#VALUE!</v>
      </c>
      <c r="E12" s="41">
        <v>0</v>
      </c>
      <c r="F12" s="41">
        <f>'[6]CARR FUTURES'!$I$12</f>
        <v>0</v>
      </c>
      <c r="G12" s="41"/>
      <c r="H12" s="41">
        <f t="shared" si="1"/>
        <v>0</v>
      </c>
      <c r="I12" s="41"/>
      <c r="J12" s="41"/>
      <c r="K12" s="41"/>
      <c r="L12" s="41" t="e">
        <f t="shared" si="2"/>
        <v>#VALUE!</v>
      </c>
      <c r="M12" s="12"/>
      <c r="N12" s="33"/>
      <c r="O12" s="33"/>
      <c r="P12" s="41" t="e">
        <f>SUMIF([7]Statements!$A$5:$A$1305,$A$3,[7]Statements!$FJ$5:$FJ$1305)</f>
        <v>#VALUE!</v>
      </c>
    </row>
    <row r="13" spans="1:17" x14ac:dyDescent="0.2">
      <c r="A13" t="s">
        <v>20</v>
      </c>
      <c r="B13" s="41" t="e">
        <f>SUMIF([8]Statements!$A$5:$A$1305,$A$3,[8]Statements!$CX$5:$CX$1305)-8</f>
        <v>#VALUE!</v>
      </c>
      <c r="C13" s="41"/>
      <c r="D13" s="41" t="e">
        <f t="shared" si="0"/>
        <v>#VALUE!</v>
      </c>
      <c r="E13" s="41">
        <v>0</v>
      </c>
      <c r="F13" s="41">
        <f>'[2]CREDIT SUISSE FIRST BOSTON'!$I$12</f>
        <v>0</v>
      </c>
      <c r="G13" s="41"/>
      <c r="H13" s="41">
        <f t="shared" si="1"/>
        <v>0</v>
      </c>
      <c r="I13" s="41"/>
      <c r="J13" s="41"/>
      <c r="K13" s="41"/>
      <c r="L13" s="41" t="e">
        <f t="shared" si="2"/>
        <v>#VALUE!</v>
      </c>
      <c r="M13" s="12"/>
      <c r="N13" s="33"/>
      <c r="O13" s="33"/>
      <c r="P13" s="41" t="e">
        <f>SUMIF([8]Statements!$A$5:$A$1305,$A$3,[8]Statements!$DF$5:$DF$1305)</f>
        <v>#VALUE!</v>
      </c>
    </row>
    <row r="14" spans="1:17" x14ac:dyDescent="0.2">
      <c r="A14" t="s">
        <v>44</v>
      </c>
      <c r="B14" s="41" t="e">
        <f>SUMIF([9]Statements!$A$5:$A$1305,$A$3,[9]Statements!$CT$5:$CT$1305)-SUMIF([9]Statements!$A$5:$A$1305,$A$3,[9]Statements!$CX$5:$CX$1305)-5</f>
        <v>#VALUE!</v>
      </c>
      <c r="C14" s="41"/>
      <c r="D14" s="41" t="e">
        <f t="shared" si="0"/>
        <v>#VALUE!</v>
      </c>
      <c r="E14" s="41">
        <f>+'[1]EDF MANN'!$J$20</f>
        <v>0</v>
      </c>
      <c r="F14" s="41">
        <f>'[2]EDF MANN'!$J$22</f>
        <v>0</v>
      </c>
      <c r="G14" s="42"/>
      <c r="H14" s="41">
        <f t="shared" si="1"/>
        <v>0</v>
      </c>
      <c r="I14" s="42"/>
      <c r="J14" s="42"/>
      <c r="K14" s="42"/>
      <c r="L14" s="41" t="e">
        <f t="shared" ref="L14:L20" si="3">B14+E14-F14+J14</f>
        <v>#VALUE!</v>
      </c>
      <c r="M14" s="12"/>
      <c r="N14" s="33"/>
      <c r="O14" s="33"/>
      <c r="P14" s="41" t="e">
        <f>SUMIF([9]Statements!$A$5:$A$1305,$A$3,[9]Statements!$DB$5:$DB$1305)</f>
        <v>#VALUE!</v>
      </c>
    </row>
    <row r="15" spans="1:17" x14ac:dyDescent="0.2">
      <c r="A15" t="s">
        <v>43</v>
      </c>
      <c r="B15" s="43" t="e">
        <f>SUMIF([10]Statements!$A$5:$A$1305,$A$3,[10]Statements!$BB$5:$BB$1305)-3</f>
        <v>#VALUE!</v>
      </c>
      <c r="C15" s="43"/>
      <c r="D15" s="41" t="e">
        <f t="shared" si="0"/>
        <v>#VALUE!</v>
      </c>
      <c r="E15" s="43">
        <v>0</v>
      </c>
      <c r="F15" s="43">
        <f>[2]Fimat!$K$12</f>
        <v>0</v>
      </c>
      <c r="G15" s="39"/>
      <c r="H15" s="39">
        <f t="shared" si="1"/>
        <v>0</v>
      </c>
      <c r="I15" s="39"/>
      <c r="J15" s="42"/>
      <c r="K15" s="39"/>
      <c r="L15" s="41" t="e">
        <f t="shared" si="3"/>
        <v>#VALUE!</v>
      </c>
      <c r="M15" s="12"/>
      <c r="N15" s="34"/>
      <c r="O15" s="34"/>
      <c r="P15" s="43" t="e">
        <f>SUMIF([10]Statements!$A$5:$A$1305,$A$3,[10]Statements!$BI$5:$BI$1305)</f>
        <v>#VALUE!</v>
      </c>
      <c r="Q15" s="34"/>
    </row>
    <row r="16" spans="1:17" x14ac:dyDescent="0.2">
      <c r="A16" t="s">
        <v>9</v>
      </c>
      <c r="B16" s="43" t="e">
        <f>SUMIF([11]Statements!$A$5:$A$1305,$A$3,[11]Statements!$CA$5:$CA$1305)-851</f>
        <v>#VALUE!</v>
      </c>
      <c r="C16" s="41"/>
      <c r="D16" s="41" t="e">
        <f t="shared" si="0"/>
        <v>#VALUE!</v>
      </c>
      <c r="E16" s="41">
        <v>0</v>
      </c>
      <c r="F16" s="41">
        <f>'[2]HSBC-US$'!$J$17</f>
        <v>0</v>
      </c>
      <c r="G16" s="41"/>
      <c r="H16" s="41">
        <f t="shared" si="1"/>
        <v>0</v>
      </c>
      <c r="I16" s="41"/>
      <c r="J16" s="41"/>
      <c r="K16" s="41"/>
      <c r="L16" s="41" t="e">
        <f t="shared" si="3"/>
        <v>#VALUE!</v>
      </c>
      <c r="M16" s="12"/>
      <c r="N16" s="33"/>
      <c r="O16" s="33"/>
      <c r="P16" s="43" t="e">
        <f>SUMIF([11]Statements!$A$5:$A$1305,$A$3,[11]Statements!$BZ$5:$BZ$1305)</f>
        <v>#VALUE!</v>
      </c>
    </row>
    <row r="17" spans="1:16" x14ac:dyDescent="0.2">
      <c r="A17" t="s">
        <v>10</v>
      </c>
      <c r="B17" s="41">
        <v>0</v>
      </c>
      <c r="C17" s="41"/>
      <c r="D17" s="41">
        <f t="shared" si="0"/>
        <v>0</v>
      </c>
      <c r="E17" s="41">
        <v>0</v>
      </c>
      <c r="F17" s="41"/>
      <c r="G17" s="41"/>
      <c r="H17" s="41">
        <f t="shared" si="1"/>
        <v>0</v>
      </c>
      <c r="I17" s="41"/>
      <c r="J17" s="41"/>
      <c r="K17" s="41"/>
      <c r="L17" s="41">
        <f t="shared" si="3"/>
        <v>0</v>
      </c>
      <c r="M17" s="12"/>
      <c r="N17" s="41" t="e">
        <f>SUMIF([11]Statements!$BX$5:$BX$1305,$A$3,[11]Statements!$CG$5:$CG$1305)</f>
        <v>#VALUE!</v>
      </c>
      <c r="O17" s="41" t="e">
        <f>SUMIF([11]Statements!$BX$5:$BX$1305,$A$3,[11]Statements!$CH$5:$CH$1305)</f>
        <v>#VALUE!</v>
      </c>
      <c r="P17" s="41">
        <v>0</v>
      </c>
    </row>
    <row r="18" spans="1:16" x14ac:dyDescent="0.2">
      <c r="A18" t="s">
        <v>26</v>
      </c>
      <c r="B18" s="41" t="e">
        <f>SUMIF([12]Statements!$A$5:$A$1305,$A$3,[12]Statements!$BB$5:$BB$1305)</f>
        <v>#VALUE!</v>
      </c>
      <c r="C18" s="41"/>
      <c r="D18" s="41" t="e">
        <f t="shared" si="0"/>
        <v>#VALUE!</v>
      </c>
      <c r="E18" s="41">
        <v>0</v>
      </c>
      <c r="F18" s="41">
        <f>'[2]JP Morgan'!$I$13</f>
        <v>0</v>
      </c>
      <c r="G18" s="41"/>
      <c r="H18" s="41">
        <f t="shared" si="1"/>
        <v>0</v>
      </c>
      <c r="I18" s="41"/>
      <c r="J18" s="41"/>
      <c r="K18" s="41"/>
      <c r="L18" s="41" t="e">
        <f t="shared" si="3"/>
        <v>#VALUE!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 t="e">
        <f>SUMIF([13]Statements!$A$5:$A$1305,$A$3,[13]Statements!$BB$5:$BB$1305)</f>
        <v>#VALUE!</v>
      </c>
      <c r="C19" s="41"/>
      <c r="D19" s="41" t="e">
        <f t="shared" si="0"/>
        <v>#VALUE!</v>
      </c>
      <c r="E19" s="41">
        <v>0</v>
      </c>
      <c r="F19" s="41">
        <f>'[2]Man Financial'!$I$13</f>
        <v>0</v>
      </c>
      <c r="G19" s="41"/>
      <c r="H19" s="41">
        <f t="shared" si="1"/>
        <v>0</v>
      </c>
      <c r="I19" s="41"/>
      <c r="J19" s="41"/>
      <c r="K19" s="41"/>
      <c r="L19" s="41" t="e">
        <f t="shared" si="3"/>
        <v>#VALUE!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 t="e">
        <f>SUMIF([14]Statements!$A$5:$A$1305,$A$3,[14]Statements!$DB$5:$DB$1305)-67725</f>
        <v>#VALUE!</v>
      </c>
      <c r="C20" s="42"/>
      <c r="D20" s="41" t="e">
        <f t="shared" si="0"/>
        <v>#VALUE!</v>
      </c>
      <c r="E20" s="42">
        <v>0</v>
      </c>
      <c r="F20" s="42">
        <f>[2]PARIBAS!$J$19</f>
        <v>0</v>
      </c>
      <c r="G20" s="42"/>
      <c r="H20" s="41">
        <f t="shared" si="1"/>
        <v>0</v>
      </c>
      <c r="I20" s="42"/>
      <c r="J20" s="42"/>
      <c r="K20" s="42"/>
      <c r="L20" s="41" t="e">
        <f t="shared" si="3"/>
        <v>#VALUE!</v>
      </c>
      <c r="M20" s="12"/>
      <c r="N20" s="33"/>
      <c r="O20" s="33"/>
      <c r="P20" s="42" t="e">
        <f>SUMIF([14]Statements!$A$5:$A$1305,$A$3,[14]Statements!$DJ$5:$DJ$1305)</f>
        <v>#VALUE!</v>
      </c>
    </row>
    <row r="21" spans="1:16" x14ac:dyDescent="0.2">
      <c r="A21" t="s">
        <v>13</v>
      </c>
      <c r="B21" s="41" t="e">
        <f>SUMIF([15]Statements!$A$5:$A$1305,$A$3,[15]Statements!$EQ$5:$EQ$1305)-92154</f>
        <v>#VALUE!</v>
      </c>
      <c r="C21" s="41"/>
      <c r="D21" s="41" t="e">
        <f t="shared" si="0"/>
        <v>#VALUE!</v>
      </c>
      <c r="E21" s="41">
        <v>0</v>
      </c>
      <c r="F21" s="41">
        <f>'[2]PRUDENTIAL '!$I$11</f>
        <v>0</v>
      </c>
      <c r="G21" s="41"/>
      <c r="H21" s="41">
        <f t="shared" si="1"/>
        <v>0</v>
      </c>
      <c r="I21" s="41"/>
      <c r="J21" s="41"/>
      <c r="K21" s="41"/>
      <c r="L21" s="41" t="e">
        <f t="shared" ref="L21:L26" si="4">B21+E21-F21+J21</f>
        <v>#VALUE!</v>
      </c>
      <c r="M21" s="12"/>
      <c r="N21" s="33"/>
      <c r="O21" s="33"/>
      <c r="P21" s="41" t="e">
        <f>SUMIF([15]Statements!$A$5:$A$1305,$A$3,[15]Statements!$EC$5:$EC$1305)</f>
        <v>#VALUE!</v>
      </c>
    </row>
    <row r="22" spans="1:16" x14ac:dyDescent="0.2">
      <c r="A22" t="s">
        <v>14</v>
      </c>
      <c r="B22" s="41" t="e">
        <f>SUMIF([16]Statements!$A$5:$A$1305,$A$3,[16]Statements!$BC$5:$BC$1305)-835.5</f>
        <v>#VALUE!</v>
      </c>
      <c r="C22" s="41"/>
      <c r="D22" s="41" t="e">
        <f t="shared" si="0"/>
        <v>#VALUE!</v>
      </c>
      <c r="E22" s="41">
        <v>0</v>
      </c>
      <c r="F22" s="41">
        <f>[2]REFCO!$K$12</f>
        <v>0</v>
      </c>
      <c r="G22" s="41"/>
      <c r="H22" s="41">
        <f t="shared" si="1"/>
        <v>0</v>
      </c>
      <c r="I22" s="41"/>
      <c r="J22" s="41"/>
      <c r="K22" s="41"/>
      <c r="L22" s="41" t="e">
        <f t="shared" si="4"/>
        <v>#VALUE!</v>
      </c>
      <c r="M22" s="12"/>
      <c r="N22" s="33"/>
      <c r="O22" s="33"/>
      <c r="P22" s="41" t="e">
        <f>SUMIF([16]Statements!$A$5:$A$1305,$A$3,[16]Statements!$BB$5:$BB$1305)</f>
        <v>#VALUE!</v>
      </c>
    </row>
    <row r="23" spans="1:16" x14ac:dyDescent="0.2">
      <c r="A23" t="s">
        <v>18</v>
      </c>
      <c r="B23" s="41" t="e">
        <f>SUMIF([17]Statements!$A$5:$A$1305,$A$3,[17]Statements!$BN$5:$BN$1305)+1.5</f>
        <v>#VALUE!</v>
      </c>
      <c r="C23" s="41"/>
      <c r="D23" s="41" t="e">
        <f t="shared" si="0"/>
        <v>#VALUE!</v>
      </c>
      <c r="E23" s="41">
        <v>0</v>
      </c>
      <c r="F23" s="41">
        <f>'[2]R J O''Brien'!$K$17</f>
        <v>0</v>
      </c>
      <c r="G23" s="41"/>
      <c r="H23" s="41">
        <f t="shared" si="1"/>
        <v>0</v>
      </c>
      <c r="I23" s="41"/>
      <c r="J23" s="41"/>
      <c r="K23" s="41"/>
      <c r="L23" s="41" t="e">
        <f t="shared" si="4"/>
        <v>#VALUE!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 t="e">
        <f>SUMIF([18]Statements!$A$5:$A$1305,$A$3,[18]Statements!$CK$5:$CK$1305)-39516</f>
        <v>#VALUE!</v>
      </c>
      <c r="C24" s="41"/>
      <c r="D24" s="41" t="e">
        <f t="shared" si="0"/>
        <v>#VALUE!</v>
      </c>
      <c r="E24" s="41">
        <v>0</v>
      </c>
      <c r="F24" s="41">
        <f>[2]SAUL!$I$13</f>
        <v>0</v>
      </c>
      <c r="G24" s="41"/>
      <c r="H24" s="41">
        <f t="shared" si="1"/>
        <v>0</v>
      </c>
      <c r="I24" s="41"/>
      <c r="J24" s="41"/>
      <c r="K24" s="41"/>
      <c r="L24" s="41" t="e">
        <f t="shared" si="4"/>
        <v>#VALUE!</v>
      </c>
      <c r="M24" s="12"/>
      <c r="N24" s="33"/>
      <c r="O24" s="33"/>
      <c r="P24" s="41" t="e">
        <f>SUMIF([18]Statements!$A$5:$A$1305,$A$3,[18]Statements!$CD$5:$CD$1305)</f>
        <v>#VALUE!</v>
      </c>
    </row>
    <row r="25" spans="1:16" ht="12" customHeight="1" x14ac:dyDescent="0.2">
      <c r="A25" s="18" t="s">
        <v>41</v>
      </c>
      <c r="B25" s="41" t="e">
        <f>SUMIF([19]Statements!$A$5:$A$1305,$A$3,[19]Statements!$CP$5:$CP$1305)</f>
        <v>#VALUE!</v>
      </c>
      <c r="C25" s="41"/>
      <c r="D25" s="41" t="e">
        <f t="shared" si="0"/>
        <v>#VALUE!</v>
      </c>
      <c r="E25" s="42">
        <v>0</v>
      </c>
      <c r="F25" s="42">
        <f>'[2]Smith Barney'!ReqTotal</f>
        <v>0</v>
      </c>
      <c r="G25" s="42">
        <f>IF('[6]Smith Barney'!CurrentLoanValue&lt;50000000,IF('[6]Smith Barney'!CurrentLoanValue&gt;'[6]Smith Barney'!K16,'[6]Smith Barney'!K16,'[6]Smith Barney'!CurrentLoanValue),50000000)</f>
        <v>0</v>
      </c>
      <c r="H25" s="42">
        <f t="shared" si="1"/>
        <v>0</v>
      </c>
      <c r="I25" s="42"/>
      <c r="J25" s="42"/>
      <c r="K25" s="42"/>
      <c r="L25" s="41" t="e">
        <f t="shared" si="4"/>
        <v>#VALUE!</v>
      </c>
      <c r="M25" s="12"/>
      <c r="N25" s="33"/>
      <c r="O25" s="33"/>
      <c r="P25" s="41" t="e">
        <f>SUMIF([19]Statements!$A$5:$A$1305,$A$3,[19]Statements!$CX$5:$CX$1305)</f>
        <v>#VALUE!</v>
      </c>
    </row>
    <row r="26" spans="1:16" ht="12" customHeight="1" x14ac:dyDescent="0.2">
      <c r="A26" s="18" t="s">
        <v>42</v>
      </c>
      <c r="B26" s="41">
        <v>0</v>
      </c>
      <c r="C26" s="41"/>
      <c r="D26" s="41">
        <f t="shared" si="0"/>
        <v>0</v>
      </c>
      <c r="E26" s="42">
        <v>0</v>
      </c>
      <c r="F26" s="42">
        <f>'[2]Smith Barney-Fin'!$K$16</f>
        <v>0</v>
      </c>
      <c r="G26" s="42"/>
      <c r="H26" s="42">
        <f t="shared" si="1"/>
        <v>0</v>
      </c>
      <c r="I26" s="42"/>
      <c r="J26" s="42"/>
      <c r="K26" s="42"/>
      <c r="L26" s="41">
        <f t="shared" si="4"/>
        <v>0</v>
      </c>
      <c r="M26" s="12"/>
      <c r="N26" s="33"/>
      <c r="O26" s="33"/>
      <c r="P26" s="41" t="e">
        <f>SUMIF([20]Statements!$A$5:$A$1305,$A$3,[20]Statements!$CX$5:$CX$1305)</f>
        <v>#VALUE!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 t="e">
        <f>SUM(B7:B26)</f>
        <v>#VALUE!</v>
      </c>
      <c r="C28" s="45">
        <f>SUM(C7:C26)</f>
        <v>0</v>
      </c>
      <c r="D28" s="45" t="e">
        <f>SUM(D7:D26)</f>
        <v>#VALUE!</v>
      </c>
      <c r="E28" s="45">
        <f t="shared" ref="E28:L28" si="5">SUM(E7:E26)</f>
        <v>0</v>
      </c>
      <c r="F28" s="45">
        <f t="shared" si="5"/>
        <v>0</v>
      </c>
      <c r="G28" s="45">
        <f t="shared" si="5"/>
        <v>0</v>
      </c>
      <c r="H28" s="45">
        <f t="shared" si="5"/>
        <v>0</v>
      </c>
      <c r="I28" s="45"/>
      <c r="J28" s="45">
        <f t="shared" si="5"/>
        <v>0</v>
      </c>
      <c r="K28" s="45"/>
      <c r="L28" s="45" t="e">
        <f t="shared" si="5"/>
        <v>#VALUE!</v>
      </c>
      <c r="M28" s="27"/>
      <c r="N28" s="45" t="e">
        <f>SUM(N7:N27)</f>
        <v>#VALUE!</v>
      </c>
      <c r="O28" s="45" t="e">
        <f>SUM(O7:O27)</f>
        <v>#VALUE!</v>
      </c>
      <c r="P28" s="45" t="e">
        <f>SUM(P7:P27)</f>
        <v>#VALUE!</v>
      </c>
    </row>
    <row r="29" spans="1:16" s="17" customFormat="1" hidden="1" x14ac:dyDescent="0.2">
      <c r="A29" s="22" t="s">
        <v>25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 t="e">
        <f>+B28+SUM(B30:B31)</f>
        <v>#VALUE!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 t="e">
        <f>B28+E28-F28+J28</f>
        <v>#VALUE!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f>G25</f>
        <v>0</v>
      </c>
      <c r="E36" s="54">
        <f>C36+D36</f>
        <v>0</v>
      </c>
      <c r="F36" s="55">
        <f>+B36-E36</f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t="13.5" hidden="1" thickTop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&amp;L&amp;08O:\Erms\erms_adm\Nymex\2001\Dec\&amp;F {&amp;A}&amp;R&amp;08Page &amp;P of &amp;N
&amp;D    &amp;T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12" sqref="B12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37272</v>
      </c>
      <c r="M2" s="3"/>
    </row>
    <row r="3" spans="1:17" ht="18" x14ac:dyDescent="0.25">
      <c r="A3" s="5">
        <v>37271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4368891.2965464694</v>
      </c>
      <c r="C12" s="41"/>
      <c r="D12" s="41">
        <v>4368891.2965464694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4368891.2965464694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95630436.296558574</v>
      </c>
      <c r="C28" s="45">
        <v>0</v>
      </c>
      <c r="D28" s="45">
        <v>95630436.296558574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95630436.296558574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95630436.296558574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95630436.296558574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5" workbookViewId="0">
      <selection activeCell="A13" sqref="A13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37273</v>
      </c>
      <c r="M2" s="3"/>
    </row>
    <row r="3" spans="1:17" ht="18" x14ac:dyDescent="0.25">
      <c r="A3" s="5">
        <v>37272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4366085.2314439993</v>
      </c>
      <c r="C12" s="41"/>
      <c r="D12" s="41">
        <v>4366085.2314439993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4366085.2314439993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95627630.231456116</v>
      </c>
      <c r="C28" s="45">
        <v>0</v>
      </c>
      <c r="D28" s="45">
        <v>95627630.231456116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95627630.231456116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95627630.231456116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95627630.231456116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18" sqref="A1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37278</v>
      </c>
      <c r="M2" s="3"/>
    </row>
    <row r="3" spans="1:17" ht="18" x14ac:dyDescent="0.25">
      <c r="A3" s="5">
        <v>37277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4357949.2219026182</v>
      </c>
      <c r="C12" s="41"/>
      <c r="D12" s="41">
        <v>4357949.2219026182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4357949.2219026182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95619494.221914724</v>
      </c>
      <c r="C28" s="45">
        <v>0</v>
      </c>
      <c r="D28" s="45">
        <v>95619494.221914724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95619494.221914724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95619494.221914724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95619494.221914724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4" sqref="A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37279</v>
      </c>
      <c r="M2" s="3"/>
    </row>
    <row r="3" spans="1:17" ht="18" x14ac:dyDescent="0.25">
      <c r="A3" s="5">
        <v>37278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4358395.2030703295</v>
      </c>
      <c r="C12" s="41"/>
      <c r="D12" s="41">
        <v>4358395.2030703295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4358395.2030703295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95619940.203082442</v>
      </c>
      <c r="C28" s="45">
        <v>0</v>
      </c>
      <c r="D28" s="45">
        <v>95619940.203082442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95619940.203082442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95619940.203082442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95619940.203082442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7" sqref="B7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37280</v>
      </c>
      <c r="M2" s="3"/>
    </row>
    <row r="3" spans="1:17" ht="18" x14ac:dyDescent="0.25">
      <c r="A3" s="5">
        <v>37279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4373910.447482029</v>
      </c>
      <c r="C12" s="41"/>
      <c r="D12" s="41">
        <v>4373910.447482029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4373910.447482029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95635455.447494134</v>
      </c>
      <c r="C28" s="45">
        <v>0</v>
      </c>
      <c r="D28" s="45">
        <v>95635455.447494134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95635455.447494134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95635455.447494134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95635455.447494134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37281</v>
      </c>
      <c r="M2" s="3"/>
    </row>
    <row r="3" spans="1:17" ht="18" x14ac:dyDescent="0.25">
      <c r="A3" s="5">
        <v>37280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4373898.9257673901</v>
      </c>
      <c r="C12" s="41"/>
      <c r="D12" s="41">
        <v>4373898.9257673901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4373898.9257673901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95635443.925779507</v>
      </c>
      <c r="C28" s="45">
        <v>0</v>
      </c>
      <c r="D28" s="45">
        <v>95635443.925779507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95635443.925779507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95635443.925779507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95635443.925779507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B28" sqref="B2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37259</v>
      </c>
      <c r="M2" s="3"/>
    </row>
    <row r="3" spans="1:17" ht="18" x14ac:dyDescent="0.25">
      <c r="A3" s="5">
        <v>37258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4216442.4130562628</v>
      </c>
      <c r="C12" s="41"/>
      <c r="D12" s="41">
        <v>4216442.4130562628</v>
      </c>
      <c r="E12" s="41">
        <v>0</v>
      </c>
      <c r="F12" s="41">
        <v>684487.55</v>
      </c>
      <c r="G12" s="41"/>
      <c r="H12" s="41">
        <v>684487.55</v>
      </c>
      <c r="I12" s="41"/>
      <c r="J12" s="41"/>
      <c r="K12" s="41"/>
      <c r="L12" s="41">
        <v>3531954.863056263</v>
      </c>
      <c r="M12" s="12"/>
      <c r="N12" s="33"/>
      <c r="O12" s="33"/>
      <c r="P12" s="41">
        <v>-28569.495000000003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8358651.2459997879</v>
      </c>
      <c r="C14" s="41"/>
      <c r="D14" s="41">
        <v>8358651.2459997879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8358651.2459997879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2273853.67</v>
      </c>
      <c r="C15" s="43"/>
      <c r="D15" s="41">
        <v>2273853.67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2273853.67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4.849999999627471</v>
      </c>
      <c r="C18" s="41"/>
      <c r="D18" s="41">
        <v>4.849999999627471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4.849999999627471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80381792.160000056</v>
      </c>
      <c r="C20" s="42"/>
      <c r="D20" s="41">
        <v>80381792.160000056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80381792.160000056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-0.38715757755562663</v>
      </c>
      <c r="C21" s="41"/>
      <c r="D21" s="41">
        <v>-0.38715757755562663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-0.38715757755562663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95460645.294489607</v>
      </c>
      <c r="C28" s="45">
        <v>0</v>
      </c>
      <c r="D28" s="45">
        <v>95460645.294489607</v>
      </c>
      <c r="E28" s="45">
        <v>0</v>
      </c>
      <c r="F28" s="45">
        <v>684487.55</v>
      </c>
      <c r="G28" s="45">
        <v>0</v>
      </c>
      <c r="H28" s="45">
        <v>684487.55</v>
      </c>
      <c r="I28" s="45"/>
      <c r="J28" s="45">
        <v>0</v>
      </c>
      <c r="K28" s="45"/>
      <c r="L28" s="45">
        <v>94776157.74448961</v>
      </c>
      <c r="M28" s="27"/>
      <c r="N28" s="45">
        <v>64204.5</v>
      </c>
      <c r="O28" s="45">
        <v>0</v>
      </c>
      <c r="P28" s="45">
        <v>-28569.495000000003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95460757.884489611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94776157.74448961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6" sqref="L46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37260</v>
      </c>
      <c r="M2" s="3"/>
    </row>
    <row r="3" spans="1:17" ht="18" x14ac:dyDescent="0.25">
      <c r="A3" s="5">
        <v>37259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1.28</v>
      </c>
      <c r="C11" s="41"/>
      <c r="D11" s="41">
        <v>1.28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1.28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4130699.5241342145</v>
      </c>
      <c r="C12" s="41"/>
      <c r="D12" s="41">
        <v>4130699.5241342145</v>
      </c>
      <c r="E12" s="41">
        <v>0</v>
      </c>
      <c r="F12" s="41">
        <v>680827.77</v>
      </c>
      <c r="G12" s="41"/>
      <c r="H12" s="41">
        <v>680827.77</v>
      </c>
      <c r="I12" s="41"/>
      <c r="J12" s="41"/>
      <c r="K12" s="41"/>
      <c r="L12" s="41">
        <v>3449871.7541342145</v>
      </c>
      <c r="M12" s="12"/>
      <c r="N12" s="33"/>
      <c r="O12" s="33"/>
      <c r="P12" s="41">
        <v>-122924.5925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f>SUM(B8:B27)</f>
        <v>95389006.814146325</v>
      </c>
      <c r="C28" s="45">
        <f t="shared" ref="C28:L28" si="0">SUM(C8:C27)</f>
        <v>0</v>
      </c>
      <c r="D28" s="45">
        <f t="shared" si="0"/>
        <v>95389006.814146325</v>
      </c>
      <c r="E28" s="45">
        <f t="shared" si="0"/>
        <v>0</v>
      </c>
      <c r="F28" s="45">
        <f t="shared" si="0"/>
        <v>680827.77</v>
      </c>
      <c r="G28" s="45">
        <f t="shared" si="0"/>
        <v>0</v>
      </c>
      <c r="H28" s="45">
        <f t="shared" si="0"/>
        <v>680827.77</v>
      </c>
      <c r="I28" s="45"/>
      <c r="J28" s="45">
        <f t="shared" si="0"/>
        <v>0</v>
      </c>
      <c r="K28" s="45"/>
      <c r="L28" s="45">
        <f t="shared" si="0"/>
        <v>94708179.044146329</v>
      </c>
      <c r="M28" s="27"/>
      <c r="N28" s="45">
        <v>64204.5</v>
      </c>
      <c r="O28" s="45">
        <v>0</v>
      </c>
      <c r="P28" s="45">
        <v>-122924.5925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95389011.664146319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94708183.894146323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37263</v>
      </c>
      <c r="M2" s="3"/>
    </row>
    <row r="3" spans="1:17" ht="18" x14ac:dyDescent="0.25">
      <c r="A3" s="5">
        <v>37260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4275645.259770168</v>
      </c>
      <c r="C12" s="41"/>
      <c r="D12" s="41">
        <v>4275645.259770168</v>
      </c>
      <c r="E12" s="41">
        <v>0</v>
      </c>
      <c r="F12" s="41">
        <v>683152.59</v>
      </c>
      <c r="G12" s="41"/>
      <c r="H12" s="41">
        <v>683152.59</v>
      </c>
      <c r="I12" s="41"/>
      <c r="J12" s="41"/>
      <c r="K12" s="41"/>
      <c r="L12" s="41">
        <v>3592492.6697701681</v>
      </c>
      <c r="M12" s="12"/>
      <c r="N12" s="33"/>
      <c r="O12" s="33"/>
      <c r="P12" s="41">
        <v>24675.791250000002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95533951.269782275</v>
      </c>
      <c r="C28" s="45">
        <v>0</v>
      </c>
      <c r="D28" s="45">
        <v>95533951.269782275</v>
      </c>
      <c r="E28" s="45">
        <v>0</v>
      </c>
      <c r="F28" s="45">
        <v>683152.59</v>
      </c>
      <c r="G28" s="45">
        <v>0</v>
      </c>
      <c r="H28" s="45">
        <v>683152.59</v>
      </c>
      <c r="I28" s="45"/>
      <c r="J28" s="45">
        <v>0</v>
      </c>
      <c r="K28" s="45"/>
      <c r="L28" s="45">
        <v>94850798.679782271</v>
      </c>
      <c r="M28" s="27"/>
      <c r="N28" s="45">
        <v>64204.5</v>
      </c>
      <c r="O28" s="45">
        <v>0</v>
      </c>
      <c r="P28" s="45">
        <v>24675.791250000002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95533951.269782275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94850798.679782271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5" sqref="L45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37264</v>
      </c>
      <c r="M2" s="3"/>
    </row>
    <row r="3" spans="1:17" ht="18" x14ac:dyDescent="0.25">
      <c r="A3" s="5">
        <v>37263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4339178.6336889882</v>
      </c>
      <c r="C12" s="41"/>
      <c r="D12" s="41">
        <v>4339178.6336889882</v>
      </c>
      <c r="E12" s="41">
        <v>0</v>
      </c>
      <c r="F12" s="41">
        <v>680516</v>
      </c>
      <c r="G12" s="41"/>
      <c r="H12" s="41">
        <v>680516</v>
      </c>
      <c r="I12" s="41"/>
      <c r="J12" s="41"/>
      <c r="K12" s="41"/>
      <c r="L12" s="41">
        <v>3658662.6336889882</v>
      </c>
      <c r="M12" s="12"/>
      <c r="N12" s="33"/>
      <c r="O12" s="33"/>
      <c r="P12" s="41">
        <v>85263.482500000013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95597484.643701106</v>
      </c>
      <c r="C28" s="45">
        <v>0</v>
      </c>
      <c r="D28" s="45">
        <v>95597484.643701106</v>
      </c>
      <c r="E28" s="45">
        <v>0</v>
      </c>
      <c r="F28" s="45">
        <v>680516</v>
      </c>
      <c r="G28" s="45">
        <v>0</v>
      </c>
      <c r="H28" s="45">
        <v>680516</v>
      </c>
      <c r="I28" s="45"/>
      <c r="J28" s="45">
        <v>0</v>
      </c>
      <c r="K28" s="45"/>
      <c r="L28" s="45">
        <v>94916968.643701091</v>
      </c>
      <c r="M28" s="27"/>
      <c r="N28" s="45">
        <v>64204.5</v>
      </c>
      <c r="O28" s="45">
        <v>0</v>
      </c>
      <c r="P28" s="45">
        <v>85263.482500000013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95597484.643701106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94916968.643701106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L44" sqref="L44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37265</v>
      </c>
      <c r="M2" s="3"/>
    </row>
    <row r="3" spans="1:17" ht="18" x14ac:dyDescent="0.25">
      <c r="A3" s="5">
        <v>37264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4376826.224138597</v>
      </c>
      <c r="C12" s="41"/>
      <c r="D12" s="41">
        <v>4376826.224138597</v>
      </c>
      <c r="E12" s="41">
        <v>0</v>
      </c>
      <c r="F12" s="41">
        <v>744133.58</v>
      </c>
      <c r="G12" s="41"/>
      <c r="H12" s="41">
        <v>744133.58</v>
      </c>
      <c r="I12" s="41"/>
      <c r="J12" s="41"/>
      <c r="K12" s="41"/>
      <c r="L12" s="41">
        <v>3632692.644138597</v>
      </c>
      <c r="M12" s="12"/>
      <c r="N12" s="33"/>
      <c r="O12" s="33"/>
      <c r="P12" s="41">
        <v>122133.17500000002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95635132.234150708</v>
      </c>
      <c r="C28" s="45">
        <v>0</v>
      </c>
      <c r="D28" s="45">
        <v>95635132.234150708</v>
      </c>
      <c r="E28" s="45">
        <v>0</v>
      </c>
      <c r="F28" s="45">
        <v>744133.58</v>
      </c>
      <c r="G28" s="45">
        <v>0</v>
      </c>
      <c r="H28" s="45">
        <v>744133.58</v>
      </c>
      <c r="I28" s="45"/>
      <c r="J28" s="45">
        <v>0</v>
      </c>
      <c r="K28" s="45"/>
      <c r="L28" s="45">
        <v>94890998.65415071</v>
      </c>
      <c r="M28" s="27"/>
      <c r="N28" s="45">
        <v>64204.5</v>
      </c>
      <c r="O28" s="45">
        <v>0</v>
      </c>
      <c r="P28" s="45">
        <v>122133.17500000002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95635132.234150708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94890998.65415071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>
    <oddFooter>&amp;L&amp;08O:\erms\erms_adm\NYMEX\2002\Jan\&amp;F {&amp;A}&amp;R&amp;08Page &amp;P of &amp;N
&amp;D 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C51" sqref="C51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37266</v>
      </c>
      <c r="M2" s="3"/>
    </row>
    <row r="3" spans="1:17" ht="18" x14ac:dyDescent="0.25">
      <c r="A3" s="5">
        <v>37265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4410256.355656839</v>
      </c>
      <c r="C12" s="41"/>
      <c r="D12" s="41">
        <v>4410256.355656839</v>
      </c>
      <c r="E12" s="41">
        <v>0</v>
      </c>
      <c r="F12" s="41">
        <v>743275.43</v>
      </c>
      <c r="G12" s="41"/>
      <c r="H12" s="41">
        <v>743275.43</v>
      </c>
      <c r="I12" s="41"/>
      <c r="J12" s="41"/>
      <c r="K12" s="41"/>
      <c r="L12" s="41">
        <v>3666980.9256568388</v>
      </c>
      <c r="M12" s="12"/>
      <c r="N12" s="33"/>
      <c r="O12" s="33"/>
      <c r="P12" s="41">
        <v>154034.53875000001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2272696.17</v>
      </c>
      <c r="C15" s="43"/>
      <c r="D15" s="41">
        <v>2272696.17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2272696.17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95668562.365668952</v>
      </c>
      <c r="C28" s="45">
        <v>0</v>
      </c>
      <c r="D28" s="45">
        <v>95668562.365668952</v>
      </c>
      <c r="E28" s="45">
        <v>0</v>
      </c>
      <c r="F28" s="45">
        <v>743275.43</v>
      </c>
      <c r="G28" s="45">
        <v>0</v>
      </c>
      <c r="H28" s="45">
        <v>743275.43</v>
      </c>
      <c r="I28" s="45"/>
      <c r="J28" s="45">
        <v>0</v>
      </c>
      <c r="K28" s="45"/>
      <c r="L28" s="45">
        <v>94925286.935668945</v>
      </c>
      <c r="M28" s="27"/>
      <c r="N28" s="45">
        <v>64204.5</v>
      </c>
      <c r="O28" s="45">
        <v>0</v>
      </c>
      <c r="P28" s="45">
        <v>154034.53875000001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95668562.365668952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94925286.935668945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zoomScale="70" workbookViewId="0">
      <selection activeCell="B8" sqref="B8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37270</v>
      </c>
      <c r="M2" s="3"/>
    </row>
    <row r="3" spans="1:17" ht="18" x14ac:dyDescent="0.25">
      <c r="A3" s="5">
        <v>37267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4350649.8168951087</v>
      </c>
      <c r="C12" s="41"/>
      <c r="D12" s="41">
        <v>4350649.8168951087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4350649.8168951087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95612194.816907212</v>
      </c>
      <c r="C28" s="45">
        <v>0</v>
      </c>
      <c r="D28" s="45">
        <v>95612194.816907212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95612194.816907212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95612194.816907212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95612194.816907212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zoomScale="70" workbookViewId="0">
      <selection activeCell="A20" sqref="A20"/>
    </sheetView>
  </sheetViews>
  <sheetFormatPr defaultRowHeight="12.75" x14ac:dyDescent="0.2"/>
  <cols>
    <col min="1" max="1" width="33.7109375" customWidth="1"/>
    <col min="2" max="2" width="20.28515625" style="38" customWidth="1"/>
    <col min="3" max="3" width="15" style="38" customWidth="1"/>
    <col min="4" max="4" width="18.140625" style="38" customWidth="1"/>
    <col min="5" max="5" width="17.85546875" style="38" customWidth="1"/>
    <col min="6" max="6" width="20" style="37" customWidth="1"/>
    <col min="7" max="7" width="16.42578125" style="37" customWidth="1"/>
    <col min="8" max="8" width="16.42578125" customWidth="1"/>
    <col min="9" max="9" width="2.5703125" style="37" customWidth="1"/>
    <col min="10" max="10" width="11.140625" style="37" customWidth="1"/>
    <col min="11" max="11" width="2.5703125" style="37" customWidth="1"/>
    <col min="12" max="12" width="17.7109375" style="37" customWidth="1"/>
    <col min="13" max="13" width="3.28515625" customWidth="1"/>
    <col min="14" max="14" width="13" customWidth="1"/>
    <col min="15" max="15" width="10.5703125" customWidth="1"/>
    <col min="16" max="16" width="13.140625" customWidth="1"/>
    <col min="17" max="17" width="13.5703125" customWidth="1"/>
  </cols>
  <sheetData>
    <row r="1" spans="1:17" ht="22.5" customHeight="1" x14ac:dyDescent="0.25">
      <c r="A1" s="1" t="s">
        <v>0</v>
      </c>
      <c r="B1" s="2"/>
      <c r="C1" s="2"/>
      <c r="D1" s="2"/>
      <c r="E1" s="2"/>
      <c r="M1" s="3"/>
    </row>
    <row r="2" spans="1:17" ht="22.5" customHeight="1" x14ac:dyDescent="0.25">
      <c r="A2" s="4">
        <v>37271</v>
      </c>
      <c r="M2" s="3"/>
    </row>
    <row r="3" spans="1:17" ht="18" x14ac:dyDescent="0.25">
      <c r="A3" s="5">
        <v>37270</v>
      </c>
      <c r="B3" s="2"/>
      <c r="C3" s="2"/>
      <c r="D3" s="2"/>
      <c r="E3" s="2"/>
      <c r="F3" s="20"/>
      <c r="M3" s="3"/>
    </row>
    <row r="4" spans="1:17" ht="18" x14ac:dyDescent="0.25">
      <c r="A4" s="5"/>
      <c r="B4" s="2"/>
      <c r="C4" s="2"/>
      <c r="D4" s="2"/>
      <c r="E4" s="2"/>
      <c r="M4" s="3"/>
    </row>
    <row r="5" spans="1:17" ht="15" x14ac:dyDescent="0.35">
      <c r="B5" s="31" t="s">
        <v>1</v>
      </c>
      <c r="C5" s="31"/>
      <c r="D5" s="31"/>
      <c r="E5" s="31"/>
      <c r="F5" s="21"/>
      <c r="G5" s="21"/>
      <c r="H5" s="21"/>
      <c r="I5" s="21"/>
      <c r="J5" s="21"/>
      <c r="K5" s="21"/>
      <c r="L5" s="21"/>
      <c r="M5" s="3"/>
      <c r="N5" s="31" t="s">
        <v>2</v>
      </c>
      <c r="O5" s="31"/>
      <c r="P5" s="31" t="s">
        <v>1</v>
      </c>
    </row>
    <row r="6" spans="1:17" s="11" customFormat="1" ht="75" x14ac:dyDescent="0.35">
      <c r="A6" s="6" t="s">
        <v>3</v>
      </c>
      <c r="B6" s="7" t="s">
        <v>36</v>
      </c>
      <c r="C6" s="7" t="s">
        <v>37</v>
      </c>
      <c r="D6" s="7" t="s">
        <v>38</v>
      </c>
      <c r="E6" s="7" t="s">
        <v>15</v>
      </c>
      <c r="F6" s="8" t="s">
        <v>5</v>
      </c>
      <c r="G6" s="9" t="s">
        <v>21</v>
      </c>
      <c r="H6" s="9" t="s">
        <v>19</v>
      </c>
      <c r="I6" s="36"/>
      <c r="J6" s="9" t="s">
        <v>39</v>
      </c>
      <c r="K6" s="36"/>
      <c r="L6" s="9" t="s">
        <v>40</v>
      </c>
      <c r="M6" s="10"/>
      <c r="N6" s="8" t="s">
        <v>36</v>
      </c>
      <c r="O6" s="8" t="s">
        <v>5</v>
      </c>
      <c r="P6" s="56" t="s">
        <v>4</v>
      </c>
    </row>
    <row r="7" spans="1:17" x14ac:dyDescent="0.2">
      <c r="M7" s="3"/>
    </row>
    <row r="8" spans="1:17" x14ac:dyDescent="0.2">
      <c r="A8" t="s">
        <v>16</v>
      </c>
      <c r="B8" s="41">
        <v>148571.63600002788</v>
      </c>
      <c r="C8" s="41"/>
      <c r="D8" s="41">
        <v>148571.63600002788</v>
      </c>
      <c r="E8" s="41">
        <v>0</v>
      </c>
      <c r="F8" s="41">
        <v>0</v>
      </c>
      <c r="G8" s="42"/>
      <c r="H8" s="41">
        <v>0</v>
      </c>
      <c r="I8" s="41"/>
      <c r="J8" s="41"/>
      <c r="K8" s="41"/>
      <c r="L8" s="41">
        <v>148571.63600002788</v>
      </c>
      <c r="M8" s="12"/>
      <c r="N8" s="33"/>
      <c r="O8" s="33"/>
      <c r="P8" s="41">
        <v>0</v>
      </c>
      <c r="Q8" s="33"/>
    </row>
    <row r="9" spans="1:17" x14ac:dyDescent="0.2">
      <c r="A9" t="s">
        <v>6</v>
      </c>
      <c r="B9" s="41">
        <v>0.19900000531924888</v>
      </c>
      <c r="C9" s="43"/>
      <c r="D9" s="41">
        <v>0.19900000531924888</v>
      </c>
      <c r="E9" s="43">
        <v>0</v>
      </c>
      <c r="F9" s="43">
        <v>0</v>
      </c>
      <c r="G9" s="43"/>
      <c r="H9" s="43">
        <v>0</v>
      </c>
      <c r="I9" s="43"/>
      <c r="J9" s="43"/>
      <c r="K9" s="43"/>
      <c r="L9" s="41">
        <v>0.19900000531924888</v>
      </c>
      <c r="M9" s="12"/>
      <c r="N9" s="34"/>
      <c r="O9" s="34"/>
      <c r="P9" s="41">
        <v>0</v>
      </c>
    </row>
    <row r="10" spans="1:17" x14ac:dyDescent="0.2">
      <c r="A10" t="s">
        <v>17</v>
      </c>
      <c r="B10" s="41">
        <v>0.22000002861022949</v>
      </c>
      <c r="C10" s="43"/>
      <c r="D10" s="41">
        <v>0.22000002861022949</v>
      </c>
      <c r="E10" s="43">
        <v>0</v>
      </c>
      <c r="F10" s="43">
        <v>0</v>
      </c>
      <c r="G10" s="43"/>
      <c r="H10" s="43">
        <v>0</v>
      </c>
      <c r="I10" s="43"/>
      <c r="J10" s="43"/>
      <c r="K10" s="43"/>
      <c r="L10" s="41">
        <v>0.22000002861022949</v>
      </c>
      <c r="M10" s="12"/>
      <c r="N10" s="34"/>
      <c r="O10" s="34"/>
      <c r="P10" s="41">
        <v>0</v>
      </c>
    </row>
    <row r="11" spans="1:17" x14ac:dyDescent="0.2">
      <c r="A11" t="s">
        <v>7</v>
      </c>
      <c r="B11" s="41">
        <v>0</v>
      </c>
      <c r="C11" s="41"/>
      <c r="D11" s="41">
        <v>0</v>
      </c>
      <c r="E11" s="41">
        <v>0</v>
      </c>
      <c r="F11" s="41">
        <v>0</v>
      </c>
      <c r="G11" s="41"/>
      <c r="H11" s="41">
        <v>0</v>
      </c>
      <c r="I11" s="41"/>
      <c r="J11" s="41"/>
      <c r="K11" s="41"/>
      <c r="L11" s="41">
        <v>0</v>
      </c>
      <c r="M11" s="12"/>
      <c r="N11" s="33"/>
      <c r="O11" s="33"/>
      <c r="P11" s="41">
        <v>0</v>
      </c>
    </row>
    <row r="12" spans="1:17" x14ac:dyDescent="0.2">
      <c r="A12" t="s">
        <v>8</v>
      </c>
      <c r="B12" s="41">
        <v>4348544.1680706525</v>
      </c>
      <c r="C12" s="41"/>
      <c r="D12" s="41">
        <v>4348544.1680706525</v>
      </c>
      <c r="E12" s="41">
        <v>0</v>
      </c>
      <c r="F12" s="41">
        <v>0</v>
      </c>
      <c r="G12" s="41"/>
      <c r="H12" s="41">
        <v>0</v>
      </c>
      <c r="I12" s="41"/>
      <c r="J12" s="41"/>
      <c r="K12" s="41"/>
      <c r="L12" s="41">
        <v>4348544.1680706525</v>
      </c>
      <c r="M12" s="12"/>
      <c r="N12" s="33"/>
      <c r="O12" s="33"/>
      <c r="P12" s="41">
        <v>0</v>
      </c>
    </row>
    <row r="13" spans="1:17" x14ac:dyDescent="0.2">
      <c r="A13" t="s">
        <v>20</v>
      </c>
      <c r="B13" s="41">
        <v>29866.610000003129</v>
      </c>
      <c r="C13" s="41"/>
      <c r="D13" s="41">
        <v>29866.610000003129</v>
      </c>
      <c r="E13" s="41">
        <v>0</v>
      </c>
      <c r="F13" s="41">
        <v>0</v>
      </c>
      <c r="G13" s="41"/>
      <c r="H13" s="41">
        <v>0</v>
      </c>
      <c r="I13" s="41"/>
      <c r="J13" s="41"/>
      <c r="K13" s="41"/>
      <c r="L13" s="41">
        <v>29866.610000003129</v>
      </c>
      <c r="M13" s="12"/>
      <c r="N13" s="33"/>
      <c r="O13" s="33"/>
      <c r="P13" s="41">
        <v>0</v>
      </c>
    </row>
    <row r="14" spans="1:17" x14ac:dyDescent="0.2">
      <c r="A14" t="s">
        <v>44</v>
      </c>
      <c r="B14" s="41">
        <v>8383992.7159997728</v>
      </c>
      <c r="C14" s="41"/>
      <c r="D14" s="41">
        <v>8383992.7159997728</v>
      </c>
      <c r="E14" s="41">
        <v>0</v>
      </c>
      <c r="F14" s="41">
        <v>0</v>
      </c>
      <c r="G14" s="42"/>
      <c r="H14" s="41">
        <v>0</v>
      </c>
      <c r="I14" s="42"/>
      <c r="J14" s="42"/>
      <c r="K14" s="42"/>
      <c r="L14" s="41">
        <v>8383992.7159997728</v>
      </c>
      <c r="M14" s="12"/>
      <c r="N14" s="33"/>
      <c r="O14" s="33"/>
      <c r="P14" s="41">
        <v>0</v>
      </c>
    </row>
    <row r="15" spans="1:17" x14ac:dyDescent="0.2">
      <c r="A15" t="s">
        <v>43</v>
      </c>
      <c r="B15" s="43">
        <v>2275935.16</v>
      </c>
      <c r="C15" s="43"/>
      <c r="D15" s="41">
        <v>2275935.16</v>
      </c>
      <c r="E15" s="43">
        <v>0</v>
      </c>
      <c r="F15" s="43">
        <v>0</v>
      </c>
      <c r="G15" s="39"/>
      <c r="H15" s="39">
        <v>0</v>
      </c>
      <c r="I15" s="39"/>
      <c r="J15" s="42"/>
      <c r="K15" s="39"/>
      <c r="L15" s="41">
        <v>2275935.16</v>
      </c>
      <c r="M15" s="12"/>
      <c r="N15" s="34"/>
      <c r="O15" s="34"/>
      <c r="P15" s="43">
        <v>0</v>
      </c>
      <c r="Q15" s="34"/>
    </row>
    <row r="16" spans="1:17" x14ac:dyDescent="0.2">
      <c r="A16" t="s">
        <v>9</v>
      </c>
      <c r="B16" s="43">
        <v>-2131.6814089999825</v>
      </c>
      <c r="C16" s="41"/>
      <c r="D16" s="41">
        <v>-2131.6814089999825</v>
      </c>
      <c r="E16" s="41">
        <v>0</v>
      </c>
      <c r="F16" s="41">
        <v>0</v>
      </c>
      <c r="G16" s="41"/>
      <c r="H16" s="41">
        <v>0</v>
      </c>
      <c r="I16" s="41"/>
      <c r="J16" s="41"/>
      <c r="K16" s="41"/>
      <c r="L16" s="41">
        <v>-2131.6814089999825</v>
      </c>
      <c r="M16" s="12"/>
      <c r="N16" s="33"/>
      <c r="O16" s="33"/>
      <c r="P16" s="43">
        <v>0</v>
      </c>
    </row>
    <row r="17" spans="1:16" x14ac:dyDescent="0.2">
      <c r="A17" t="s">
        <v>10</v>
      </c>
      <c r="B17" s="41">
        <v>0</v>
      </c>
      <c r="C17" s="41"/>
      <c r="D17" s="41">
        <v>0</v>
      </c>
      <c r="E17" s="41">
        <v>0</v>
      </c>
      <c r="F17" s="41"/>
      <c r="G17" s="41"/>
      <c r="H17" s="41">
        <v>0</v>
      </c>
      <c r="I17" s="41"/>
      <c r="J17" s="41"/>
      <c r="K17" s="41"/>
      <c r="L17" s="41">
        <v>0</v>
      </c>
      <c r="M17" s="12"/>
      <c r="N17" s="41">
        <v>64204.5</v>
      </c>
      <c r="O17" s="41">
        <v>0</v>
      </c>
      <c r="P17" s="41">
        <v>0</v>
      </c>
    </row>
    <row r="18" spans="1:16" x14ac:dyDescent="0.2">
      <c r="A18" t="s">
        <v>26</v>
      </c>
      <c r="B18" s="41">
        <v>0</v>
      </c>
      <c r="C18" s="41"/>
      <c r="D18" s="41">
        <v>0</v>
      </c>
      <c r="E18" s="41">
        <v>0</v>
      </c>
      <c r="F18" s="41">
        <v>0</v>
      </c>
      <c r="G18" s="41"/>
      <c r="H18" s="41">
        <v>0</v>
      </c>
      <c r="I18" s="41"/>
      <c r="J18" s="41"/>
      <c r="K18" s="41"/>
      <c r="L18" s="41">
        <v>0</v>
      </c>
      <c r="M18" s="12"/>
      <c r="N18" s="33"/>
      <c r="O18" s="33"/>
      <c r="P18" s="41">
        <v>0</v>
      </c>
    </row>
    <row r="19" spans="1:16" x14ac:dyDescent="0.2">
      <c r="A19" t="s">
        <v>27</v>
      </c>
      <c r="B19" s="41">
        <v>0</v>
      </c>
      <c r="C19" s="41"/>
      <c r="D19" s="41">
        <v>0</v>
      </c>
      <c r="E19" s="41">
        <v>0</v>
      </c>
      <c r="F19" s="41">
        <v>0</v>
      </c>
      <c r="G19" s="41"/>
      <c r="H19" s="41">
        <v>0</v>
      </c>
      <c r="I19" s="41"/>
      <c r="J19" s="41"/>
      <c r="K19" s="41"/>
      <c r="L19" s="41">
        <v>0</v>
      </c>
      <c r="M19" s="12"/>
      <c r="N19" s="33"/>
      <c r="O19" s="33"/>
      <c r="P19" s="41">
        <v>0</v>
      </c>
    </row>
    <row r="20" spans="1:16" x14ac:dyDescent="0.2">
      <c r="A20" s="18" t="s">
        <v>12</v>
      </c>
      <c r="B20" s="41">
        <v>80371717.160000056</v>
      </c>
      <c r="C20" s="42"/>
      <c r="D20" s="41">
        <v>80371717.160000056</v>
      </c>
      <c r="E20" s="42">
        <v>0</v>
      </c>
      <c r="F20" s="42">
        <v>0</v>
      </c>
      <c r="G20" s="42"/>
      <c r="H20" s="41">
        <v>0</v>
      </c>
      <c r="I20" s="42"/>
      <c r="J20" s="42"/>
      <c r="K20" s="42"/>
      <c r="L20" s="41">
        <v>80371717.160000056</v>
      </c>
      <c r="M20" s="12"/>
      <c r="N20" s="33"/>
      <c r="O20" s="33"/>
      <c r="P20" s="42">
        <v>0</v>
      </c>
    </row>
    <row r="21" spans="1:16" x14ac:dyDescent="0.2">
      <c r="A21" t="s">
        <v>13</v>
      </c>
      <c r="B21" s="41">
        <v>-9.8578790668398142E-2</v>
      </c>
      <c r="C21" s="41"/>
      <c r="D21" s="41">
        <v>-9.8578790668398142E-2</v>
      </c>
      <c r="E21" s="41">
        <v>0</v>
      </c>
      <c r="F21" s="41">
        <v>0</v>
      </c>
      <c r="G21" s="41"/>
      <c r="H21" s="41">
        <v>0</v>
      </c>
      <c r="I21" s="41"/>
      <c r="J21" s="41"/>
      <c r="K21" s="41"/>
      <c r="L21" s="41">
        <v>-9.8578790668398142E-2</v>
      </c>
      <c r="M21" s="12"/>
      <c r="N21" s="33"/>
      <c r="O21" s="33"/>
      <c r="P21" s="41">
        <v>0</v>
      </c>
    </row>
    <row r="22" spans="1:16" x14ac:dyDescent="0.2">
      <c r="A22" t="s">
        <v>14</v>
      </c>
      <c r="B22" s="41">
        <v>0.25900000694036862</v>
      </c>
      <c r="C22" s="41"/>
      <c r="D22" s="41">
        <v>0.25900000694036862</v>
      </c>
      <c r="E22" s="41">
        <v>0</v>
      </c>
      <c r="F22" s="41">
        <v>0</v>
      </c>
      <c r="G22" s="41"/>
      <c r="H22" s="41">
        <v>0</v>
      </c>
      <c r="I22" s="41"/>
      <c r="J22" s="41"/>
      <c r="K22" s="41"/>
      <c r="L22" s="41">
        <v>0.25900000694036862</v>
      </c>
      <c r="M22" s="12"/>
      <c r="N22" s="33"/>
      <c r="O22" s="33"/>
      <c r="P22" s="41">
        <v>0</v>
      </c>
    </row>
    <row r="23" spans="1:16" x14ac:dyDescent="0.2">
      <c r="A23" t="s">
        <v>18</v>
      </c>
      <c r="B23" s="41">
        <v>0.17999999999301508</v>
      </c>
      <c r="C23" s="41"/>
      <c r="D23" s="41">
        <v>0.17999999999301508</v>
      </c>
      <c r="E23" s="41">
        <v>0</v>
      </c>
      <c r="F23" s="41">
        <v>0</v>
      </c>
      <c r="G23" s="41"/>
      <c r="H23" s="41">
        <v>0</v>
      </c>
      <c r="I23" s="41"/>
      <c r="J23" s="41"/>
      <c r="K23" s="41"/>
      <c r="L23" s="41">
        <v>0.17999999999301508</v>
      </c>
      <c r="M23" s="12"/>
      <c r="N23" s="33"/>
      <c r="O23" s="33"/>
      <c r="P23" s="41">
        <v>0</v>
      </c>
    </row>
    <row r="24" spans="1:16" x14ac:dyDescent="0.2">
      <c r="A24" t="s">
        <v>11</v>
      </c>
      <c r="B24" s="41">
        <v>0.18000000000029104</v>
      </c>
      <c r="C24" s="41"/>
      <c r="D24" s="41">
        <v>0.18000000000029104</v>
      </c>
      <c r="E24" s="41">
        <v>0</v>
      </c>
      <c r="F24" s="41">
        <v>0</v>
      </c>
      <c r="G24" s="41"/>
      <c r="H24" s="41">
        <v>0</v>
      </c>
      <c r="I24" s="41"/>
      <c r="J24" s="41"/>
      <c r="K24" s="41"/>
      <c r="L24" s="41">
        <v>0.18000000000029104</v>
      </c>
      <c r="M24" s="12"/>
      <c r="N24" s="33"/>
      <c r="O24" s="33"/>
      <c r="P24" s="41">
        <v>0</v>
      </c>
    </row>
    <row r="25" spans="1:16" ht="12" customHeight="1" x14ac:dyDescent="0.2">
      <c r="A25" s="18" t="s">
        <v>41</v>
      </c>
      <c r="B25" s="41">
        <v>53592.459999991581</v>
      </c>
      <c r="C25" s="41"/>
      <c r="D25" s="41">
        <v>53592.459999991581</v>
      </c>
      <c r="E25" s="42">
        <v>0</v>
      </c>
      <c r="F25" s="42">
        <v>0</v>
      </c>
      <c r="G25" s="42">
        <v>0</v>
      </c>
      <c r="H25" s="42">
        <v>0</v>
      </c>
      <c r="I25" s="42"/>
      <c r="J25" s="42"/>
      <c r="K25" s="42"/>
      <c r="L25" s="41">
        <v>53592.459999991581</v>
      </c>
      <c r="M25" s="12"/>
      <c r="N25" s="33"/>
      <c r="O25" s="33"/>
      <c r="P25" s="41">
        <v>0</v>
      </c>
    </row>
    <row r="26" spans="1:16" ht="12" customHeight="1" x14ac:dyDescent="0.2">
      <c r="A26" s="18" t="s">
        <v>42</v>
      </c>
      <c r="B26" s="41">
        <v>0</v>
      </c>
      <c r="C26" s="41"/>
      <c r="D26" s="41">
        <v>0</v>
      </c>
      <c r="E26" s="42">
        <v>0</v>
      </c>
      <c r="F26" s="42">
        <v>0</v>
      </c>
      <c r="G26" s="42"/>
      <c r="H26" s="42">
        <v>0</v>
      </c>
      <c r="I26" s="42"/>
      <c r="J26" s="42"/>
      <c r="K26" s="42"/>
      <c r="L26" s="41">
        <v>0</v>
      </c>
      <c r="M26" s="12"/>
      <c r="N26" s="33"/>
      <c r="O26" s="33"/>
      <c r="P26" s="41">
        <v>0</v>
      </c>
    </row>
    <row r="27" spans="1:16" x14ac:dyDescent="0.2">
      <c r="B27" s="41"/>
      <c r="C27" s="41"/>
      <c r="D27" s="41"/>
      <c r="E27" s="41"/>
      <c r="F27" s="43"/>
      <c r="G27" s="43"/>
      <c r="H27" s="44"/>
      <c r="I27" s="43"/>
      <c r="J27" s="43"/>
      <c r="K27" s="43"/>
      <c r="L27" s="43"/>
      <c r="M27" s="12"/>
      <c r="N27" s="13"/>
      <c r="O27" s="13"/>
    </row>
    <row r="28" spans="1:16" s="17" customFormat="1" x14ac:dyDescent="0.2">
      <c r="A28" s="26" t="s">
        <v>23</v>
      </c>
      <c r="B28" s="45">
        <v>95610089.168082759</v>
      </c>
      <c r="C28" s="45">
        <v>0</v>
      </c>
      <c r="D28" s="45">
        <v>95610089.168082759</v>
      </c>
      <c r="E28" s="45">
        <v>0</v>
      </c>
      <c r="F28" s="45">
        <v>0</v>
      </c>
      <c r="G28" s="45">
        <v>0</v>
      </c>
      <c r="H28" s="45">
        <v>0</v>
      </c>
      <c r="I28" s="45"/>
      <c r="J28" s="45">
        <v>0</v>
      </c>
      <c r="K28" s="45"/>
      <c r="L28" s="45">
        <v>95610089.168082759</v>
      </c>
      <c r="M28" s="27"/>
      <c r="N28" s="45">
        <v>64204.5</v>
      </c>
      <c r="O28" s="45">
        <v>0</v>
      </c>
      <c r="P28" s="45">
        <v>0</v>
      </c>
    </row>
    <row r="29" spans="1:16" s="17" customFormat="1" hidden="1" x14ac:dyDescent="0.2">
      <c r="A29" s="22" t="s">
        <v>45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24"/>
      <c r="N29" s="23"/>
      <c r="O29" s="23"/>
    </row>
    <row r="30" spans="1:16" s="17" customFormat="1" hidden="1" x14ac:dyDescent="0.2">
      <c r="A30" s="25" t="s">
        <v>22</v>
      </c>
      <c r="B30" s="47">
        <v>0</v>
      </c>
      <c r="C30" s="47"/>
      <c r="D30" s="47"/>
      <c r="E30" s="47"/>
      <c r="F30" s="48"/>
      <c r="G30" s="46"/>
      <c r="H30" s="47"/>
      <c r="I30" s="46"/>
      <c r="J30" s="46"/>
      <c r="K30" s="46"/>
      <c r="L30" s="46"/>
      <c r="M30" s="24"/>
      <c r="N30" s="23"/>
      <c r="O30" s="23"/>
    </row>
    <row r="31" spans="1:16" s="17" customFormat="1" hidden="1" x14ac:dyDescent="0.2">
      <c r="A31" s="28"/>
      <c r="B31" s="49"/>
      <c r="C31" s="49"/>
      <c r="D31" s="49"/>
      <c r="E31" s="49"/>
      <c r="F31" s="50"/>
      <c r="G31" s="49"/>
      <c r="H31" s="49"/>
      <c r="I31" s="49"/>
      <c r="J31" s="49"/>
      <c r="K31" s="49"/>
      <c r="L31" s="49"/>
      <c r="M31" s="30"/>
      <c r="N31" s="29"/>
      <c r="O31" s="29"/>
    </row>
    <row r="32" spans="1:16" s="17" customFormat="1" ht="13.5" hidden="1" thickBot="1" x14ac:dyDescent="0.25">
      <c r="A32" s="14" t="s">
        <v>24</v>
      </c>
      <c r="B32" s="51">
        <v>95610089.168082759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16"/>
      <c r="N32" s="15"/>
      <c r="O32" s="15"/>
    </row>
    <row r="33" spans="1:14" x14ac:dyDescent="0.2">
      <c r="B33" s="41"/>
      <c r="C33" s="41"/>
      <c r="D33" s="41"/>
      <c r="E33" s="41"/>
      <c r="F33" s="43"/>
      <c r="G33" s="43"/>
      <c r="H33" s="44"/>
      <c r="I33" s="43"/>
      <c r="J33" s="43"/>
      <c r="K33" s="43"/>
      <c r="L33" s="43"/>
      <c r="M33" s="18"/>
      <c r="N33" s="44">
        <v>95610089.168082759</v>
      </c>
    </row>
    <row r="34" spans="1:14" hidden="1" x14ac:dyDescent="0.2">
      <c r="A34" s="18"/>
      <c r="B34" s="41"/>
      <c r="C34" s="57" t="s">
        <v>31</v>
      </c>
      <c r="D34" s="57"/>
      <c r="E34" s="41"/>
      <c r="F34" s="43"/>
      <c r="G34" s="43"/>
      <c r="H34" s="44"/>
      <c r="I34" s="43"/>
      <c r="J34" s="43"/>
      <c r="K34" s="43"/>
      <c r="L34" s="43"/>
      <c r="M34" s="18"/>
      <c r="N34" s="43"/>
    </row>
    <row r="35" spans="1:14" hidden="1" x14ac:dyDescent="0.2">
      <c r="A35" s="35" t="s">
        <v>29</v>
      </c>
      <c r="B35" s="52" t="s">
        <v>30</v>
      </c>
      <c r="C35" s="52" t="s">
        <v>4</v>
      </c>
      <c r="D35" s="53" t="s">
        <v>5</v>
      </c>
      <c r="E35" s="53" t="s">
        <v>34</v>
      </c>
      <c r="F35" s="53" t="s">
        <v>35</v>
      </c>
      <c r="G35" s="43"/>
      <c r="H35" s="44"/>
      <c r="I35" s="43"/>
      <c r="J35" s="43"/>
      <c r="K35" s="43"/>
      <c r="L35" s="43"/>
      <c r="M35" s="18"/>
      <c r="N35" s="43"/>
    </row>
    <row r="36" spans="1:14" ht="13.5" hidden="1" thickBot="1" x14ac:dyDescent="0.25">
      <c r="A36" s="18" t="s">
        <v>32</v>
      </c>
      <c r="B36" s="54">
        <v>50000000</v>
      </c>
      <c r="C36" s="54">
        <v>0</v>
      </c>
      <c r="D36" s="54">
        <v>0</v>
      </c>
      <c r="E36" s="54">
        <v>0</v>
      </c>
      <c r="F36" s="55">
        <v>50000000</v>
      </c>
      <c r="G36" s="43"/>
      <c r="H36" s="44"/>
      <c r="I36" s="43"/>
      <c r="J36" s="43"/>
      <c r="K36" s="43"/>
      <c r="L36" s="43"/>
      <c r="M36" s="18"/>
      <c r="N36" s="43"/>
    </row>
    <row r="37" spans="1:14" hidden="1" x14ac:dyDescent="0.2">
      <c r="A37" s="18"/>
      <c r="B37" s="41"/>
      <c r="C37" s="41"/>
      <c r="D37" s="41"/>
      <c r="E37" s="41"/>
      <c r="F37" s="43"/>
      <c r="G37" s="43"/>
      <c r="H37" s="44"/>
      <c r="I37" s="43"/>
      <c r="J37" s="43"/>
      <c r="K37" s="43"/>
      <c r="L37" s="43"/>
      <c r="M37" s="18"/>
      <c r="N37" s="44"/>
    </row>
    <row r="38" spans="1:14" hidden="1" x14ac:dyDescent="0.2">
      <c r="B38"/>
      <c r="C38"/>
      <c r="D38"/>
      <c r="E38"/>
      <c r="F38"/>
      <c r="G38"/>
      <c r="I38"/>
      <c r="J38"/>
      <c r="K38"/>
      <c r="L38"/>
    </row>
    <row r="39" spans="1:14" hidden="1" x14ac:dyDescent="0.2">
      <c r="B39"/>
      <c r="C39"/>
      <c r="D39"/>
      <c r="E39"/>
      <c r="F39"/>
      <c r="G39"/>
      <c r="I39"/>
      <c r="J39"/>
      <c r="K39"/>
      <c r="L39"/>
    </row>
    <row r="40" spans="1:14" hidden="1" x14ac:dyDescent="0.2">
      <c r="A40" s="18"/>
      <c r="M40" s="18"/>
    </row>
    <row r="41" spans="1:14" hidden="1" x14ac:dyDescent="0.2">
      <c r="A41" s="19"/>
      <c r="B41" s="40"/>
      <c r="C41" s="40"/>
      <c r="D41" s="40"/>
      <c r="E41" s="40"/>
    </row>
    <row r="42" spans="1:14" hidden="1" x14ac:dyDescent="0.2">
      <c r="A42" s="19"/>
      <c r="B42" s="40"/>
      <c r="C42" s="40"/>
      <c r="D42" s="40"/>
      <c r="E42" s="40"/>
    </row>
    <row r="43" spans="1:14" hidden="1" x14ac:dyDescent="0.2">
      <c r="A43" s="32" t="s">
        <v>33</v>
      </c>
      <c r="B43" s="40"/>
      <c r="C43" s="40"/>
      <c r="D43" s="40"/>
      <c r="E43" s="40"/>
    </row>
    <row r="44" spans="1:14" x14ac:dyDescent="0.2">
      <c r="A44" s="19" t="s">
        <v>28</v>
      </c>
      <c r="B44" s="40"/>
      <c r="C44" s="40"/>
      <c r="D44" s="40"/>
      <c r="E44" s="40"/>
    </row>
    <row r="45" spans="1:14" x14ac:dyDescent="0.2">
      <c r="A45" s="19"/>
      <c r="B45" s="40"/>
      <c r="C45" s="40"/>
      <c r="D45" s="40"/>
      <c r="E45" s="40"/>
    </row>
    <row r="46" spans="1:14" x14ac:dyDescent="0.2">
      <c r="A46" s="19"/>
      <c r="B46" s="40"/>
      <c r="C46" s="40"/>
      <c r="D46" s="40"/>
      <c r="E46" s="40"/>
    </row>
    <row r="47" spans="1:14" x14ac:dyDescent="0.2">
      <c r="A47" s="19"/>
      <c r="B47" s="40"/>
      <c r="C47" s="40"/>
      <c r="D47" s="40"/>
      <c r="E47" s="40"/>
    </row>
    <row r="48" spans="1:14" x14ac:dyDescent="0.2">
      <c r="A48" s="19"/>
      <c r="B48" s="40"/>
      <c r="C48" s="40"/>
      <c r="D48" s="40"/>
      <c r="E48" s="40"/>
    </row>
    <row r="49" spans="1:5" x14ac:dyDescent="0.2">
      <c r="A49" s="19"/>
      <c r="B49" s="40"/>
      <c r="C49" s="40"/>
      <c r="D49" s="40"/>
      <c r="E49" s="40"/>
    </row>
    <row r="50" spans="1:5" x14ac:dyDescent="0.2">
      <c r="A50" s="19"/>
      <c r="B50" s="40"/>
      <c r="C50" s="40"/>
      <c r="D50" s="40"/>
      <c r="E50" s="40"/>
    </row>
    <row r="51" spans="1:5" x14ac:dyDescent="0.2">
      <c r="A51" s="19"/>
      <c r="B51" s="40"/>
      <c r="C51" s="40"/>
      <c r="D51" s="40"/>
      <c r="E51" s="40"/>
    </row>
    <row r="52" spans="1:5" x14ac:dyDescent="0.2">
      <c r="A52" s="19"/>
      <c r="B52" s="40"/>
      <c r="C52" s="40"/>
      <c r="D52" s="40"/>
      <c r="E52" s="40"/>
    </row>
  </sheetData>
  <mergeCells count="1">
    <mergeCell ref="C34:D34"/>
  </mergeCells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Template</vt:lpstr>
      <vt:lpstr>0102</vt:lpstr>
      <vt:lpstr>0103</vt:lpstr>
      <vt:lpstr>0104</vt:lpstr>
      <vt:lpstr>0107</vt:lpstr>
      <vt:lpstr>0108</vt:lpstr>
      <vt:lpstr>0109</vt:lpstr>
      <vt:lpstr>0111</vt:lpstr>
      <vt:lpstr>0114</vt:lpstr>
      <vt:lpstr>0115</vt:lpstr>
      <vt:lpstr>0116</vt:lpstr>
      <vt:lpstr>0121</vt:lpstr>
      <vt:lpstr>0122</vt:lpstr>
      <vt:lpstr>0123</vt:lpstr>
      <vt:lpstr>0124</vt:lpstr>
      <vt:lpstr>Template!Print_Area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Kay Longoria</dc:creator>
  <cp:lastModifiedBy>Felienne</cp:lastModifiedBy>
  <cp:lastPrinted>2002-01-25T15:43:30Z</cp:lastPrinted>
  <dcterms:created xsi:type="dcterms:W3CDTF">2000-04-03T19:03:47Z</dcterms:created>
  <dcterms:modified xsi:type="dcterms:W3CDTF">2014-09-05T11:09:12Z</dcterms:modified>
</cp:coreProperties>
</file>