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0125" windowHeight="7245" activeTab="4"/>
  </bookViews>
  <sheets>
    <sheet name="ROFR Criteria" sheetId="4" r:id="rId1"/>
    <sheet name="WOT by Month" sheetId="9" r:id="rId2"/>
    <sheet name="WOT by Month with Red Rock" sheetId="29" r:id="rId3"/>
    <sheet name="SJ by Month" sheetId="11" r:id="rId4"/>
    <sheet name="IG-BL by Month" sheetId="12" r:id="rId5"/>
  </sheets>
  <definedNames>
    <definedName name="_xlnm.Print_Area" localSheetId="4">'IG-BL by Month'!$A$2:$Y$53</definedName>
    <definedName name="_xlnm.Print_Area" localSheetId="3">'SJ by Month'!$A$2:$X$45</definedName>
    <definedName name="_xlnm.Print_Area" localSheetId="1">'WOT by Month'!$A$1:$BT$59</definedName>
  </definedNames>
  <calcPr calcId="152511"/>
</workbook>
</file>

<file path=xl/calcChain.xml><?xml version="1.0" encoding="utf-8"?>
<calcChain xmlns="http://schemas.openxmlformats.org/spreadsheetml/2006/main">
  <c r="I28" i="12" l="1"/>
  <c r="J28" i="12"/>
  <c r="K28" i="12"/>
  <c r="L28" i="12"/>
  <c r="M28" i="12"/>
  <c r="N28" i="12"/>
  <c r="N30" i="12" s="1"/>
  <c r="O28" i="12"/>
  <c r="O30" i="12" s="1"/>
  <c r="P28" i="12"/>
  <c r="Q28" i="12"/>
  <c r="R28" i="12"/>
  <c r="S28" i="12"/>
  <c r="T28" i="12"/>
  <c r="U28" i="12"/>
  <c r="V28" i="12"/>
  <c r="V30" i="12" s="1"/>
  <c r="W28" i="12"/>
  <c r="W30" i="12" s="1"/>
  <c r="X28" i="12"/>
  <c r="Y28" i="12"/>
  <c r="Z28" i="12"/>
  <c r="AA28" i="12"/>
  <c r="AB28" i="12"/>
  <c r="AC28" i="12"/>
  <c r="AD28" i="12"/>
  <c r="AD30" i="12" s="1"/>
  <c r="AE28" i="12"/>
  <c r="AE30" i="12" s="1"/>
  <c r="AF28" i="12"/>
  <c r="AG28" i="12"/>
  <c r="AH28" i="12"/>
  <c r="AI28" i="12"/>
  <c r="AJ28" i="12"/>
  <c r="AK28" i="12"/>
  <c r="AL28" i="12"/>
  <c r="AL30" i="12" s="1"/>
  <c r="AM28" i="12"/>
  <c r="AM34" i="12" s="1"/>
  <c r="AN28" i="12"/>
  <c r="AO28" i="12"/>
  <c r="AP28" i="12"/>
  <c r="AQ28" i="12"/>
  <c r="AR28" i="12"/>
  <c r="AS28" i="12"/>
  <c r="AT28" i="12"/>
  <c r="AU28" i="12"/>
  <c r="AU34" i="12" s="1"/>
  <c r="AV28" i="12"/>
  <c r="AW28" i="12"/>
  <c r="AX28" i="12"/>
  <c r="AY28" i="12"/>
  <c r="AZ28" i="12"/>
  <c r="BA28" i="12"/>
  <c r="BB28" i="12"/>
  <c r="BC28" i="12"/>
  <c r="BC34" i="12" s="1"/>
  <c r="BD28" i="12"/>
  <c r="BE28" i="12"/>
  <c r="BF28" i="12"/>
  <c r="BG28" i="12"/>
  <c r="BH28" i="12"/>
  <c r="BI28" i="12"/>
  <c r="BJ28" i="12"/>
  <c r="BK28" i="12"/>
  <c r="BK34" i="12" s="1"/>
  <c r="BL28" i="12"/>
  <c r="BM28" i="12"/>
  <c r="BN28" i="12"/>
  <c r="BO28" i="12"/>
  <c r="BP28" i="12"/>
  <c r="BQ28" i="12"/>
  <c r="BR28" i="12"/>
  <c r="BS28" i="12"/>
  <c r="BS34" i="12" s="1"/>
  <c r="BT28" i="12"/>
  <c r="BU28" i="12"/>
  <c r="I30" i="12"/>
  <c r="J30" i="12"/>
  <c r="K30" i="12"/>
  <c r="L30" i="12"/>
  <c r="M30" i="12"/>
  <c r="P30" i="12"/>
  <c r="Q30" i="12"/>
  <c r="R30" i="12"/>
  <c r="S30" i="12"/>
  <c r="T30" i="12"/>
  <c r="U30" i="12"/>
  <c r="X30" i="12"/>
  <c r="Y30" i="12"/>
  <c r="Z30" i="12"/>
  <c r="AA30" i="12"/>
  <c r="AB30" i="12"/>
  <c r="AC30" i="12"/>
  <c r="AF30" i="12"/>
  <c r="AG30" i="12"/>
  <c r="AH30" i="12"/>
  <c r="AI30" i="12"/>
  <c r="AJ30" i="12"/>
  <c r="AK30" i="12"/>
  <c r="AN30" i="12"/>
  <c r="AO30" i="12"/>
  <c r="AP30" i="12"/>
  <c r="AQ30" i="12"/>
  <c r="AR30" i="12"/>
  <c r="AS30" i="12"/>
  <c r="AV30" i="12"/>
  <c r="AW30" i="12"/>
  <c r="AX30" i="12"/>
  <c r="AY30" i="12"/>
  <c r="AZ30" i="12"/>
  <c r="BA30" i="12"/>
  <c r="BD30" i="12"/>
  <c r="BE30" i="12"/>
  <c r="BF30" i="12"/>
  <c r="BG30" i="12"/>
  <c r="BH30" i="12"/>
  <c r="BI30" i="12"/>
  <c r="BL30" i="12"/>
  <c r="BM30" i="12"/>
  <c r="BN30" i="12"/>
  <c r="BO30" i="12"/>
  <c r="BP30" i="12"/>
  <c r="BQ30" i="12"/>
  <c r="BT30" i="12"/>
  <c r="BU30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O34" i="12" s="1"/>
  <c r="AP32" i="12"/>
  <c r="AP34" i="12" s="1"/>
  <c r="AQ32" i="12"/>
  <c r="AR32" i="12"/>
  <c r="AS32" i="12"/>
  <c r="AT32" i="12"/>
  <c r="AU32" i="12"/>
  <c r="AV32" i="12"/>
  <c r="AW32" i="12"/>
  <c r="AW34" i="12" s="1"/>
  <c r="AX32" i="12"/>
  <c r="AX34" i="12" s="1"/>
  <c r="AY32" i="12"/>
  <c r="AZ32" i="12"/>
  <c r="BA32" i="12"/>
  <c r="BB32" i="12"/>
  <c r="BC32" i="12"/>
  <c r="BD32" i="12"/>
  <c r="BE32" i="12"/>
  <c r="BE34" i="12" s="1"/>
  <c r="BF32" i="12"/>
  <c r="BF34" i="12" s="1"/>
  <c r="BG32" i="12"/>
  <c r="BH32" i="12"/>
  <c r="BI32" i="12"/>
  <c r="BJ32" i="12"/>
  <c r="BK32" i="12"/>
  <c r="BL32" i="12"/>
  <c r="BM32" i="12"/>
  <c r="BM34" i="12" s="1"/>
  <c r="BN32" i="12"/>
  <c r="BN34" i="12" s="1"/>
  <c r="BO32" i="12"/>
  <c r="BP32" i="12"/>
  <c r="BQ32" i="12"/>
  <c r="BR32" i="12"/>
  <c r="BS32" i="12"/>
  <c r="BT32" i="12"/>
  <c r="BU32" i="12"/>
  <c r="BU34" i="12" s="1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N34" i="12"/>
  <c r="AQ34" i="12"/>
  <c r="AR34" i="12"/>
  <c r="AS34" i="12"/>
  <c r="AV34" i="12"/>
  <c r="AY34" i="12"/>
  <c r="AZ34" i="12"/>
  <c r="BA34" i="12"/>
  <c r="BD34" i="12"/>
  <c r="BG34" i="12"/>
  <c r="BH34" i="12"/>
  <c r="BI34" i="12"/>
  <c r="BL34" i="12"/>
  <c r="BO34" i="12"/>
  <c r="BP34" i="12"/>
  <c r="BQ34" i="12"/>
  <c r="BT34" i="12"/>
  <c r="I45" i="12"/>
  <c r="I47" i="12" s="1"/>
  <c r="J45" i="12"/>
  <c r="K45" i="12"/>
  <c r="L45" i="12"/>
  <c r="M45" i="12"/>
  <c r="M51" i="12" s="1"/>
  <c r="N45" i="12"/>
  <c r="O45" i="12"/>
  <c r="P45" i="12"/>
  <c r="P51" i="12" s="1"/>
  <c r="Q45" i="12"/>
  <c r="Q47" i="12" s="1"/>
  <c r="R45" i="12"/>
  <c r="S45" i="12"/>
  <c r="T45" i="12"/>
  <c r="U45" i="12"/>
  <c r="U51" i="12" s="1"/>
  <c r="V45" i="12"/>
  <c r="W45" i="12"/>
  <c r="X45" i="12"/>
  <c r="X51" i="12" s="1"/>
  <c r="Y45" i="12"/>
  <c r="Y47" i="12" s="1"/>
  <c r="Z45" i="12"/>
  <c r="AA45" i="12"/>
  <c r="AB45" i="12"/>
  <c r="AC45" i="12"/>
  <c r="AC51" i="12" s="1"/>
  <c r="AD45" i="12"/>
  <c r="AE45" i="12"/>
  <c r="AF45" i="12"/>
  <c r="AF51" i="12" s="1"/>
  <c r="AG45" i="12"/>
  <c r="AG47" i="12" s="1"/>
  <c r="AH45" i="12"/>
  <c r="AI45" i="12"/>
  <c r="AJ45" i="12"/>
  <c r="AK45" i="12"/>
  <c r="AK51" i="12" s="1"/>
  <c r="AL45" i="12"/>
  <c r="AM45" i="12"/>
  <c r="AN45" i="12"/>
  <c r="AN51" i="12" s="1"/>
  <c r="AO45" i="12"/>
  <c r="AO47" i="12" s="1"/>
  <c r="AP45" i="12"/>
  <c r="AQ45" i="12"/>
  <c r="AR45" i="12"/>
  <c r="AS45" i="12"/>
  <c r="AS51" i="12" s="1"/>
  <c r="AT45" i="12"/>
  <c r="AU45" i="12"/>
  <c r="AV45" i="12"/>
  <c r="AV51" i="12" s="1"/>
  <c r="AW45" i="12"/>
  <c r="AW47" i="12" s="1"/>
  <c r="AX45" i="12"/>
  <c r="AY45" i="12"/>
  <c r="AZ45" i="12"/>
  <c r="BA45" i="12"/>
  <c r="BA51" i="12" s="1"/>
  <c r="BB45" i="12"/>
  <c r="BC45" i="12"/>
  <c r="BD45" i="12"/>
  <c r="BD51" i="12" s="1"/>
  <c r="BE45" i="12"/>
  <c r="BE47" i="12" s="1"/>
  <c r="BF45" i="12"/>
  <c r="BG45" i="12"/>
  <c r="BH45" i="12"/>
  <c r="BI45" i="12"/>
  <c r="BI51" i="12" s="1"/>
  <c r="BJ45" i="12"/>
  <c r="BK45" i="12"/>
  <c r="BL45" i="12"/>
  <c r="BL51" i="12" s="1"/>
  <c r="BM45" i="12"/>
  <c r="BM47" i="12" s="1"/>
  <c r="BN45" i="12"/>
  <c r="BO45" i="12"/>
  <c r="BP45" i="12"/>
  <c r="BQ45" i="12"/>
  <c r="BQ51" i="12" s="1"/>
  <c r="BR45" i="12"/>
  <c r="BS45" i="12"/>
  <c r="BT45" i="12"/>
  <c r="BT51" i="12" s="1"/>
  <c r="BU45" i="12"/>
  <c r="BU47" i="12" s="1"/>
  <c r="J47" i="12"/>
  <c r="K47" i="12"/>
  <c r="L47" i="12"/>
  <c r="M47" i="12"/>
  <c r="N47" i="12"/>
  <c r="R47" i="12"/>
  <c r="S47" i="12"/>
  <c r="T47" i="12"/>
  <c r="U47" i="12"/>
  <c r="V47" i="12"/>
  <c r="Z47" i="12"/>
  <c r="AA47" i="12"/>
  <c r="AB47" i="12"/>
  <c r="AC47" i="12"/>
  <c r="AD47" i="12"/>
  <c r="AH47" i="12"/>
  <c r="AI47" i="12"/>
  <c r="AJ47" i="12"/>
  <c r="AK47" i="12"/>
  <c r="AL47" i="12"/>
  <c r="AP47" i="12"/>
  <c r="AQ47" i="12"/>
  <c r="AR47" i="12"/>
  <c r="AS47" i="12"/>
  <c r="AT47" i="12"/>
  <c r="AX47" i="12"/>
  <c r="AY47" i="12"/>
  <c r="AZ47" i="12"/>
  <c r="BA47" i="12"/>
  <c r="BB47" i="12"/>
  <c r="BF47" i="12"/>
  <c r="BG47" i="12"/>
  <c r="BH47" i="12"/>
  <c r="BI47" i="12"/>
  <c r="BJ47" i="12"/>
  <c r="BN47" i="12"/>
  <c r="BO47" i="12"/>
  <c r="BP47" i="12"/>
  <c r="BQ47" i="12"/>
  <c r="BR47" i="12"/>
  <c r="BK49" i="12"/>
  <c r="BL49" i="12"/>
  <c r="BM49" i="12"/>
  <c r="BN49" i="12"/>
  <c r="BO49" i="12"/>
  <c r="BO51" i="12" s="1"/>
  <c r="BP49" i="12"/>
  <c r="BP51" i="12" s="1"/>
  <c r="BQ49" i="12"/>
  <c r="BR49" i="12"/>
  <c r="BS49" i="12"/>
  <c r="BT49" i="12"/>
  <c r="BU49" i="12"/>
  <c r="I51" i="12"/>
  <c r="J51" i="12"/>
  <c r="K51" i="12"/>
  <c r="L51" i="12"/>
  <c r="N51" i="12"/>
  <c r="Q51" i="12"/>
  <c r="R51" i="12"/>
  <c r="S51" i="12"/>
  <c r="T51" i="12"/>
  <c r="V51" i="12"/>
  <c r="Y51" i="12"/>
  <c r="Z51" i="12"/>
  <c r="AA51" i="12"/>
  <c r="AB51" i="12"/>
  <c r="AD51" i="12"/>
  <c r="AG51" i="12"/>
  <c r="AH51" i="12"/>
  <c r="AI51" i="12"/>
  <c r="AJ51" i="12"/>
  <c r="AL51" i="12"/>
  <c r="AO51" i="12"/>
  <c r="AP51" i="12"/>
  <c r="AQ51" i="12"/>
  <c r="AR51" i="12"/>
  <c r="AT51" i="12"/>
  <c r="AW51" i="12"/>
  <c r="AX51" i="12"/>
  <c r="AY51" i="12"/>
  <c r="AZ51" i="12"/>
  <c r="BB51" i="12"/>
  <c r="BE51" i="12"/>
  <c r="BF51" i="12"/>
  <c r="BG51" i="12"/>
  <c r="BH51" i="12"/>
  <c r="BJ51" i="12"/>
  <c r="BM51" i="12"/>
  <c r="BN51" i="12"/>
  <c r="BR51" i="12"/>
  <c r="BU51" i="12"/>
  <c r="B19" i="4"/>
  <c r="B24" i="4"/>
  <c r="B26" i="4"/>
  <c r="B40" i="4"/>
  <c r="B42" i="4"/>
  <c r="B50" i="4"/>
  <c r="B58" i="4"/>
  <c r="B82" i="4" s="1"/>
  <c r="C82" i="4" s="1"/>
  <c r="B71" i="4"/>
  <c r="B72" i="4"/>
  <c r="B79" i="4"/>
  <c r="B80" i="4"/>
  <c r="B85" i="4"/>
  <c r="C85" i="4" s="1"/>
  <c r="E115" i="4"/>
  <c r="H38" i="11"/>
  <c r="I38" i="11"/>
  <c r="J38" i="11"/>
  <c r="K38" i="11"/>
  <c r="L38" i="11"/>
  <c r="L40" i="11" s="1"/>
  <c r="M38" i="11"/>
  <c r="M40" i="11" s="1"/>
  <c r="N38" i="11"/>
  <c r="N40" i="11" s="1"/>
  <c r="O38" i="11"/>
  <c r="P38" i="11"/>
  <c r="Q38" i="11"/>
  <c r="R38" i="11"/>
  <c r="S38" i="11"/>
  <c r="T38" i="11"/>
  <c r="T40" i="11" s="1"/>
  <c r="U38" i="11"/>
  <c r="U40" i="11" s="1"/>
  <c r="V38" i="11"/>
  <c r="V40" i="11" s="1"/>
  <c r="W38" i="11"/>
  <c r="X38" i="11"/>
  <c r="Y38" i="11"/>
  <c r="Z38" i="11"/>
  <c r="AA38" i="11"/>
  <c r="AB38" i="11"/>
  <c r="AB40" i="11" s="1"/>
  <c r="AC38" i="11"/>
  <c r="AC40" i="11" s="1"/>
  <c r="AD38" i="11"/>
  <c r="AD40" i="11" s="1"/>
  <c r="AE38" i="11"/>
  <c r="AF38" i="11"/>
  <c r="AG38" i="11"/>
  <c r="AH38" i="11"/>
  <c r="AI38" i="11"/>
  <c r="AJ38" i="11"/>
  <c r="AJ40" i="11" s="1"/>
  <c r="AK38" i="11"/>
  <c r="AK40" i="11" s="1"/>
  <c r="AL38" i="11"/>
  <c r="AL40" i="11" s="1"/>
  <c r="AM38" i="11"/>
  <c r="AN38" i="11"/>
  <c r="AO38" i="11"/>
  <c r="AP38" i="11"/>
  <c r="AQ38" i="11"/>
  <c r="AR38" i="11"/>
  <c r="AR40" i="11" s="1"/>
  <c r="AS38" i="11"/>
  <c r="AS40" i="11" s="1"/>
  <c r="AT38" i="11"/>
  <c r="AT40" i="11" s="1"/>
  <c r="AU38" i="11"/>
  <c r="AV38" i="11"/>
  <c r="AW38" i="11"/>
  <c r="AX38" i="11"/>
  <c r="AY38" i="11"/>
  <c r="AZ38" i="11"/>
  <c r="AZ40" i="11" s="1"/>
  <c r="BA38" i="11"/>
  <c r="BA40" i="11" s="1"/>
  <c r="BB38" i="11"/>
  <c r="BB40" i="11" s="1"/>
  <c r="BC38" i="11"/>
  <c r="BD38" i="11"/>
  <c r="BE38" i="11"/>
  <c r="BF38" i="11"/>
  <c r="BG38" i="11"/>
  <c r="BH38" i="11"/>
  <c r="BH40" i="11" s="1"/>
  <c r="BI38" i="11"/>
  <c r="BI40" i="11" s="1"/>
  <c r="BJ38" i="11"/>
  <c r="BJ40" i="11" s="1"/>
  <c r="BK38" i="11"/>
  <c r="BL38" i="11"/>
  <c r="BM38" i="11"/>
  <c r="BN38" i="11"/>
  <c r="BO38" i="11"/>
  <c r="BP38" i="11"/>
  <c r="BP40" i="11" s="1"/>
  <c r="BQ38" i="11"/>
  <c r="BQ40" i="11" s="1"/>
  <c r="BR38" i="11"/>
  <c r="BR40" i="11" s="1"/>
  <c r="BS38" i="11"/>
  <c r="BT38" i="11"/>
  <c r="H40" i="11"/>
  <c r="I40" i="11"/>
  <c r="J40" i="11"/>
  <c r="K40" i="11"/>
  <c r="O40" i="11"/>
  <c r="P40" i="11"/>
  <c r="Q40" i="11"/>
  <c r="R40" i="11"/>
  <c r="S40" i="11"/>
  <c r="W40" i="11"/>
  <c r="X40" i="11"/>
  <c r="Y40" i="11"/>
  <c r="Z40" i="11"/>
  <c r="AA40" i="11"/>
  <c r="AE40" i="11"/>
  <c r="AF40" i="11"/>
  <c r="AG40" i="11"/>
  <c r="AH40" i="11"/>
  <c r="AI40" i="11"/>
  <c r="AM40" i="11"/>
  <c r="AN40" i="11"/>
  <c r="AO40" i="11"/>
  <c r="AP40" i="11"/>
  <c r="AQ40" i="11"/>
  <c r="AU40" i="11"/>
  <c r="AV40" i="11"/>
  <c r="AW40" i="11"/>
  <c r="AX40" i="11"/>
  <c r="AY40" i="11"/>
  <c r="BC40" i="11"/>
  <c r="BD40" i="11"/>
  <c r="BE40" i="11"/>
  <c r="BF40" i="11"/>
  <c r="BG40" i="11"/>
  <c r="BK40" i="11"/>
  <c r="BL40" i="11"/>
  <c r="BM40" i="11"/>
  <c r="BN40" i="11"/>
  <c r="BO40" i="11"/>
  <c r="BS40" i="11"/>
  <c r="BT40" i="11"/>
  <c r="Y42" i="11"/>
  <c r="Z42" i="11"/>
  <c r="AA42" i="11"/>
  <c r="AB42" i="11"/>
  <c r="AB44" i="11" s="1"/>
  <c r="AC42" i="11"/>
  <c r="AC44" i="11" s="1"/>
  <c r="AD42" i="11"/>
  <c r="AE42" i="11"/>
  <c r="AF42" i="11"/>
  <c r="AG42" i="11"/>
  <c r="AH42" i="11"/>
  <c r="AI42" i="11"/>
  <c r="AI44" i="11" s="1"/>
  <c r="AJ42" i="11"/>
  <c r="AJ44" i="11" s="1"/>
  <c r="AK42" i="11"/>
  <c r="AK44" i="11" s="1"/>
  <c r="AL42" i="11"/>
  <c r="AM42" i="11"/>
  <c r="AN42" i="11"/>
  <c r="AO42" i="11"/>
  <c r="AP42" i="11"/>
  <c r="AQ42" i="11"/>
  <c r="AR42" i="11"/>
  <c r="AR44" i="11" s="1"/>
  <c r="AS42" i="11"/>
  <c r="AS44" i="11" s="1"/>
  <c r="AT42" i="11"/>
  <c r="AU42" i="11"/>
  <c r="AV42" i="11"/>
  <c r="AW42" i="11"/>
  <c r="AX42" i="11"/>
  <c r="AY42" i="11"/>
  <c r="AZ42" i="11"/>
  <c r="AZ44" i="11" s="1"/>
  <c r="BA42" i="11"/>
  <c r="BA44" i="11" s="1"/>
  <c r="BB42" i="11"/>
  <c r="BC42" i="11"/>
  <c r="BD42" i="11"/>
  <c r="BE42" i="11"/>
  <c r="BF42" i="11"/>
  <c r="BG42" i="11"/>
  <c r="BH42" i="11"/>
  <c r="BH44" i="11" s="1"/>
  <c r="BI42" i="11"/>
  <c r="BI44" i="11" s="1"/>
  <c r="BJ42" i="11"/>
  <c r="BK42" i="11"/>
  <c r="BL42" i="11"/>
  <c r="BM42" i="11"/>
  <c r="BN42" i="11"/>
  <c r="BO42" i="11"/>
  <c r="BO44" i="11" s="1"/>
  <c r="BP42" i="11"/>
  <c r="BP44" i="11" s="1"/>
  <c r="BQ42" i="11"/>
  <c r="BQ44" i="11" s="1"/>
  <c r="BR42" i="11"/>
  <c r="BS42" i="11"/>
  <c r="BT42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D44" i="11"/>
  <c r="AE44" i="11"/>
  <c r="AF44" i="11"/>
  <c r="AG44" i="11"/>
  <c r="AH44" i="11"/>
  <c r="AL44" i="11"/>
  <c r="AM44" i="11"/>
  <c r="AN44" i="11"/>
  <c r="AO44" i="11"/>
  <c r="AP44" i="11"/>
  <c r="AQ44" i="11"/>
  <c r="AT44" i="11"/>
  <c r="AU44" i="11"/>
  <c r="AV44" i="11"/>
  <c r="AW44" i="11"/>
  <c r="AX44" i="11"/>
  <c r="AY44" i="11"/>
  <c r="BB44" i="11"/>
  <c r="BC44" i="11"/>
  <c r="BD44" i="11"/>
  <c r="BE44" i="11"/>
  <c r="BF44" i="11"/>
  <c r="BG44" i="11"/>
  <c r="BJ44" i="11"/>
  <c r="BK44" i="11"/>
  <c r="BL44" i="11"/>
  <c r="BM44" i="11"/>
  <c r="BN44" i="11"/>
  <c r="BR44" i="11"/>
  <c r="BS44" i="11"/>
  <c r="BT44" i="11"/>
  <c r="H46" i="9"/>
  <c r="I46" i="9"/>
  <c r="J46" i="9"/>
  <c r="J48" i="9" s="1"/>
  <c r="K46" i="9"/>
  <c r="K48" i="9" s="1"/>
  <c r="L46" i="9"/>
  <c r="M46" i="9"/>
  <c r="N46" i="9"/>
  <c r="O46" i="9"/>
  <c r="P46" i="9"/>
  <c r="Q46" i="9"/>
  <c r="R46" i="9"/>
  <c r="R48" i="9" s="1"/>
  <c r="S46" i="9"/>
  <c r="S48" i="9" s="1"/>
  <c r="T46" i="9"/>
  <c r="U46" i="9"/>
  <c r="V46" i="9"/>
  <c r="W46" i="9"/>
  <c r="X46" i="9"/>
  <c r="Y46" i="9"/>
  <c r="Z46" i="9"/>
  <c r="Z48" i="9" s="1"/>
  <c r="AA46" i="9"/>
  <c r="AA48" i="9" s="1"/>
  <c r="AB46" i="9"/>
  <c r="AC46" i="9"/>
  <c r="AD46" i="9"/>
  <c r="AE46" i="9"/>
  <c r="AF46" i="9"/>
  <c r="AG46" i="9"/>
  <c r="AG48" i="9" s="1"/>
  <c r="AH46" i="9"/>
  <c r="AH48" i="9" s="1"/>
  <c r="AI46" i="9"/>
  <c r="AI48" i="9" s="1"/>
  <c r="AJ46" i="9"/>
  <c r="AK46" i="9"/>
  <c r="AL46" i="9"/>
  <c r="AM46" i="9"/>
  <c r="AN46" i="9"/>
  <c r="AO46" i="9"/>
  <c r="AP46" i="9"/>
  <c r="AP48" i="9" s="1"/>
  <c r="AQ46" i="9"/>
  <c r="AQ48" i="9" s="1"/>
  <c r="AR46" i="9"/>
  <c r="AS46" i="9"/>
  <c r="AT46" i="9"/>
  <c r="AU46" i="9"/>
  <c r="AV46" i="9"/>
  <c r="AW46" i="9"/>
  <c r="AX46" i="9"/>
  <c r="AX48" i="9" s="1"/>
  <c r="AY46" i="9"/>
  <c r="AY48" i="9" s="1"/>
  <c r="AZ46" i="9"/>
  <c r="BA46" i="9"/>
  <c r="BB46" i="9"/>
  <c r="BC46" i="9"/>
  <c r="BD46" i="9"/>
  <c r="BE46" i="9"/>
  <c r="BF46" i="9"/>
  <c r="BF48" i="9" s="1"/>
  <c r="BG46" i="9"/>
  <c r="BG48" i="9" s="1"/>
  <c r="BH46" i="9"/>
  <c r="BI46" i="9"/>
  <c r="BJ46" i="9"/>
  <c r="BK46" i="9"/>
  <c r="BL46" i="9"/>
  <c r="BM46" i="9"/>
  <c r="BM48" i="9" s="1"/>
  <c r="BN46" i="9"/>
  <c r="BN48" i="9" s="1"/>
  <c r="BO46" i="9"/>
  <c r="BO48" i="9" s="1"/>
  <c r="BP46" i="9"/>
  <c r="BQ46" i="9"/>
  <c r="BR46" i="9"/>
  <c r="BS46" i="9"/>
  <c r="BT46" i="9"/>
  <c r="H48" i="9"/>
  <c r="I48" i="9"/>
  <c r="L48" i="9"/>
  <c r="M48" i="9"/>
  <c r="N48" i="9"/>
  <c r="O48" i="9"/>
  <c r="P48" i="9"/>
  <c r="Q48" i="9"/>
  <c r="T48" i="9"/>
  <c r="U48" i="9"/>
  <c r="V48" i="9"/>
  <c r="W48" i="9"/>
  <c r="X48" i="9"/>
  <c r="Y48" i="9"/>
  <c r="AB48" i="9"/>
  <c r="AC48" i="9"/>
  <c r="AD48" i="9"/>
  <c r="AE48" i="9"/>
  <c r="AF48" i="9"/>
  <c r="AJ48" i="9"/>
  <c r="AK48" i="9"/>
  <c r="AL48" i="9"/>
  <c r="AM48" i="9"/>
  <c r="AN48" i="9"/>
  <c r="AO48" i="9"/>
  <c r="AR48" i="9"/>
  <c r="AS48" i="9"/>
  <c r="AT48" i="9"/>
  <c r="AU48" i="9"/>
  <c r="AV48" i="9"/>
  <c r="AW48" i="9"/>
  <c r="AZ48" i="9"/>
  <c r="BA48" i="9"/>
  <c r="BB48" i="9"/>
  <c r="BC48" i="9"/>
  <c r="BD48" i="9"/>
  <c r="BE48" i="9"/>
  <c r="BH48" i="9"/>
  <c r="BI48" i="9"/>
  <c r="BJ48" i="9"/>
  <c r="BK48" i="9"/>
  <c r="BL48" i="9"/>
  <c r="BP48" i="9"/>
  <c r="BQ48" i="9"/>
  <c r="BR48" i="9"/>
  <c r="BS48" i="9"/>
  <c r="BT48" i="9"/>
  <c r="N50" i="9"/>
  <c r="N52" i="9" s="1"/>
  <c r="N54" i="9" s="1"/>
  <c r="O50" i="9"/>
  <c r="O52" i="9" s="1"/>
  <c r="P50" i="9"/>
  <c r="Q50" i="9"/>
  <c r="R50" i="9"/>
  <c r="S50" i="9"/>
  <c r="T50" i="9"/>
  <c r="U50" i="9"/>
  <c r="V50" i="9"/>
  <c r="V52" i="9" s="1"/>
  <c r="V54" i="9" s="1"/>
  <c r="W50" i="9"/>
  <c r="W52" i="9" s="1"/>
  <c r="X50" i="9"/>
  <c r="Y50" i="9"/>
  <c r="Z50" i="9"/>
  <c r="AA50" i="9"/>
  <c r="AB50" i="9"/>
  <c r="AC50" i="9"/>
  <c r="AD50" i="9"/>
  <c r="AD52" i="9" s="1"/>
  <c r="AD54" i="9" s="1"/>
  <c r="AE50" i="9"/>
  <c r="AE52" i="9" s="1"/>
  <c r="AF50" i="9"/>
  <c r="AG50" i="9"/>
  <c r="AH50" i="9"/>
  <c r="AI50" i="9"/>
  <c r="AJ50" i="9"/>
  <c r="AK50" i="9"/>
  <c r="AK52" i="9" s="1"/>
  <c r="AK56" i="9" s="1"/>
  <c r="AL50" i="9"/>
  <c r="AL52" i="9" s="1"/>
  <c r="AL54" i="9" s="1"/>
  <c r="AM50" i="9"/>
  <c r="AM52" i="9" s="1"/>
  <c r="AN50" i="9"/>
  <c r="AO50" i="9"/>
  <c r="AP50" i="9"/>
  <c r="AQ50" i="9"/>
  <c r="AR50" i="9"/>
  <c r="AR52" i="9" s="1"/>
  <c r="AS50" i="9"/>
  <c r="AT50" i="9"/>
  <c r="AT52" i="9" s="1"/>
  <c r="AT54" i="9" s="1"/>
  <c r="AU50" i="9"/>
  <c r="AU52" i="9" s="1"/>
  <c r="AV50" i="9"/>
  <c r="AW50" i="9"/>
  <c r="AX50" i="9"/>
  <c r="AY50" i="9"/>
  <c r="AZ50" i="9"/>
  <c r="AZ52" i="9" s="1"/>
  <c r="BA50" i="9"/>
  <c r="BB50" i="9"/>
  <c r="BB52" i="9" s="1"/>
  <c r="BB54" i="9" s="1"/>
  <c r="BC50" i="9"/>
  <c r="BC52" i="9" s="1"/>
  <c r="BD50" i="9"/>
  <c r="BE50" i="9"/>
  <c r="BF50" i="9"/>
  <c r="BG50" i="9"/>
  <c r="BH50" i="9"/>
  <c r="BH52" i="9" s="1"/>
  <c r="BI50" i="9"/>
  <c r="BJ50" i="9"/>
  <c r="BJ52" i="9" s="1"/>
  <c r="BK50" i="9"/>
  <c r="BK52" i="9" s="1"/>
  <c r="BL50" i="9"/>
  <c r="BM50" i="9"/>
  <c r="BN50" i="9"/>
  <c r="BO50" i="9"/>
  <c r="BP50" i="9"/>
  <c r="BP52" i="9" s="1"/>
  <c r="BQ50" i="9"/>
  <c r="BQ52" i="9" s="1"/>
  <c r="BR50" i="9"/>
  <c r="BR52" i="9" s="1"/>
  <c r="BS50" i="9"/>
  <c r="BS52" i="9" s="1"/>
  <c r="BT50" i="9"/>
  <c r="H52" i="9"/>
  <c r="I52" i="9"/>
  <c r="J52" i="9"/>
  <c r="K52" i="9"/>
  <c r="L52" i="9"/>
  <c r="L56" i="9" s="1"/>
  <c r="M52" i="9"/>
  <c r="P52" i="9"/>
  <c r="Q52" i="9"/>
  <c r="R52" i="9"/>
  <c r="S52" i="9"/>
  <c r="T52" i="9"/>
  <c r="T56" i="9" s="1"/>
  <c r="U52" i="9"/>
  <c r="U56" i="9" s="1"/>
  <c r="U57" i="9" s="1"/>
  <c r="X52" i="9"/>
  <c r="X54" i="9" s="1"/>
  <c r="Y52" i="9"/>
  <c r="Z52" i="9"/>
  <c r="AA52" i="9"/>
  <c r="AB52" i="9"/>
  <c r="AB56" i="9" s="1"/>
  <c r="AC52" i="9"/>
  <c r="AC54" i="9" s="1"/>
  <c r="AF52" i="9"/>
  <c r="AG52" i="9"/>
  <c r="AH52" i="9"/>
  <c r="AI52" i="9"/>
  <c r="AI54" i="9" s="1"/>
  <c r="AJ52" i="9"/>
  <c r="AJ56" i="9" s="1"/>
  <c r="AN52" i="9"/>
  <c r="AN56" i="9" s="1"/>
  <c r="AN57" i="9" s="1"/>
  <c r="AO52" i="9"/>
  <c r="AO54" i="9" s="1"/>
  <c r="AP52" i="9"/>
  <c r="AP54" i="9" s="1"/>
  <c r="AQ52" i="9"/>
  <c r="AS52" i="9"/>
  <c r="AS54" i="9" s="1"/>
  <c r="AV52" i="9"/>
  <c r="AW52" i="9"/>
  <c r="AX52" i="9"/>
  <c r="AX54" i="9" s="1"/>
  <c r="AY52" i="9"/>
  <c r="AY54" i="9" s="1"/>
  <c r="BA52" i="9"/>
  <c r="BD52" i="9"/>
  <c r="BE52" i="9"/>
  <c r="BF52" i="9"/>
  <c r="BF56" i="9" s="1"/>
  <c r="BF57" i="9" s="1"/>
  <c r="BG52" i="9"/>
  <c r="BI52" i="9"/>
  <c r="BL52" i="9"/>
  <c r="BM52" i="9"/>
  <c r="BN52" i="9"/>
  <c r="BO52" i="9"/>
  <c r="BO56" i="9" s="1"/>
  <c r="BO57" i="9" s="1"/>
  <c r="BT52" i="9"/>
  <c r="H54" i="9"/>
  <c r="I54" i="9"/>
  <c r="J54" i="9"/>
  <c r="L54" i="9"/>
  <c r="O54" i="9"/>
  <c r="P54" i="9"/>
  <c r="Q54" i="9"/>
  <c r="R54" i="9"/>
  <c r="S54" i="9"/>
  <c r="T54" i="9"/>
  <c r="U54" i="9"/>
  <c r="W54" i="9"/>
  <c r="Z54" i="9"/>
  <c r="AA54" i="9"/>
  <c r="AB54" i="9"/>
  <c r="AE54" i="9"/>
  <c r="AF54" i="9"/>
  <c r="AH54" i="9"/>
  <c r="AJ54" i="9"/>
  <c r="AM54" i="9"/>
  <c r="AN54" i="9"/>
  <c r="AU54" i="9"/>
  <c r="AV54" i="9"/>
  <c r="AW54" i="9"/>
  <c r="BC54" i="9"/>
  <c r="BD54" i="9"/>
  <c r="BF54" i="9"/>
  <c r="BG54" i="9"/>
  <c r="BI54" i="9"/>
  <c r="BK54" i="9"/>
  <c r="BL54" i="9"/>
  <c r="BM54" i="9"/>
  <c r="BN54" i="9"/>
  <c r="BO54" i="9"/>
  <c r="BS54" i="9"/>
  <c r="BT54" i="9"/>
  <c r="H56" i="9"/>
  <c r="H57" i="9" s="1"/>
  <c r="I56" i="9"/>
  <c r="J56" i="9"/>
  <c r="J57" i="9" s="1"/>
  <c r="O56" i="9"/>
  <c r="O57" i="9" s="1"/>
  <c r="P56" i="9"/>
  <c r="Q56" i="9"/>
  <c r="Q57" i="9" s="1"/>
  <c r="R56" i="9"/>
  <c r="S56" i="9"/>
  <c r="S57" i="9" s="1"/>
  <c r="W56" i="9"/>
  <c r="X56" i="9"/>
  <c r="X57" i="9" s="1"/>
  <c r="Z56" i="9"/>
  <c r="Z57" i="9" s="1"/>
  <c r="AA56" i="9"/>
  <c r="AA57" i="9" s="1"/>
  <c r="AC56" i="9"/>
  <c r="AC57" i="9" s="1"/>
  <c r="AE56" i="9"/>
  <c r="AF56" i="9"/>
  <c r="AH56" i="9"/>
  <c r="AI56" i="9"/>
  <c r="AI57" i="9" s="1"/>
  <c r="AL56" i="9"/>
  <c r="AL57" i="9" s="1"/>
  <c r="AM56" i="9"/>
  <c r="AM57" i="9" s="1"/>
  <c r="AO56" i="9"/>
  <c r="AP56" i="9"/>
  <c r="AP57" i="9" s="1"/>
  <c r="AS56" i="9"/>
  <c r="AS57" i="9" s="1"/>
  <c r="AU56" i="9"/>
  <c r="AU57" i="9" s="1"/>
  <c r="AV56" i="9"/>
  <c r="AV57" i="9" s="1"/>
  <c r="AW56" i="9"/>
  <c r="AX56" i="9"/>
  <c r="AY56" i="9"/>
  <c r="AY57" i="9" s="1"/>
  <c r="BB56" i="9"/>
  <c r="BB57" i="9" s="1"/>
  <c r="BC56" i="9"/>
  <c r="BD56" i="9"/>
  <c r="BD57" i="9" s="1"/>
  <c r="BG56" i="9"/>
  <c r="BG57" i="9" s="1"/>
  <c r="BI56" i="9"/>
  <c r="BI57" i="9" s="1"/>
  <c r="BK56" i="9"/>
  <c r="BK57" i="9" s="1"/>
  <c r="BL56" i="9"/>
  <c r="BM56" i="9"/>
  <c r="BM57" i="9" s="1"/>
  <c r="BN56" i="9"/>
  <c r="BN57" i="9" s="1"/>
  <c r="BS56" i="9"/>
  <c r="BT56" i="9"/>
  <c r="BT57" i="9" s="1"/>
  <c r="I57" i="9"/>
  <c r="L57" i="9"/>
  <c r="P57" i="9"/>
  <c r="R57" i="9"/>
  <c r="T57" i="9"/>
  <c r="W57" i="9"/>
  <c r="AB57" i="9"/>
  <c r="AE57" i="9"/>
  <c r="AF57" i="9"/>
  <c r="AH57" i="9"/>
  <c r="AJ57" i="9"/>
  <c r="AK57" i="9"/>
  <c r="AO57" i="9"/>
  <c r="AW57" i="9"/>
  <c r="AX57" i="9"/>
  <c r="BC57" i="9"/>
  <c r="BL57" i="9"/>
  <c r="BS57" i="9"/>
  <c r="H46" i="29"/>
  <c r="H48" i="29" s="1"/>
  <c r="I46" i="29"/>
  <c r="J46" i="29"/>
  <c r="K46" i="29"/>
  <c r="L46" i="29"/>
  <c r="M46" i="29"/>
  <c r="N46" i="29"/>
  <c r="O46" i="29"/>
  <c r="P46" i="29"/>
  <c r="P48" i="29" s="1"/>
  <c r="Q46" i="29"/>
  <c r="R46" i="29"/>
  <c r="R48" i="29" s="1"/>
  <c r="R83" i="29" s="1"/>
  <c r="S46" i="29"/>
  <c r="T46" i="29"/>
  <c r="U46" i="29"/>
  <c r="U48" i="29" s="1"/>
  <c r="V46" i="29"/>
  <c r="W46" i="29"/>
  <c r="W48" i="29" s="1"/>
  <c r="X46" i="29"/>
  <c r="X48" i="29" s="1"/>
  <c r="Y46" i="29"/>
  <c r="Z46" i="29"/>
  <c r="AA46" i="29"/>
  <c r="AA48" i="29" s="1"/>
  <c r="AB46" i="29"/>
  <c r="AC46" i="29"/>
  <c r="AC48" i="29" s="1"/>
  <c r="AD46" i="29"/>
  <c r="AE46" i="29"/>
  <c r="AE48" i="29" s="1"/>
  <c r="AE83" i="29" s="1"/>
  <c r="AF46" i="29"/>
  <c r="AF48" i="29" s="1"/>
  <c r="AG46" i="29"/>
  <c r="AH46" i="29"/>
  <c r="AI46" i="29"/>
  <c r="AJ46" i="29"/>
  <c r="AJ48" i="29" s="1"/>
  <c r="AK46" i="29"/>
  <c r="AK48" i="29" s="1"/>
  <c r="AL46" i="29"/>
  <c r="AM46" i="29"/>
  <c r="AM48" i="29" s="1"/>
  <c r="AN46" i="29"/>
  <c r="AN48" i="29" s="1"/>
  <c r="AO46" i="29"/>
  <c r="AP46" i="29"/>
  <c r="AP48" i="29" s="1"/>
  <c r="AQ46" i="29"/>
  <c r="AR46" i="29"/>
  <c r="AS46" i="29"/>
  <c r="AS48" i="29" s="1"/>
  <c r="AS83" i="29" s="1"/>
  <c r="AT46" i="29"/>
  <c r="AU46" i="29"/>
  <c r="AU48" i="29" s="1"/>
  <c r="AV46" i="29"/>
  <c r="AV48" i="29" s="1"/>
  <c r="AW46" i="29"/>
  <c r="AX46" i="29"/>
  <c r="AY46" i="29"/>
  <c r="AY48" i="29" s="1"/>
  <c r="AZ46" i="29"/>
  <c r="BA46" i="29"/>
  <c r="BA48" i="29" s="1"/>
  <c r="BB46" i="29"/>
  <c r="BB48" i="29" s="1"/>
  <c r="BC46" i="29"/>
  <c r="BC48" i="29" s="1"/>
  <c r="BD46" i="29"/>
  <c r="BD48" i="29" s="1"/>
  <c r="BE46" i="29"/>
  <c r="BF46" i="29"/>
  <c r="BG46" i="29"/>
  <c r="BH46" i="29"/>
  <c r="BH48" i="29" s="1"/>
  <c r="BH83" i="29" s="1"/>
  <c r="BI46" i="29"/>
  <c r="BI48" i="29" s="1"/>
  <c r="BI83" i="29" s="1"/>
  <c r="BJ46" i="29"/>
  <c r="BK46" i="29"/>
  <c r="BK48" i="29" s="1"/>
  <c r="BL46" i="29"/>
  <c r="BL48" i="29" s="1"/>
  <c r="BM46" i="29"/>
  <c r="BN46" i="29"/>
  <c r="BO46" i="29"/>
  <c r="BO48" i="29" s="1"/>
  <c r="BP46" i="29"/>
  <c r="BQ46" i="29"/>
  <c r="BQ48" i="29" s="1"/>
  <c r="BR46" i="29"/>
  <c r="BS46" i="29"/>
  <c r="BS48" i="29" s="1"/>
  <c r="BT46" i="29"/>
  <c r="BT48" i="29" s="1"/>
  <c r="I48" i="29"/>
  <c r="J48" i="29"/>
  <c r="K48" i="29"/>
  <c r="L48" i="29"/>
  <c r="M48" i="29"/>
  <c r="M83" i="29" s="1"/>
  <c r="N48" i="29"/>
  <c r="O48" i="29"/>
  <c r="Q48" i="29"/>
  <c r="S48" i="29"/>
  <c r="T48" i="29"/>
  <c r="V48" i="29"/>
  <c r="Y48" i="29"/>
  <c r="Z48" i="29"/>
  <c r="AB48" i="29"/>
  <c r="AD48" i="29"/>
  <c r="AG48" i="29"/>
  <c r="AH48" i="29"/>
  <c r="AI48" i="29"/>
  <c r="AL48" i="29"/>
  <c r="AO48" i="29"/>
  <c r="AQ48" i="29"/>
  <c r="AR48" i="29"/>
  <c r="AT48" i="29"/>
  <c r="AW48" i="29"/>
  <c r="AX48" i="29"/>
  <c r="AZ48" i="29"/>
  <c r="BE48" i="29"/>
  <c r="BF48" i="29"/>
  <c r="BG48" i="29"/>
  <c r="BJ48" i="29"/>
  <c r="BM48" i="29"/>
  <c r="BN48" i="29"/>
  <c r="BP48" i="29"/>
  <c r="BR48" i="29"/>
  <c r="N50" i="29"/>
  <c r="O50" i="29"/>
  <c r="P50" i="29"/>
  <c r="Q50" i="29"/>
  <c r="R50" i="29"/>
  <c r="R52" i="29" s="1"/>
  <c r="R74" i="29" s="1"/>
  <c r="R76" i="29" s="1"/>
  <c r="S50" i="29"/>
  <c r="T50" i="29"/>
  <c r="U50" i="29"/>
  <c r="V50" i="29"/>
  <c r="W50" i="29"/>
  <c r="X50" i="29"/>
  <c r="Y50" i="29"/>
  <c r="Z50" i="29"/>
  <c r="Z52" i="29" s="1"/>
  <c r="AA50" i="29"/>
  <c r="AB50" i="29"/>
  <c r="AC50" i="29"/>
  <c r="AD50" i="29"/>
  <c r="AE50" i="29"/>
  <c r="AE52" i="29" s="1"/>
  <c r="AF50" i="29"/>
  <c r="AG50" i="29"/>
  <c r="AH50" i="29"/>
  <c r="AH52" i="29" s="1"/>
  <c r="AH74" i="29" s="1"/>
  <c r="AH76" i="29" s="1"/>
  <c r="AI50" i="29"/>
  <c r="AJ50" i="29"/>
  <c r="AK50" i="29"/>
  <c r="AL50" i="29"/>
  <c r="AM50" i="29"/>
  <c r="AN50" i="29"/>
  <c r="AN52" i="29" s="1"/>
  <c r="AN74" i="29" s="1"/>
  <c r="AO50" i="29"/>
  <c r="AP50" i="29"/>
  <c r="AP52" i="29" s="1"/>
  <c r="AP74" i="29" s="1"/>
  <c r="AP76" i="29" s="1"/>
  <c r="AQ50" i="29"/>
  <c r="AR50" i="29"/>
  <c r="AS50" i="29"/>
  <c r="AT50" i="29"/>
  <c r="AU50" i="29"/>
  <c r="AV50" i="29"/>
  <c r="AV52" i="29" s="1"/>
  <c r="AW50" i="29"/>
  <c r="AW52" i="29" s="1"/>
  <c r="AX50" i="29"/>
  <c r="AX52" i="29" s="1"/>
  <c r="AX74" i="29" s="1"/>
  <c r="AX76" i="29" s="1"/>
  <c r="AY50" i="29"/>
  <c r="AZ50" i="29"/>
  <c r="BA50" i="29"/>
  <c r="BB50" i="29"/>
  <c r="BC50" i="29"/>
  <c r="BD50" i="29"/>
  <c r="BD52" i="29" s="1"/>
  <c r="BE50" i="29"/>
  <c r="BE52" i="29" s="1"/>
  <c r="BF50" i="29"/>
  <c r="BF52" i="29" s="1"/>
  <c r="BF74" i="29" s="1"/>
  <c r="BF76" i="29" s="1"/>
  <c r="BG50" i="29"/>
  <c r="BH50" i="29"/>
  <c r="BI50" i="29"/>
  <c r="BJ50" i="29"/>
  <c r="BK50" i="29"/>
  <c r="BL50" i="29"/>
  <c r="BL52" i="29" s="1"/>
  <c r="BM50" i="29"/>
  <c r="BM52" i="29" s="1"/>
  <c r="BN50" i="29"/>
  <c r="BN52" i="29" s="1"/>
  <c r="BN74" i="29" s="1"/>
  <c r="BN76" i="29" s="1"/>
  <c r="BO50" i="29"/>
  <c r="BP50" i="29"/>
  <c r="BQ50" i="29"/>
  <c r="BR50" i="29"/>
  <c r="BS50" i="29"/>
  <c r="BT50" i="29"/>
  <c r="BT52" i="29" s="1"/>
  <c r="H52" i="29"/>
  <c r="I52" i="29"/>
  <c r="J52" i="29"/>
  <c r="K52" i="29"/>
  <c r="K81" i="29" s="1"/>
  <c r="L52" i="29"/>
  <c r="M52" i="29"/>
  <c r="N52" i="29"/>
  <c r="O52" i="29"/>
  <c r="P52" i="29"/>
  <c r="Q52" i="29"/>
  <c r="S52" i="29"/>
  <c r="S74" i="29" s="1"/>
  <c r="U52" i="29"/>
  <c r="V52" i="29"/>
  <c r="W52" i="29"/>
  <c r="X52" i="29"/>
  <c r="Y52" i="29"/>
  <c r="AA52" i="29"/>
  <c r="AC52" i="29"/>
  <c r="AC74" i="29" s="1"/>
  <c r="AC90" i="29" s="1"/>
  <c r="AD52" i="29"/>
  <c r="AF52" i="29"/>
  <c r="AG52" i="29"/>
  <c r="AI52" i="29"/>
  <c r="AK52" i="29"/>
  <c r="AL52" i="29"/>
  <c r="AM52" i="29"/>
  <c r="AO52" i="29"/>
  <c r="AQ52" i="29"/>
  <c r="AS52" i="29"/>
  <c r="AS74" i="29" s="1"/>
  <c r="AS88" i="29" s="1"/>
  <c r="AT52" i="29"/>
  <c r="AU52" i="29"/>
  <c r="AY52" i="29"/>
  <c r="BA52" i="29"/>
  <c r="BA74" i="29" s="1"/>
  <c r="BB52" i="29"/>
  <c r="BC52" i="29"/>
  <c r="BC81" i="29" s="1"/>
  <c r="BC85" i="29" s="1"/>
  <c r="BG52" i="29"/>
  <c r="BI52" i="29"/>
  <c r="BI74" i="29" s="1"/>
  <c r="BI75" i="29" s="1"/>
  <c r="BJ52" i="29"/>
  <c r="BK52" i="29"/>
  <c r="BO52" i="29"/>
  <c r="BQ52" i="29"/>
  <c r="BQ74" i="29" s="1"/>
  <c r="BR52" i="29"/>
  <c r="BS52" i="29"/>
  <c r="R69" i="29"/>
  <c r="S69" i="29"/>
  <c r="S72" i="29" s="1"/>
  <c r="S83" i="29" s="1"/>
  <c r="T69" i="29"/>
  <c r="T72" i="29" s="1"/>
  <c r="T83" i="29" s="1"/>
  <c r="U69" i="29"/>
  <c r="U74" i="29" s="1"/>
  <c r="U90" i="29" s="1"/>
  <c r="V69" i="29"/>
  <c r="V71" i="29" s="1"/>
  <c r="W69" i="29"/>
  <c r="X69" i="29"/>
  <c r="Y69" i="29"/>
  <c r="Y72" i="29" s="1"/>
  <c r="Z69" i="29"/>
  <c r="AA69" i="29"/>
  <c r="AA72" i="29" s="1"/>
  <c r="AA83" i="29" s="1"/>
  <c r="AB69" i="29"/>
  <c r="AB72" i="29" s="1"/>
  <c r="AC69" i="29"/>
  <c r="AD69" i="29"/>
  <c r="AD71" i="29" s="1"/>
  <c r="AE69" i="29"/>
  <c r="AF69" i="29"/>
  <c r="AF74" i="29" s="1"/>
  <c r="AG69" i="29"/>
  <c r="AG72" i="29" s="1"/>
  <c r="AH69" i="29"/>
  <c r="AI69" i="29"/>
  <c r="AI72" i="29" s="1"/>
  <c r="AI83" i="29" s="1"/>
  <c r="AJ69" i="29"/>
  <c r="AJ72" i="29" s="1"/>
  <c r="AK69" i="29"/>
  <c r="AK74" i="29" s="1"/>
  <c r="AK90" i="29" s="1"/>
  <c r="AL69" i="29"/>
  <c r="AL71" i="29" s="1"/>
  <c r="AM69" i="29"/>
  <c r="AN69" i="29"/>
  <c r="AO69" i="29"/>
  <c r="AO72" i="29" s="1"/>
  <c r="AO83" i="29" s="1"/>
  <c r="AO85" i="29" s="1"/>
  <c r="AP69" i="29"/>
  <c r="AQ69" i="29"/>
  <c r="AQ72" i="29" s="1"/>
  <c r="AQ83" i="29" s="1"/>
  <c r="AR69" i="29"/>
  <c r="AR72" i="29" s="1"/>
  <c r="AS69" i="29"/>
  <c r="AT69" i="29"/>
  <c r="AT74" i="29" s="1"/>
  <c r="AU69" i="29"/>
  <c r="AV69" i="29"/>
  <c r="AV72" i="29" s="1"/>
  <c r="AV83" i="29" s="1"/>
  <c r="AW69" i="29"/>
  <c r="AW72" i="29" s="1"/>
  <c r="AX69" i="29"/>
  <c r="AY69" i="29"/>
  <c r="AY72" i="29" s="1"/>
  <c r="AY83" i="29" s="1"/>
  <c r="AZ69" i="29"/>
  <c r="AZ72" i="29" s="1"/>
  <c r="AZ83" i="29" s="1"/>
  <c r="BA69" i="29"/>
  <c r="BB69" i="29"/>
  <c r="BB74" i="29" s="1"/>
  <c r="BC69" i="29"/>
  <c r="BD69" i="29"/>
  <c r="BE69" i="29"/>
  <c r="BE72" i="29" s="1"/>
  <c r="BF69" i="29"/>
  <c r="BG69" i="29"/>
  <c r="BG72" i="29" s="1"/>
  <c r="BG83" i="29" s="1"/>
  <c r="BH69" i="29"/>
  <c r="BH72" i="29" s="1"/>
  <c r="BI69" i="29"/>
  <c r="BJ69" i="29"/>
  <c r="BJ71" i="29" s="1"/>
  <c r="BK69" i="29"/>
  <c r="BL69" i="29"/>
  <c r="BM69" i="29"/>
  <c r="BM72" i="29" s="1"/>
  <c r="BN69" i="29"/>
  <c r="BO69" i="29"/>
  <c r="BO72" i="29" s="1"/>
  <c r="BO83" i="29" s="1"/>
  <c r="BP69" i="29"/>
  <c r="BP72" i="29" s="1"/>
  <c r="BQ69" i="29"/>
  <c r="BR69" i="29"/>
  <c r="BR72" i="29" s="1"/>
  <c r="BS69" i="29"/>
  <c r="BT69" i="29"/>
  <c r="R71" i="29"/>
  <c r="U71" i="29"/>
  <c r="W71" i="29"/>
  <c r="Y71" i="29"/>
  <c r="Z71" i="29"/>
  <c r="AC71" i="29"/>
  <c r="AE71" i="29"/>
  <c r="AG71" i="29"/>
  <c r="AH71" i="29"/>
  <c r="AJ71" i="29"/>
  <c r="AK71" i="29"/>
  <c r="AM71" i="29"/>
  <c r="AO71" i="29"/>
  <c r="AP71" i="29"/>
  <c r="AR71" i="29"/>
  <c r="AS71" i="29"/>
  <c r="AT71" i="29"/>
  <c r="AU71" i="29"/>
  <c r="AW71" i="29"/>
  <c r="AX71" i="29"/>
  <c r="BA71" i="29"/>
  <c r="BB71" i="29"/>
  <c r="BC71" i="29"/>
  <c r="BE71" i="29"/>
  <c r="BF71" i="29"/>
  <c r="BH71" i="29"/>
  <c r="BI71" i="29"/>
  <c r="BK71" i="29"/>
  <c r="BM71" i="29"/>
  <c r="BN71" i="29"/>
  <c r="BP71" i="29"/>
  <c r="BQ71" i="29"/>
  <c r="BR71" i="29"/>
  <c r="BS71" i="29"/>
  <c r="R72" i="29"/>
  <c r="U72" i="29"/>
  <c r="V72" i="29"/>
  <c r="W72" i="29"/>
  <c r="X72" i="29"/>
  <c r="X83" i="29" s="1"/>
  <c r="Z72" i="29"/>
  <c r="Z83" i="29" s="1"/>
  <c r="AC72" i="29"/>
  <c r="AD72" i="29"/>
  <c r="AE72" i="29"/>
  <c r="AF72" i="29"/>
  <c r="AH72" i="29"/>
  <c r="AK72" i="29"/>
  <c r="AL72" i="29"/>
  <c r="AL83" i="29" s="1"/>
  <c r="AL85" i="29" s="1"/>
  <c r="AM72" i="29"/>
  <c r="AN72" i="29"/>
  <c r="AP72" i="29"/>
  <c r="AS72" i="29"/>
  <c r="AT72" i="29"/>
  <c r="AT83" i="29" s="1"/>
  <c r="AU72" i="29"/>
  <c r="AX72" i="29"/>
  <c r="BA72" i="29"/>
  <c r="BB72" i="29"/>
  <c r="BC72" i="29"/>
  <c r="BF72" i="29"/>
  <c r="BF83" i="29" s="1"/>
  <c r="BI72" i="29"/>
  <c r="BK72" i="29"/>
  <c r="BK83" i="29" s="1"/>
  <c r="BK85" i="29" s="1"/>
  <c r="BL72" i="29"/>
  <c r="BN72" i="29"/>
  <c r="BN83" i="29" s="1"/>
  <c r="BQ72" i="29"/>
  <c r="BS72" i="29"/>
  <c r="BT72" i="29"/>
  <c r="BT83" i="29" s="1"/>
  <c r="V74" i="29"/>
  <c r="V88" i="29" s="1"/>
  <c r="W74" i="29"/>
  <c r="W76" i="29" s="1"/>
  <c r="X74" i="29"/>
  <c r="X76" i="29" s="1"/>
  <c r="Y74" i="29"/>
  <c r="Y88" i="29" s="1"/>
  <c r="AA74" i="29"/>
  <c r="AD74" i="29"/>
  <c r="AD76" i="29" s="1"/>
  <c r="AE74" i="29"/>
  <c r="AE76" i="29" s="1"/>
  <c r="AG74" i="29"/>
  <c r="AG90" i="29" s="1"/>
  <c r="AI74" i="29"/>
  <c r="AI76" i="29" s="1"/>
  <c r="AL74" i="29"/>
  <c r="AL88" i="29" s="1"/>
  <c r="AM74" i="29"/>
  <c r="AM76" i="29" s="1"/>
  <c r="AO74" i="29"/>
  <c r="AO76" i="29" s="1"/>
  <c r="AQ74" i="29"/>
  <c r="AQ76" i="29" s="1"/>
  <c r="AU74" i="29"/>
  <c r="AU76" i="29" s="1"/>
  <c r="AV74" i="29"/>
  <c r="AW74" i="29"/>
  <c r="AW88" i="29" s="1"/>
  <c r="AY74" i="29"/>
  <c r="BC74" i="29"/>
  <c r="BC76" i="29" s="1"/>
  <c r="BD74" i="29"/>
  <c r="BD76" i="29" s="1"/>
  <c r="BE74" i="29"/>
  <c r="BG74" i="29"/>
  <c r="BG76" i="29" s="1"/>
  <c r="BJ74" i="29"/>
  <c r="BJ75" i="29" s="1"/>
  <c r="BK74" i="29"/>
  <c r="BK76" i="29" s="1"/>
  <c r="BL74" i="29"/>
  <c r="BL75" i="29" s="1"/>
  <c r="BM74" i="29"/>
  <c r="BM75" i="29" s="1"/>
  <c r="BO74" i="29"/>
  <c r="BO76" i="29" s="1"/>
  <c r="BS74" i="29"/>
  <c r="BS76" i="29" s="1"/>
  <c r="BT74" i="29"/>
  <c r="BN75" i="29"/>
  <c r="BO75" i="29"/>
  <c r="BQ75" i="29"/>
  <c r="BT75" i="29"/>
  <c r="U76" i="29"/>
  <c r="Y76" i="29"/>
  <c r="AA76" i="29"/>
  <c r="AC76" i="29"/>
  <c r="AK76" i="29"/>
  <c r="AL76" i="29"/>
  <c r="AV76" i="29"/>
  <c r="AW76" i="29"/>
  <c r="AY76" i="29"/>
  <c r="BA76" i="29"/>
  <c r="BE76" i="29"/>
  <c r="BL76" i="29"/>
  <c r="BM76" i="29"/>
  <c r="BQ76" i="29"/>
  <c r="BT76" i="29"/>
  <c r="J81" i="29"/>
  <c r="L81" i="29"/>
  <c r="M81" i="29"/>
  <c r="M85" i="29" s="1"/>
  <c r="N81" i="29"/>
  <c r="O81" i="29"/>
  <c r="O85" i="29" s="1"/>
  <c r="P81" i="29"/>
  <c r="Q81" i="29"/>
  <c r="R81" i="29"/>
  <c r="R85" i="29" s="1"/>
  <c r="U81" i="29"/>
  <c r="V81" i="29"/>
  <c r="V85" i="29" s="1"/>
  <c r="W81" i="29"/>
  <c r="Y81" i="29"/>
  <c r="Y85" i="29" s="1"/>
  <c r="AC81" i="29"/>
  <c r="AE81" i="29"/>
  <c r="AE85" i="29" s="1"/>
  <c r="AG81" i="29"/>
  <c r="AH81" i="29"/>
  <c r="AK81" i="29"/>
  <c r="AL81" i="29"/>
  <c r="AM81" i="29"/>
  <c r="AO81" i="29"/>
  <c r="AP81" i="29"/>
  <c r="AT81" i="29"/>
  <c r="AT85" i="29" s="1"/>
  <c r="AU81" i="29"/>
  <c r="AW81" i="29"/>
  <c r="AX81" i="29"/>
  <c r="BA81" i="29"/>
  <c r="BB81" i="29"/>
  <c r="BB85" i="29" s="1"/>
  <c r="BE81" i="29"/>
  <c r="BF81" i="29"/>
  <c r="BK81" i="29"/>
  <c r="BM81" i="29"/>
  <c r="BN81" i="29"/>
  <c r="BQ81" i="29"/>
  <c r="BQ85" i="29" s="1"/>
  <c r="BR81" i="29"/>
  <c r="BS81" i="29"/>
  <c r="J82" i="29"/>
  <c r="K82" i="29"/>
  <c r="L82" i="29"/>
  <c r="M82" i="29"/>
  <c r="N82" i="29"/>
  <c r="O82" i="29"/>
  <c r="P82" i="29"/>
  <c r="Q82" i="29"/>
  <c r="R82" i="29"/>
  <c r="S82" i="29"/>
  <c r="U82" i="29"/>
  <c r="V82" i="29"/>
  <c r="W82" i="29"/>
  <c r="X82" i="29"/>
  <c r="Y82" i="29"/>
  <c r="Z82" i="29"/>
  <c r="AA82" i="29"/>
  <c r="AC82" i="29"/>
  <c r="AD82" i="29"/>
  <c r="AE82" i="29"/>
  <c r="AF82" i="29"/>
  <c r="AG82" i="29"/>
  <c r="AH82" i="29"/>
  <c r="AI82" i="29"/>
  <c r="AK82" i="29"/>
  <c r="AL82" i="29"/>
  <c r="AM82" i="29"/>
  <c r="AN82" i="29"/>
  <c r="AO82" i="29"/>
  <c r="AP82" i="29"/>
  <c r="AQ82" i="29"/>
  <c r="AS82" i="29"/>
  <c r="AT82" i="29"/>
  <c r="AU82" i="29"/>
  <c r="AV82" i="29"/>
  <c r="AW82" i="29"/>
  <c r="AX82" i="29"/>
  <c r="AY82" i="29"/>
  <c r="BA82" i="29"/>
  <c r="BB82" i="29"/>
  <c r="BC82" i="29"/>
  <c r="BD82" i="29"/>
  <c r="BE82" i="29"/>
  <c r="BF82" i="29"/>
  <c r="BG82" i="29"/>
  <c r="BI82" i="29"/>
  <c r="BJ82" i="29"/>
  <c r="BK82" i="29"/>
  <c r="BL82" i="29"/>
  <c r="BM82" i="29"/>
  <c r="BN82" i="29"/>
  <c r="BO82" i="29"/>
  <c r="BQ82" i="29"/>
  <c r="BR82" i="29"/>
  <c r="BS82" i="29"/>
  <c r="BT82" i="29"/>
  <c r="J83" i="29"/>
  <c r="K83" i="29"/>
  <c r="L83" i="29"/>
  <c r="N83" i="29"/>
  <c r="O83" i="29"/>
  <c r="P83" i="29"/>
  <c r="Q83" i="29"/>
  <c r="V83" i="29"/>
  <c r="W83" i="29"/>
  <c r="Y83" i="29"/>
  <c r="AB83" i="29"/>
  <c r="AD83" i="29"/>
  <c r="AF83" i="29"/>
  <c r="AG83" i="29"/>
  <c r="AG85" i="29" s="1"/>
  <c r="AJ83" i="29"/>
  <c r="AM83" i="29"/>
  <c r="AN83" i="29"/>
  <c r="AR83" i="29"/>
  <c r="AU83" i="29"/>
  <c r="AU85" i="29" s="1"/>
  <c r="AW83" i="29"/>
  <c r="BB83" i="29"/>
  <c r="BC83" i="29"/>
  <c r="BE83" i="29"/>
  <c r="BL83" i="29"/>
  <c r="BM83" i="29"/>
  <c r="BP83" i="29"/>
  <c r="BQ83" i="29"/>
  <c r="BS83" i="29"/>
  <c r="J85" i="29"/>
  <c r="L85" i="29"/>
  <c r="N85" i="29"/>
  <c r="P85" i="29"/>
  <c r="Q85" i="29"/>
  <c r="W85" i="29"/>
  <c r="AM85" i="29"/>
  <c r="AW85" i="29"/>
  <c r="BE85" i="29"/>
  <c r="BF85" i="29"/>
  <c r="BM85" i="29"/>
  <c r="BN85" i="29"/>
  <c r="BS85" i="29"/>
  <c r="J88" i="29"/>
  <c r="K88" i="29"/>
  <c r="L88" i="29"/>
  <c r="M88" i="29"/>
  <c r="N88" i="29"/>
  <c r="O88" i="29"/>
  <c r="P88" i="29"/>
  <c r="Q88" i="29"/>
  <c r="R88" i="29"/>
  <c r="U88" i="29"/>
  <c r="W88" i="29"/>
  <c r="X88" i="29"/>
  <c r="AA88" i="29"/>
  <c r="AC88" i="29"/>
  <c r="AE88" i="29"/>
  <c r="AH88" i="29"/>
  <c r="AI88" i="29"/>
  <c r="AK88" i="29"/>
  <c r="AM88" i="29"/>
  <c r="AP88" i="29"/>
  <c r="AQ88" i="29"/>
  <c r="AV88" i="29"/>
  <c r="AX88" i="29"/>
  <c r="AY88" i="29"/>
  <c r="BA88" i="29"/>
  <c r="BC88" i="29"/>
  <c r="BD88" i="29"/>
  <c r="BE88" i="29"/>
  <c r="BF88" i="29"/>
  <c r="J90" i="29"/>
  <c r="K90" i="29"/>
  <c r="L90" i="29"/>
  <c r="M90" i="29"/>
  <c r="N90" i="29"/>
  <c r="O90" i="29"/>
  <c r="P90" i="29"/>
  <c r="Q90" i="29"/>
  <c r="R90" i="29"/>
  <c r="V90" i="29"/>
  <c r="W90" i="29"/>
  <c r="X90" i="29"/>
  <c r="Y90" i="29"/>
  <c r="AA90" i="29"/>
  <c r="AD90" i="29"/>
  <c r="AE90" i="29"/>
  <c r="AH90" i="29"/>
  <c r="AI90" i="29"/>
  <c r="AL90" i="29"/>
  <c r="AM90" i="29"/>
  <c r="AO90" i="29"/>
  <c r="AP90" i="29"/>
  <c r="AQ90" i="29"/>
  <c r="AV90" i="29"/>
  <c r="AW90" i="29"/>
  <c r="AX90" i="29"/>
  <c r="AY90" i="29"/>
  <c r="BA90" i="29"/>
  <c r="BC90" i="29"/>
  <c r="BD90" i="29"/>
  <c r="BE90" i="29"/>
  <c r="BF90" i="29"/>
  <c r="BR83" i="29" l="1"/>
  <c r="BR85" i="29" s="1"/>
  <c r="S88" i="29"/>
  <c r="S76" i="29"/>
  <c r="S90" i="29"/>
  <c r="AK85" i="29"/>
  <c r="Z74" i="29"/>
  <c r="Z81" i="29"/>
  <c r="Z85" i="29" s="1"/>
  <c r="AF90" i="29"/>
  <c r="AF76" i="29"/>
  <c r="AF88" i="29"/>
  <c r="AN90" i="29"/>
  <c r="AN76" i="29"/>
  <c r="AN88" i="29"/>
  <c r="BB90" i="29"/>
  <c r="BB88" i="29"/>
  <c r="BB76" i="29"/>
  <c r="AT76" i="29"/>
  <c r="AT88" i="29"/>
  <c r="AT90" i="29"/>
  <c r="BE56" i="9"/>
  <c r="BE57" i="9" s="1"/>
  <c r="BE54" i="9"/>
  <c r="AQ54" i="9"/>
  <c r="AQ56" i="9"/>
  <c r="AQ57" i="9" s="1"/>
  <c r="AS90" i="29"/>
  <c r="AO88" i="29"/>
  <c r="AG88" i="29"/>
  <c r="AS81" i="29"/>
  <c r="AS85" i="29" s="1"/>
  <c r="AS76" i="29"/>
  <c r="BR74" i="29"/>
  <c r="BJ72" i="29"/>
  <c r="BJ83" i="29" s="1"/>
  <c r="T71" i="29"/>
  <c r="K85" i="29"/>
  <c r="BP82" i="29"/>
  <c r="BP52" i="29"/>
  <c r="BH82" i="29"/>
  <c r="BH52" i="29"/>
  <c r="AZ82" i="29"/>
  <c r="AZ52" i="29"/>
  <c r="AZ74" i="29" s="1"/>
  <c r="AR52" i="29"/>
  <c r="AR82" i="29"/>
  <c r="AJ52" i="29"/>
  <c r="AJ82" i="29"/>
  <c r="AB52" i="29"/>
  <c r="AB82" i="29"/>
  <c r="T52" i="29"/>
  <c r="T74" i="29" s="1"/>
  <c r="T82" i="29"/>
  <c r="AG76" i="29"/>
  <c r="V76" i="29"/>
  <c r="AX83" i="29"/>
  <c r="AX85" i="29" s="1"/>
  <c r="AH83" i="29"/>
  <c r="AH85" i="29" s="1"/>
  <c r="AP83" i="29"/>
  <c r="AP85" i="29" s="1"/>
  <c r="BA54" i="9"/>
  <c r="BA56" i="9"/>
  <c r="BA57" i="9" s="1"/>
  <c r="BR34" i="12"/>
  <c r="BR30" i="12"/>
  <c r="BJ34" i="12"/>
  <c r="BJ30" i="12"/>
  <c r="BB34" i="12"/>
  <c r="BB30" i="12"/>
  <c r="AT34" i="12"/>
  <c r="AT30" i="12"/>
  <c r="AU88" i="29"/>
  <c r="BT71" i="29"/>
  <c r="BT81" i="29"/>
  <c r="BT85" i="29" s="1"/>
  <c r="BL71" i="29"/>
  <c r="BL81" i="29"/>
  <c r="BL85" i="29" s="1"/>
  <c r="BD71" i="29"/>
  <c r="BD81" i="29"/>
  <c r="AV71" i="29"/>
  <c r="AV81" i="29"/>
  <c r="AV85" i="29" s="1"/>
  <c r="AN71" i="29"/>
  <c r="AN81" i="29"/>
  <c r="AN85" i="29" s="1"/>
  <c r="AF71" i="29"/>
  <c r="AF81" i="29"/>
  <c r="AF85" i="29" s="1"/>
  <c r="X71" i="29"/>
  <c r="X81" i="29"/>
  <c r="X85" i="29" s="1"/>
  <c r="BG90" i="29"/>
  <c r="AD88" i="29"/>
  <c r="BJ81" i="29"/>
  <c r="BJ85" i="29" s="1"/>
  <c r="AD81" i="29"/>
  <c r="AD85" i="29" s="1"/>
  <c r="BJ76" i="29"/>
  <c r="BD72" i="29"/>
  <c r="BD83" i="29" s="1"/>
  <c r="AZ71" i="29"/>
  <c r="AB71" i="29"/>
  <c r="AK54" i="9"/>
  <c r="BI81" i="29"/>
  <c r="BI85" i="29" s="1"/>
  <c r="BI76" i="29"/>
  <c r="BK75" i="29"/>
  <c r="Y54" i="9"/>
  <c r="Y56" i="9"/>
  <c r="Y57" i="9" s="1"/>
  <c r="M54" i="9"/>
  <c r="BH55" i="9" s="1"/>
  <c r="M56" i="9"/>
  <c r="M57" i="9" s="1"/>
  <c r="BR54" i="9"/>
  <c r="BR56" i="9"/>
  <c r="BR57" i="9" s="1"/>
  <c r="BJ54" i="9"/>
  <c r="BJ56" i="9"/>
  <c r="BJ57" i="9" s="1"/>
  <c r="BQ54" i="9"/>
  <c r="BQ56" i="9"/>
  <c r="BQ57" i="9" s="1"/>
  <c r="AU90" i="29"/>
  <c r="BG88" i="29"/>
  <c r="BS75" i="29"/>
  <c r="BA83" i="29"/>
  <c r="BA85" i="29" s="1"/>
  <c r="AK83" i="29"/>
  <c r="AC83" i="29"/>
  <c r="AC85" i="29" s="1"/>
  <c r="U83" i="29"/>
  <c r="U85" i="29" s="1"/>
  <c r="AG54" i="9"/>
  <c r="AG56" i="9"/>
  <c r="AG57" i="9" s="1"/>
  <c r="K56" i="9"/>
  <c r="K57" i="9" s="1"/>
  <c r="K54" i="9"/>
  <c r="BP56" i="9"/>
  <c r="BP57" i="9" s="1"/>
  <c r="BP54" i="9"/>
  <c r="BH56" i="9"/>
  <c r="BH57" i="9" s="1"/>
  <c r="BH54" i="9"/>
  <c r="AZ56" i="9"/>
  <c r="AZ57" i="9" s="1"/>
  <c r="AZ54" i="9"/>
  <c r="AR56" i="9"/>
  <c r="AR57" i="9" s="1"/>
  <c r="AR54" i="9"/>
  <c r="AT56" i="9"/>
  <c r="AT57" i="9" s="1"/>
  <c r="BS51" i="12"/>
  <c r="BS47" i="12"/>
  <c r="BK51" i="12"/>
  <c r="BK47" i="12"/>
  <c r="BC51" i="12"/>
  <c r="BC47" i="12"/>
  <c r="AU51" i="12"/>
  <c r="AU47" i="12"/>
  <c r="AM51" i="12"/>
  <c r="AM47" i="12"/>
  <c r="AE51" i="12"/>
  <c r="AE47" i="12"/>
  <c r="W51" i="12"/>
  <c r="W47" i="12"/>
  <c r="O51" i="12"/>
  <c r="O47" i="12"/>
  <c r="N56" i="9"/>
  <c r="N57" i="9" s="1"/>
  <c r="BO81" i="29"/>
  <c r="BO85" i="29" s="1"/>
  <c r="BG81" i="29"/>
  <c r="BG85" i="29" s="1"/>
  <c r="AY81" i="29"/>
  <c r="AY85" i="29" s="1"/>
  <c r="AQ81" i="29"/>
  <c r="AQ85" i="29" s="1"/>
  <c r="AI81" i="29"/>
  <c r="AI85" i="29" s="1"/>
  <c r="AA81" i="29"/>
  <c r="AA85" i="29" s="1"/>
  <c r="S81" i="29"/>
  <c r="S85" i="29" s="1"/>
  <c r="BO71" i="29"/>
  <c r="BG71" i="29"/>
  <c r="AY71" i="29"/>
  <c r="AQ71" i="29"/>
  <c r="AI71" i="29"/>
  <c r="AA71" i="29"/>
  <c r="S71" i="29"/>
  <c r="V56" i="9"/>
  <c r="V57" i="9" s="1"/>
  <c r="AD56" i="9"/>
  <c r="AD57" i="9" s="1"/>
  <c r="B84" i="4"/>
  <c r="C84" i="4" s="1"/>
  <c r="BT47" i="12"/>
  <c r="BL47" i="12"/>
  <c r="BD47" i="12"/>
  <c r="AV47" i="12"/>
  <c r="AN47" i="12"/>
  <c r="AF47" i="12"/>
  <c r="X47" i="12"/>
  <c r="P47" i="12"/>
  <c r="BS30" i="12"/>
  <c r="BK30" i="12"/>
  <c r="BC30" i="12"/>
  <c r="AU30" i="12"/>
  <c r="AM30" i="12"/>
  <c r="B83" i="4"/>
  <c r="C83" i="4" s="1"/>
  <c r="BD85" i="29" l="1"/>
  <c r="BH74" i="29"/>
  <c r="BH81" i="29"/>
  <c r="BH85" i="29" s="1"/>
  <c r="AB74" i="29"/>
  <c r="AB81" i="29"/>
  <c r="AB85" i="29" s="1"/>
  <c r="T88" i="29"/>
  <c r="T76" i="29"/>
  <c r="T90" i="29"/>
  <c r="T81" i="29"/>
  <c r="T85" i="29" s="1"/>
  <c r="BP81" i="29"/>
  <c r="BP85" i="29" s="1"/>
  <c r="BP74" i="29"/>
  <c r="AJ74" i="29"/>
  <c r="AJ81" i="29"/>
  <c r="AJ85" i="29" s="1"/>
  <c r="AZ81" i="29"/>
  <c r="AZ85" i="29" s="1"/>
  <c r="BH58" i="9"/>
  <c r="AR74" i="29"/>
  <c r="AR81" i="29"/>
  <c r="AR85" i="29" s="1"/>
  <c r="AZ90" i="29"/>
  <c r="AZ88" i="29"/>
  <c r="AZ76" i="29"/>
  <c r="BR75" i="29"/>
  <c r="BR76" i="29"/>
  <c r="Z76" i="29"/>
  <c r="Z88" i="29"/>
  <c r="Z90" i="29"/>
  <c r="BH89" i="29" l="1"/>
  <c r="AJ88" i="29"/>
  <c r="AJ76" i="29"/>
  <c r="AJ90" i="29"/>
  <c r="AB76" i="29"/>
  <c r="AB88" i="29"/>
  <c r="AB90" i="29"/>
  <c r="AR88" i="29"/>
  <c r="AR90" i="29"/>
  <c r="AR76" i="29"/>
  <c r="BH91" i="29"/>
  <c r="BP76" i="29"/>
  <c r="BP75" i="29"/>
  <c r="BH76" i="29"/>
  <c r="BH88" i="29"/>
  <c r="BH90" i="29"/>
</calcChain>
</file>

<file path=xl/sharedStrings.xml><?xml version="1.0" encoding="utf-8"?>
<sst xmlns="http://schemas.openxmlformats.org/spreadsheetml/2006/main" count="997" uniqueCount="177">
  <si>
    <t>SoCal</t>
  </si>
  <si>
    <t>ROFR</t>
  </si>
  <si>
    <t>Ctrc #</t>
  </si>
  <si>
    <t>Shipper</t>
  </si>
  <si>
    <t>Term</t>
  </si>
  <si>
    <t>yes</t>
  </si>
  <si>
    <t>Conoco</t>
  </si>
  <si>
    <t>Citizens</t>
  </si>
  <si>
    <t>Volume</t>
  </si>
  <si>
    <t>Receipt</t>
  </si>
  <si>
    <t>Delivery</t>
  </si>
  <si>
    <t>EOT</t>
  </si>
  <si>
    <t>BL</t>
  </si>
  <si>
    <t>TH</t>
  </si>
  <si>
    <t>PG&amp;E</t>
  </si>
  <si>
    <t>various</t>
  </si>
  <si>
    <t>PNM</t>
  </si>
  <si>
    <t>Sid</t>
  </si>
  <si>
    <t>IG</t>
  </si>
  <si>
    <t>Emerald</t>
  </si>
  <si>
    <t>ENA</t>
  </si>
  <si>
    <t>S.IG</t>
  </si>
  <si>
    <t>Utes</t>
  </si>
  <si>
    <t>SMUD</t>
  </si>
  <si>
    <t>E New Mex</t>
  </si>
  <si>
    <t>WESCO</t>
  </si>
  <si>
    <t>Phillips</t>
  </si>
  <si>
    <t>BRT</t>
  </si>
  <si>
    <r>
      <t xml:space="preserve">ROFR:  Any contract executed after March 27, 2000 with term of one year or longer </t>
    </r>
    <r>
      <rPr>
        <b/>
        <sz val="10"/>
        <rFont val="Arial"/>
        <family val="2"/>
      </rPr>
      <t>at max rate.</t>
    </r>
  </si>
  <si>
    <t>Texaco</t>
  </si>
  <si>
    <t>Pan Alb</t>
  </si>
  <si>
    <t>Engage</t>
  </si>
  <si>
    <t>Duke</t>
  </si>
  <si>
    <t>Agave</t>
  </si>
  <si>
    <t>APS</t>
  </si>
  <si>
    <t>Southern</t>
  </si>
  <si>
    <t>Start</t>
  </si>
  <si>
    <t>NNS</t>
  </si>
  <si>
    <t>no</t>
  </si>
  <si>
    <t>Sempra</t>
  </si>
  <si>
    <t>Reliant</t>
  </si>
  <si>
    <t>TXU</t>
  </si>
  <si>
    <t>New Mex</t>
  </si>
  <si>
    <t>Notice:  Term of 2 years or less, 6 months prior to termination date.</t>
  </si>
  <si>
    <t>Notice:  Term greater than 2 years, 1 year prior to termination date.</t>
  </si>
  <si>
    <t>USGT</t>
  </si>
  <si>
    <t>per ctrc</t>
  </si>
  <si>
    <t>SWG</t>
  </si>
  <si>
    <t>WOT</t>
  </si>
  <si>
    <t>Red Cedar</t>
  </si>
  <si>
    <t>Navajo</t>
  </si>
  <si>
    <t>Oneok</t>
  </si>
  <si>
    <t>WTG Gas</t>
  </si>
  <si>
    <t>BP Energy</t>
  </si>
  <si>
    <t>EP Energy</t>
  </si>
  <si>
    <t>TRIGGER</t>
  </si>
  <si>
    <t>Notes:</t>
  </si>
  <si>
    <t>not max</t>
  </si>
  <si>
    <t>Dynegy</t>
  </si>
  <si>
    <t>neg. rate</t>
  </si>
  <si>
    <t>Calpine</t>
  </si>
  <si>
    <t>Agave**</t>
  </si>
  <si>
    <t>IG/BL</t>
  </si>
  <si>
    <t>Term Date</t>
  </si>
  <si>
    <t>13+ years</t>
  </si>
  <si>
    <t>15 years</t>
  </si>
  <si>
    <t>10 years</t>
  </si>
  <si>
    <t>1 year</t>
  </si>
  <si>
    <t>5 years</t>
  </si>
  <si>
    <t>5+ years</t>
  </si>
  <si>
    <t>7+ years</t>
  </si>
  <si>
    <t>9+ years</t>
  </si>
  <si>
    <t>12 years</t>
  </si>
  <si>
    <t>10+ years</t>
  </si>
  <si>
    <t>4+ years</t>
  </si>
  <si>
    <t>9 years</t>
  </si>
  <si>
    <t>3 years</t>
  </si>
  <si>
    <t>8 years</t>
  </si>
  <si>
    <t>4 years</t>
  </si>
  <si>
    <t>Expired</t>
  </si>
  <si>
    <t>1+ year</t>
  </si>
  <si>
    <t>2 years</t>
  </si>
  <si>
    <t>0 year</t>
  </si>
  <si>
    <t>GF'd</t>
  </si>
  <si>
    <t>less than year</t>
  </si>
  <si>
    <t>max rate</t>
  </si>
  <si>
    <t>(Seasonal, each year for Nov - Mar)</t>
  </si>
  <si>
    <t>Criteria</t>
  </si>
  <si>
    <t>Year to year evergreen.  Terminate 730 days notice.</t>
  </si>
  <si>
    <t>Year to year evergreen.  Terminate 365 days notice.</t>
  </si>
  <si>
    <t>Month to month evergreen. Terminate 30 days notice.</t>
  </si>
  <si>
    <t>Month to month evergreen. Terminate 365 days notice.</t>
  </si>
  <si>
    <t>(MAXDTQ reduces to 60,000/d on 12/1/2004.)</t>
  </si>
  <si>
    <t>(40,000/d Nov-Feb, 25,000/d Mar-Apr, 10,000/d May-Sept)</t>
  </si>
  <si>
    <t>*See Shipper Options tab.</t>
  </si>
  <si>
    <t>*See Shipper Options tab. (60,000/d from IG, 90,000/d from BL)</t>
  </si>
  <si>
    <t>*See Shipper Options tab.  (**26606 is Adm Ctrc for 26490)</t>
  </si>
  <si>
    <t>*See Shipper Options tab.  (MAXDTQ increases to 150,000/d 1/1/2002.)</t>
  </si>
  <si>
    <t>1 yr ext at max</t>
  </si>
  <si>
    <t>Total</t>
  </si>
  <si>
    <t>6+years</t>
  </si>
  <si>
    <t>*See Shipper Options tab.  (Furthest possible term date shown.)</t>
  </si>
  <si>
    <t>MDQ</t>
  </si>
  <si>
    <t>Start Date</t>
  </si>
  <si>
    <t>Misc Ctrcs</t>
  </si>
  <si>
    <t>Trigger</t>
  </si>
  <si>
    <t>TERMINATING subject to ROFR</t>
  </si>
  <si>
    <t>SUBSCRIBED</t>
  </si>
  <si>
    <r>
      <t xml:space="preserve">UNSUBSCRIBED </t>
    </r>
    <r>
      <rPr>
        <b/>
        <i/>
        <u/>
        <sz val="10"/>
        <rFont val="Arial"/>
        <family val="2"/>
      </rPr>
      <t>not</t>
    </r>
    <r>
      <rPr>
        <b/>
        <i/>
        <sz val="10"/>
        <rFont val="Arial"/>
        <family val="2"/>
      </rPr>
      <t xml:space="preserve"> subject to ROFR</t>
    </r>
  </si>
  <si>
    <t>16+ years</t>
  </si>
  <si>
    <r>
      <t>NOTE</t>
    </r>
    <r>
      <rPr>
        <sz val="10"/>
        <rFont val="Arial"/>
      </rPr>
      <t xml:space="preserve">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</si>
  <si>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SAN JUAN (Blanco to Thoreau)</t>
    </r>
    <r>
      <rPr>
        <b/>
        <i/>
        <sz val="12"/>
        <rFont val="Arial"/>
        <family val="2"/>
      </rPr>
      <t xml:space="preserve"> SUBSCRIPTION BASED ON CAPACITY OF 850,000/d.</t>
    </r>
  </si>
  <si>
    <r>
      <t>MAINLINE WEST</t>
    </r>
    <r>
      <rPr>
        <b/>
        <i/>
        <sz val="12"/>
        <rFont val="Arial"/>
        <family val="2"/>
      </rPr>
      <t xml:space="preserve"> SUBSCRIPTION BASED ON CAPACITY OF 1,090,000/d.</t>
    </r>
  </si>
  <si>
    <t>Area</t>
  </si>
  <si>
    <t>FUTURE START DATES:</t>
  </si>
  <si>
    <t>IG to BL</t>
  </si>
  <si>
    <t>S.IG to BL</t>
  </si>
  <si>
    <t>BL to EOT</t>
  </si>
  <si>
    <t>IG to EOT</t>
  </si>
  <si>
    <t>EOT to EOT</t>
  </si>
  <si>
    <t>BL to TH</t>
  </si>
  <si>
    <t>BL to WOT</t>
  </si>
  <si>
    <t>EOT to WOT</t>
  </si>
  <si>
    <t>IG/BL to WOT</t>
  </si>
  <si>
    <t>TH to WOT</t>
  </si>
  <si>
    <t>FTS-2</t>
  </si>
  <si>
    <t>Mercado</t>
  </si>
  <si>
    <t>Unsubscribed</t>
  </si>
  <si>
    <t>SJ (BL to TH)</t>
  </si>
  <si>
    <t>ROFR:  Any contract executed prior to March 27, 2000 with term of one year or longer.  (Grandfathered "GF'd")</t>
  </si>
  <si>
    <t>Ignacio to Blanco:</t>
  </si>
  <si>
    <t>South Ignacio to Blanco:</t>
  </si>
  <si>
    <r>
      <t xml:space="preserve">NOTE:  ROFR contract volumes are </t>
    </r>
    <r>
      <rPr>
        <sz val="10"/>
        <color indexed="14"/>
        <rFont val="Arial"/>
        <family val="2"/>
      </rPr>
      <t>purple</t>
    </r>
    <r>
      <rPr>
        <sz val="10"/>
        <rFont val="Arial"/>
      </rPr>
      <t xml:space="preserve"> after the termination date.  ROFR trigger months are boxed-in.</t>
    </r>
  </si>
  <si>
    <r>
      <t>IGNACIO TO BLANCO</t>
    </r>
    <r>
      <rPr>
        <sz val="10"/>
        <rFont val="Arial"/>
      </rPr>
      <t xml:space="preserve"> SUBSCRIPTION BASED ON CAPACITY OF 476,000/d. </t>
    </r>
  </si>
  <si>
    <r>
      <t>SOUTH IGNACIO TO BLANCO</t>
    </r>
    <r>
      <rPr>
        <sz val="10"/>
        <rFont val="Arial"/>
      </rPr>
      <t xml:space="preserve"> SUBSCRIPTION BASED ON CAPACITY OF 205,000/d.</t>
    </r>
  </si>
  <si>
    <t>Sid/Bass</t>
  </si>
  <si>
    <t>Same mainline capacity as ctrc # 26813</t>
  </si>
  <si>
    <t>WOT to WOT</t>
  </si>
  <si>
    <t>(MAXDTQ reduces to 20,000/d on 1/1/2003.)</t>
  </si>
  <si>
    <t>Enervest</t>
  </si>
  <si>
    <t>Astra</t>
  </si>
  <si>
    <t>2+ years</t>
  </si>
  <si>
    <t>WGR</t>
  </si>
  <si>
    <t>Needles</t>
  </si>
  <si>
    <t>Frito Lay</t>
  </si>
  <si>
    <t>neg rate</t>
  </si>
  <si>
    <t>3,300 Needles, 2,000 Topock</t>
  </si>
  <si>
    <t>US Gypsum</t>
  </si>
  <si>
    <t>12+ years</t>
  </si>
  <si>
    <t>1+ years</t>
  </si>
  <si>
    <t>Topock</t>
  </si>
  <si>
    <t>PPL</t>
  </si>
  <si>
    <t>30+ years</t>
  </si>
  <si>
    <t>12,000 Needles, 8,000 Griffith</t>
  </si>
  <si>
    <t>4 yr ext at disc</t>
  </si>
  <si>
    <t>Updated 8/28/01</t>
  </si>
  <si>
    <t>SUBSCRIBED RED ROCK</t>
  </si>
  <si>
    <t>SUBSCRIBED WEST INCL. RED ROCK</t>
  </si>
  <si>
    <t>1 month</t>
  </si>
  <si>
    <t>(MAXDTQ 33,000/d July &amp; Aug, 15,000/d Sept)</t>
  </si>
  <si>
    <t>Oneok*****</t>
  </si>
  <si>
    <t>SJ</t>
  </si>
  <si>
    <t>8 months</t>
  </si>
  <si>
    <t>(Pool to Pool w/alt West, MAXDTQ 20,000/d Feb)</t>
  </si>
  <si>
    <t>UNSUBSCRIBED RED ROCK (120,000/d)</t>
  </si>
  <si>
    <t>UNSUBSCRIBED RED ROCK (150,000/d, assumes extra 30,000/d starts 10/1/2002)</t>
  </si>
  <si>
    <t>RED ROCK CONTRACTS (assume June 1, 2002 in-service):</t>
  </si>
  <si>
    <t>(35,000/d Oct,Mar &amp; Apr, 20,000/d May-Sept, 80,000/d Nov-Feb)</t>
  </si>
  <si>
    <t>Expiring Contracts With ROFR</t>
  </si>
  <si>
    <t>Subscribed Capacity</t>
  </si>
  <si>
    <t>Check Total</t>
  </si>
  <si>
    <t>Unsubscribed Not Subject to ROFR</t>
  </si>
  <si>
    <t>2 yr ext at max</t>
  </si>
  <si>
    <t>Updated 9/17/01</t>
  </si>
  <si>
    <t>subscribed</t>
  </si>
  <si>
    <t>unsubscribed</t>
  </si>
  <si>
    <t>UNSUBSCRIBED WEST INCL. RED ROCK (assumes 120,000/d)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</si>
</sst>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i/>
      <sz val="10"/>
      <name val="Arial"/>
      <family val="2"/>
    </font>
    <font>
      <b/>
      <i/>
      <sz val="12"/>
      <name val="Arial"/>
      <family val="2"/>
    </font>
    <font>
      <b/>
      <i/>
      <sz val="12"/>
      <color indexed="12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sz val="10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7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Border="1"/>
    <xf numFmtId="14" fontId="0" fillId="0" borderId="0" xfId="0" applyNumberFormat="1" applyAlignment="1">
      <alignment horizontal="righ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0" xfId="0" applyNumberFormat="1" applyBorder="1"/>
    <xf numFmtId="0" fontId="0" fillId="0" borderId="4" xfId="0" applyBorder="1" applyAlignment="1">
      <alignment horizontal="right"/>
    </xf>
    <xf numFmtId="0" fontId="0" fillId="0" borderId="5" xfId="0" applyBorder="1"/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0" fontId="4" fillId="0" borderId="0" xfId="0" applyFont="1"/>
    <xf numFmtId="0" fontId="0" fillId="0" borderId="0" xfId="0" applyBorder="1" applyAlignment="1">
      <alignment horizontal="right"/>
    </xf>
    <xf numFmtId="0" fontId="5" fillId="0" borderId="0" xfId="0" applyFont="1" applyAlignment="1">
      <alignment horizontal="left"/>
    </xf>
    <xf numFmtId="17" fontId="0" fillId="0" borderId="0" xfId="0" applyNumberFormat="1"/>
    <xf numFmtId="0" fontId="0" fillId="0" borderId="0" xfId="0" applyFill="1"/>
    <xf numFmtId="0" fontId="0" fillId="0" borderId="6" xfId="0" applyBorder="1"/>
    <xf numFmtId="0" fontId="0" fillId="0" borderId="0" xfId="0" applyAlignment="1">
      <alignment horizontal="left"/>
    </xf>
    <xf numFmtId="3" fontId="0" fillId="0" borderId="7" xfId="0" applyNumberFormat="1" applyBorder="1" applyAlignment="1">
      <alignment horizontal="right"/>
    </xf>
    <xf numFmtId="3" fontId="6" fillId="0" borderId="0" xfId="0" applyNumberFormat="1" applyFont="1"/>
    <xf numFmtId="0" fontId="7" fillId="0" borderId="0" xfId="0" applyFont="1"/>
    <xf numFmtId="3" fontId="7" fillId="0" borderId="0" xfId="0" applyNumberFormat="1" applyFont="1"/>
    <xf numFmtId="3" fontId="0" fillId="0" borderId="8" xfId="0" applyNumberFormat="1" applyBorder="1"/>
    <xf numFmtId="0" fontId="0" fillId="0" borderId="8" xfId="0" applyBorder="1" applyAlignment="1">
      <alignment horizontal="right"/>
    </xf>
    <xf numFmtId="3" fontId="7" fillId="0" borderId="0" xfId="0" applyNumberFormat="1" applyFont="1" applyFill="1"/>
    <xf numFmtId="17" fontId="6" fillId="0" borderId="0" xfId="0" applyNumberFormat="1" applyFont="1" applyFill="1" applyBorder="1"/>
    <xf numFmtId="3" fontId="6" fillId="0" borderId="0" xfId="0" applyNumberFormat="1" applyFont="1" applyFill="1"/>
    <xf numFmtId="0" fontId="8" fillId="0" borderId="0" xfId="0" applyFont="1"/>
    <xf numFmtId="0" fontId="2" fillId="0" borderId="0" xfId="0" applyFont="1"/>
    <xf numFmtId="38" fontId="0" fillId="0" borderId="0" xfId="0" applyNumberFormat="1"/>
    <xf numFmtId="0" fontId="0" fillId="0" borderId="7" xfId="0" applyBorder="1"/>
    <xf numFmtId="0" fontId="9" fillId="0" borderId="0" xfId="0" applyFont="1"/>
    <xf numFmtId="0" fontId="10" fillId="0" borderId="0" xfId="0" applyFont="1"/>
    <xf numFmtId="0" fontId="10" fillId="0" borderId="0" xfId="0" applyFont="1" applyFill="1"/>
    <xf numFmtId="0" fontId="8" fillId="0" borderId="0" xfId="0" applyFont="1" applyAlignment="1">
      <alignment horizontal="center"/>
    </xf>
    <xf numFmtId="0" fontId="11" fillId="0" borderId="0" xfId="0" applyFont="1"/>
    <xf numFmtId="3" fontId="0" fillId="0" borderId="0" xfId="0" applyNumberFormat="1" applyBorder="1" applyAlignment="1">
      <alignment horizontal="right"/>
    </xf>
    <xf numFmtId="0" fontId="0" fillId="0" borderId="9" xfId="0" applyBorder="1"/>
    <xf numFmtId="44" fontId="0" fillId="2" borderId="10" xfId="1" applyFont="1" applyFill="1" applyBorder="1"/>
    <xf numFmtId="0" fontId="0" fillId="2" borderId="11" xfId="0" applyFill="1" applyBorder="1"/>
    <xf numFmtId="0" fontId="0" fillId="2" borderId="9" xfId="0" applyFill="1" applyBorder="1"/>
    <xf numFmtId="3" fontId="0" fillId="2" borderId="0" xfId="0" applyNumberFormat="1" applyFill="1" applyBorder="1"/>
    <xf numFmtId="0" fontId="0" fillId="2" borderId="12" xfId="0" applyFill="1" applyBorder="1"/>
    <xf numFmtId="0" fontId="0" fillId="2" borderId="6" xfId="0" applyFill="1" applyBorder="1"/>
    <xf numFmtId="3" fontId="0" fillId="2" borderId="7" xfId="0" applyNumberFormat="1" applyFill="1" applyBorder="1"/>
    <xf numFmtId="0" fontId="0" fillId="2" borderId="13" xfId="0" applyFill="1" applyBorder="1"/>
    <xf numFmtId="0" fontId="12" fillId="2" borderId="14" xfId="0" applyFont="1" applyFill="1" applyBorder="1"/>
    <xf numFmtId="0" fontId="0" fillId="0" borderId="10" xfId="0" applyBorder="1"/>
    <xf numFmtId="0" fontId="8" fillId="2" borderId="7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0" xfId="0" applyNumberFormat="1" applyBorder="1" applyAlignment="1">
      <alignment horizontal="right"/>
    </xf>
    <xf numFmtId="3" fontId="0" fillId="0" borderId="0" xfId="0" applyNumberFormat="1" applyFill="1" applyBorder="1"/>
    <xf numFmtId="3" fontId="7" fillId="0" borderId="0" xfId="0" applyNumberFormat="1" applyFont="1" applyFill="1" applyBorder="1"/>
    <xf numFmtId="3" fontId="0" fillId="0" borderId="7" xfId="0" applyNumberFormat="1" applyBorder="1"/>
    <xf numFmtId="0" fontId="13" fillId="0" borderId="0" xfId="0" applyFont="1"/>
    <xf numFmtId="0" fontId="6" fillId="0" borderId="0" xfId="0" applyFont="1"/>
    <xf numFmtId="44" fontId="0" fillId="0" borderId="0" xfId="1" applyFont="1"/>
    <xf numFmtId="3" fontId="0" fillId="0" borderId="15" xfId="0" applyNumberFormat="1" applyBorder="1"/>
    <xf numFmtId="0" fontId="0" fillId="0" borderId="0" xfId="0" applyFill="1" applyBorder="1"/>
    <xf numFmtId="3" fontId="6" fillId="0" borderId="8" xfId="0" applyNumberFormat="1" applyFont="1" applyBorder="1"/>
    <xf numFmtId="17" fontId="0" fillId="0" borderId="0" xfId="0" applyNumberFormat="1" applyBorder="1"/>
    <xf numFmtId="3" fontId="6" fillId="0" borderId="0" xfId="0" applyNumberFormat="1" applyFont="1" applyFill="1" applyBorder="1"/>
    <xf numFmtId="3" fontId="6" fillId="0" borderId="8" xfId="0" applyNumberFormat="1" applyFont="1" applyFill="1" applyBorder="1"/>
    <xf numFmtId="3" fontId="0" fillId="0" borderId="0" xfId="0" applyNumberFormat="1" applyFill="1"/>
    <xf numFmtId="0" fontId="0" fillId="0" borderId="9" xfId="0" applyFill="1" applyBorder="1"/>
    <xf numFmtId="3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17" fontId="0" fillId="0" borderId="0" xfId="0" applyNumberFormat="1" applyFill="1"/>
    <xf numFmtId="3" fontId="0" fillId="0" borderId="7" xfId="0" applyNumberFormat="1" applyFill="1" applyBorder="1" applyAlignment="1">
      <alignment horizontal="right"/>
    </xf>
    <xf numFmtId="0" fontId="0" fillId="0" borderId="7" xfId="0" applyFill="1" applyBorder="1"/>
    <xf numFmtId="38" fontId="0" fillId="0" borderId="0" xfId="0" applyNumberFormat="1" applyFill="1"/>
    <xf numFmtId="3" fontId="7" fillId="0" borderId="0" xfId="0" applyNumberFormat="1" applyFont="1" applyBorder="1"/>
    <xf numFmtId="14" fontId="0" fillId="0" borderId="0" xfId="0" applyNumberFormat="1" applyFill="1"/>
    <xf numFmtId="3" fontId="4" fillId="0" borderId="0" xfId="0" applyNumberFormat="1" applyFont="1" applyBorder="1"/>
    <xf numFmtId="0" fontId="0" fillId="0" borderId="0" xfId="0" applyAlignment="1">
      <alignment horizontal="center"/>
    </xf>
    <xf numFmtId="0" fontId="7" fillId="0" borderId="0" xfId="0" applyFont="1" applyFill="1"/>
    <xf numFmtId="9" fontId="0" fillId="0" borderId="0" xfId="0" applyNumberFormat="1"/>
    <xf numFmtId="0" fontId="0" fillId="3" borderId="0" xfId="0" applyFill="1"/>
    <xf numFmtId="17" fontId="0" fillId="3" borderId="0" xfId="0" applyNumberFormat="1" applyFill="1"/>
    <xf numFmtId="3" fontId="7" fillId="3" borderId="0" xfId="0" applyNumberFormat="1" applyFont="1" applyFill="1"/>
    <xf numFmtId="3" fontId="0" fillId="3" borderId="0" xfId="0" applyNumberFormat="1" applyFill="1"/>
    <xf numFmtId="0" fontId="7" fillId="3" borderId="0" xfId="0" applyFont="1" applyFill="1"/>
    <xf numFmtId="3" fontId="0" fillId="3" borderId="0" xfId="0" applyNumberFormat="1" applyFill="1" applyAlignment="1">
      <alignment horizontal="right"/>
    </xf>
    <xf numFmtId="3" fontId="0" fillId="3" borderId="7" xfId="0" applyNumberFormat="1" applyFill="1" applyBorder="1" applyAlignment="1">
      <alignment horizontal="right"/>
    </xf>
    <xf numFmtId="9" fontId="0" fillId="3" borderId="0" xfId="0" applyNumberFormat="1" applyFill="1"/>
    <xf numFmtId="0" fontId="0" fillId="3" borderId="7" xfId="0" applyFill="1" applyBorder="1"/>
    <xf numFmtId="9" fontId="0" fillId="4" borderId="0" xfId="0" applyNumberFormat="1" applyFill="1"/>
    <xf numFmtId="9" fontId="0" fillId="0" borderId="0" xfId="0" applyNumberFormat="1" applyFill="1"/>
    <xf numFmtId="0" fontId="0" fillId="4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6"/>
  <sheetViews>
    <sheetView zoomScaleNormal="100" workbookViewId="0">
      <selection activeCell="E83" sqref="E83"/>
    </sheetView>
  </sheetViews>
  <sheetFormatPr defaultRowHeight="12.75" x14ac:dyDescent="0.2"/>
  <cols>
    <col min="1" max="1" width="12.7109375" customWidth="1"/>
    <col min="3" max="4" width="10.7109375" customWidth="1"/>
    <col min="5" max="5" width="13" bestFit="1" customWidth="1"/>
    <col min="6" max="6" width="10.42578125" bestFit="1" customWidth="1"/>
    <col min="7" max="7" width="9.28515625" bestFit="1" customWidth="1"/>
    <col min="8" max="8" width="9.85546875" bestFit="1" customWidth="1"/>
    <col min="9" max="10" width="10.7109375" customWidth="1"/>
    <col min="11" max="11" width="13.7109375" customWidth="1"/>
    <col min="12" max="12" width="5.7109375" customWidth="1"/>
    <col min="13" max="13" width="10.7109375" customWidth="1"/>
  </cols>
  <sheetData>
    <row r="1" spans="1:14" x14ac:dyDescent="0.2">
      <c r="A1" s="35" t="s">
        <v>173</v>
      </c>
    </row>
    <row r="2" spans="1:14" x14ac:dyDescent="0.2">
      <c r="C2" t="s">
        <v>129</v>
      </c>
    </row>
    <row r="3" spans="1:14" x14ac:dyDescent="0.2">
      <c r="C3" t="s">
        <v>28</v>
      </c>
    </row>
    <row r="4" spans="1:14" x14ac:dyDescent="0.2">
      <c r="C4" t="s">
        <v>43</v>
      </c>
    </row>
    <row r="5" spans="1:14" x14ac:dyDescent="0.2">
      <c r="C5" t="s">
        <v>44</v>
      </c>
    </row>
    <row r="7" spans="1:14" x14ac:dyDescent="0.2">
      <c r="K7" s="16" t="s">
        <v>1</v>
      </c>
      <c r="M7" s="10" t="s">
        <v>1</v>
      </c>
    </row>
    <row r="8" spans="1:14" x14ac:dyDescent="0.2">
      <c r="A8" s="55" t="s">
        <v>113</v>
      </c>
      <c r="B8" s="56" t="s">
        <v>99</v>
      </c>
      <c r="C8" s="8" t="s">
        <v>9</v>
      </c>
      <c r="D8" s="8" t="s">
        <v>10</v>
      </c>
      <c r="E8" s="9" t="s">
        <v>8</v>
      </c>
      <c r="F8" s="9" t="s">
        <v>2</v>
      </c>
      <c r="G8" s="8" t="s">
        <v>3</v>
      </c>
      <c r="H8" s="9" t="s">
        <v>36</v>
      </c>
      <c r="I8" s="9" t="s">
        <v>63</v>
      </c>
      <c r="J8" s="13" t="s">
        <v>4</v>
      </c>
      <c r="K8" s="17" t="s">
        <v>87</v>
      </c>
      <c r="L8" s="14" t="s">
        <v>1</v>
      </c>
      <c r="M8" s="11" t="s">
        <v>55</v>
      </c>
      <c r="N8" s="7" t="s">
        <v>56</v>
      </c>
    </row>
    <row r="9" spans="1:14" x14ac:dyDescent="0.2">
      <c r="A9" s="41"/>
      <c r="B9" s="41"/>
      <c r="C9" s="54"/>
      <c r="D9" s="5"/>
      <c r="E9" s="19"/>
      <c r="F9" s="19"/>
      <c r="G9" s="5"/>
      <c r="H9" s="19"/>
      <c r="I9" s="19"/>
      <c r="J9" s="19"/>
      <c r="K9" s="15"/>
      <c r="L9" s="5"/>
      <c r="M9" s="19"/>
      <c r="N9" s="7"/>
    </row>
    <row r="10" spans="1:14" x14ac:dyDescent="0.2">
      <c r="A10" s="41"/>
      <c r="B10" s="41"/>
      <c r="C10" s="44" t="s">
        <v>161</v>
      </c>
      <c r="D10" s="5" t="s">
        <v>161</v>
      </c>
      <c r="E10" s="43">
        <v>30000</v>
      </c>
      <c r="F10" s="19">
        <v>27496</v>
      </c>
      <c r="G10" s="5" t="s">
        <v>40</v>
      </c>
      <c r="H10" s="58">
        <v>36929</v>
      </c>
      <c r="I10" s="58">
        <v>37164</v>
      </c>
      <c r="J10" s="15" t="s">
        <v>162</v>
      </c>
      <c r="K10" s="15" t="s">
        <v>59</v>
      </c>
      <c r="L10" s="5" t="s">
        <v>38</v>
      </c>
      <c r="M10" s="19"/>
      <c r="N10" s="63" t="s">
        <v>163</v>
      </c>
    </row>
    <row r="11" spans="1:14" x14ac:dyDescent="0.2">
      <c r="A11" s="41"/>
      <c r="B11" s="41"/>
      <c r="C11" s="44" t="s">
        <v>18</v>
      </c>
      <c r="D11" t="s">
        <v>12</v>
      </c>
      <c r="E11" s="3">
        <v>25000</v>
      </c>
      <c r="F11">
        <v>24924</v>
      </c>
      <c r="G11" t="s">
        <v>20</v>
      </c>
      <c r="H11" s="1">
        <v>35309</v>
      </c>
      <c r="I11" s="1">
        <v>38017</v>
      </c>
      <c r="J11" s="1" t="s">
        <v>70</v>
      </c>
      <c r="K11" s="1" t="s">
        <v>83</v>
      </c>
      <c r="L11" t="s">
        <v>5</v>
      </c>
      <c r="M11" s="6">
        <v>37652</v>
      </c>
    </row>
    <row r="12" spans="1:14" x14ac:dyDescent="0.2">
      <c r="A12" s="41"/>
      <c r="B12" s="41"/>
      <c r="C12" s="44" t="s">
        <v>18</v>
      </c>
      <c r="D12" t="s">
        <v>12</v>
      </c>
      <c r="E12" s="3">
        <v>100000</v>
      </c>
      <c r="F12">
        <v>24925</v>
      </c>
      <c r="G12" t="s">
        <v>25</v>
      </c>
      <c r="H12" s="1">
        <v>35309</v>
      </c>
      <c r="I12" s="1">
        <v>38017</v>
      </c>
      <c r="J12" s="1" t="s">
        <v>70</v>
      </c>
      <c r="K12" s="1" t="s">
        <v>83</v>
      </c>
      <c r="L12" t="s">
        <v>5</v>
      </c>
      <c r="M12" s="6">
        <v>37652</v>
      </c>
    </row>
    <row r="13" spans="1:14" x14ac:dyDescent="0.2">
      <c r="C13" s="44" t="s">
        <v>18</v>
      </c>
      <c r="D13" t="s">
        <v>12</v>
      </c>
      <c r="E13" s="3">
        <v>30000</v>
      </c>
      <c r="F13">
        <v>24927</v>
      </c>
      <c r="G13" t="s">
        <v>26</v>
      </c>
      <c r="H13" s="1">
        <v>35309</v>
      </c>
      <c r="I13" s="1">
        <v>38748</v>
      </c>
      <c r="J13" s="1" t="s">
        <v>71</v>
      </c>
      <c r="K13" s="1" t="s">
        <v>83</v>
      </c>
      <c r="L13" s="5" t="s">
        <v>5</v>
      </c>
      <c r="M13" s="6">
        <v>38383</v>
      </c>
    </row>
    <row r="14" spans="1:14" x14ac:dyDescent="0.2">
      <c r="C14" s="44" t="s">
        <v>18</v>
      </c>
      <c r="D14" t="s">
        <v>12</v>
      </c>
      <c r="E14" s="3">
        <v>15000</v>
      </c>
      <c r="F14">
        <v>25067</v>
      </c>
      <c r="G14" t="s">
        <v>27</v>
      </c>
      <c r="H14" s="1">
        <v>35309</v>
      </c>
      <c r="I14" s="1">
        <v>37225</v>
      </c>
      <c r="J14" s="1" t="s">
        <v>69</v>
      </c>
      <c r="K14" s="1" t="s">
        <v>83</v>
      </c>
      <c r="L14" t="s">
        <v>5</v>
      </c>
      <c r="M14" s="2" t="s">
        <v>79</v>
      </c>
    </row>
    <row r="15" spans="1:14" x14ac:dyDescent="0.2">
      <c r="B15" s="3"/>
      <c r="C15" s="44" t="s">
        <v>18</v>
      </c>
      <c r="D15" t="s">
        <v>12</v>
      </c>
      <c r="E15" s="3">
        <v>10000</v>
      </c>
      <c r="F15">
        <v>25397</v>
      </c>
      <c r="G15" t="s">
        <v>16</v>
      </c>
      <c r="H15" s="1">
        <v>35886</v>
      </c>
      <c r="I15" s="1">
        <v>37711</v>
      </c>
      <c r="J15" s="1" t="s">
        <v>68</v>
      </c>
      <c r="K15" s="1" t="s">
        <v>83</v>
      </c>
      <c r="L15" t="s">
        <v>5</v>
      </c>
      <c r="M15" s="6">
        <v>37346</v>
      </c>
    </row>
    <row r="16" spans="1:14" x14ac:dyDescent="0.2">
      <c r="C16" s="44" t="s">
        <v>18</v>
      </c>
      <c r="D16" t="s">
        <v>12</v>
      </c>
      <c r="E16" s="3">
        <v>85000</v>
      </c>
      <c r="F16">
        <v>26044</v>
      </c>
      <c r="G16" t="s">
        <v>30</v>
      </c>
      <c r="H16" s="1">
        <v>35886</v>
      </c>
      <c r="I16" s="1">
        <v>37925</v>
      </c>
      <c r="J16" s="1" t="s">
        <v>69</v>
      </c>
      <c r="K16" s="1" t="s">
        <v>83</v>
      </c>
      <c r="L16" t="s">
        <v>5</v>
      </c>
      <c r="M16" s="6">
        <v>37560</v>
      </c>
    </row>
    <row r="17" spans="1:14" x14ac:dyDescent="0.2">
      <c r="C17" s="44" t="s">
        <v>18</v>
      </c>
      <c r="D17" t="s">
        <v>12</v>
      </c>
      <c r="E17" s="3">
        <v>59000</v>
      </c>
      <c r="F17">
        <v>26436</v>
      </c>
      <c r="G17" t="s">
        <v>30</v>
      </c>
      <c r="H17" s="1">
        <v>36100</v>
      </c>
      <c r="I17" s="1">
        <v>37925</v>
      </c>
      <c r="J17" s="1" t="s">
        <v>68</v>
      </c>
      <c r="K17" s="1" t="s">
        <v>83</v>
      </c>
      <c r="L17" t="s">
        <v>5</v>
      </c>
      <c r="M17" s="6">
        <v>37560</v>
      </c>
    </row>
    <row r="18" spans="1:14" x14ac:dyDescent="0.2">
      <c r="C18" s="44" t="s">
        <v>18</v>
      </c>
      <c r="D18" t="s">
        <v>12</v>
      </c>
      <c r="E18" s="3">
        <v>30000</v>
      </c>
      <c r="F18">
        <v>27342</v>
      </c>
      <c r="G18" t="s">
        <v>39</v>
      </c>
      <c r="H18" s="1">
        <v>36892</v>
      </c>
      <c r="I18" s="1">
        <v>37621</v>
      </c>
      <c r="J18" s="1" t="s">
        <v>67</v>
      </c>
      <c r="K18" s="1" t="s">
        <v>98</v>
      </c>
      <c r="L18" t="s">
        <v>5</v>
      </c>
      <c r="M18" s="6">
        <v>37437</v>
      </c>
    </row>
    <row r="19" spans="1:14" x14ac:dyDescent="0.2">
      <c r="A19" t="s">
        <v>115</v>
      </c>
      <c r="B19" s="3">
        <f>SUM(E11:E19)</f>
        <v>376000</v>
      </c>
      <c r="C19" s="44" t="s">
        <v>18</v>
      </c>
      <c r="D19" t="s">
        <v>12</v>
      </c>
      <c r="E19" s="3">
        <v>22000</v>
      </c>
      <c r="F19">
        <v>27370</v>
      </c>
      <c r="G19" t="s">
        <v>53</v>
      </c>
      <c r="H19" s="1">
        <v>36892</v>
      </c>
      <c r="I19" s="1">
        <v>37621</v>
      </c>
      <c r="J19" s="1" t="s">
        <v>67</v>
      </c>
      <c r="K19" s="1" t="s">
        <v>98</v>
      </c>
      <c r="L19" t="s">
        <v>5</v>
      </c>
      <c r="M19" s="6">
        <v>37437</v>
      </c>
    </row>
    <row r="20" spans="1:14" x14ac:dyDescent="0.2">
      <c r="C20" s="44" t="s">
        <v>21</v>
      </c>
      <c r="D20" t="s">
        <v>12</v>
      </c>
      <c r="E20" s="3">
        <v>12500</v>
      </c>
      <c r="F20">
        <v>24669</v>
      </c>
      <c r="G20" t="s">
        <v>22</v>
      </c>
      <c r="H20" s="1">
        <v>35309</v>
      </c>
      <c r="I20" s="1">
        <v>38748</v>
      </c>
      <c r="J20" s="1" t="s">
        <v>71</v>
      </c>
      <c r="K20" s="1" t="s">
        <v>83</v>
      </c>
      <c r="L20" t="s">
        <v>5</v>
      </c>
      <c r="M20" s="6">
        <v>38383</v>
      </c>
    </row>
    <row r="21" spans="1:14" x14ac:dyDescent="0.2">
      <c r="C21" s="44" t="s">
        <v>21</v>
      </c>
      <c r="D21" t="s">
        <v>12</v>
      </c>
      <c r="E21" s="3">
        <v>125000</v>
      </c>
      <c r="F21">
        <v>27047</v>
      </c>
      <c r="G21" t="s">
        <v>49</v>
      </c>
      <c r="H21" s="1">
        <v>36557</v>
      </c>
      <c r="I21" s="1">
        <v>38717</v>
      </c>
      <c r="J21" s="1" t="s">
        <v>69</v>
      </c>
      <c r="K21" s="1" t="s">
        <v>57</v>
      </c>
      <c r="L21" t="s">
        <v>38</v>
      </c>
      <c r="M21" s="6"/>
      <c r="N21" t="s">
        <v>97</v>
      </c>
    </row>
    <row r="22" spans="1:14" x14ac:dyDescent="0.2">
      <c r="C22" s="44" t="s">
        <v>21</v>
      </c>
      <c r="D22" t="s">
        <v>12</v>
      </c>
      <c r="E22" s="3">
        <v>15000</v>
      </c>
      <c r="F22">
        <v>27651</v>
      </c>
      <c r="G22" t="s">
        <v>27</v>
      </c>
      <c r="H22" s="1">
        <v>37073</v>
      </c>
      <c r="I22" s="1">
        <v>37164</v>
      </c>
      <c r="J22" s="1" t="s">
        <v>158</v>
      </c>
      <c r="K22" s="1" t="s">
        <v>84</v>
      </c>
      <c r="L22" s="1" t="s">
        <v>38</v>
      </c>
      <c r="M22" s="6"/>
      <c r="N22" s="1" t="s">
        <v>159</v>
      </c>
    </row>
    <row r="23" spans="1:14" x14ac:dyDescent="0.2">
      <c r="C23" s="44" t="s">
        <v>21</v>
      </c>
      <c r="D23" t="s">
        <v>12</v>
      </c>
      <c r="E23" s="3">
        <v>13500</v>
      </c>
      <c r="F23">
        <v>27344</v>
      </c>
      <c r="G23" t="s">
        <v>29</v>
      </c>
      <c r="H23" s="1">
        <v>36892</v>
      </c>
      <c r="I23" s="1">
        <v>37621</v>
      </c>
      <c r="J23" s="1" t="s">
        <v>81</v>
      </c>
      <c r="K23" s="1" t="s">
        <v>57</v>
      </c>
      <c r="L23" t="s">
        <v>38</v>
      </c>
      <c r="M23" s="2"/>
    </row>
    <row r="24" spans="1:14" x14ac:dyDescent="0.2">
      <c r="A24" t="s">
        <v>116</v>
      </c>
      <c r="B24" s="3">
        <f>SUM(E20:E24)</f>
        <v>187200</v>
      </c>
      <c r="C24" s="44" t="s">
        <v>21</v>
      </c>
      <c r="D24" t="s">
        <v>12</v>
      </c>
      <c r="E24" s="3">
        <v>21200</v>
      </c>
      <c r="F24">
        <v>27371</v>
      </c>
      <c r="G24" t="s">
        <v>53</v>
      </c>
      <c r="H24" s="1">
        <v>36923</v>
      </c>
      <c r="I24" s="1">
        <v>37256</v>
      </c>
      <c r="J24" s="1" t="s">
        <v>82</v>
      </c>
      <c r="K24" s="1" t="s">
        <v>84</v>
      </c>
      <c r="L24" t="s">
        <v>38</v>
      </c>
      <c r="M24" s="2"/>
    </row>
    <row r="25" spans="1:14" x14ac:dyDescent="0.2">
      <c r="B25" s="3"/>
      <c r="C25" s="44" t="s">
        <v>12</v>
      </c>
      <c r="D25" t="s">
        <v>11</v>
      </c>
      <c r="E25" s="3">
        <v>20000</v>
      </c>
      <c r="F25">
        <v>24809</v>
      </c>
      <c r="G25" t="s">
        <v>14</v>
      </c>
      <c r="H25" s="1">
        <v>35400</v>
      </c>
      <c r="I25" s="1">
        <v>37225</v>
      </c>
      <c r="J25" s="1" t="s">
        <v>68</v>
      </c>
      <c r="K25" s="1" t="s">
        <v>83</v>
      </c>
      <c r="L25" t="s">
        <v>5</v>
      </c>
      <c r="M25" s="2" t="s">
        <v>79</v>
      </c>
    </row>
    <row r="26" spans="1:14" x14ac:dyDescent="0.2">
      <c r="A26" t="s">
        <v>117</v>
      </c>
      <c r="B26" s="3">
        <f>SUM(E25:E26)</f>
        <v>100000</v>
      </c>
      <c r="C26" s="44" t="s">
        <v>12</v>
      </c>
      <c r="D26" t="s">
        <v>11</v>
      </c>
      <c r="E26" s="3">
        <v>80000</v>
      </c>
      <c r="F26">
        <v>25025</v>
      </c>
      <c r="G26" t="s">
        <v>27</v>
      </c>
      <c r="H26" s="1">
        <v>35400</v>
      </c>
      <c r="I26" s="1">
        <v>39051</v>
      </c>
      <c r="J26" s="1" t="s">
        <v>66</v>
      </c>
      <c r="K26" s="1" t="s">
        <v>83</v>
      </c>
      <c r="L26" t="s">
        <v>5</v>
      </c>
      <c r="M26" s="6">
        <v>38686</v>
      </c>
      <c r="N26" t="s">
        <v>92</v>
      </c>
    </row>
    <row r="27" spans="1:14" x14ac:dyDescent="0.2">
      <c r="C27" s="72" t="s">
        <v>11</v>
      </c>
      <c r="D27" s="22" t="s">
        <v>11</v>
      </c>
      <c r="E27" s="71">
        <v>35714</v>
      </c>
      <c r="F27" s="22">
        <v>24198</v>
      </c>
      <c r="G27" t="s">
        <v>17</v>
      </c>
      <c r="H27" s="1">
        <v>34851</v>
      </c>
      <c r="I27" s="6">
        <v>37590</v>
      </c>
      <c r="J27" s="24" t="s">
        <v>100</v>
      </c>
      <c r="K27" s="1" t="s">
        <v>83</v>
      </c>
      <c r="L27" t="s">
        <v>5</v>
      </c>
      <c r="M27" s="6">
        <v>37225</v>
      </c>
      <c r="N27" t="s">
        <v>101</v>
      </c>
    </row>
    <row r="28" spans="1:14" x14ac:dyDescent="0.2">
      <c r="C28" s="72" t="s">
        <v>11</v>
      </c>
      <c r="D28" s="22" t="s">
        <v>11</v>
      </c>
      <c r="E28" s="71">
        <v>1000</v>
      </c>
      <c r="F28" s="22">
        <v>24754</v>
      </c>
      <c r="G28" t="s">
        <v>24</v>
      </c>
      <c r="H28" s="1">
        <v>35125</v>
      </c>
      <c r="I28" s="80">
        <v>38472</v>
      </c>
      <c r="J28" s="1" t="s">
        <v>69</v>
      </c>
      <c r="K28" s="1" t="s">
        <v>154</v>
      </c>
      <c r="L28" t="s">
        <v>38</v>
      </c>
      <c r="M28" s="2"/>
    </row>
    <row r="29" spans="1:14" x14ac:dyDescent="0.2">
      <c r="C29" s="72" t="s">
        <v>11</v>
      </c>
      <c r="D29" s="22" t="s">
        <v>11</v>
      </c>
      <c r="E29" s="73" t="s">
        <v>15</v>
      </c>
      <c r="F29" s="22">
        <v>24194</v>
      </c>
      <c r="G29" t="s">
        <v>16</v>
      </c>
      <c r="H29" s="1">
        <v>35339</v>
      </c>
      <c r="I29" s="1">
        <v>37164</v>
      </c>
      <c r="J29" s="1" t="s">
        <v>68</v>
      </c>
      <c r="K29" s="1" t="s">
        <v>83</v>
      </c>
      <c r="L29" t="s">
        <v>5</v>
      </c>
      <c r="M29" s="2" t="s">
        <v>79</v>
      </c>
      <c r="N29" s="1" t="s">
        <v>93</v>
      </c>
    </row>
    <row r="30" spans="1:14" x14ac:dyDescent="0.2">
      <c r="C30" s="72" t="s">
        <v>11</v>
      </c>
      <c r="D30" s="22" t="s">
        <v>11</v>
      </c>
      <c r="E30" s="71">
        <v>40000</v>
      </c>
      <c r="F30" s="22">
        <v>26606</v>
      </c>
      <c r="G30" t="s">
        <v>61</v>
      </c>
      <c r="H30" s="1">
        <v>36100</v>
      </c>
      <c r="I30" s="1">
        <v>37925</v>
      </c>
      <c r="J30" s="1" t="s">
        <v>68</v>
      </c>
      <c r="K30" s="1" t="s">
        <v>83</v>
      </c>
      <c r="L30" s="1" t="s">
        <v>5</v>
      </c>
      <c r="M30" s="6">
        <v>37560</v>
      </c>
      <c r="N30" s="1" t="s">
        <v>96</v>
      </c>
    </row>
    <row r="31" spans="1:14" x14ac:dyDescent="0.2">
      <c r="C31" s="72" t="s">
        <v>11</v>
      </c>
      <c r="D31" s="22" t="s">
        <v>11</v>
      </c>
      <c r="E31" s="71">
        <v>8000</v>
      </c>
      <c r="F31" s="22">
        <v>26740</v>
      </c>
      <c r="G31" t="s">
        <v>20</v>
      </c>
      <c r="H31" s="1">
        <v>36312</v>
      </c>
      <c r="I31" s="1">
        <v>39113</v>
      </c>
      <c r="J31" s="1" t="s">
        <v>70</v>
      </c>
      <c r="K31" s="1" t="s">
        <v>83</v>
      </c>
      <c r="L31" t="s">
        <v>5</v>
      </c>
      <c r="M31" s="6">
        <v>38749</v>
      </c>
    </row>
    <row r="32" spans="1:14" x14ac:dyDescent="0.2">
      <c r="C32" s="72" t="s">
        <v>11</v>
      </c>
      <c r="D32" s="22" t="s">
        <v>11</v>
      </c>
      <c r="E32" s="71">
        <v>1613</v>
      </c>
      <c r="F32" s="22">
        <v>27104</v>
      </c>
      <c r="G32" t="s">
        <v>42</v>
      </c>
      <c r="H32" s="1">
        <v>36557</v>
      </c>
      <c r="I32" s="1">
        <v>38383</v>
      </c>
      <c r="J32" s="1" t="s">
        <v>68</v>
      </c>
      <c r="K32" s="1" t="s">
        <v>83</v>
      </c>
      <c r="L32" t="s">
        <v>5</v>
      </c>
      <c r="M32" s="6">
        <v>38018</v>
      </c>
    </row>
    <row r="33" spans="1:14" x14ac:dyDescent="0.2">
      <c r="C33" s="72" t="s">
        <v>11</v>
      </c>
      <c r="D33" s="22" t="s">
        <v>11</v>
      </c>
      <c r="E33" s="71">
        <v>400000</v>
      </c>
      <c r="F33" s="22">
        <v>27161</v>
      </c>
      <c r="G33" t="s">
        <v>45</v>
      </c>
      <c r="H33" s="1">
        <v>36617</v>
      </c>
      <c r="I33" s="1">
        <v>37711</v>
      </c>
      <c r="J33" s="1" t="s">
        <v>80</v>
      </c>
      <c r="K33" s="1" t="s">
        <v>46</v>
      </c>
      <c r="L33" t="s">
        <v>38</v>
      </c>
      <c r="M33" s="2"/>
    </row>
    <row r="34" spans="1:14" x14ac:dyDescent="0.2">
      <c r="C34" s="72" t="s">
        <v>11</v>
      </c>
      <c r="D34" s="22" t="s">
        <v>11</v>
      </c>
      <c r="E34" s="71">
        <v>20000</v>
      </c>
      <c r="F34" s="22">
        <v>27291</v>
      </c>
      <c r="G34" t="s">
        <v>32</v>
      </c>
      <c r="H34" s="1">
        <v>36739</v>
      </c>
      <c r="I34" s="1">
        <v>37468</v>
      </c>
      <c r="J34" s="1" t="s">
        <v>81</v>
      </c>
      <c r="K34" s="1" t="s">
        <v>57</v>
      </c>
      <c r="L34" t="s">
        <v>38</v>
      </c>
      <c r="M34" s="2"/>
    </row>
    <row r="35" spans="1:14" x14ac:dyDescent="0.2">
      <c r="C35" s="72" t="s">
        <v>11</v>
      </c>
      <c r="D35" s="22" t="s">
        <v>11</v>
      </c>
      <c r="E35" s="71">
        <v>1400</v>
      </c>
      <c r="F35" s="22">
        <v>27420</v>
      </c>
      <c r="G35" t="s">
        <v>52</v>
      </c>
      <c r="H35" s="1">
        <v>36861</v>
      </c>
      <c r="I35" s="1">
        <v>37225</v>
      </c>
      <c r="J35" s="1" t="s">
        <v>67</v>
      </c>
      <c r="K35" s="1" t="s">
        <v>57</v>
      </c>
      <c r="L35" t="s">
        <v>38</v>
      </c>
      <c r="M35" s="2"/>
    </row>
    <row r="36" spans="1:14" x14ac:dyDescent="0.2">
      <c r="C36" s="72" t="s">
        <v>11</v>
      </c>
      <c r="D36" s="22" t="s">
        <v>11</v>
      </c>
      <c r="E36" s="71">
        <v>20000</v>
      </c>
      <c r="F36" s="22">
        <v>27349</v>
      </c>
      <c r="G36" t="s">
        <v>32</v>
      </c>
      <c r="H36" s="1">
        <v>36892</v>
      </c>
      <c r="I36" s="1">
        <v>38717</v>
      </c>
      <c r="J36" s="1" t="s">
        <v>68</v>
      </c>
      <c r="K36" s="1" t="s">
        <v>57</v>
      </c>
      <c r="L36" t="s">
        <v>38</v>
      </c>
      <c r="M36" s="2"/>
    </row>
    <row r="37" spans="1:14" x14ac:dyDescent="0.2">
      <c r="C37" s="72" t="s">
        <v>11</v>
      </c>
      <c r="D37" s="22" t="s">
        <v>11</v>
      </c>
      <c r="E37" s="71">
        <v>20000</v>
      </c>
      <c r="F37" s="22">
        <v>27579</v>
      </c>
      <c r="G37" t="s">
        <v>32</v>
      </c>
      <c r="H37" s="1">
        <v>37012</v>
      </c>
      <c r="I37" s="1">
        <v>37407</v>
      </c>
      <c r="J37" s="1" t="s">
        <v>80</v>
      </c>
      <c r="K37" s="1" t="s">
        <v>57</v>
      </c>
      <c r="L37" s="1" t="s">
        <v>38</v>
      </c>
      <c r="M37" s="2"/>
    </row>
    <row r="38" spans="1:14" x14ac:dyDescent="0.2">
      <c r="A38" s="5"/>
      <c r="C38" s="72" t="s">
        <v>11</v>
      </c>
      <c r="D38" s="22" t="s">
        <v>11</v>
      </c>
      <c r="E38" s="71">
        <v>2500</v>
      </c>
      <c r="F38" s="74">
        <v>27600</v>
      </c>
      <c r="G38" t="s">
        <v>135</v>
      </c>
      <c r="H38" s="1">
        <v>37043</v>
      </c>
      <c r="I38" s="1">
        <v>37407</v>
      </c>
      <c r="J38" s="1" t="s">
        <v>67</v>
      </c>
      <c r="K38" s="1" t="s">
        <v>57</v>
      </c>
      <c r="L38" s="1" t="s">
        <v>38</v>
      </c>
      <c r="M38" s="2"/>
    </row>
    <row r="39" spans="1:14" x14ac:dyDescent="0.2">
      <c r="C39" s="72" t="s">
        <v>11</v>
      </c>
      <c r="D39" s="22" t="s">
        <v>11</v>
      </c>
      <c r="E39" s="71">
        <v>50000</v>
      </c>
      <c r="F39" s="74">
        <v>27495</v>
      </c>
      <c r="G39" t="s">
        <v>140</v>
      </c>
      <c r="H39" s="1">
        <v>36951</v>
      </c>
      <c r="I39" s="1">
        <v>37711</v>
      </c>
      <c r="J39" s="1" t="s">
        <v>141</v>
      </c>
      <c r="K39" s="1" t="s">
        <v>57</v>
      </c>
      <c r="L39" s="1" t="s">
        <v>38</v>
      </c>
      <c r="M39" s="2"/>
    </row>
    <row r="40" spans="1:14" x14ac:dyDescent="0.2">
      <c r="A40" t="s">
        <v>119</v>
      </c>
      <c r="B40" s="3">
        <f>SUM(E27:E40)</f>
        <v>610227</v>
      </c>
      <c r="C40" s="72" t="s">
        <v>11</v>
      </c>
      <c r="D40" s="22" t="s">
        <v>11</v>
      </c>
      <c r="E40" s="71">
        <v>10000</v>
      </c>
      <c r="F40" s="22">
        <v>27377</v>
      </c>
      <c r="G40" t="s">
        <v>33</v>
      </c>
      <c r="H40" s="1">
        <v>36951</v>
      </c>
      <c r="I40" s="1">
        <v>37315</v>
      </c>
      <c r="J40" s="1" t="s">
        <v>67</v>
      </c>
      <c r="K40" s="1" t="s">
        <v>57</v>
      </c>
      <c r="L40" t="s">
        <v>38</v>
      </c>
      <c r="M40" s="2"/>
    </row>
    <row r="41" spans="1:14" x14ac:dyDescent="0.2">
      <c r="C41" s="44" t="s">
        <v>18</v>
      </c>
      <c r="D41" t="s">
        <v>11</v>
      </c>
      <c r="E41" s="3">
        <v>32000</v>
      </c>
      <c r="F41">
        <v>24568</v>
      </c>
      <c r="G41" t="s">
        <v>139</v>
      </c>
      <c r="H41" s="1">
        <v>35400</v>
      </c>
      <c r="I41" s="1">
        <v>37256</v>
      </c>
      <c r="J41" s="1" t="s">
        <v>69</v>
      </c>
      <c r="K41" s="1" t="s">
        <v>83</v>
      </c>
      <c r="L41" t="s">
        <v>5</v>
      </c>
      <c r="M41" s="2" t="s">
        <v>79</v>
      </c>
    </row>
    <row r="42" spans="1:14" x14ac:dyDescent="0.2">
      <c r="A42" t="s">
        <v>118</v>
      </c>
      <c r="B42" s="3">
        <f>SUM(E41:E42)</f>
        <v>40000</v>
      </c>
      <c r="C42" s="44" t="s">
        <v>18</v>
      </c>
      <c r="D42" t="s">
        <v>11</v>
      </c>
      <c r="E42" s="3">
        <v>8000</v>
      </c>
      <c r="F42">
        <v>24654</v>
      </c>
      <c r="G42" t="s">
        <v>20</v>
      </c>
      <c r="H42" s="1">
        <v>35400</v>
      </c>
      <c r="I42" s="1">
        <v>37256</v>
      </c>
      <c r="J42" s="1" t="s">
        <v>69</v>
      </c>
      <c r="K42" s="1" t="s">
        <v>83</v>
      </c>
      <c r="L42" t="s">
        <v>5</v>
      </c>
      <c r="M42" s="2" t="s">
        <v>79</v>
      </c>
    </row>
    <row r="43" spans="1:14" x14ac:dyDescent="0.2">
      <c r="C43" s="44" t="s">
        <v>12</v>
      </c>
      <c r="D43" t="s">
        <v>13</v>
      </c>
      <c r="E43" s="3">
        <v>200000</v>
      </c>
      <c r="F43">
        <v>20715</v>
      </c>
      <c r="G43" t="s">
        <v>0</v>
      </c>
      <c r="H43" s="1">
        <v>33664</v>
      </c>
      <c r="I43" s="1">
        <v>38656</v>
      </c>
      <c r="J43" s="1" t="s">
        <v>64</v>
      </c>
      <c r="K43" s="1" t="s">
        <v>83</v>
      </c>
      <c r="L43" t="s">
        <v>5</v>
      </c>
      <c r="M43" s="6">
        <v>38291</v>
      </c>
      <c r="N43" t="s">
        <v>88</v>
      </c>
    </row>
    <row r="44" spans="1:14" x14ac:dyDescent="0.2">
      <c r="C44" s="44" t="s">
        <v>12</v>
      </c>
      <c r="D44" t="s">
        <v>13</v>
      </c>
      <c r="E44" s="3">
        <v>25000</v>
      </c>
      <c r="F44">
        <v>20834</v>
      </c>
      <c r="G44" t="s">
        <v>7</v>
      </c>
      <c r="H44" s="1">
        <v>33664</v>
      </c>
      <c r="I44" s="1">
        <v>39141</v>
      </c>
      <c r="J44" s="1" t="s">
        <v>65</v>
      </c>
      <c r="K44" s="1" t="s">
        <v>83</v>
      </c>
      <c r="L44" t="s">
        <v>5</v>
      </c>
      <c r="M44" s="6">
        <v>38776</v>
      </c>
      <c r="N44" t="s">
        <v>88</v>
      </c>
    </row>
    <row r="45" spans="1:14" x14ac:dyDescent="0.2">
      <c r="C45" s="44" t="s">
        <v>12</v>
      </c>
      <c r="D45" t="s">
        <v>13</v>
      </c>
      <c r="E45" s="3">
        <v>20000</v>
      </c>
      <c r="F45">
        <v>20835</v>
      </c>
      <c r="G45" t="s">
        <v>6</v>
      </c>
      <c r="H45" s="1">
        <v>33664</v>
      </c>
      <c r="I45" s="1">
        <v>37315</v>
      </c>
      <c r="J45" s="1" t="s">
        <v>66</v>
      </c>
      <c r="K45" s="1" t="s">
        <v>83</v>
      </c>
      <c r="L45" t="s">
        <v>5</v>
      </c>
      <c r="M45" s="6" t="s">
        <v>79</v>
      </c>
      <c r="N45" t="s">
        <v>89</v>
      </c>
    </row>
    <row r="46" spans="1:14" x14ac:dyDescent="0.2">
      <c r="C46" s="44" t="s">
        <v>12</v>
      </c>
      <c r="D46" t="s">
        <v>13</v>
      </c>
      <c r="E46" s="3">
        <v>150000</v>
      </c>
      <c r="F46">
        <v>21175</v>
      </c>
      <c r="G46" t="s">
        <v>14</v>
      </c>
      <c r="H46" s="1">
        <v>33679</v>
      </c>
      <c r="I46" s="1">
        <v>39172</v>
      </c>
      <c r="J46" s="1" t="s">
        <v>65</v>
      </c>
      <c r="K46" s="1" t="s">
        <v>83</v>
      </c>
      <c r="L46" t="s">
        <v>5</v>
      </c>
      <c r="M46" s="6">
        <v>38807</v>
      </c>
      <c r="N46" t="s">
        <v>89</v>
      </c>
    </row>
    <row r="47" spans="1:14" x14ac:dyDescent="0.2">
      <c r="C47" s="44" t="s">
        <v>12</v>
      </c>
      <c r="D47" t="s">
        <v>13</v>
      </c>
      <c r="E47" s="3">
        <v>1346</v>
      </c>
      <c r="F47">
        <v>21372</v>
      </c>
      <c r="G47" t="s">
        <v>50</v>
      </c>
      <c r="H47" s="1">
        <v>34001</v>
      </c>
      <c r="I47" s="1">
        <v>37986</v>
      </c>
      <c r="J47" s="1" t="s">
        <v>71</v>
      </c>
      <c r="K47" s="1" t="s">
        <v>83</v>
      </c>
      <c r="L47" t="s">
        <v>5</v>
      </c>
      <c r="M47" s="6">
        <v>37621</v>
      </c>
      <c r="N47" t="s">
        <v>90</v>
      </c>
    </row>
    <row r="48" spans="1:14" x14ac:dyDescent="0.2">
      <c r="C48" s="44" t="s">
        <v>12</v>
      </c>
      <c r="D48" t="s">
        <v>13</v>
      </c>
      <c r="E48" s="3">
        <v>20000</v>
      </c>
      <c r="F48">
        <v>25923</v>
      </c>
      <c r="G48" t="s">
        <v>29</v>
      </c>
      <c r="H48" s="1">
        <v>35855</v>
      </c>
      <c r="I48" s="1">
        <v>39141</v>
      </c>
      <c r="J48" s="1" t="s">
        <v>75</v>
      </c>
      <c r="K48" s="1" t="s">
        <v>83</v>
      </c>
      <c r="L48" t="s">
        <v>5</v>
      </c>
      <c r="M48" s="6">
        <v>38776</v>
      </c>
    </row>
    <row r="49" spans="1:16" x14ac:dyDescent="0.2">
      <c r="C49" s="44" t="s">
        <v>12</v>
      </c>
      <c r="D49" t="s">
        <v>13</v>
      </c>
      <c r="E49" s="3">
        <v>25000</v>
      </c>
      <c r="F49">
        <v>26371</v>
      </c>
      <c r="G49" t="s">
        <v>32</v>
      </c>
      <c r="H49" s="1">
        <v>36100</v>
      </c>
      <c r="I49" s="1">
        <v>39172</v>
      </c>
      <c r="J49" s="1" t="s">
        <v>77</v>
      </c>
      <c r="K49" s="1" t="s">
        <v>83</v>
      </c>
      <c r="L49" t="s">
        <v>5</v>
      </c>
      <c r="M49" s="6">
        <v>38807</v>
      </c>
    </row>
    <row r="50" spans="1:16" x14ac:dyDescent="0.2">
      <c r="A50" t="s">
        <v>120</v>
      </c>
      <c r="B50" s="3">
        <f>SUM(E43:E50)</f>
        <v>466346</v>
      </c>
      <c r="C50" s="44" t="s">
        <v>12</v>
      </c>
      <c r="D50" t="s">
        <v>13</v>
      </c>
      <c r="E50" s="3">
        <v>25000</v>
      </c>
      <c r="F50">
        <v>26677</v>
      </c>
      <c r="G50" t="s">
        <v>54</v>
      </c>
      <c r="H50" s="1">
        <v>36251</v>
      </c>
      <c r="I50" s="1">
        <v>39172</v>
      </c>
      <c r="J50" s="1" t="s">
        <v>77</v>
      </c>
      <c r="K50" s="1" t="s">
        <v>83</v>
      </c>
      <c r="L50" t="s">
        <v>5</v>
      </c>
      <c r="M50" s="6">
        <v>38807</v>
      </c>
    </row>
    <row r="51" spans="1:16" x14ac:dyDescent="0.2">
      <c r="C51" s="44" t="s">
        <v>12</v>
      </c>
      <c r="D51" t="s">
        <v>48</v>
      </c>
      <c r="E51" s="3">
        <v>10000</v>
      </c>
      <c r="F51">
        <v>24670</v>
      </c>
      <c r="G51" t="s">
        <v>23</v>
      </c>
      <c r="H51" s="1">
        <v>35490</v>
      </c>
      <c r="I51" s="1">
        <v>39172</v>
      </c>
      <c r="J51" s="1" t="s">
        <v>73</v>
      </c>
      <c r="K51" s="1" t="s">
        <v>83</v>
      </c>
      <c r="L51" t="s">
        <v>5</v>
      </c>
      <c r="M51" s="6">
        <v>38807</v>
      </c>
      <c r="N51" t="s">
        <v>94</v>
      </c>
    </row>
    <row r="52" spans="1:16" x14ac:dyDescent="0.2">
      <c r="C52" s="44" t="s">
        <v>12</v>
      </c>
      <c r="D52" t="s">
        <v>48</v>
      </c>
      <c r="E52" s="3">
        <v>25000</v>
      </c>
      <c r="F52">
        <v>25700</v>
      </c>
      <c r="G52" t="s">
        <v>53</v>
      </c>
      <c r="H52" s="1">
        <v>35796</v>
      </c>
      <c r="I52" s="1">
        <v>37621</v>
      </c>
      <c r="J52" s="1" t="s">
        <v>68</v>
      </c>
      <c r="K52" s="1" t="s">
        <v>83</v>
      </c>
      <c r="L52" t="s">
        <v>5</v>
      </c>
      <c r="M52" s="6">
        <v>37256</v>
      </c>
    </row>
    <row r="53" spans="1:16" x14ac:dyDescent="0.2">
      <c r="C53" s="44" t="s">
        <v>12</v>
      </c>
      <c r="D53" t="s">
        <v>48</v>
      </c>
      <c r="E53" s="3">
        <v>8600</v>
      </c>
      <c r="F53">
        <v>26125</v>
      </c>
      <c r="G53" t="s">
        <v>31</v>
      </c>
      <c r="H53" s="1">
        <v>35947</v>
      </c>
      <c r="I53" s="1">
        <v>37772</v>
      </c>
      <c r="J53" s="1" t="s">
        <v>68</v>
      </c>
      <c r="K53" s="1" t="s">
        <v>83</v>
      </c>
      <c r="L53" t="s">
        <v>5</v>
      </c>
      <c r="M53" s="6">
        <v>37407</v>
      </c>
    </row>
    <row r="54" spans="1:16" x14ac:dyDescent="0.2">
      <c r="C54" s="44" t="s">
        <v>12</v>
      </c>
      <c r="D54" t="s">
        <v>48</v>
      </c>
      <c r="E54" s="3">
        <v>20000</v>
      </c>
      <c r="F54">
        <v>26960</v>
      </c>
      <c r="G54" t="s">
        <v>41</v>
      </c>
      <c r="H54" s="1">
        <v>36617</v>
      </c>
      <c r="I54" s="1">
        <v>38077</v>
      </c>
      <c r="J54" s="1" t="s">
        <v>78</v>
      </c>
      <c r="K54" s="1" t="s">
        <v>172</v>
      </c>
      <c r="L54" t="s">
        <v>5</v>
      </c>
      <c r="M54" s="6">
        <v>37711</v>
      </c>
    </row>
    <row r="55" spans="1:16" x14ac:dyDescent="0.2">
      <c r="C55" s="44" t="s">
        <v>12</v>
      </c>
      <c r="D55" t="s">
        <v>48</v>
      </c>
      <c r="E55" s="3">
        <v>25000</v>
      </c>
      <c r="F55">
        <v>26719</v>
      </c>
      <c r="G55" t="s">
        <v>35</v>
      </c>
      <c r="H55" s="1">
        <v>36647</v>
      </c>
      <c r="I55" s="1">
        <v>38472</v>
      </c>
      <c r="J55" s="1" t="s">
        <v>68</v>
      </c>
      <c r="K55" s="1" t="s">
        <v>46</v>
      </c>
      <c r="L55" t="s">
        <v>38</v>
      </c>
      <c r="M55" s="6"/>
    </row>
    <row r="56" spans="1:16" x14ac:dyDescent="0.2">
      <c r="C56" s="44" t="s">
        <v>12</v>
      </c>
      <c r="D56" t="s">
        <v>48</v>
      </c>
      <c r="E56" s="3">
        <v>3500</v>
      </c>
      <c r="F56">
        <v>26813</v>
      </c>
      <c r="G56" t="s">
        <v>37</v>
      </c>
      <c r="H56" s="1">
        <v>36647</v>
      </c>
      <c r="I56" s="1">
        <v>39506</v>
      </c>
      <c r="J56" s="1" t="s">
        <v>77</v>
      </c>
      <c r="K56" s="1" t="s">
        <v>46</v>
      </c>
      <c r="L56" t="s">
        <v>38</v>
      </c>
      <c r="M56" s="20"/>
    </row>
    <row r="57" spans="1:16" x14ac:dyDescent="0.2">
      <c r="C57" s="44" t="s">
        <v>12</v>
      </c>
      <c r="D57" t="s">
        <v>48</v>
      </c>
      <c r="E57" s="3">
        <v>21500</v>
      </c>
      <c r="F57">
        <v>26816</v>
      </c>
      <c r="G57" t="s">
        <v>39</v>
      </c>
      <c r="H57" s="1">
        <v>36647</v>
      </c>
      <c r="I57" s="1">
        <v>38472</v>
      </c>
      <c r="J57" s="1" t="s">
        <v>68</v>
      </c>
      <c r="K57" s="1" t="s">
        <v>46</v>
      </c>
      <c r="L57" t="s">
        <v>38</v>
      </c>
      <c r="M57" s="2"/>
    </row>
    <row r="58" spans="1:16" x14ac:dyDescent="0.2">
      <c r="A58" t="s">
        <v>121</v>
      </c>
      <c r="B58" s="3">
        <f>SUM(E51:E58)</f>
        <v>153600</v>
      </c>
      <c r="C58" s="44" t="s">
        <v>12</v>
      </c>
      <c r="D58" t="s">
        <v>48</v>
      </c>
      <c r="E58" s="3">
        <v>40000</v>
      </c>
      <c r="F58">
        <v>26884</v>
      </c>
      <c r="G58" t="s">
        <v>54</v>
      </c>
      <c r="H58" s="1">
        <v>36647</v>
      </c>
      <c r="I58" s="1">
        <v>38656</v>
      </c>
      <c r="J58" s="1" t="s">
        <v>69</v>
      </c>
      <c r="K58" s="1" t="s">
        <v>83</v>
      </c>
      <c r="L58" t="s">
        <v>5</v>
      </c>
      <c r="M58" s="6">
        <v>38291</v>
      </c>
    </row>
    <row r="59" spans="1:16" x14ac:dyDescent="0.2">
      <c r="C59" s="44" t="s">
        <v>11</v>
      </c>
      <c r="D59" t="s">
        <v>48</v>
      </c>
      <c r="E59" s="3">
        <v>306000</v>
      </c>
      <c r="F59">
        <v>8255</v>
      </c>
      <c r="G59" t="s">
        <v>0</v>
      </c>
      <c r="H59" s="1">
        <v>32782</v>
      </c>
      <c r="I59" s="1">
        <v>38656</v>
      </c>
      <c r="J59" s="1" t="s">
        <v>109</v>
      </c>
      <c r="K59" s="1" t="s">
        <v>83</v>
      </c>
      <c r="L59" t="s">
        <v>5</v>
      </c>
      <c r="M59" s="6">
        <v>38291</v>
      </c>
      <c r="N59" t="s">
        <v>88</v>
      </c>
    </row>
    <row r="60" spans="1:16" x14ac:dyDescent="0.2">
      <c r="C60" s="44" t="s">
        <v>11</v>
      </c>
      <c r="D60" t="s">
        <v>48</v>
      </c>
      <c r="E60" s="3">
        <v>40000</v>
      </c>
      <c r="F60">
        <v>25841</v>
      </c>
      <c r="G60" t="s">
        <v>14</v>
      </c>
      <c r="H60" s="1">
        <v>35827</v>
      </c>
      <c r="I60" s="1">
        <v>37560</v>
      </c>
      <c r="J60" s="1" t="s">
        <v>74</v>
      </c>
      <c r="K60" s="1" t="s">
        <v>83</v>
      </c>
      <c r="L60" t="s">
        <v>5</v>
      </c>
      <c r="M60" s="6">
        <v>37195</v>
      </c>
    </row>
    <row r="61" spans="1:16" x14ac:dyDescent="0.2">
      <c r="C61" s="44" t="s">
        <v>11</v>
      </c>
      <c r="D61" t="s">
        <v>48</v>
      </c>
      <c r="E61" s="3">
        <v>70000</v>
      </c>
      <c r="F61">
        <v>26490</v>
      </c>
      <c r="G61" t="s">
        <v>61</v>
      </c>
      <c r="H61" s="1">
        <v>36100</v>
      </c>
      <c r="I61" s="1">
        <v>37925</v>
      </c>
      <c r="J61" s="1" t="s">
        <v>68</v>
      </c>
      <c r="K61" s="1" t="s">
        <v>83</v>
      </c>
      <c r="L61" t="s">
        <v>5</v>
      </c>
      <c r="M61" s="6">
        <v>37560</v>
      </c>
      <c r="N61" s="1" t="s">
        <v>96</v>
      </c>
    </row>
    <row r="62" spans="1:16" x14ac:dyDescent="0.2">
      <c r="C62" s="44" t="s">
        <v>11</v>
      </c>
      <c r="D62" t="s">
        <v>48</v>
      </c>
      <c r="E62" s="3">
        <v>21000</v>
      </c>
      <c r="F62">
        <v>26511</v>
      </c>
      <c r="G62" t="s">
        <v>14</v>
      </c>
      <c r="H62" s="1">
        <v>36100</v>
      </c>
      <c r="I62" s="1">
        <v>37560</v>
      </c>
      <c r="J62" s="1" t="s">
        <v>78</v>
      </c>
      <c r="K62" s="1" t="s">
        <v>83</v>
      </c>
      <c r="L62" s="1" t="s">
        <v>5</v>
      </c>
      <c r="M62" s="6">
        <v>37195</v>
      </c>
    </row>
    <row r="63" spans="1:16" x14ac:dyDescent="0.2">
      <c r="C63" s="44" t="s">
        <v>11</v>
      </c>
      <c r="D63" t="s">
        <v>48</v>
      </c>
      <c r="E63" s="3">
        <v>8000</v>
      </c>
      <c r="F63">
        <v>26683</v>
      </c>
      <c r="G63" t="s">
        <v>34</v>
      </c>
      <c r="H63" s="1">
        <v>36220</v>
      </c>
      <c r="I63" s="1">
        <v>37711</v>
      </c>
      <c r="J63" s="1" t="s">
        <v>67</v>
      </c>
      <c r="K63" s="1" t="s">
        <v>98</v>
      </c>
      <c r="L63" t="s">
        <v>5</v>
      </c>
      <c r="M63" s="6">
        <v>37529</v>
      </c>
    </row>
    <row r="64" spans="1:16" x14ac:dyDescent="0.2">
      <c r="C64" s="44" t="s">
        <v>11</v>
      </c>
      <c r="D64" t="s">
        <v>48</v>
      </c>
      <c r="E64" s="3">
        <v>40000</v>
      </c>
      <c r="F64">
        <v>26758</v>
      </c>
      <c r="G64" t="s">
        <v>32</v>
      </c>
      <c r="H64" s="1">
        <v>36647</v>
      </c>
      <c r="I64" s="1">
        <v>38472</v>
      </c>
      <c r="J64" s="1" t="s">
        <v>68</v>
      </c>
      <c r="K64" s="1" t="s">
        <v>83</v>
      </c>
      <c r="L64" t="s">
        <v>5</v>
      </c>
      <c r="M64" s="6">
        <v>38107</v>
      </c>
      <c r="P64" s="3"/>
    </row>
    <row r="65" spans="1:14" x14ac:dyDescent="0.2">
      <c r="C65" s="44" t="s">
        <v>11</v>
      </c>
      <c r="D65" t="s">
        <v>48</v>
      </c>
      <c r="E65" s="3">
        <v>10000</v>
      </c>
      <c r="F65">
        <v>26819</v>
      </c>
      <c r="G65" t="s">
        <v>40</v>
      </c>
      <c r="H65" s="1">
        <v>36647</v>
      </c>
      <c r="I65" s="1">
        <v>38472</v>
      </c>
      <c r="J65" s="1" t="s">
        <v>68</v>
      </c>
      <c r="K65" s="1" t="s">
        <v>83</v>
      </c>
      <c r="L65" t="s">
        <v>5</v>
      </c>
      <c r="M65" s="6">
        <v>38107</v>
      </c>
    </row>
    <row r="66" spans="1:14" x14ac:dyDescent="0.2">
      <c r="C66" s="44" t="s">
        <v>11</v>
      </c>
      <c r="D66" t="s">
        <v>48</v>
      </c>
      <c r="E66" s="3">
        <v>14000</v>
      </c>
      <c r="F66">
        <v>27252</v>
      </c>
      <c r="G66" t="s">
        <v>47</v>
      </c>
      <c r="H66" s="1">
        <v>36831</v>
      </c>
      <c r="I66" s="1">
        <v>40482</v>
      </c>
      <c r="J66" s="1" t="s">
        <v>66</v>
      </c>
      <c r="K66" s="1" t="s">
        <v>57</v>
      </c>
      <c r="L66" t="s">
        <v>38</v>
      </c>
      <c r="M66" s="2"/>
      <c r="N66" s="1" t="s">
        <v>86</v>
      </c>
    </row>
    <row r="67" spans="1:14" x14ac:dyDescent="0.2">
      <c r="C67" s="44" t="s">
        <v>11</v>
      </c>
      <c r="D67" t="s">
        <v>48</v>
      </c>
      <c r="E67" s="3">
        <v>49000</v>
      </c>
      <c r="F67">
        <v>27293</v>
      </c>
      <c r="G67" t="s">
        <v>39</v>
      </c>
      <c r="H67" s="1">
        <v>36831</v>
      </c>
      <c r="I67" s="1">
        <v>37195</v>
      </c>
      <c r="J67" s="1" t="s">
        <v>67</v>
      </c>
      <c r="K67" s="1" t="s">
        <v>57</v>
      </c>
      <c r="L67" t="s">
        <v>38</v>
      </c>
      <c r="M67" s="2"/>
    </row>
    <row r="68" spans="1:14" x14ac:dyDescent="0.2">
      <c r="B68" s="3"/>
      <c r="C68" s="44" t="s">
        <v>11</v>
      </c>
      <c r="D68" t="s">
        <v>48</v>
      </c>
      <c r="E68" s="3">
        <v>20000</v>
      </c>
      <c r="F68">
        <v>27340</v>
      </c>
      <c r="G68" t="s">
        <v>51</v>
      </c>
      <c r="H68" s="1">
        <v>36923</v>
      </c>
      <c r="I68" s="1">
        <v>37287</v>
      </c>
      <c r="J68" s="1" t="s">
        <v>67</v>
      </c>
      <c r="K68" s="1" t="s">
        <v>85</v>
      </c>
      <c r="L68" t="s">
        <v>5</v>
      </c>
      <c r="M68" s="6">
        <v>37103</v>
      </c>
    </row>
    <row r="69" spans="1:14" x14ac:dyDescent="0.2">
      <c r="B69" s="3"/>
      <c r="C69" s="44" t="s">
        <v>11</v>
      </c>
      <c r="D69" t="s">
        <v>48</v>
      </c>
      <c r="E69" s="3">
        <v>3000</v>
      </c>
      <c r="F69">
        <v>22037</v>
      </c>
      <c r="G69" t="s">
        <v>47</v>
      </c>
      <c r="H69" s="1">
        <v>34001</v>
      </c>
      <c r="I69" s="1">
        <v>34365</v>
      </c>
      <c r="J69" s="1" t="s">
        <v>67</v>
      </c>
      <c r="K69" s="1" t="s">
        <v>125</v>
      </c>
      <c r="L69" s="1" t="s">
        <v>38</v>
      </c>
      <c r="M69" s="6"/>
    </row>
    <row r="70" spans="1:14" x14ac:dyDescent="0.2">
      <c r="B70" s="3"/>
      <c r="C70" s="44" t="s">
        <v>11</v>
      </c>
      <c r="D70" t="s">
        <v>48</v>
      </c>
      <c r="E70" s="3">
        <v>400</v>
      </c>
      <c r="F70">
        <v>26635</v>
      </c>
      <c r="G70" t="s">
        <v>126</v>
      </c>
      <c r="H70" s="1">
        <v>36161</v>
      </c>
      <c r="I70" s="1">
        <v>37256</v>
      </c>
      <c r="J70" s="1" t="s">
        <v>81</v>
      </c>
      <c r="K70" s="1" t="s">
        <v>85</v>
      </c>
      <c r="L70" s="1" t="s">
        <v>5</v>
      </c>
      <c r="M70" s="6" t="s">
        <v>79</v>
      </c>
    </row>
    <row r="71" spans="1:14" x14ac:dyDescent="0.2">
      <c r="A71" t="s">
        <v>122</v>
      </c>
      <c r="B71" s="3">
        <f>SUM(E59:E71)-E71</f>
        <v>581400</v>
      </c>
      <c r="C71" s="44" t="s">
        <v>11</v>
      </c>
      <c r="D71" t="s">
        <v>48</v>
      </c>
      <c r="E71" s="3">
        <v>14000</v>
      </c>
      <c r="F71">
        <v>27334</v>
      </c>
      <c r="G71" t="s">
        <v>34</v>
      </c>
      <c r="H71" s="1">
        <v>36982</v>
      </c>
      <c r="I71" s="1">
        <v>37195</v>
      </c>
      <c r="J71" s="1" t="s">
        <v>82</v>
      </c>
      <c r="K71" s="1" t="s">
        <v>84</v>
      </c>
      <c r="L71" t="s">
        <v>38</v>
      </c>
      <c r="M71" s="2"/>
      <c r="N71" s="1"/>
    </row>
    <row r="72" spans="1:14" x14ac:dyDescent="0.2">
      <c r="A72" t="s">
        <v>123</v>
      </c>
      <c r="B72" s="3">
        <f>E72</f>
        <v>90000</v>
      </c>
      <c r="C72" s="44" t="s">
        <v>62</v>
      </c>
      <c r="D72" t="s">
        <v>48</v>
      </c>
      <c r="E72" s="3">
        <v>90000</v>
      </c>
      <c r="F72">
        <v>25071</v>
      </c>
      <c r="G72" t="s">
        <v>53</v>
      </c>
      <c r="H72" s="1">
        <v>35400</v>
      </c>
      <c r="I72" s="1">
        <v>39782</v>
      </c>
      <c r="J72" s="1" t="s">
        <v>72</v>
      </c>
      <c r="K72" s="1" t="s">
        <v>83</v>
      </c>
      <c r="L72" t="s">
        <v>5</v>
      </c>
      <c r="M72" s="6">
        <v>39416</v>
      </c>
      <c r="N72" t="s">
        <v>95</v>
      </c>
    </row>
    <row r="73" spans="1:14" x14ac:dyDescent="0.2">
      <c r="C73" s="44" t="s">
        <v>13</v>
      </c>
      <c r="D73" t="s">
        <v>48</v>
      </c>
      <c r="E73" s="3">
        <v>10000</v>
      </c>
      <c r="F73">
        <v>20747</v>
      </c>
      <c r="G73" t="s">
        <v>6</v>
      </c>
      <c r="H73" s="1">
        <v>33664</v>
      </c>
      <c r="I73" s="1">
        <v>37315</v>
      </c>
      <c r="J73" s="1" t="s">
        <v>66</v>
      </c>
      <c r="K73" s="1" t="s">
        <v>83</v>
      </c>
      <c r="L73" t="s">
        <v>5</v>
      </c>
      <c r="M73" s="6" t="s">
        <v>79</v>
      </c>
      <c r="N73" t="s">
        <v>91</v>
      </c>
    </row>
    <row r="74" spans="1:14" x14ac:dyDescent="0.2">
      <c r="C74" s="44" t="s">
        <v>13</v>
      </c>
      <c r="D74" t="s">
        <v>48</v>
      </c>
      <c r="E74" s="3">
        <v>10000</v>
      </c>
      <c r="F74">
        <v>20748</v>
      </c>
      <c r="G74" t="s">
        <v>6</v>
      </c>
      <c r="H74" s="1">
        <v>33664</v>
      </c>
      <c r="I74" s="1">
        <v>37315</v>
      </c>
      <c r="J74" s="1" t="s">
        <v>66</v>
      </c>
      <c r="K74" s="1" t="s">
        <v>83</v>
      </c>
      <c r="L74" t="s">
        <v>5</v>
      </c>
      <c r="M74" s="6" t="s">
        <v>79</v>
      </c>
      <c r="N74" t="s">
        <v>91</v>
      </c>
    </row>
    <row r="75" spans="1:14" x14ac:dyDescent="0.2">
      <c r="C75" s="44" t="s">
        <v>13</v>
      </c>
      <c r="D75" t="s">
        <v>48</v>
      </c>
      <c r="E75" s="3">
        <v>25000</v>
      </c>
      <c r="F75">
        <v>20822</v>
      </c>
      <c r="G75" t="s">
        <v>7</v>
      </c>
      <c r="H75" s="1">
        <v>33664</v>
      </c>
      <c r="I75" s="1">
        <v>39141</v>
      </c>
      <c r="J75" s="1" t="s">
        <v>65</v>
      </c>
      <c r="K75" s="1" t="s">
        <v>83</v>
      </c>
      <c r="L75" t="s">
        <v>5</v>
      </c>
      <c r="M75" s="6">
        <v>38776</v>
      </c>
      <c r="N75" t="s">
        <v>88</v>
      </c>
    </row>
    <row r="76" spans="1:14" x14ac:dyDescent="0.2">
      <c r="C76" s="44" t="s">
        <v>13</v>
      </c>
      <c r="D76" t="s">
        <v>48</v>
      </c>
      <c r="E76" s="3">
        <v>150000</v>
      </c>
      <c r="F76">
        <v>21165</v>
      </c>
      <c r="G76" t="s">
        <v>14</v>
      </c>
      <c r="H76" s="1">
        <v>33679</v>
      </c>
      <c r="I76" s="1">
        <v>39172</v>
      </c>
      <c r="J76" s="1" t="s">
        <v>65</v>
      </c>
      <c r="K76" s="1" t="s">
        <v>83</v>
      </c>
      <c r="L76" t="s">
        <v>5</v>
      </c>
      <c r="M76" s="6">
        <v>38807</v>
      </c>
      <c r="N76" t="s">
        <v>89</v>
      </c>
    </row>
    <row r="77" spans="1:14" x14ac:dyDescent="0.2">
      <c r="C77" s="44" t="s">
        <v>13</v>
      </c>
      <c r="D77" t="s">
        <v>48</v>
      </c>
      <c r="E77" s="3">
        <v>20000</v>
      </c>
      <c r="F77">
        <v>25924</v>
      </c>
      <c r="G77" t="s">
        <v>29</v>
      </c>
      <c r="H77" s="1">
        <v>35855</v>
      </c>
      <c r="I77" s="1">
        <v>39141</v>
      </c>
      <c r="J77" s="1" t="s">
        <v>75</v>
      </c>
      <c r="K77" s="1" t="s">
        <v>83</v>
      </c>
      <c r="L77" t="s">
        <v>5</v>
      </c>
      <c r="M77" s="6">
        <v>38776</v>
      </c>
    </row>
    <row r="78" spans="1:14" x14ac:dyDescent="0.2">
      <c r="C78" s="44" t="s">
        <v>13</v>
      </c>
      <c r="D78" t="s">
        <v>48</v>
      </c>
      <c r="E78" s="3">
        <v>25000</v>
      </c>
      <c r="F78">
        <v>26372</v>
      </c>
      <c r="G78" t="s">
        <v>32</v>
      </c>
      <c r="H78" s="1">
        <v>36100</v>
      </c>
      <c r="I78" s="1">
        <v>39172</v>
      </c>
      <c r="J78" s="1" t="s">
        <v>77</v>
      </c>
      <c r="K78" s="1" t="s">
        <v>83</v>
      </c>
      <c r="L78" t="s">
        <v>5</v>
      </c>
      <c r="M78" s="6">
        <v>38807</v>
      </c>
    </row>
    <row r="79" spans="1:14" x14ac:dyDescent="0.2">
      <c r="A79" t="s">
        <v>124</v>
      </c>
      <c r="B79" s="3">
        <f>SUM(E73:E79)</f>
        <v>265000</v>
      </c>
      <c r="C79" s="44" t="s">
        <v>13</v>
      </c>
      <c r="D79" t="s">
        <v>48</v>
      </c>
      <c r="E79" s="3">
        <v>25000</v>
      </c>
      <c r="F79">
        <v>26678</v>
      </c>
      <c r="G79" t="s">
        <v>54</v>
      </c>
      <c r="H79" s="1">
        <v>36251</v>
      </c>
      <c r="I79" s="1">
        <v>39172</v>
      </c>
      <c r="J79" s="1" t="s">
        <v>77</v>
      </c>
      <c r="K79" s="1" t="s">
        <v>83</v>
      </c>
      <c r="L79" t="s">
        <v>5</v>
      </c>
      <c r="M79" s="6">
        <v>38807</v>
      </c>
    </row>
    <row r="80" spans="1:14" x14ac:dyDescent="0.2">
      <c r="A80" s="64" t="s">
        <v>137</v>
      </c>
      <c r="B80" s="3">
        <f>E80</f>
        <v>1300</v>
      </c>
      <c r="C80" s="23" t="s">
        <v>48</v>
      </c>
      <c r="D80" s="5" t="s">
        <v>48</v>
      </c>
      <c r="E80" s="43">
        <v>1300</v>
      </c>
      <c r="F80" s="19">
        <v>27583</v>
      </c>
      <c r="G80" s="5" t="s">
        <v>37</v>
      </c>
      <c r="H80" s="58">
        <v>37012</v>
      </c>
      <c r="I80" s="58">
        <v>37346</v>
      </c>
      <c r="J80" s="15" t="s">
        <v>82</v>
      </c>
      <c r="K80" s="15" t="s">
        <v>84</v>
      </c>
      <c r="L80" s="5" t="s">
        <v>38</v>
      </c>
      <c r="M80" s="19"/>
      <c r="N80" s="63" t="s">
        <v>136</v>
      </c>
    </row>
    <row r="81" spans="1:14" x14ac:dyDescent="0.2">
      <c r="A81" s="45"/>
      <c r="B81" s="53" t="s">
        <v>99</v>
      </c>
      <c r="C81" s="53" t="s">
        <v>127</v>
      </c>
      <c r="D81" s="46"/>
      <c r="E81" s="19"/>
      <c r="F81" s="19"/>
      <c r="G81" s="5"/>
      <c r="H81" s="19"/>
      <c r="I81" s="19"/>
      <c r="J81" s="19"/>
      <c r="K81" s="15"/>
      <c r="L81" s="5"/>
      <c r="M81" s="19"/>
      <c r="N81" s="7"/>
    </row>
    <row r="82" spans="1:14" x14ac:dyDescent="0.2">
      <c r="A82" s="47" t="s">
        <v>48</v>
      </c>
      <c r="B82" s="48">
        <f>SUM(B58+B71+B72+B79)</f>
        <v>1090000</v>
      </c>
      <c r="C82" s="48">
        <f>1090000-B82</f>
        <v>0</v>
      </c>
      <c r="D82" s="49"/>
      <c r="E82" s="43"/>
      <c r="F82" s="19"/>
      <c r="G82" s="5"/>
      <c r="H82" s="19"/>
      <c r="I82" s="19"/>
      <c r="J82" s="19"/>
      <c r="K82" s="15"/>
      <c r="L82" s="5"/>
      <c r="M82" s="19"/>
      <c r="N82" s="7"/>
    </row>
    <row r="83" spans="1:14" x14ac:dyDescent="0.2">
      <c r="A83" s="47" t="s">
        <v>128</v>
      </c>
      <c r="B83" s="48">
        <f>B26+B42+B50+B58+B72</f>
        <v>849946</v>
      </c>
      <c r="C83" s="48">
        <f>850000-B83</f>
        <v>54</v>
      </c>
      <c r="D83" s="49"/>
      <c r="E83" s="3"/>
      <c r="H83" s="1"/>
      <c r="I83" s="1"/>
      <c r="J83" s="1"/>
      <c r="K83" s="1"/>
      <c r="M83" s="2"/>
      <c r="N83" s="1"/>
    </row>
    <row r="84" spans="1:14" x14ac:dyDescent="0.2">
      <c r="A84" s="47" t="s">
        <v>18</v>
      </c>
      <c r="B84" s="48">
        <f>(B19+B42+B72)-30000</f>
        <v>476000</v>
      </c>
      <c r="C84" s="48">
        <f>476000-B84</f>
        <v>0</v>
      </c>
      <c r="D84" s="49"/>
      <c r="E84" s="3"/>
      <c r="H84" s="1"/>
      <c r="I84" s="1"/>
      <c r="J84" s="1"/>
      <c r="K84" s="1"/>
      <c r="M84" s="2"/>
      <c r="N84" s="1"/>
    </row>
    <row r="85" spans="1:14" x14ac:dyDescent="0.2">
      <c r="A85" s="50" t="s">
        <v>21</v>
      </c>
      <c r="B85" s="51">
        <f>B24</f>
        <v>187200</v>
      </c>
      <c r="C85" s="51">
        <f>205000-B85</f>
        <v>17800</v>
      </c>
      <c r="D85" s="52"/>
      <c r="E85" s="3"/>
      <c r="H85" s="1"/>
      <c r="I85" s="1"/>
      <c r="J85" s="1"/>
      <c r="K85" s="1"/>
      <c r="M85" s="2"/>
      <c r="N85" s="1"/>
    </row>
    <row r="86" spans="1:14" x14ac:dyDescent="0.2">
      <c r="B86" s="3"/>
      <c r="E86" s="3"/>
      <c r="H86" s="1"/>
      <c r="I86" s="1"/>
      <c r="J86" s="1"/>
      <c r="K86" s="1"/>
      <c r="M86" s="2"/>
      <c r="N86" s="1"/>
    </row>
    <row r="87" spans="1:14" x14ac:dyDescent="0.2">
      <c r="B87" s="3"/>
      <c r="C87" s="42" t="s">
        <v>114</v>
      </c>
      <c r="E87" s="3"/>
      <c r="H87" s="1"/>
      <c r="I87" s="1"/>
      <c r="J87" s="1"/>
      <c r="K87" s="1"/>
      <c r="M87" s="2"/>
      <c r="N87" s="1"/>
    </row>
    <row r="88" spans="1:14" x14ac:dyDescent="0.2">
      <c r="B88" s="3"/>
      <c r="C88" s="42"/>
      <c r="E88" s="3"/>
      <c r="H88" s="1"/>
      <c r="I88" s="1"/>
      <c r="J88" s="1"/>
      <c r="K88" s="1"/>
      <c r="M88" s="2"/>
      <c r="N88" s="1"/>
    </row>
    <row r="89" spans="1:14" x14ac:dyDescent="0.2">
      <c r="B89" s="3"/>
      <c r="C89" t="s">
        <v>12</v>
      </c>
      <c r="D89" t="s">
        <v>48</v>
      </c>
      <c r="E89" s="3">
        <v>13500</v>
      </c>
      <c r="F89">
        <v>27457</v>
      </c>
      <c r="G89" t="s">
        <v>58</v>
      </c>
      <c r="H89" s="1">
        <v>37226</v>
      </c>
      <c r="I89" s="1">
        <v>37256</v>
      </c>
      <c r="J89" s="1" t="s">
        <v>82</v>
      </c>
      <c r="K89" s="1" t="s">
        <v>84</v>
      </c>
      <c r="L89" t="s">
        <v>38</v>
      </c>
      <c r="M89" s="2"/>
    </row>
    <row r="90" spans="1:14" x14ac:dyDescent="0.2">
      <c r="C90" t="s">
        <v>12</v>
      </c>
      <c r="D90" t="s">
        <v>48</v>
      </c>
      <c r="E90" s="3">
        <v>27500</v>
      </c>
      <c r="F90">
        <v>27454</v>
      </c>
      <c r="G90" t="s">
        <v>40</v>
      </c>
      <c r="H90" s="1">
        <v>37257</v>
      </c>
      <c r="I90" s="1">
        <v>37621</v>
      </c>
      <c r="J90" s="1" t="s">
        <v>67</v>
      </c>
      <c r="K90" s="1" t="s">
        <v>59</v>
      </c>
      <c r="L90" t="s">
        <v>38</v>
      </c>
      <c r="M90" s="2"/>
    </row>
    <row r="91" spans="1:14" x14ac:dyDescent="0.2">
      <c r="C91" t="s">
        <v>12</v>
      </c>
      <c r="D91" t="s">
        <v>48</v>
      </c>
      <c r="E91" s="4">
        <v>20000</v>
      </c>
      <c r="F91" s="2">
        <v>27566</v>
      </c>
      <c r="G91" t="s">
        <v>6</v>
      </c>
      <c r="H91" s="6">
        <v>37316</v>
      </c>
      <c r="I91" s="6">
        <v>39172</v>
      </c>
      <c r="J91" s="24" t="s">
        <v>69</v>
      </c>
      <c r="K91" s="24" t="s">
        <v>85</v>
      </c>
      <c r="L91" t="s">
        <v>5</v>
      </c>
      <c r="M91" s="6">
        <v>38807</v>
      </c>
      <c r="N91" s="7"/>
    </row>
    <row r="92" spans="1:14" x14ac:dyDescent="0.2">
      <c r="A92" s="5"/>
      <c r="C92" t="s">
        <v>12</v>
      </c>
      <c r="D92" t="s">
        <v>48</v>
      </c>
      <c r="E92" s="3">
        <v>21500</v>
      </c>
      <c r="F92">
        <v>27456</v>
      </c>
      <c r="G92" t="s">
        <v>58</v>
      </c>
      <c r="H92" s="1">
        <v>37561</v>
      </c>
      <c r="I92" s="1">
        <v>37621</v>
      </c>
      <c r="J92" s="1" t="s">
        <v>82</v>
      </c>
      <c r="K92" s="1" t="s">
        <v>84</v>
      </c>
      <c r="L92" t="s">
        <v>38</v>
      </c>
      <c r="M92" s="2"/>
    </row>
    <row r="93" spans="1:14" x14ac:dyDescent="0.2">
      <c r="B93" s="3"/>
      <c r="C93" t="s">
        <v>12</v>
      </c>
      <c r="D93" t="s">
        <v>48</v>
      </c>
      <c r="E93" s="3">
        <v>14000</v>
      </c>
      <c r="F93">
        <v>27458</v>
      </c>
      <c r="G93" t="s">
        <v>60</v>
      </c>
      <c r="H93" s="1">
        <v>37622</v>
      </c>
      <c r="I93" s="1">
        <v>38717</v>
      </c>
      <c r="J93" s="1" t="s">
        <v>76</v>
      </c>
      <c r="K93" s="1" t="s">
        <v>59</v>
      </c>
      <c r="L93" t="s">
        <v>38</v>
      </c>
      <c r="M93" s="2"/>
    </row>
    <row r="94" spans="1:14" x14ac:dyDescent="0.2">
      <c r="C94" t="s">
        <v>12</v>
      </c>
      <c r="D94" t="s">
        <v>48</v>
      </c>
      <c r="E94" s="4">
        <v>35000</v>
      </c>
      <c r="F94" s="2">
        <v>27504</v>
      </c>
      <c r="G94" t="s">
        <v>39</v>
      </c>
      <c r="H94" s="6">
        <v>37987</v>
      </c>
      <c r="I94" s="6">
        <v>38717</v>
      </c>
      <c r="J94" s="24" t="s">
        <v>81</v>
      </c>
      <c r="K94" s="24" t="s">
        <v>59</v>
      </c>
      <c r="L94" t="s">
        <v>38</v>
      </c>
      <c r="M94" s="2"/>
      <c r="N94" s="7"/>
    </row>
    <row r="95" spans="1:14" x14ac:dyDescent="0.2">
      <c r="C95" t="s">
        <v>11</v>
      </c>
      <c r="D95" t="s">
        <v>48</v>
      </c>
      <c r="E95" s="3">
        <v>21500</v>
      </c>
      <c r="F95">
        <v>27352</v>
      </c>
      <c r="G95" t="s">
        <v>39</v>
      </c>
      <c r="H95" s="1">
        <v>37196</v>
      </c>
      <c r="I95" s="1">
        <v>37560</v>
      </c>
      <c r="J95" s="1" t="s">
        <v>67</v>
      </c>
      <c r="K95" s="1" t="s">
        <v>57</v>
      </c>
      <c r="L95" t="s">
        <v>38</v>
      </c>
      <c r="M95" s="2"/>
    </row>
    <row r="96" spans="1:14" x14ac:dyDescent="0.2">
      <c r="C96" t="s">
        <v>18</v>
      </c>
      <c r="D96" t="s">
        <v>48</v>
      </c>
      <c r="E96" s="3">
        <v>35000</v>
      </c>
      <c r="F96">
        <v>27453</v>
      </c>
      <c r="G96" t="s">
        <v>58</v>
      </c>
      <c r="H96" s="1">
        <v>37622</v>
      </c>
      <c r="I96" s="1">
        <v>37986</v>
      </c>
      <c r="J96" s="1" t="s">
        <v>67</v>
      </c>
      <c r="K96" s="1" t="s">
        <v>59</v>
      </c>
      <c r="L96" t="s">
        <v>38</v>
      </c>
      <c r="M96" s="2"/>
    </row>
    <row r="97" spans="2:14" x14ac:dyDescent="0.2">
      <c r="B97" s="3"/>
      <c r="C97" s="5" t="s">
        <v>18</v>
      </c>
      <c r="D97" s="5" t="s">
        <v>12</v>
      </c>
      <c r="E97" s="43">
        <v>55000</v>
      </c>
      <c r="F97" s="19">
        <v>27460</v>
      </c>
      <c r="G97" s="5" t="s">
        <v>53</v>
      </c>
      <c r="H97" s="58">
        <v>37257</v>
      </c>
      <c r="I97" s="58">
        <v>37986</v>
      </c>
      <c r="J97" s="15" t="s">
        <v>81</v>
      </c>
      <c r="K97" s="15" t="s">
        <v>85</v>
      </c>
      <c r="L97" s="57" t="s">
        <v>5</v>
      </c>
      <c r="M97" s="58">
        <v>37802</v>
      </c>
      <c r="N97" t="s">
        <v>138</v>
      </c>
    </row>
    <row r="98" spans="2:14" x14ac:dyDescent="0.2">
      <c r="C98" s="66" t="s">
        <v>11</v>
      </c>
      <c r="D98" s="22" t="s">
        <v>11</v>
      </c>
      <c r="E98" s="73" t="s">
        <v>15</v>
      </c>
      <c r="F98" s="74">
        <v>27606</v>
      </c>
      <c r="G98" s="66" t="s">
        <v>16</v>
      </c>
      <c r="H98" s="1">
        <v>37165</v>
      </c>
      <c r="I98" s="1">
        <v>38990</v>
      </c>
      <c r="J98" s="1" t="s">
        <v>68</v>
      </c>
      <c r="K98" s="1" t="s">
        <v>46</v>
      </c>
      <c r="L98" s="1" t="s">
        <v>5</v>
      </c>
      <c r="M98" s="6">
        <v>38625</v>
      </c>
      <c r="N98" s="1" t="s">
        <v>167</v>
      </c>
    </row>
    <row r="99" spans="2:14" x14ac:dyDescent="0.2">
      <c r="E99" s="3"/>
      <c r="H99" s="1"/>
      <c r="I99" s="1"/>
      <c r="J99" s="1"/>
      <c r="K99" s="1"/>
      <c r="M99" s="2"/>
      <c r="N99" s="1"/>
    </row>
    <row r="100" spans="2:14" x14ac:dyDescent="0.2">
      <c r="C100" s="42" t="s">
        <v>166</v>
      </c>
    </row>
    <row r="101" spans="2:14" x14ac:dyDescent="0.2">
      <c r="K101" s="16" t="s">
        <v>1</v>
      </c>
      <c r="M101" s="10" t="s">
        <v>1</v>
      </c>
    </row>
    <row r="102" spans="2:14" x14ac:dyDescent="0.2">
      <c r="C102" s="8" t="s">
        <v>9</v>
      </c>
      <c r="D102" s="8" t="s">
        <v>10</v>
      </c>
      <c r="E102" s="9" t="s">
        <v>8</v>
      </c>
      <c r="F102" s="9" t="s">
        <v>2</v>
      </c>
      <c r="G102" s="8" t="s">
        <v>3</v>
      </c>
      <c r="H102" s="9" t="s">
        <v>36</v>
      </c>
      <c r="I102" s="9" t="s">
        <v>63</v>
      </c>
      <c r="J102" s="13" t="s">
        <v>4</v>
      </c>
      <c r="K102" s="17" t="s">
        <v>87</v>
      </c>
      <c r="L102" s="14" t="s">
        <v>1</v>
      </c>
      <c r="M102" s="11" t="s">
        <v>55</v>
      </c>
      <c r="N102" s="7" t="s">
        <v>56</v>
      </c>
    </row>
    <row r="104" spans="2:14" x14ac:dyDescent="0.2">
      <c r="C104" t="s">
        <v>11</v>
      </c>
      <c r="D104" t="s">
        <v>48</v>
      </c>
      <c r="E104" s="3">
        <v>10000</v>
      </c>
      <c r="F104" s="82">
        <v>27608</v>
      </c>
      <c r="G104" t="s">
        <v>142</v>
      </c>
      <c r="H104" s="1">
        <v>37408</v>
      </c>
      <c r="I104" s="1">
        <v>42886</v>
      </c>
      <c r="J104" t="s">
        <v>65</v>
      </c>
      <c r="K104" t="s">
        <v>46</v>
      </c>
      <c r="L104" t="s">
        <v>5</v>
      </c>
      <c r="M104" s="1">
        <v>42521</v>
      </c>
      <c r="N104" t="s">
        <v>143</v>
      </c>
    </row>
    <row r="105" spans="2:14" x14ac:dyDescent="0.2">
      <c r="C105" t="s">
        <v>11</v>
      </c>
      <c r="D105" t="s">
        <v>48</v>
      </c>
      <c r="E105" s="3">
        <v>2700</v>
      </c>
      <c r="F105" s="82">
        <v>27605</v>
      </c>
      <c r="G105" t="s">
        <v>144</v>
      </c>
      <c r="H105" s="1">
        <v>37408</v>
      </c>
      <c r="I105" s="1">
        <v>42886</v>
      </c>
      <c r="J105" t="s">
        <v>65</v>
      </c>
      <c r="K105" t="s">
        <v>145</v>
      </c>
      <c r="L105" t="s">
        <v>38</v>
      </c>
      <c r="M105" s="1"/>
      <c r="N105" t="s">
        <v>143</v>
      </c>
    </row>
    <row r="106" spans="2:14" x14ac:dyDescent="0.2">
      <c r="C106" t="s">
        <v>11</v>
      </c>
      <c r="D106" t="s">
        <v>48</v>
      </c>
      <c r="E106" s="3">
        <v>5300</v>
      </c>
      <c r="F106" s="82">
        <v>27604</v>
      </c>
      <c r="G106" t="s">
        <v>144</v>
      </c>
      <c r="H106" s="1">
        <v>37408</v>
      </c>
      <c r="I106" s="1">
        <v>37772</v>
      </c>
      <c r="J106" t="s">
        <v>67</v>
      </c>
      <c r="K106" t="s">
        <v>145</v>
      </c>
      <c r="L106" t="s">
        <v>38</v>
      </c>
      <c r="M106" s="1"/>
      <c r="N106" t="s">
        <v>146</v>
      </c>
    </row>
    <row r="107" spans="2:14" x14ac:dyDescent="0.2">
      <c r="C107" t="s">
        <v>11</v>
      </c>
      <c r="D107" t="s">
        <v>48</v>
      </c>
      <c r="E107" s="3">
        <v>4500</v>
      </c>
      <c r="F107" s="82">
        <v>27622</v>
      </c>
      <c r="G107" t="s">
        <v>147</v>
      </c>
      <c r="H107" s="1">
        <v>37408</v>
      </c>
      <c r="I107" s="1">
        <v>41882</v>
      </c>
      <c r="J107" t="s">
        <v>148</v>
      </c>
      <c r="K107" t="s">
        <v>46</v>
      </c>
      <c r="L107" t="s">
        <v>5</v>
      </c>
      <c r="M107" s="1">
        <v>41517</v>
      </c>
      <c r="N107" t="s">
        <v>143</v>
      </c>
    </row>
    <row r="108" spans="2:14" x14ac:dyDescent="0.2">
      <c r="C108" t="s">
        <v>11</v>
      </c>
      <c r="D108" t="s">
        <v>48</v>
      </c>
      <c r="E108" s="3">
        <v>15000</v>
      </c>
      <c r="F108" s="82">
        <v>27609</v>
      </c>
      <c r="G108" t="s">
        <v>53</v>
      </c>
      <c r="H108" s="1">
        <v>37408</v>
      </c>
      <c r="I108" s="1">
        <v>41060</v>
      </c>
      <c r="J108" t="s">
        <v>66</v>
      </c>
      <c r="K108" t="s">
        <v>46</v>
      </c>
      <c r="L108" t="s">
        <v>5</v>
      </c>
      <c r="M108" s="1">
        <v>40694</v>
      </c>
      <c r="N108" t="s">
        <v>143</v>
      </c>
    </row>
    <row r="109" spans="2:14" x14ac:dyDescent="0.2">
      <c r="C109" t="s">
        <v>11</v>
      </c>
      <c r="D109" t="s">
        <v>48</v>
      </c>
      <c r="E109" s="3">
        <v>1700</v>
      </c>
      <c r="F109" s="82">
        <v>27607</v>
      </c>
      <c r="G109" t="s">
        <v>160</v>
      </c>
      <c r="H109" s="1">
        <v>37408</v>
      </c>
      <c r="I109" s="1">
        <v>37772</v>
      </c>
      <c r="J109" t="s">
        <v>149</v>
      </c>
      <c r="K109" t="s">
        <v>145</v>
      </c>
      <c r="L109" t="s">
        <v>38</v>
      </c>
      <c r="M109" s="1"/>
      <c r="N109" t="s">
        <v>143</v>
      </c>
    </row>
    <row r="110" spans="2:14" x14ac:dyDescent="0.2">
      <c r="C110" t="s">
        <v>11</v>
      </c>
      <c r="D110" t="s">
        <v>48</v>
      </c>
      <c r="E110" s="3">
        <v>5000</v>
      </c>
      <c r="F110" s="82">
        <v>27607</v>
      </c>
      <c r="G110" t="s">
        <v>160</v>
      </c>
      <c r="H110" s="1">
        <v>37773</v>
      </c>
      <c r="I110" s="1">
        <v>38077</v>
      </c>
      <c r="J110" t="s">
        <v>149</v>
      </c>
      <c r="K110" t="s">
        <v>145</v>
      </c>
      <c r="L110" t="s">
        <v>38</v>
      </c>
      <c r="M110" s="1"/>
      <c r="N110" t="s">
        <v>143</v>
      </c>
    </row>
    <row r="111" spans="2:14" x14ac:dyDescent="0.2">
      <c r="C111" t="s">
        <v>11</v>
      </c>
      <c r="D111" t="s">
        <v>48</v>
      </c>
      <c r="E111" s="3">
        <v>40000</v>
      </c>
      <c r="F111" s="82">
        <v>27642</v>
      </c>
      <c r="G111" t="s">
        <v>60</v>
      </c>
      <c r="H111" s="1">
        <v>37438</v>
      </c>
      <c r="I111" s="1">
        <v>42916</v>
      </c>
      <c r="J111" t="s">
        <v>65</v>
      </c>
      <c r="K111" t="s">
        <v>145</v>
      </c>
      <c r="L111" t="s">
        <v>38</v>
      </c>
      <c r="M111" s="1"/>
      <c r="N111" t="s">
        <v>150</v>
      </c>
    </row>
    <row r="112" spans="2:14" x14ac:dyDescent="0.2">
      <c r="C112" t="s">
        <v>11</v>
      </c>
      <c r="D112" t="s">
        <v>48</v>
      </c>
      <c r="E112" s="3">
        <v>20000</v>
      </c>
      <c r="F112" s="82">
        <v>27641</v>
      </c>
      <c r="G112" t="s">
        <v>151</v>
      </c>
      <c r="H112" s="1">
        <v>37408</v>
      </c>
      <c r="I112" s="1">
        <v>48395</v>
      </c>
      <c r="J112" t="s">
        <v>152</v>
      </c>
      <c r="K112" t="s">
        <v>46</v>
      </c>
      <c r="L112" t="s">
        <v>5</v>
      </c>
      <c r="M112" s="1">
        <v>48029</v>
      </c>
      <c r="N112" t="s">
        <v>153</v>
      </c>
    </row>
    <row r="113" spans="3:14" x14ac:dyDescent="0.2">
      <c r="C113" t="s">
        <v>11</v>
      </c>
      <c r="D113" t="s">
        <v>48</v>
      </c>
      <c r="E113" s="3">
        <v>7500</v>
      </c>
      <c r="F113" s="82">
        <v>27649</v>
      </c>
      <c r="G113" t="s">
        <v>151</v>
      </c>
      <c r="H113" s="1">
        <v>37408</v>
      </c>
      <c r="I113" s="1">
        <v>39233</v>
      </c>
      <c r="J113" t="s">
        <v>68</v>
      </c>
      <c r="K113" t="s">
        <v>46</v>
      </c>
      <c r="L113" t="s">
        <v>5</v>
      </c>
      <c r="M113" s="1">
        <v>38868</v>
      </c>
      <c r="N113" t="s">
        <v>150</v>
      </c>
    </row>
    <row r="114" spans="3:14" x14ac:dyDescent="0.2">
      <c r="E114" s="3"/>
    </row>
    <row r="115" spans="3:14" ht="13.5" thickBot="1" x14ac:dyDescent="0.25">
      <c r="E115" s="65">
        <f>SUM(E104:E113)-E110</f>
        <v>106700</v>
      </c>
      <c r="G115" s="35"/>
    </row>
    <row r="116" spans="3:14" ht="13.5" thickTop="1" x14ac:dyDescent="0.2">
      <c r="H116" s="35"/>
    </row>
  </sheetData>
  <phoneticPr fontId="0" type="noConversion"/>
  <pageMargins left="0" right="0" top="0" bottom="0" header="0" footer="0.5"/>
  <pageSetup scale="51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68"/>
  <sheetViews>
    <sheetView zoomScale="75" zoomScaleNormal="75" workbookViewId="0"/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10" width="10.7109375" bestFit="1" customWidth="1"/>
    <col min="11" max="12" width="10.42578125" bestFit="1" customWidth="1"/>
    <col min="13" max="15" width="10.7109375" bestFit="1" customWidth="1"/>
    <col min="16" max="17" width="10.5703125" bestFit="1" customWidth="1"/>
    <col min="18" max="19" width="10.42578125" bestFit="1" customWidth="1"/>
  </cols>
  <sheetData>
    <row r="1" spans="1:72" x14ac:dyDescent="0.2">
      <c r="A1" s="35" t="s">
        <v>173</v>
      </c>
    </row>
    <row r="2" spans="1:72" ht="15" x14ac:dyDescent="0.2">
      <c r="A2" s="40" t="s">
        <v>112</v>
      </c>
    </row>
    <row r="4" spans="1:72" x14ac:dyDescent="0.2">
      <c r="A4" s="35" t="s">
        <v>110</v>
      </c>
    </row>
    <row r="5" spans="1:72" x14ac:dyDescent="0.2">
      <c r="M5" s="22"/>
    </row>
    <row r="6" spans="1:72" x14ac:dyDescent="0.2">
      <c r="A6" s="34"/>
      <c r="M6" s="22"/>
    </row>
    <row r="7" spans="1:72" ht="13.5" thickBot="1" x14ac:dyDescent="0.25">
      <c r="M7" s="22"/>
      <c r="BH7" s="85"/>
    </row>
    <row r="8" spans="1:72" ht="13.5" thickBot="1" x14ac:dyDescent="0.25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21">
        <v>37712</v>
      </c>
      <c r="AC8" s="21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6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H9" s="21"/>
      <c r="I9" s="21"/>
      <c r="J9" s="21"/>
      <c r="K9" s="21"/>
      <c r="L9" s="21"/>
      <c r="M9" s="7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BH9" s="85"/>
    </row>
    <row r="10" spans="1:72" ht="13.5" thickBot="1" x14ac:dyDescent="0.25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1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3">
        <v>306000</v>
      </c>
      <c r="AC10" s="3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7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1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7"/>
    </row>
    <row r="12" spans="1:72" ht="13.5" thickBot="1" x14ac:dyDescent="0.25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1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7"/>
    </row>
    <row r="13" spans="1:72" ht="13.5" thickBot="1" x14ac:dyDescent="0.25">
      <c r="A13">
        <v>20822</v>
      </c>
      <c r="B13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1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3">
        <v>25000</v>
      </c>
      <c r="AC13" s="3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8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5" thickBot="1" x14ac:dyDescent="0.25">
      <c r="A14">
        <v>21165</v>
      </c>
      <c r="B14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1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3">
        <v>150000</v>
      </c>
      <c r="AC14" s="3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8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5" thickBot="1" x14ac:dyDescent="0.25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3">
        <v>90000</v>
      </c>
      <c r="AC15" s="3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8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5" thickBot="1" x14ac:dyDescent="0.25">
      <c r="A16">
        <v>24670</v>
      </c>
      <c r="B16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1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3">
        <v>10000</v>
      </c>
      <c r="AC16" s="3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8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5" thickBot="1" x14ac:dyDescent="0.25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1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27">
        <v>25000</v>
      </c>
      <c r="AC17" s="27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9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5" thickBot="1" x14ac:dyDescent="0.25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1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28">
        <v>40000</v>
      </c>
      <c r="AC18" s="28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7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5" thickBot="1" x14ac:dyDescent="0.25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1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3">
        <v>20000</v>
      </c>
      <c r="AC19" s="3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8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5" thickBot="1" x14ac:dyDescent="0.25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1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3">
        <v>8600</v>
      </c>
      <c r="AC20" s="3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7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5" thickBot="1" x14ac:dyDescent="0.25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1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3">
        <v>70000</v>
      </c>
      <c r="AC21" s="3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7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5" thickBot="1" x14ac:dyDescent="0.25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1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28">
        <v>21000</v>
      </c>
      <c r="AC22" s="28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7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5" thickBot="1" x14ac:dyDescent="0.25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1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3">
        <v>25000</v>
      </c>
      <c r="AC23" s="3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8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5" thickBot="1" x14ac:dyDescent="0.25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1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7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28">
        <v>8000</v>
      </c>
      <c r="AC24" s="28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7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5" thickBot="1" x14ac:dyDescent="0.25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3">
        <v>25000</v>
      </c>
      <c r="AC25" s="3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8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3">
        <v>20000</v>
      </c>
      <c r="AC26" s="3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7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3">
        <v>25000</v>
      </c>
      <c r="AC27" s="3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5"/>
    </row>
    <row r="28" spans="1:72" x14ac:dyDescent="0.2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3">
        <v>3500</v>
      </c>
      <c r="AC28" s="3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8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3">
        <v>21500</v>
      </c>
      <c r="AC29" s="3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5"/>
    </row>
    <row r="30" spans="1:72" ht="13.5" thickBot="1" x14ac:dyDescent="0.25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3">
        <v>40000</v>
      </c>
      <c r="AC30" s="3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7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5" thickBot="1" x14ac:dyDescent="0.25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1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3">
        <v>40000</v>
      </c>
      <c r="AC31" s="3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7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5" thickBot="1" x14ac:dyDescent="0.25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1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3">
        <v>10000</v>
      </c>
      <c r="AC32" s="3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7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1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3"/>
      <c r="AC33" s="3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8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BH34" s="85"/>
    </row>
    <row r="35" spans="1:72" x14ac:dyDescent="0.2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1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28">
        <v>20000</v>
      </c>
      <c r="AC35" s="28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7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BH36" s="85"/>
    </row>
    <row r="37" spans="1:72" x14ac:dyDescent="0.2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1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BH37" s="85"/>
    </row>
    <row r="38" spans="1:72" x14ac:dyDescent="0.2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BH38" s="85"/>
    </row>
    <row r="39" spans="1:72" x14ac:dyDescent="0.2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1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BH39" s="85"/>
    </row>
    <row r="40" spans="1:72" x14ac:dyDescent="0.2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BH40" s="85"/>
    </row>
    <row r="41" spans="1:72" x14ac:dyDescent="0.2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3">
        <v>14000</v>
      </c>
      <c r="AC41" s="3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8">
        <v>14000</v>
      </c>
    </row>
    <row r="42" spans="1:72" x14ac:dyDescent="0.2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3">
        <v>35000</v>
      </c>
      <c r="AC42" s="3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5"/>
    </row>
    <row r="43" spans="1:72" ht="13.5" thickBot="1" x14ac:dyDescent="0.25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90">
        <v>35000</v>
      </c>
    </row>
    <row r="44" spans="1:72" ht="13.5" thickBot="1" x14ac:dyDescent="0.25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3">
        <v>20000</v>
      </c>
      <c r="AC44" s="3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8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6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25">
        <v>3400</v>
      </c>
      <c r="AC45" s="25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1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">
      <c r="C46" s="18"/>
      <c r="H46" s="3">
        <f t="shared" ref="H46:AH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1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3">
        <f t="shared" si="0"/>
        <v>1076000</v>
      </c>
      <c r="AC46" s="3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ref="AI46:BH46" si="1">SUM(AI10:AI45)</f>
        <v>1090000</v>
      </c>
      <c r="AJ46" s="3">
        <f t="shared" si="1"/>
        <v>1090000</v>
      </c>
      <c r="AK46" s="3">
        <f t="shared" si="1"/>
        <v>1090000</v>
      </c>
      <c r="AL46" s="3">
        <f t="shared" si="1"/>
        <v>1090000</v>
      </c>
      <c r="AM46" s="3">
        <f t="shared" si="1"/>
        <v>1090000</v>
      </c>
      <c r="AN46" s="3">
        <f t="shared" si="1"/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8">
        <f t="shared" si="1"/>
        <v>1043500</v>
      </c>
      <c r="BI46" s="3">
        <f t="shared" ref="BI46:BT46" si="2">SUM(BI10:BI45)</f>
        <v>994500</v>
      </c>
      <c r="BJ46" s="3">
        <f t="shared" si="2"/>
        <v>994500</v>
      </c>
      <c r="BK46" s="3">
        <f t="shared" si="2"/>
        <v>994500</v>
      </c>
      <c r="BL46" s="3">
        <f t="shared" si="2"/>
        <v>980500</v>
      </c>
      <c r="BM46" s="3">
        <f t="shared" si="2"/>
        <v>980500</v>
      </c>
      <c r="BN46" s="3">
        <f t="shared" si="2"/>
        <v>980500</v>
      </c>
      <c r="BO46" s="3">
        <f t="shared" si="2"/>
        <v>980500</v>
      </c>
      <c r="BP46" s="3">
        <f t="shared" si="2"/>
        <v>980500</v>
      </c>
      <c r="BQ46" s="3">
        <f t="shared" si="2"/>
        <v>980500</v>
      </c>
      <c r="BR46" s="3">
        <f t="shared" si="2"/>
        <v>980500</v>
      </c>
      <c r="BS46" s="3">
        <f t="shared" si="2"/>
        <v>994500</v>
      </c>
      <c r="BT46" s="3">
        <f t="shared" si="2"/>
        <v>994500</v>
      </c>
    </row>
    <row r="47" spans="1:72" x14ac:dyDescent="0.2">
      <c r="M47" s="22"/>
      <c r="BH47" s="85"/>
    </row>
    <row r="48" spans="1:72" x14ac:dyDescent="0.2">
      <c r="C48" s="18" t="s">
        <v>108</v>
      </c>
      <c r="E48" s="18"/>
      <c r="F48" s="18"/>
      <c r="H48" s="3">
        <f t="shared" ref="H48:AJ48" si="3">1090000-H46</f>
        <v>0</v>
      </c>
      <c r="I48" s="3">
        <f t="shared" si="3"/>
        <v>0</v>
      </c>
      <c r="J48" s="3">
        <f t="shared" si="3"/>
        <v>0</v>
      </c>
      <c r="K48" s="3">
        <f t="shared" si="3"/>
        <v>27500</v>
      </c>
      <c r="L48" s="3">
        <f t="shared" si="3"/>
        <v>14000</v>
      </c>
      <c r="M48" s="71">
        <f t="shared" si="3"/>
        <v>0</v>
      </c>
      <c r="N48" s="3">
        <f t="shared" si="3"/>
        <v>0</v>
      </c>
      <c r="O48" s="3">
        <f t="shared" si="3"/>
        <v>0</v>
      </c>
      <c r="P48" s="3">
        <f t="shared" si="3"/>
        <v>14000</v>
      </c>
      <c r="Q48" s="3">
        <f t="shared" si="3"/>
        <v>14000</v>
      </c>
      <c r="R48" s="3">
        <f t="shared" si="3"/>
        <v>14000</v>
      </c>
      <c r="S48" s="3">
        <f>1090000-S46</f>
        <v>14000</v>
      </c>
      <c r="T48" s="3">
        <f t="shared" si="3"/>
        <v>14000</v>
      </c>
      <c r="U48" s="3">
        <f t="shared" si="3"/>
        <v>14000</v>
      </c>
      <c r="V48" s="3">
        <f t="shared" si="3"/>
        <v>14000</v>
      </c>
      <c r="W48" s="3">
        <f t="shared" si="3"/>
        <v>0</v>
      </c>
      <c r="X48" s="3">
        <f t="shared" si="3"/>
        <v>0</v>
      </c>
      <c r="Y48" s="3">
        <f t="shared" si="3"/>
        <v>0</v>
      </c>
      <c r="Z48" s="3">
        <f t="shared" si="3"/>
        <v>0</v>
      </c>
      <c r="AA48" s="3">
        <f t="shared" si="3"/>
        <v>0</v>
      </c>
      <c r="AB48" s="3">
        <f t="shared" si="3"/>
        <v>14000</v>
      </c>
      <c r="AC48" s="3">
        <f t="shared" si="3"/>
        <v>14000</v>
      </c>
      <c r="AD48" s="3">
        <f t="shared" si="3"/>
        <v>14000</v>
      </c>
      <c r="AE48" s="3">
        <f t="shared" si="3"/>
        <v>14000</v>
      </c>
      <c r="AF48" s="3">
        <f t="shared" si="3"/>
        <v>14000</v>
      </c>
      <c r="AG48" s="3">
        <f t="shared" si="3"/>
        <v>14000</v>
      </c>
      <c r="AH48" s="3">
        <f t="shared" si="3"/>
        <v>14000</v>
      </c>
      <c r="AI48" s="3">
        <f t="shared" si="3"/>
        <v>0</v>
      </c>
      <c r="AJ48" s="3">
        <f t="shared" si="3"/>
        <v>0</v>
      </c>
      <c r="AK48" s="3">
        <f t="shared" ref="AK48:BT48" si="4">1090000-AK46</f>
        <v>0</v>
      </c>
      <c r="AL48" s="3">
        <f t="shared" si="4"/>
        <v>0</v>
      </c>
      <c r="AM48" s="3">
        <f t="shared" si="4"/>
        <v>0</v>
      </c>
      <c r="AN48" s="3">
        <f t="shared" si="4"/>
        <v>14000</v>
      </c>
      <c r="AO48" s="3">
        <f t="shared" si="4"/>
        <v>14000</v>
      </c>
      <c r="AP48" s="3">
        <f t="shared" si="4"/>
        <v>14000</v>
      </c>
      <c r="AQ48" s="3">
        <f t="shared" si="4"/>
        <v>14000</v>
      </c>
      <c r="AR48" s="3">
        <f t="shared" si="4"/>
        <v>14000</v>
      </c>
      <c r="AS48" s="3">
        <f t="shared" si="4"/>
        <v>14000</v>
      </c>
      <c r="AT48" s="3">
        <f t="shared" si="4"/>
        <v>14000</v>
      </c>
      <c r="AU48" s="3">
        <f t="shared" si="4"/>
        <v>0</v>
      </c>
      <c r="AV48" s="3">
        <f t="shared" si="4"/>
        <v>0</v>
      </c>
      <c r="AW48" s="3">
        <f t="shared" si="4"/>
        <v>0</v>
      </c>
      <c r="AX48" s="3">
        <f t="shared" si="4"/>
        <v>0</v>
      </c>
      <c r="AY48" s="3">
        <f t="shared" si="4"/>
        <v>0</v>
      </c>
      <c r="AZ48" s="3">
        <f t="shared" si="4"/>
        <v>14000</v>
      </c>
      <c r="BA48" s="3">
        <f t="shared" si="4"/>
        <v>60500</v>
      </c>
      <c r="BB48" s="3">
        <f t="shared" si="4"/>
        <v>60500</v>
      </c>
      <c r="BC48" s="3">
        <f t="shared" si="4"/>
        <v>60500</v>
      </c>
      <c r="BD48" s="3">
        <f t="shared" si="4"/>
        <v>60500</v>
      </c>
      <c r="BE48" s="3">
        <f t="shared" si="4"/>
        <v>60500</v>
      </c>
      <c r="BF48" s="3">
        <f t="shared" si="4"/>
        <v>60500</v>
      </c>
      <c r="BG48" s="3">
        <f t="shared" si="4"/>
        <v>46500</v>
      </c>
      <c r="BH48" s="88">
        <f t="shared" si="4"/>
        <v>46500</v>
      </c>
      <c r="BI48" s="3">
        <f t="shared" si="4"/>
        <v>95500</v>
      </c>
      <c r="BJ48" s="3">
        <f t="shared" si="4"/>
        <v>95500</v>
      </c>
      <c r="BK48" s="3">
        <f t="shared" si="4"/>
        <v>95500</v>
      </c>
      <c r="BL48" s="3">
        <f t="shared" si="4"/>
        <v>109500</v>
      </c>
      <c r="BM48" s="3">
        <f t="shared" si="4"/>
        <v>109500</v>
      </c>
      <c r="BN48" s="3">
        <f t="shared" si="4"/>
        <v>109500</v>
      </c>
      <c r="BO48" s="3">
        <f t="shared" si="4"/>
        <v>109500</v>
      </c>
      <c r="BP48" s="3">
        <f t="shared" si="4"/>
        <v>109500</v>
      </c>
      <c r="BQ48" s="3">
        <f t="shared" si="4"/>
        <v>109500</v>
      </c>
      <c r="BR48" s="3">
        <f t="shared" si="4"/>
        <v>109500</v>
      </c>
      <c r="BS48" s="3">
        <f t="shared" si="4"/>
        <v>95500</v>
      </c>
      <c r="BT48" s="3">
        <f t="shared" si="4"/>
        <v>95500</v>
      </c>
    </row>
    <row r="49" spans="3:72" x14ac:dyDescent="0.2">
      <c r="E49" s="18"/>
      <c r="F49" s="18"/>
      <c r="H49" s="3"/>
      <c r="I49" s="3"/>
      <c r="J49" s="3"/>
      <c r="K49" s="3"/>
      <c r="L49" s="3"/>
      <c r="M49" s="7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8"/>
    </row>
    <row r="50" spans="3:72" x14ac:dyDescent="0.2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1">
        <v>0</v>
      </c>
      <c r="N50" s="3">
        <f t="shared" ref="N50:V50" si="5">N35</f>
        <v>20000</v>
      </c>
      <c r="O50" s="3">
        <f t="shared" si="5"/>
        <v>20000</v>
      </c>
      <c r="P50" s="3">
        <f t="shared" si="5"/>
        <v>20000</v>
      </c>
      <c r="Q50" s="3">
        <f t="shared" si="5"/>
        <v>20000</v>
      </c>
      <c r="R50" s="3">
        <f t="shared" si="5"/>
        <v>20000</v>
      </c>
      <c r="S50" s="3">
        <f t="shared" si="5"/>
        <v>20000</v>
      </c>
      <c r="T50" s="3">
        <f t="shared" si="5"/>
        <v>20000</v>
      </c>
      <c r="U50" s="3">
        <f t="shared" si="5"/>
        <v>20000</v>
      </c>
      <c r="V50" s="3">
        <f t="shared" si="5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3">
        <f>AB35+AB24+AB22+AB18+AB17</f>
        <v>114000</v>
      </c>
      <c r="AC50" s="3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>AN35+AN24+AN22+AN21+AN20+AN18+AN17+AN26</f>
        <v>212600</v>
      </c>
      <c r="AO50" s="3">
        <f t="shared" ref="AO50:AT50" si="6">AO35+AO24+AO22+AO21+AO20+AO18+AO17+AO26</f>
        <v>212600</v>
      </c>
      <c r="AP50" s="3">
        <f t="shared" si="6"/>
        <v>212600</v>
      </c>
      <c r="AQ50" s="3">
        <f t="shared" si="6"/>
        <v>212600</v>
      </c>
      <c r="AR50" s="3">
        <f t="shared" si="6"/>
        <v>212600</v>
      </c>
      <c r="AS50" s="3">
        <f t="shared" si="6"/>
        <v>212600</v>
      </c>
      <c r="AT50" s="3">
        <f t="shared" si="6"/>
        <v>212600</v>
      </c>
      <c r="AU50" s="3">
        <f>AU35+AU24+AU22+AU21+AU20+AU18+AU17+AU26</f>
        <v>212600</v>
      </c>
      <c r="AV50" s="3">
        <f>AV35+AV24+AV22+AV21+AV20+AV18+AV17+AV26</f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7">BA35+BA24+BA22+BA21+BA20+BA18+BA17+BA26+BA11+BA12+BA31+BA32</f>
        <v>262600</v>
      </c>
      <c r="BB50" s="3">
        <f t="shared" si="7"/>
        <v>262600</v>
      </c>
      <c r="BC50" s="3">
        <f t="shared" si="7"/>
        <v>262600</v>
      </c>
      <c r="BD50" s="3">
        <f t="shared" si="7"/>
        <v>262600</v>
      </c>
      <c r="BE50" s="3">
        <f t="shared" si="7"/>
        <v>262600</v>
      </c>
      <c r="BF50" s="3">
        <f t="shared" si="7"/>
        <v>262600</v>
      </c>
      <c r="BG50" s="3">
        <f>BG35+BG24+BG22+BG21+BG20+BG18+BG17+BG26+BG31+BG32+BG30+BG10+BG11+BG12</f>
        <v>608600</v>
      </c>
      <c r="BH50" s="88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>BJ35+BJ24+BJ22+BJ21+BJ20+BJ18+BJ17+BJ26+BJ31+BJ32+BJ30+BJ10</f>
        <v>608600</v>
      </c>
      <c r="BK50" s="3">
        <f t="shared" ref="BK50:BS50" si="8">BK35+BK24+BK22+BK21+BK20+BK18+BK17+BK26+BK31+BK32+BK30+BK10</f>
        <v>608600</v>
      </c>
      <c r="BL50" s="3">
        <f t="shared" si="8"/>
        <v>608600</v>
      </c>
      <c r="BM50" s="3">
        <f t="shared" si="8"/>
        <v>608600</v>
      </c>
      <c r="BN50" s="3">
        <f t="shared" si="8"/>
        <v>608600</v>
      </c>
      <c r="BO50" s="3">
        <f t="shared" si="8"/>
        <v>608600</v>
      </c>
      <c r="BP50" s="3">
        <f t="shared" si="8"/>
        <v>608600</v>
      </c>
      <c r="BQ50" s="3">
        <f>BQ35+BQ24+BQ22+BQ21+BQ20+BQ18+BQ17+BQ26+BQ31+BQ32+BQ30+BQ10</f>
        <v>608600</v>
      </c>
      <c r="BR50" s="3">
        <f t="shared" si="8"/>
        <v>608600</v>
      </c>
      <c r="BS50" s="3">
        <f t="shared" si="8"/>
        <v>608600</v>
      </c>
      <c r="BT50" s="3">
        <f>BT35+BT24+BT22+BT21+BT20+BT18+BT17+BT26+BT31+BT32+BT30+BT10</f>
        <v>608600</v>
      </c>
    </row>
    <row r="51" spans="3:72" x14ac:dyDescent="0.2">
      <c r="E51" s="18"/>
      <c r="F51" s="18"/>
      <c r="H51" s="3"/>
      <c r="I51" s="3"/>
      <c r="J51" s="3"/>
      <c r="K51" s="3"/>
      <c r="L51" s="3"/>
      <c r="M51" s="7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8"/>
    </row>
    <row r="52" spans="3:72" x14ac:dyDescent="0.2">
      <c r="C52" s="18" t="s">
        <v>107</v>
      </c>
      <c r="E52" s="18"/>
      <c r="F52" s="18"/>
      <c r="H52" s="3">
        <f t="shared" ref="H52:M52" si="9">SUM(H10:H45)</f>
        <v>1090000</v>
      </c>
      <c r="I52" s="3">
        <f t="shared" si="9"/>
        <v>1090000</v>
      </c>
      <c r="J52" s="3">
        <f t="shared" si="9"/>
        <v>1090000</v>
      </c>
      <c r="K52" s="3">
        <f t="shared" si="9"/>
        <v>1062500</v>
      </c>
      <c r="L52" s="3">
        <f t="shared" si="9"/>
        <v>1076000</v>
      </c>
      <c r="M52" s="71">
        <f t="shared" si="9"/>
        <v>1090000</v>
      </c>
      <c r="N52" s="3">
        <f>SUM(N10:N45)-N50</f>
        <v>1070000</v>
      </c>
      <c r="O52" s="3">
        <f t="shared" ref="O52:BT52" si="10">SUM(O10:O45)-O50</f>
        <v>1070000</v>
      </c>
      <c r="P52" s="3">
        <f t="shared" si="10"/>
        <v>1056000</v>
      </c>
      <c r="Q52" s="3">
        <f t="shared" si="10"/>
        <v>1056000</v>
      </c>
      <c r="R52" s="3">
        <f t="shared" si="10"/>
        <v>1056000</v>
      </c>
      <c r="S52" s="3">
        <f t="shared" si="10"/>
        <v>1056000</v>
      </c>
      <c r="T52" s="3">
        <f t="shared" si="10"/>
        <v>1056000</v>
      </c>
      <c r="U52" s="3">
        <f t="shared" si="10"/>
        <v>1056000</v>
      </c>
      <c r="V52" s="3">
        <f t="shared" si="10"/>
        <v>1056000</v>
      </c>
      <c r="W52" s="3">
        <f t="shared" si="10"/>
        <v>1009000</v>
      </c>
      <c r="X52" s="3">
        <f t="shared" si="10"/>
        <v>1009000</v>
      </c>
      <c r="Y52" s="3">
        <f t="shared" si="10"/>
        <v>984000</v>
      </c>
      <c r="Z52" s="3">
        <f t="shared" si="10"/>
        <v>984000</v>
      </c>
      <c r="AA52" s="3">
        <f t="shared" si="10"/>
        <v>984000</v>
      </c>
      <c r="AB52" s="3">
        <f t="shared" si="10"/>
        <v>962000</v>
      </c>
      <c r="AC52" s="3">
        <f t="shared" si="10"/>
        <v>962000</v>
      </c>
      <c r="AD52" s="3">
        <f t="shared" si="10"/>
        <v>953400</v>
      </c>
      <c r="AE52" s="3">
        <f t="shared" si="10"/>
        <v>953400</v>
      </c>
      <c r="AF52" s="3">
        <f t="shared" si="10"/>
        <v>953400</v>
      </c>
      <c r="AG52" s="3">
        <f t="shared" si="10"/>
        <v>953400</v>
      </c>
      <c r="AH52" s="3">
        <f t="shared" si="10"/>
        <v>953400</v>
      </c>
      <c r="AI52" s="3">
        <f t="shared" si="10"/>
        <v>897400</v>
      </c>
      <c r="AJ52" s="3">
        <f t="shared" si="10"/>
        <v>897400</v>
      </c>
      <c r="AK52" s="3">
        <f t="shared" si="10"/>
        <v>897400</v>
      </c>
      <c r="AL52" s="3">
        <f t="shared" si="10"/>
        <v>897400</v>
      </c>
      <c r="AM52" s="3">
        <f t="shared" si="10"/>
        <v>897400</v>
      </c>
      <c r="AN52" s="3">
        <f t="shared" si="10"/>
        <v>863400</v>
      </c>
      <c r="AO52" s="3">
        <f t="shared" si="10"/>
        <v>863400</v>
      </c>
      <c r="AP52" s="3">
        <f t="shared" si="10"/>
        <v>863400</v>
      </c>
      <c r="AQ52" s="3">
        <f t="shared" si="10"/>
        <v>863400</v>
      </c>
      <c r="AR52" s="3">
        <f t="shared" si="10"/>
        <v>863400</v>
      </c>
      <c r="AS52" s="3">
        <f t="shared" si="10"/>
        <v>863400</v>
      </c>
      <c r="AT52" s="3">
        <f t="shared" si="10"/>
        <v>863400</v>
      </c>
      <c r="AU52" s="3">
        <f t="shared" si="10"/>
        <v>877400</v>
      </c>
      <c r="AV52" s="3">
        <f t="shared" si="10"/>
        <v>877400</v>
      </c>
      <c r="AW52" s="3">
        <f t="shared" si="10"/>
        <v>877400</v>
      </c>
      <c r="AX52" s="3">
        <f t="shared" si="10"/>
        <v>877400</v>
      </c>
      <c r="AY52" s="3">
        <f t="shared" si="10"/>
        <v>877400</v>
      </c>
      <c r="AZ52" s="3">
        <f t="shared" si="10"/>
        <v>863400</v>
      </c>
      <c r="BA52" s="3">
        <f t="shared" si="10"/>
        <v>766900</v>
      </c>
      <c r="BB52" s="3">
        <f t="shared" si="10"/>
        <v>766900</v>
      </c>
      <c r="BC52" s="3">
        <f t="shared" si="10"/>
        <v>766900</v>
      </c>
      <c r="BD52" s="3">
        <f t="shared" si="10"/>
        <v>766900</v>
      </c>
      <c r="BE52" s="3">
        <f t="shared" si="10"/>
        <v>766900</v>
      </c>
      <c r="BF52" s="3">
        <f t="shared" si="10"/>
        <v>766900</v>
      </c>
      <c r="BG52" s="3">
        <f t="shared" si="10"/>
        <v>434900</v>
      </c>
      <c r="BH52" s="88">
        <f t="shared" si="10"/>
        <v>434900</v>
      </c>
      <c r="BI52" s="3">
        <f t="shared" si="10"/>
        <v>385900</v>
      </c>
      <c r="BJ52" s="3">
        <f t="shared" si="10"/>
        <v>385900</v>
      </c>
      <c r="BK52" s="3">
        <f t="shared" si="10"/>
        <v>385900</v>
      </c>
      <c r="BL52" s="3">
        <f t="shared" si="10"/>
        <v>371900</v>
      </c>
      <c r="BM52" s="3">
        <f t="shared" si="10"/>
        <v>371900</v>
      </c>
      <c r="BN52" s="3">
        <f t="shared" si="10"/>
        <v>371900</v>
      </c>
      <c r="BO52" s="3">
        <f t="shared" si="10"/>
        <v>371900</v>
      </c>
      <c r="BP52" s="3">
        <f t="shared" si="10"/>
        <v>371900</v>
      </c>
      <c r="BQ52" s="3">
        <f t="shared" si="10"/>
        <v>371900</v>
      </c>
      <c r="BR52" s="3">
        <f t="shared" si="10"/>
        <v>371900</v>
      </c>
      <c r="BS52" s="3">
        <f t="shared" si="10"/>
        <v>385900</v>
      </c>
      <c r="BT52" s="3">
        <f t="shared" si="10"/>
        <v>385900</v>
      </c>
    </row>
    <row r="53" spans="3:72" x14ac:dyDescent="0.2">
      <c r="E53" s="18"/>
      <c r="F53" s="18"/>
      <c r="H53" s="3"/>
      <c r="I53" s="3"/>
      <c r="J53" s="3"/>
      <c r="K53" s="3"/>
      <c r="L53" s="3"/>
      <c r="M53" s="7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8"/>
    </row>
    <row r="54" spans="3:72" x14ac:dyDescent="0.2">
      <c r="F54" t="s">
        <v>174</v>
      </c>
      <c r="H54" s="84">
        <f>H52/1090000</f>
        <v>1</v>
      </c>
      <c r="I54" s="84">
        <f t="shared" ref="I54:BT54" si="11">I52/1090000</f>
        <v>1</v>
      </c>
      <c r="J54" s="84">
        <f t="shared" si="11"/>
        <v>1</v>
      </c>
      <c r="K54" s="84">
        <f t="shared" si="11"/>
        <v>0.97477064220183485</v>
      </c>
      <c r="L54" s="84">
        <f t="shared" si="11"/>
        <v>0.98715596330275235</v>
      </c>
      <c r="M54" s="84">
        <f t="shared" si="11"/>
        <v>1</v>
      </c>
      <c r="N54" s="84">
        <f t="shared" si="11"/>
        <v>0.98165137614678899</v>
      </c>
      <c r="O54" s="84">
        <f t="shared" si="11"/>
        <v>0.98165137614678899</v>
      </c>
      <c r="P54" s="84">
        <f t="shared" si="11"/>
        <v>0.96880733944954134</v>
      </c>
      <c r="Q54" s="84">
        <f t="shared" si="11"/>
        <v>0.96880733944954134</v>
      </c>
      <c r="R54" s="84">
        <f t="shared" si="11"/>
        <v>0.96880733944954134</v>
      </c>
      <c r="S54" s="84">
        <f t="shared" si="11"/>
        <v>0.96880733944954134</v>
      </c>
      <c r="T54" s="84">
        <f t="shared" si="11"/>
        <v>0.96880733944954134</v>
      </c>
      <c r="U54" s="84">
        <f t="shared" si="11"/>
        <v>0.96880733944954134</v>
      </c>
      <c r="V54" s="84">
        <f t="shared" si="11"/>
        <v>0.96880733944954134</v>
      </c>
      <c r="W54" s="84">
        <f t="shared" si="11"/>
        <v>0.92568807339449544</v>
      </c>
      <c r="X54" s="84">
        <f t="shared" si="11"/>
        <v>0.92568807339449544</v>
      </c>
      <c r="Y54" s="84">
        <f t="shared" si="11"/>
        <v>0.9027522935779817</v>
      </c>
      <c r="Z54" s="84">
        <f t="shared" si="11"/>
        <v>0.9027522935779817</v>
      </c>
      <c r="AA54" s="84">
        <f t="shared" si="11"/>
        <v>0.9027522935779817</v>
      </c>
      <c r="AB54" s="84">
        <f t="shared" si="11"/>
        <v>0.88256880733944953</v>
      </c>
      <c r="AC54" s="84">
        <f t="shared" si="11"/>
        <v>0.88256880733944953</v>
      </c>
      <c r="AD54" s="84">
        <f t="shared" si="11"/>
        <v>0.87467889908256879</v>
      </c>
      <c r="AE54" s="84">
        <f t="shared" si="11"/>
        <v>0.87467889908256879</v>
      </c>
      <c r="AF54" s="84">
        <f t="shared" si="11"/>
        <v>0.87467889908256879</v>
      </c>
      <c r="AG54" s="84">
        <f t="shared" si="11"/>
        <v>0.87467889908256879</v>
      </c>
      <c r="AH54" s="84">
        <f t="shared" si="11"/>
        <v>0.87467889908256879</v>
      </c>
      <c r="AI54" s="84">
        <f t="shared" si="11"/>
        <v>0.82330275229357797</v>
      </c>
      <c r="AJ54" s="84">
        <f t="shared" si="11"/>
        <v>0.82330275229357797</v>
      </c>
      <c r="AK54" s="84">
        <f t="shared" si="11"/>
        <v>0.82330275229357797</v>
      </c>
      <c r="AL54" s="84">
        <f t="shared" si="11"/>
        <v>0.82330275229357797</v>
      </c>
      <c r="AM54" s="84">
        <f t="shared" si="11"/>
        <v>0.82330275229357797</v>
      </c>
      <c r="AN54" s="84">
        <f t="shared" si="11"/>
        <v>0.7921100917431193</v>
      </c>
      <c r="AO54" s="84">
        <f t="shared" si="11"/>
        <v>0.7921100917431193</v>
      </c>
      <c r="AP54" s="84">
        <f t="shared" si="11"/>
        <v>0.7921100917431193</v>
      </c>
      <c r="AQ54" s="84">
        <f t="shared" si="11"/>
        <v>0.7921100917431193</v>
      </c>
      <c r="AR54" s="84">
        <f t="shared" si="11"/>
        <v>0.7921100917431193</v>
      </c>
      <c r="AS54" s="84">
        <f t="shared" si="11"/>
        <v>0.7921100917431193</v>
      </c>
      <c r="AT54" s="84">
        <f t="shared" si="11"/>
        <v>0.7921100917431193</v>
      </c>
      <c r="AU54" s="84">
        <f t="shared" si="11"/>
        <v>0.80495412844036696</v>
      </c>
      <c r="AV54" s="84">
        <f t="shared" si="11"/>
        <v>0.80495412844036696</v>
      </c>
      <c r="AW54" s="84">
        <f t="shared" si="11"/>
        <v>0.80495412844036696</v>
      </c>
      <c r="AX54" s="84">
        <f t="shared" si="11"/>
        <v>0.80495412844036696</v>
      </c>
      <c r="AY54" s="84">
        <f t="shared" si="11"/>
        <v>0.80495412844036696</v>
      </c>
      <c r="AZ54" s="84">
        <f t="shared" si="11"/>
        <v>0.7921100917431193</v>
      </c>
      <c r="BA54" s="84">
        <f t="shared" si="11"/>
        <v>0.70357798165137619</v>
      </c>
      <c r="BB54" s="84">
        <f t="shared" si="11"/>
        <v>0.70357798165137619</v>
      </c>
      <c r="BC54" s="84">
        <f t="shared" si="11"/>
        <v>0.70357798165137619</v>
      </c>
      <c r="BD54" s="84">
        <f t="shared" si="11"/>
        <v>0.70357798165137619</v>
      </c>
      <c r="BE54" s="84">
        <f t="shared" si="11"/>
        <v>0.70357798165137619</v>
      </c>
      <c r="BF54" s="84">
        <f t="shared" si="11"/>
        <v>0.70357798165137619</v>
      </c>
      <c r="BG54" s="84">
        <f t="shared" si="11"/>
        <v>0.39899082568807337</v>
      </c>
      <c r="BH54" s="92">
        <f t="shared" si="11"/>
        <v>0.39899082568807337</v>
      </c>
      <c r="BI54" s="84">
        <f t="shared" si="11"/>
        <v>0.35403669724770642</v>
      </c>
      <c r="BJ54" s="84">
        <f t="shared" si="11"/>
        <v>0.35403669724770642</v>
      </c>
      <c r="BK54" s="84">
        <f t="shared" si="11"/>
        <v>0.35403669724770642</v>
      </c>
      <c r="BL54" s="84">
        <f t="shared" si="11"/>
        <v>0.34119266055045872</v>
      </c>
      <c r="BM54" s="84">
        <f t="shared" si="11"/>
        <v>0.34119266055045872</v>
      </c>
      <c r="BN54" s="84">
        <f t="shared" si="11"/>
        <v>0.34119266055045872</v>
      </c>
      <c r="BO54" s="84">
        <f t="shared" si="11"/>
        <v>0.34119266055045872</v>
      </c>
      <c r="BP54" s="84">
        <f t="shared" si="11"/>
        <v>0.34119266055045872</v>
      </c>
      <c r="BQ54" s="84">
        <f t="shared" si="11"/>
        <v>0.34119266055045872</v>
      </c>
      <c r="BR54" s="84">
        <f t="shared" si="11"/>
        <v>0.34119266055045872</v>
      </c>
      <c r="BS54" s="84">
        <f t="shared" si="11"/>
        <v>0.35403669724770642</v>
      </c>
      <c r="BT54" s="84">
        <f t="shared" si="11"/>
        <v>0.35403669724770642</v>
      </c>
    </row>
    <row r="55" spans="3:72" x14ac:dyDescent="0.2"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92">
        <f>SUM(J54:BH54)/51</f>
        <v>0.84122863824428828</v>
      </c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3:72" x14ac:dyDescent="0.2">
      <c r="H56" s="3">
        <f>1090000-H52</f>
        <v>0</v>
      </c>
      <c r="I56" s="3">
        <f t="shared" ref="I56:BT56" si="12">1090000-I52</f>
        <v>0</v>
      </c>
      <c r="J56" s="3">
        <f t="shared" si="12"/>
        <v>0</v>
      </c>
      <c r="K56" s="3">
        <f t="shared" si="12"/>
        <v>27500</v>
      </c>
      <c r="L56" s="3">
        <f t="shared" si="12"/>
        <v>14000</v>
      </c>
      <c r="M56" s="3">
        <f t="shared" si="12"/>
        <v>0</v>
      </c>
      <c r="N56" s="3">
        <f t="shared" si="12"/>
        <v>20000</v>
      </c>
      <c r="O56" s="3">
        <f t="shared" si="12"/>
        <v>20000</v>
      </c>
      <c r="P56" s="3">
        <f t="shared" si="12"/>
        <v>34000</v>
      </c>
      <c r="Q56" s="3">
        <f t="shared" si="12"/>
        <v>34000</v>
      </c>
      <c r="R56" s="3">
        <f t="shared" si="12"/>
        <v>34000</v>
      </c>
      <c r="S56" s="3">
        <f t="shared" si="12"/>
        <v>34000</v>
      </c>
      <c r="T56" s="3">
        <f t="shared" si="12"/>
        <v>34000</v>
      </c>
      <c r="U56" s="3">
        <f t="shared" si="12"/>
        <v>34000</v>
      </c>
      <c r="V56" s="3">
        <f t="shared" si="12"/>
        <v>34000</v>
      </c>
      <c r="W56" s="3">
        <f t="shared" si="12"/>
        <v>81000</v>
      </c>
      <c r="X56" s="3">
        <f t="shared" si="12"/>
        <v>81000</v>
      </c>
      <c r="Y56" s="3">
        <f t="shared" si="12"/>
        <v>106000</v>
      </c>
      <c r="Z56" s="3">
        <f t="shared" si="12"/>
        <v>106000</v>
      </c>
      <c r="AA56" s="3">
        <f t="shared" si="12"/>
        <v>106000</v>
      </c>
      <c r="AB56" s="3">
        <f t="shared" si="12"/>
        <v>128000</v>
      </c>
      <c r="AC56" s="3">
        <f t="shared" si="12"/>
        <v>128000</v>
      </c>
      <c r="AD56" s="3">
        <f t="shared" si="12"/>
        <v>136600</v>
      </c>
      <c r="AE56" s="3">
        <f t="shared" si="12"/>
        <v>136600</v>
      </c>
      <c r="AF56" s="3">
        <f t="shared" si="12"/>
        <v>136600</v>
      </c>
      <c r="AG56" s="3">
        <f t="shared" si="12"/>
        <v>136600</v>
      </c>
      <c r="AH56" s="3">
        <f t="shared" si="12"/>
        <v>136600</v>
      </c>
      <c r="AI56" s="3">
        <f t="shared" si="12"/>
        <v>192600</v>
      </c>
      <c r="AJ56" s="3">
        <f t="shared" si="12"/>
        <v>192600</v>
      </c>
      <c r="AK56" s="3">
        <f t="shared" si="12"/>
        <v>192600</v>
      </c>
      <c r="AL56" s="3">
        <f t="shared" si="12"/>
        <v>192600</v>
      </c>
      <c r="AM56" s="3">
        <f t="shared" si="12"/>
        <v>192600</v>
      </c>
      <c r="AN56" s="3">
        <f t="shared" si="12"/>
        <v>226600</v>
      </c>
      <c r="AO56" s="3">
        <f t="shared" si="12"/>
        <v>226600</v>
      </c>
      <c r="AP56" s="3">
        <f t="shared" si="12"/>
        <v>226600</v>
      </c>
      <c r="AQ56" s="3">
        <f t="shared" si="12"/>
        <v>226600</v>
      </c>
      <c r="AR56" s="3">
        <f t="shared" si="12"/>
        <v>226600</v>
      </c>
      <c r="AS56" s="3">
        <f t="shared" si="12"/>
        <v>226600</v>
      </c>
      <c r="AT56" s="3">
        <f t="shared" si="12"/>
        <v>226600</v>
      </c>
      <c r="AU56" s="3">
        <f t="shared" si="12"/>
        <v>212600</v>
      </c>
      <c r="AV56" s="3">
        <f t="shared" si="12"/>
        <v>212600</v>
      </c>
      <c r="AW56" s="3">
        <f t="shared" si="12"/>
        <v>212600</v>
      </c>
      <c r="AX56" s="3">
        <f t="shared" si="12"/>
        <v>212600</v>
      </c>
      <c r="AY56" s="3">
        <f t="shared" si="12"/>
        <v>212600</v>
      </c>
      <c r="AZ56" s="3">
        <f t="shared" si="12"/>
        <v>226600</v>
      </c>
      <c r="BA56" s="3">
        <f t="shared" si="12"/>
        <v>323100</v>
      </c>
      <c r="BB56" s="3">
        <f t="shared" si="12"/>
        <v>323100</v>
      </c>
      <c r="BC56" s="3">
        <f t="shared" si="12"/>
        <v>323100</v>
      </c>
      <c r="BD56" s="3">
        <f t="shared" si="12"/>
        <v>323100</v>
      </c>
      <c r="BE56" s="3">
        <f t="shared" si="12"/>
        <v>323100</v>
      </c>
      <c r="BF56" s="3">
        <f t="shared" si="12"/>
        <v>323100</v>
      </c>
      <c r="BG56" s="3">
        <f t="shared" si="12"/>
        <v>655100</v>
      </c>
      <c r="BH56" s="88">
        <f t="shared" si="12"/>
        <v>655100</v>
      </c>
      <c r="BI56" s="3">
        <f t="shared" si="12"/>
        <v>704100</v>
      </c>
      <c r="BJ56" s="3">
        <f t="shared" si="12"/>
        <v>704100</v>
      </c>
      <c r="BK56" s="3">
        <f t="shared" si="12"/>
        <v>704100</v>
      </c>
      <c r="BL56" s="3">
        <f t="shared" si="12"/>
        <v>718100</v>
      </c>
      <c r="BM56" s="3">
        <f t="shared" si="12"/>
        <v>718100</v>
      </c>
      <c r="BN56" s="3">
        <f t="shared" si="12"/>
        <v>718100</v>
      </c>
      <c r="BO56" s="3">
        <f t="shared" si="12"/>
        <v>718100</v>
      </c>
      <c r="BP56" s="3">
        <f t="shared" si="12"/>
        <v>718100</v>
      </c>
      <c r="BQ56" s="3">
        <f t="shared" si="12"/>
        <v>718100</v>
      </c>
      <c r="BR56" s="3">
        <f t="shared" si="12"/>
        <v>718100</v>
      </c>
      <c r="BS56" s="3">
        <f t="shared" si="12"/>
        <v>704100</v>
      </c>
      <c r="BT56" s="3">
        <f t="shared" si="12"/>
        <v>704100</v>
      </c>
    </row>
    <row r="57" spans="3:72" x14ac:dyDescent="0.2">
      <c r="F57" t="s">
        <v>127</v>
      </c>
      <c r="H57" s="84">
        <f>H56/1090000</f>
        <v>0</v>
      </c>
      <c r="I57" s="84">
        <f t="shared" ref="I57:BT57" si="13">I56/1090000</f>
        <v>0</v>
      </c>
      <c r="J57" s="84">
        <f t="shared" si="13"/>
        <v>0</v>
      </c>
      <c r="K57" s="84">
        <f t="shared" si="13"/>
        <v>2.5229357798165139E-2</v>
      </c>
      <c r="L57" s="84">
        <f t="shared" si="13"/>
        <v>1.2844036697247707E-2</v>
      </c>
      <c r="M57" s="84">
        <f t="shared" si="13"/>
        <v>0</v>
      </c>
      <c r="N57" s="84">
        <f t="shared" si="13"/>
        <v>1.834862385321101E-2</v>
      </c>
      <c r="O57" s="84">
        <f t="shared" si="13"/>
        <v>1.834862385321101E-2</v>
      </c>
      <c r="P57" s="84">
        <f t="shared" si="13"/>
        <v>3.1192660550458717E-2</v>
      </c>
      <c r="Q57" s="84">
        <f t="shared" si="13"/>
        <v>3.1192660550458717E-2</v>
      </c>
      <c r="R57" s="84">
        <f t="shared" si="13"/>
        <v>3.1192660550458717E-2</v>
      </c>
      <c r="S57" s="84">
        <f t="shared" si="13"/>
        <v>3.1192660550458717E-2</v>
      </c>
      <c r="T57" s="84">
        <f t="shared" si="13"/>
        <v>3.1192660550458717E-2</v>
      </c>
      <c r="U57" s="84">
        <f t="shared" si="13"/>
        <v>3.1192660550458717E-2</v>
      </c>
      <c r="V57" s="84">
        <f t="shared" si="13"/>
        <v>3.1192660550458717E-2</v>
      </c>
      <c r="W57" s="84">
        <f t="shared" si="13"/>
        <v>7.4311926605504591E-2</v>
      </c>
      <c r="X57" s="84">
        <f t="shared" si="13"/>
        <v>7.4311926605504591E-2</v>
      </c>
      <c r="Y57" s="84">
        <f t="shared" si="13"/>
        <v>9.7247706422018354E-2</v>
      </c>
      <c r="Z57" s="84">
        <f t="shared" si="13"/>
        <v>9.7247706422018354E-2</v>
      </c>
      <c r="AA57" s="84">
        <f t="shared" si="13"/>
        <v>9.7247706422018354E-2</v>
      </c>
      <c r="AB57" s="84">
        <f t="shared" si="13"/>
        <v>0.11743119266055047</v>
      </c>
      <c r="AC57" s="84">
        <f t="shared" si="13"/>
        <v>0.11743119266055047</v>
      </c>
      <c r="AD57" s="84">
        <f t="shared" si="13"/>
        <v>0.12532110091743121</v>
      </c>
      <c r="AE57" s="84">
        <f t="shared" si="13"/>
        <v>0.12532110091743121</v>
      </c>
      <c r="AF57" s="84">
        <f t="shared" si="13"/>
        <v>0.12532110091743121</v>
      </c>
      <c r="AG57" s="84">
        <f t="shared" si="13"/>
        <v>0.12532110091743121</v>
      </c>
      <c r="AH57" s="84">
        <f t="shared" si="13"/>
        <v>0.12532110091743121</v>
      </c>
      <c r="AI57" s="84">
        <f t="shared" si="13"/>
        <v>0.17669724770642201</v>
      </c>
      <c r="AJ57" s="84">
        <f t="shared" si="13"/>
        <v>0.17669724770642201</v>
      </c>
      <c r="AK57" s="84">
        <f t="shared" si="13"/>
        <v>0.17669724770642201</v>
      </c>
      <c r="AL57" s="84">
        <f t="shared" si="13"/>
        <v>0.17669724770642201</v>
      </c>
      <c r="AM57" s="84">
        <f t="shared" si="13"/>
        <v>0.17669724770642201</v>
      </c>
      <c r="AN57" s="84">
        <f t="shared" si="13"/>
        <v>0.20788990825688072</v>
      </c>
      <c r="AO57" s="84">
        <f t="shared" si="13"/>
        <v>0.20788990825688072</v>
      </c>
      <c r="AP57" s="84">
        <f t="shared" si="13"/>
        <v>0.20788990825688072</v>
      </c>
      <c r="AQ57" s="84">
        <f t="shared" si="13"/>
        <v>0.20788990825688072</v>
      </c>
      <c r="AR57" s="84">
        <f t="shared" si="13"/>
        <v>0.20788990825688072</v>
      </c>
      <c r="AS57" s="84">
        <f t="shared" si="13"/>
        <v>0.20788990825688072</v>
      </c>
      <c r="AT57" s="84">
        <f t="shared" si="13"/>
        <v>0.20788990825688072</v>
      </c>
      <c r="AU57" s="84">
        <f t="shared" si="13"/>
        <v>0.19504587155963302</v>
      </c>
      <c r="AV57" s="84">
        <f t="shared" si="13"/>
        <v>0.19504587155963302</v>
      </c>
      <c r="AW57" s="84">
        <f t="shared" si="13"/>
        <v>0.19504587155963302</v>
      </c>
      <c r="AX57" s="84">
        <f t="shared" si="13"/>
        <v>0.19504587155963302</v>
      </c>
      <c r="AY57" s="84">
        <f t="shared" si="13"/>
        <v>0.19504587155963302</v>
      </c>
      <c r="AZ57" s="84">
        <f t="shared" si="13"/>
        <v>0.20788990825688072</v>
      </c>
      <c r="BA57" s="84">
        <f t="shared" si="13"/>
        <v>0.29642201834862386</v>
      </c>
      <c r="BB57" s="84">
        <f t="shared" si="13"/>
        <v>0.29642201834862386</v>
      </c>
      <c r="BC57" s="84">
        <f t="shared" si="13"/>
        <v>0.29642201834862386</v>
      </c>
      <c r="BD57" s="84">
        <f t="shared" si="13"/>
        <v>0.29642201834862386</v>
      </c>
      <c r="BE57" s="84">
        <f t="shared" si="13"/>
        <v>0.29642201834862386</v>
      </c>
      <c r="BF57" s="84">
        <f t="shared" si="13"/>
        <v>0.29642201834862386</v>
      </c>
      <c r="BG57" s="84">
        <f t="shared" si="13"/>
        <v>0.60100917431192658</v>
      </c>
      <c r="BH57" s="92">
        <f t="shared" si="13"/>
        <v>0.60100917431192658</v>
      </c>
      <c r="BI57" s="84">
        <f t="shared" si="13"/>
        <v>0.64596330275229363</v>
      </c>
      <c r="BJ57" s="84">
        <f t="shared" si="13"/>
        <v>0.64596330275229363</v>
      </c>
      <c r="BK57" s="84">
        <f t="shared" si="13"/>
        <v>0.64596330275229363</v>
      </c>
      <c r="BL57" s="84">
        <f t="shared" si="13"/>
        <v>0.65880733944954128</v>
      </c>
      <c r="BM57" s="84">
        <f t="shared" si="13"/>
        <v>0.65880733944954128</v>
      </c>
      <c r="BN57" s="84">
        <f t="shared" si="13"/>
        <v>0.65880733944954128</v>
      </c>
      <c r="BO57" s="84">
        <f t="shared" si="13"/>
        <v>0.65880733944954128</v>
      </c>
      <c r="BP57" s="84">
        <f t="shared" si="13"/>
        <v>0.65880733944954128</v>
      </c>
      <c r="BQ57" s="84">
        <f t="shared" si="13"/>
        <v>0.65880733944954128</v>
      </c>
      <c r="BR57" s="84">
        <f t="shared" si="13"/>
        <v>0.65880733944954128</v>
      </c>
      <c r="BS57" s="84">
        <f t="shared" si="13"/>
        <v>0.64596330275229363</v>
      </c>
      <c r="BT57" s="84">
        <f t="shared" si="13"/>
        <v>0.64596330275229363</v>
      </c>
    </row>
    <row r="58" spans="3:72" x14ac:dyDescent="0.2">
      <c r="M58" s="22"/>
      <c r="BH58" s="92">
        <f>SUM(K57:BH57)/51</f>
        <v>0.15877136175571138</v>
      </c>
    </row>
    <row r="59" spans="3:72" x14ac:dyDescent="0.2">
      <c r="M59" s="22"/>
      <c r="BH59" s="85"/>
    </row>
    <row r="60" spans="3:72" x14ac:dyDescent="0.2">
      <c r="M60" s="22"/>
      <c r="BH60" s="85"/>
    </row>
    <row r="61" spans="3:72" x14ac:dyDescent="0.2">
      <c r="M61" s="22"/>
      <c r="BH61" s="85"/>
    </row>
    <row r="62" spans="3:72" x14ac:dyDescent="0.2">
      <c r="M62" s="22"/>
      <c r="BH62" s="85"/>
    </row>
    <row r="63" spans="3:72" x14ac:dyDescent="0.2">
      <c r="M63" s="22"/>
      <c r="BH63" s="85"/>
    </row>
    <row r="64" spans="3:72" x14ac:dyDescent="0.2">
      <c r="M64" s="22"/>
      <c r="BH64" s="85"/>
    </row>
    <row r="65" spans="13:13" x14ac:dyDescent="0.2">
      <c r="M65" s="22"/>
    </row>
    <row r="66" spans="13:13" x14ac:dyDescent="0.2">
      <c r="M66" s="22"/>
    </row>
    <row r="67" spans="13:13" x14ac:dyDescent="0.2">
      <c r="M67" s="22"/>
    </row>
    <row r="68" spans="13:13" x14ac:dyDescent="0.2">
      <c r="M68" s="22"/>
    </row>
  </sheetData>
  <phoneticPr fontId="0" type="noConversion"/>
  <printOptions verticalCentered="1"/>
  <pageMargins left="0.75" right="0.75" top="1" bottom="1" header="0.5" footer="0.5"/>
  <pageSetup paperSize="5" scale="46" fitToWidth="2" orientation="landscape" r:id="rId1"/>
  <headerFooter alignWithMargins="0">
    <oddHeader xml:space="preserve">&amp;L&amp;D&amp;CWest Capacity 2001 - 2005
ROFR Rights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93"/>
  <sheetViews>
    <sheetView zoomScale="75" zoomScaleNormal="75" workbookViewId="0">
      <selection activeCell="B33" sqref="B33"/>
    </sheetView>
  </sheetViews>
  <sheetFormatPr defaultRowHeight="12.75" x14ac:dyDescent="0.2"/>
  <cols>
    <col min="1" max="1" width="9.5703125" bestFit="1" customWidth="1"/>
    <col min="3" max="3" width="9.5703125" bestFit="1" customWidth="1"/>
    <col min="4" max="5" width="10.7109375" customWidth="1"/>
    <col min="6" max="6" width="5.7109375" customWidth="1"/>
    <col min="7" max="7" width="10.7109375" customWidth="1"/>
    <col min="8" max="10" width="10.7109375" bestFit="1" customWidth="1"/>
    <col min="11" max="12" width="10.42578125" bestFit="1" customWidth="1"/>
    <col min="13" max="15" width="10.7109375" bestFit="1" customWidth="1"/>
    <col min="16" max="17" width="10.5703125" bestFit="1" customWidth="1"/>
    <col min="18" max="19" width="10.42578125" bestFit="1" customWidth="1"/>
  </cols>
  <sheetData>
    <row r="1" spans="1:72" x14ac:dyDescent="0.2">
      <c r="A1" s="35" t="s">
        <v>173</v>
      </c>
    </row>
    <row r="2" spans="1:72" ht="15" x14ac:dyDescent="0.2">
      <c r="A2" s="40" t="s">
        <v>112</v>
      </c>
    </row>
    <row r="4" spans="1:72" x14ac:dyDescent="0.2">
      <c r="A4" s="35" t="s">
        <v>110</v>
      </c>
    </row>
    <row r="5" spans="1:72" x14ac:dyDescent="0.2">
      <c r="M5" s="22"/>
    </row>
    <row r="6" spans="1:72" x14ac:dyDescent="0.2">
      <c r="A6" s="34"/>
      <c r="M6" s="22"/>
      <c r="BH6" s="85"/>
    </row>
    <row r="7" spans="1:72" ht="13.5" thickBot="1" x14ac:dyDescent="0.25">
      <c r="M7" s="22"/>
      <c r="BH7" s="85"/>
    </row>
    <row r="8" spans="1:72" ht="13.5" thickBot="1" x14ac:dyDescent="0.25">
      <c r="A8" t="s">
        <v>2</v>
      </c>
      <c r="B8" t="s">
        <v>3</v>
      </c>
      <c r="C8" t="s">
        <v>102</v>
      </c>
      <c r="D8" t="s">
        <v>103</v>
      </c>
      <c r="E8" t="s">
        <v>63</v>
      </c>
      <c r="F8" t="s">
        <v>1</v>
      </c>
      <c r="G8" s="30" t="s">
        <v>105</v>
      </c>
      <c r="H8" s="32">
        <v>37104</v>
      </c>
      <c r="I8" s="32">
        <v>37135</v>
      </c>
      <c r="J8" s="32">
        <v>37165</v>
      </c>
      <c r="K8" s="32">
        <v>37196</v>
      </c>
      <c r="L8" s="32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75">
        <v>37712</v>
      </c>
      <c r="AC8" s="75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86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H9" s="21"/>
      <c r="I9" s="21"/>
      <c r="J9" s="21"/>
      <c r="K9" s="21"/>
      <c r="L9" s="21"/>
      <c r="M9" s="75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75"/>
      <c r="AC9" s="75"/>
      <c r="AD9" s="21"/>
      <c r="AE9" s="21"/>
      <c r="AF9" s="21"/>
      <c r="AG9" s="21"/>
      <c r="AH9" s="21"/>
      <c r="AI9" s="21"/>
      <c r="AJ9" s="21"/>
      <c r="BH9" s="85"/>
    </row>
    <row r="10" spans="1:72" ht="13.5" thickBot="1" x14ac:dyDescent="0.25">
      <c r="A10">
        <v>8255</v>
      </c>
      <c r="B10" t="s">
        <v>0</v>
      </c>
      <c r="C10" s="3">
        <v>306000</v>
      </c>
      <c r="D10" s="1">
        <v>32782</v>
      </c>
      <c r="E10" s="1">
        <v>38656</v>
      </c>
      <c r="F10" t="s">
        <v>5</v>
      </c>
      <c r="G10" s="6">
        <v>38291</v>
      </c>
      <c r="H10" s="3">
        <v>306000</v>
      </c>
      <c r="I10" s="3">
        <v>306000</v>
      </c>
      <c r="J10" s="3">
        <v>306000</v>
      </c>
      <c r="K10" s="3">
        <v>306000</v>
      </c>
      <c r="L10" s="3">
        <v>306000</v>
      </c>
      <c r="M10" s="71">
        <v>306000</v>
      </c>
      <c r="N10" s="3">
        <v>306000</v>
      </c>
      <c r="O10" s="3">
        <v>306000</v>
      </c>
      <c r="P10" s="3">
        <v>306000</v>
      </c>
      <c r="Q10" s="3">
        <v>306000</v>
      </c>
      <c r="R10" s="3">
        <v>306000</v>
      </c>
      <c r="S10" s="3">
        <v>306000</v>
      </c>
      <c r="T10" s="3">
        <v>306000</v>
      </c>
      <c r="U10" s="3">
        <v>306000</v>
      </c>
      <c r="V10" s="3">
        <v>306000</v>
      </c>
      <c r="W10" s="3">
        <v>306000</v>
      </c>
      <c r="X10" s="3">
        <v>306000</v>
      </c>
      <c r="Y10" s="3">
        <v>306000</v>
      </c>
      <c r="Z10" s="3">
        <v>306000</v>
      </c>
      <c r="AA10" s="3">
        <v>306000</v>
      </c>
      <c r="AB10" s="71">
        <v>306000</v>
      </c>
      <c r="AC10" s="71">
        <v>306000</v>
      </c>
      <c r="AD10" s="3">
        <v>306000</v>
      </c>
      <c r="AE10" s="3">
        <v>306000</v>
      </c>
      <c r="AF10" s="3">
        <v>306000</v>
      </c>
      <c r="AG10" s="3">
        <v>306000</v>
      </c>
      <c r="AH10" s="3">
        <v>306000</v>
      </c>
      <c r="AI10" s="3">
        <v>306000</v>
      </c>
      <c r="AJ10" s="3">
        <v>306000</v>
      </c>
      <c r="AK10" s="3">
        <v>306000</v>
      </c>
      <c r="AL10" s="3">
        <v>306000</v>
      </c>
      <c r="AM10" s="3">
        <v>306000</v>
      </c>
      <c r="AN10" s="3">
        <v>306000</v>
      </c>
      <c r="AO10" s="3">
        <v>306000</v>
      </c>
      <c r="AP10" s="3">
        <v>306000</v>
      </c>
      <c r="AQ10" s="3">
        <v>306000</v>
      </c>
      <c r="AR10" s="3">
        <v>306000</v>
      </c>
      <c r="AS10" s="3">
        <v>306000</v>
      </c>
      <c r="AT10" s="29">
        <v>306000</v>
      </c>
      <c r="AU10" s="3">
        <v>306000</v>
      </c>
      <c r="AV10" s="3">
        <v>306000</v>
      </c>
      <c r="AW10" s="3">
        <v>306000</v>
      </c>
      <c r="AX10" s="3">
        <v>306000</v>
      </c>
      <c r="AY10" s="3">
        <v>306000</v>
      </c>
      <c r="AZ10" s="3">
        <v>306000</v>
      </c>
      <c r="BA10" s="3">
        <v>306000</v>
      </c>
      <c r="BB10" s="3">
        <v>306000</v>
      </c>
      <c r="BC10" s="3">
        <v>306000</v>
      </c>
      <c r="BD10" s="3">
        <v>306000</v>
      </c>
      <c r="BE10" s="3">
        <v>306000</v>
      </c>
      <c r="BF10" s="3">
        <v>306000</v>
      </c>
      <c r="BG10" s="28">
        <v>306000</v>
      </c>
      <c r="BH10" s="87">
        <v>306000</v>
      </c>
      <c r="BI10" s="28">
        <v>306000</v>
      </c>
      <c r="BJ10" s="28">
        <v>306000</v>
      </c>
      <c r="BK10" s="28">
        <v>306000</v>
      </c>
      <c r="BL10" s="28">
        <v>306000</v>
      </c>
      <c r="BM10" s="28">
        <v>306000</v>
      </c>
      <c r="BN10" s="28">
        <v>306000</v>
      </c>
      <c r="BO10" s="28">
        <v>306000</v>
      </c>
      <c r="BP10" s="28">
        <v>306000</v>
      </c>
      <c r="BQ10" s="28">
        <v>306000</v>
      </c>
      <c r="BR10" s="28">
        <v>306000</v>
      </c>
      <c r="BS10" s="28">
        <v>306000</v>
      </c>
      <c r="BT10" s="28">
        <v>306000</v>
      </c>
    </row>
    <row r="11" spans="1:72" x14ac:dyDescent="0.2">
      <c r="A11">
        <v>20747</v>
      </c>
      <c r="B11" t="s">
        <v>6</v>
      </c>
      <c r="C11" s="3">
        <v>10000</v>
      </c>
      <c r="D11" s="1">
        <v>33664</v>
      </c>
      <c r="E11" s="1">
        <v>37315</v>
      </c>
      <c r="F11" t="s">
        <v>5</v>
      </c>
      <c r="G11" s="6" t="s">
        <v>79</v>
      </c>
      <c r="H11" s="3">
        <v>10000</v>
      </c>
      <c r="I11" s="3">
        <v>10000</v>
      </c>
      <c r="J11" s="3">
        <v>10000</v>
      </c>
      <c r="K11" s="3">
        <v>10000</v>
      </c>
      <c r="L11" s="3">
        <v>10000</v>
      </c>
      <c r="M11" s="71">
        <v>10000</v>
      </c>
      <c r="N11" s="12">
        <v>10000</v>
      </c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87"/>
    </row>
    <row r="12" spans="1:72" ht="13.5" thickBot="1" x14ac:dyDescent="0.25">
      <c r="A12">
        <v>20748</v>
      </c>
      <c r="B12" t="s">
        <v>6</v>
      </c>
      <c r="C12" s="3">
        <v>10000</v>
      </c>
      <c r="D12" s="1">
        <v>33664</v>
      </c>
      <c r="E12" s="1">
        <v>37315</v>
      </c>
      <c r="F12" t="s">
        <v>5</v>
      </c>
      <c r="G12" s="6" t="s">
        <v>79</v>
      </c>
      <c r="H12" s="3">
        <v>10000</v>
      </c>
      <c r="I12" s="3">
        <v>10000</v>
      </c>
      <c r="J12" s="3">
        <v>10000</v>
      </c>
      <c r="K12" s="3">
        <v>10000</v>
      </c>
      <c r="L12" s="3">
        <v>10000</v>
      </c>
      <c r="M12" s="71">
        <v>10000</v>
      </c>
      <c r="N12" s="12">
        <v>10000</v>
      </c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87"/>
    </row>
    <row r="13" spans="1:72" ht="13.5" thickBot="1" x14ac:dyDescent="0.25">
      <c r="A13">
        <v>20822</v>
      </c>
      <c r="B13" s="96" t="s">
        <v>7</v>
      </c>
      <c r="C13" s="3">
        <v>25000</v>
      </c>
      <c r="D13" s="1">
        <v>33664</v>
      </c>
      <c r="E13" s="1">
        <v>39141</v>
      </c>
      <c r="F13" t="s">
        <v>5</v>
      </c>
      <c r="G13" s="6">
        <v>38776</v>
      </c>
      <c r="H13" s="3">
        <v>25000</v>
      </c>
      <c r="I13" s="3">
        <v>25000</v>
      </c>
      <c r="J13" s="3">
        <v>25000</v>
      </c>
      <c r="K13" s="3">
        <v>25000</v>
      </c>
      <c r="L13" s="3">
        <v>25000</v>
      </c>
      <c r="M13" s="71">
        <v>25000</v>
      </c>
      <c r="N13" s="3">
        <v>25000</v>
      </c>
      <c r="O13" s="3">
        <v>25000</v>
      </c>
      <c r="P13" s="3">
        <v>25000</v>
      </c>
      <c r="Q13" s="3">
        <v>25000</v>
      </c>
      <c r="R13" s="3">
        <v>25000</v>
      </c>
      <c r="S13" s="3">
        <v>25000</v>
      </c>
      <c r="T13" s="3">
        <v>25000</v>
      </c>
      <c r="U13" s="3">
        <v>25000</v>
      </c>
      <c r="V13" s="3">
        <v>25000</v>
      </c>
      <c r="W13" s="3">
        <v>25000</v>
      </c>
      <c r="X13" s="3">
        <v>25000</v>
      </c>
      <c r="Y13" s="3">
        <v>25000</v>
      </c>
      <c r="Z13" s="3">
        <v>25000</v>
      </c>
      <c r="AA13" s="3">
        <v>25000</v>
      </c>
      <c r="AB13" s="71">
        <v>25000</v>
      </c>
      <c r="AC13" s="71">
        <v>25000</v>
      </c>
      <c r="AD13" s="3">
        <v>25000</v>
      </c>
      <c r="AE13" s="3">
        <v>25000</v>
      </c>
      <c r="AF13" s="3">
        <v>25000</v>
      </c>
      <c r="AG13" s="3">
        <v>25000</v>
      </c>
      <c r="AH13" s="3">
        <v>25000</v>
      </c>
      <c r="AI13" s="3">
        <v>25000</v>
      </c>
      <c r="AJ13" s="3">
        <v>25000</v>
      </c>
      <c r="AK13" s="3">
        <v>25000</v>
      </c>
      <c r="AL13" s="3">
        <v>25000</v>
      </c>
      <c r="AM13" s="3">
        <v>25000</v>
      </c>
      <c r="AN13" s="3">
        <v>25000</v>
      </c>
      <c r="AO13" s="3">
        <v>25000</v>
      </c>
      <c r="AP13" s="3">
        <v>25000</v>
      </c>
      <c r="AQ13" s="3">
        <v>25000</v>
      </c>
      <c r="AR13" s="3">
        <v>25000</v>
      </c>
      <c r="AS13" s="3">
        <v>25000</v>
      </c>
      <c r="AT13" s="3">
        <v>25000</v>
      </c>
      <c r="AU13" s="3">
        <v>25000</v>
      </c>
      <c r="AV13" s="3">
        <v>25000</v>
      </c>
      <c r="AW13" s="3">
        <v>25000</v>
      </c>
      <c r="AX13" s="3">
        <v>25000</v>
      </c>
      <c r="AY13" s="3">
        <v>25000</v>
      </c>
      <c r="AZ13" s="3">
        <v>25000</v>
      </c>
      <c r="BA13" s="3">
        <v>25000</v>
      </c>
      <c r="BB13" s="3">
        <v>25000</v>
      </c>
      <c r="BC13" s="3">
        <v>25000</v>
      </c>
      <c r="BD13" s="3">
        <v>25000</v>
      </c>
      <c r="BE13" s="3">
        <v>25000</v>
      </c>
      <c r="BF13" s="3">
        <v>25000</v>
      </c>
      <c r="BG13" s="3">
        <v>25000</v>
      </c>
      <c r="BH13" s="88">
        <v>25000</v>
      </c>
      <c r="BI13" s="3">
        <v>25000</v>
      </c>
      <c r="BJ13" s="29">
        <v>25000</v>
      </c>
      <c r="BK13" s="3">
        <v>25000</v>
      </c>
      <c r="BL13" s="3">
        <v>25000</v>
      </c>
      <c r="BM13" s="3">
        <v>25000</v>
      </c>
      <c r="BN13" s="3">
        <v>25000</v>
      </c>
      <c r="BO13" s="3">
        <v>25000</v>
      </c>
      <c r="BP13" s="3">
        <v>25000</v>
      </c>
      <c r="BQ13" s="3">
        <v>25000</v>
      </c>
      <c r="BR13" s="3">
        <v>25000</v>
      </c>
      <c r="BS13" s="3">
        <v>25000</v>
      </c>
      <c r="BT13" s="3">
        <v>25000</v>
      </c>
    </row>
    <row r="14" spans="1:72" ht="13.5" thickBot="1" x14ac:dyDescent="0.25">
      <c r="A14">
        <v>21165</v>
      </c>
      <c r="B14" s="96" t="s">
        <v>14</v>
      </c>
      <c r="C14" s="3">
        <v>150000</v>
      </c>
      <c r="D14" s="1">
        <v>33679</v>
      </c>
      <c r="E14" s="1">
        <v>39172</v>
      </c>
      <c r="F14" t="s">
        <v>5</v>
      </c>
      <c r="G14" s="6">
        <v>38807</v>
      </c>
      <c r="H14" s="3">
        <v>150000</v>
      </c>
      <c r="I14" s="3">
        <v>150000</v>
      </c>
      <c r="J14" s="3">
        <v>150000</v>
      </c>
      <c r="K14" s="3">
        <v>150000</v>
      </c>
      <c r="L14" s="3">
        <v>150000</v>
      </c>
      <c r="M14" s="71">
        <v>150000</v>
      </c>
      <c r="N14" s="3">
        <v>150000</v>
      </c>
      <c r="O14" s="3">
        <v>150000</v>
      </c>
      <c r="P14" s="3">
        <v>150000</v>
      </c>
      <c r="Q14" s="3">
        <v>150000</v>
      </c>
      <c r="R14" s="3">
        <v>150000</v>
      </c>
      <c r="S14" s="3">
        <v>150000</v>
      </c>
      <c r="T14" s="3">
        <v>150000</v>
      </c>
      <c r="U14" s="3">
        <v>150000</v>
      </c>
      <c r="V14" s="3">
        <v>150000</v>
      </c>
      <c r="W14" s="3">
        <v>150000</v>
      </c>
      <c r="X14" s="3">
        <v>150000</v>
      </c>
      <c r="Y14" s="3">
        <v>150000</v>
      </c>
      <c r="Z14" s="3">
        <v>150000</v>
      </c>
      <c r="AA14" s="3">
        <v>150000</v>
      </c>
      <c r="AB14" s="71">
        <v>150000</v>
      </c>
      <c r="AC14" s="71">
        <v>150000</v>
      </c>
      <c r="AD14" s="3">
        <v>150000</v>
      </c>
      <c r="AE14" s="3">
        <v>150000</v>
      </c>
      <c r="AF14" s="3">
        <v>150000</v>
      </c>
      <c r="AG14" s="3">
        <v>150000</v>
      </c>
      <c r="AH14" s="3">
        <v>150000</v>
      </c>
      <c r="AI14" s="3">
        <v>150000</v>
      </c>
      <c r="AJ14" s="3">
        <v>150000</v>
      </c>
      <c r="AK14" s="3">
        <v>150000</v>
      </c>
      <c r="AL14" s="3">
        <v>150000</v>
      </c>
      <c r="AM14" s="3">
        <v>150000</v>
      </c>
      <c r="AN14" s="3">
        <v>150000</v>
      </c>
      <c r="AO14" s="3">
        <v>150000</v>
      </c>
      <c r="AP14" s="3">
        <v>150000</v>
      </c>
      <c r="AQ14" s="3">
        <v>150000</v>
      </c>
      <c r="AR14" s="3">
        <v>150000</v>
      </c>
      <c r="AS14" s="3">
        <v>150000</v>
      </c>
      <c r="AT14" s="3">
        <v>150000</v>
      </c>
      <c r="AU14" s="3">
        <v>150000</v>
      </c>
      <c r="AV14" s="3">
        <v>150000</v>
      </c>
      <c r="AW14" s="3">
        <v>150000</v>
      </c>
      <c r="AX14" s="3">
        <v>150000</v>
      </c>
      <c r="AY14" s="3">
        <v>150000</v>
      </c>
      <c r="AZ14" s="3">
        <v>150000</v>
      </c>
      <c r="BA14" s="3">
        <v>150000</v>
      </c>
      <c r="BB14" s="3">
        <v>150000</v>
      </c>
      <c r="BC14" s="3">
        <v>150000</v>
      </c>
      <c r="BD14" s="3">
        <v>150000</v>
      </c>
      <c r="BE14" s="3">
        <v>150000</v>
      </c>
      <c r="BF14" s="3">
        <v>150000</v>
      </c>
      <c r="BG14" s="3">
        <v>150000</v>
      </c>
      <c r="BH14" s="88">
        <v>150000</v>
      </c>
      <c r="BI14" s="3">
        <v>150000</v>
      </c>
      <c r="BJ14" s="3">
        <v>150000</v>
      </c>
      <c r="BK14" s="29">
        <v>150000</v>
      </c>
      <c r="BL14" s="3">
        <v>150000</v>
      </c>
      <c r="BM14" s="3">
        <v>150000</v>
      </c>
      <c r="BN14" s="3">
        <v>150000</v>
      </c>
      <c r="BO14" s="3">
        <v>150000</v>
      </c>
      <c r="BP14" s="3">
        <v>150000</v>
      </c>
      <c r="BQ14" s="3">
        <v>150000</v>
      </c>
      <c r="BR14" s="3">
        <v>150000</v>
      </c>
      <c r="BS14" s="3">
        <v>150000</v>
      </c>
      <c r="BT14" s="3">
        <v>150000</v>
      </c>
    </row>
    <row r="15" spans="1:72" ht="13.5" thickBot="1" x14ac:dyDescent="0.25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71">
        <v>90000</v>
      </c>
      <c r="AC15" s="71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88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ht="13.5" thickBot="1" x14ac:dyDescent="0.25">
      <c r="A16">
        <v>24670</v>
      </c>
      <c r="B16" s="22" t="s">
        <v>23</v>
      </c>
      <c r="C16" s="3">
        <v>10000</v>
      </c>
      <c r="D16" s="1">
        <v>35490</v>
      </c>
      <c r="E16" s="1">
        <v>39172</v>
      </c>
      <c r="F16" t="s">
        <v>5</v>
      </c>
      <c r="G16" s="6">
        <v>38807</v>
      </c>
      <c r="H16" s="3">
        <v>10000</v>
      </c>
      <c r="I16" s="3">
        <v>10000</v>
      </c>
      <c r="J16" s="3">
        <v>10000</v>
      </c>
      <c r="K16" s="3">
        <v>10000</v>
      </c>
      <c r="L16" s="3">
        <v>10000</v>
      </c>
      <c r="M16" s="71">
        <v>10000</v>
      </c>
      <c r="N16" s="3">
        <v>10000</v>
      </c>
      <c r="O16" s="3">
        <v>10000</v>
      </c>
      <c r="P16" s="3">
        <v>10000</v>
      </c>
      <c r="Q16" s="3">
        <v>10000</v>
      </c>
      <c r="R16" s="3">
        <v>10000</v>
      </c>
      <c r="S16" s="3">
        <v>10000</v>
      </c>
      <c r="T16" s="3">
        <v>10000</v>
      </c>
      <c r="U16" s="3">
        <v>10000</v>
      </c>
      <c r="V16" s="3">
        <v>10000</v>
      </c>
      <c r="W16" s="3">
        <v>10000</v>
      </c>
      <c r="X16" s="3">
        <v>10000</v>
      </c>
      <c r="Y16" s="3">
        <v>10000</v>
      </c>
      <c r="Z16" s="3">
        <v>10000</v>
      </c>
      <c r="AA16" s="3">
        <v>10000</v>
      </c>
      <c r="AB16" s="71">
        <v>10000</v>
      </c>
      <c r="AC16" s="71">
        <v>10000</v>
      </c>
      <c r="AD16" s="3">
        <v>10000</v>
      </c>
      <c r="AE16" s="3">
        <v>10000</v>
      </c>
      <c r="AF16" s="3">
        <v>10000</v>
      </c>
      <c r="AG16" s="3">
        <v>10000</v>
      </c>
      <c r="AH16" s="3">
        <v>10000</v>
      </c>
      <c r="AI16" s="3">
        <v>10000</v>
      </c>
      <c r="AJ16" s="3">
        <v>10000</v>
      </c>
      <c r="AK16" s="3">
        <v>10000</v>
      </c>
      <c r="AL16" s="3">
        <v>10000</v>
      </c>
      <c r="AM16" s="3">
        <v>10000</v>
      </c>
      <c r="AN16" s="3">
        <v>10000</v>
      </c>
      <c r="AO16" s="3">
        <v>10000</v>
      </c>
      <c r="AP16" s="3">
        <v>10000</v>
      </c>
      <c r="AQ16" s="3">
        <v>10000</v>
      </c>
      <c r="AR16" s="3">
        <v>10000</v>
      </c>
      <c r="AS16" s="3">
        <v>10000</v>
      </c>
      <c r="AT16" s="3">
        <v>10000</v>
      </c>
      <c r="AU16" s="3">
        <v>10000</v>
      </c>
      <c r="AV16" s="3">
        <v>10000</v>
      </c>
      <c r="AW16" s="3">
        <v>10000</v>
      </c>
      <c r="AX16" s="3">
        <v>10000</v>
      </c>
      <c r="AY16" s="3">
        <v>10000</v>
      </c>
      <c r="AZ16" s="3">
        <v>10000</v>
      </c>
      <c r="BA16" s="3">
        <v>10000</v>
      </c>
      <c r="BB16" s="3">
        <v>10000</v>
      </c>
      <c r="BC16" s="3">
        <v>10000</v>
      </c>
      <c r="BD16" s="3">
        <v>10000</v>
      </c>
      <c r="BE16" s="3">
        <v>10000</v>
      </c>
      <c r="BF16" s="3">
        <v>10000</v>
      </c>
      <c r="BG16" s="3">
        <v>10000</v>
      </c>
      <c r="BH16" s="88">
        <v>10000</v>
      </c>
      <c r="BI16" s="3">
        <v>10000</v>
      </c>
      <c r="BJ16" s="3">
        <v>10000</v>
      </c>
      <c r="BK16" s="29">
        <v>10000</v>
      </c>
      <c r="BL16" s="3">
        <v>10000</v>
      </c>
      <c r="BM16" s="3">
        <v>10000</v>
      </c>
      <c r="BN16" s="3">
        <v>10000</v>
      </c>
      <c r="BO16" s="3">
        <v>10000</v>
      </c>
      <c r="BP16" s="3">
        <v>10000</v>
      </c>
      <c r="BQ16" s="3">
        <v>10000</v>
      </c>
      <c r="BR16" s="3">
        <v>10000</v>
      </c>
      <c r="BS16" s="3">
        <v>10000</v>
      </c>
      <c r="BT16" s="3">
        <v>10000</v>
      </c>
    </row>
    <row r="17" spans="1:72" ht="13.5" thickBot="1" x14ac:dyDescent="0.25">
      <c r="A17">
        <v>25700</v>
      </c>
      <c r="B17" t="s">
        <v>53</v>
      </c>
      <c r="C17" s="3">
        <v>25000</v>
      </c>
      <c r="D17" s="1">
        <v>35796</v>
      </c>
      <c r="E17" s="1">
        <v>37621</v>
      </c>
      <c r="F17" t="s">
        <v>5</v>
      </c>
      <c r="G17" s="6">
        <v>37256</v>
      </c>
      <c r="H17" s="3">
        <v>25000</v>
      </c>
      <c r="I17" s="3">
        <v>25000</v>
      </c>
      <c r="J17" s="3">
        <v>25000</v>
      </c>
      <c r="K17" s="3">
        <v>25000</v>
      </c>
      <c r="L17" s="29">
        <v>25000</v>
      </c>
      <c r="M17" s="71">
        <v>25000</v>
      </c>
      <c r="N17" s="3">
        <v>25000</v>
      </c>
      <c r="O17" s="3">
        <v>25000</v>
      </c>
      <c r="P17" s="3">
        <v>25000</v>
      </c>
      <c r="Q17" s="3">
        <v>25000</v>
      </c>
      <c r="R17" s="3">
        <v>25000</v>
      </c>
      <c r="S17" s="3">
        <v>25000</v>
      </c>
      <c r="T17" s="3">
        <v>25000</v>
      </c>
      <c r="U17" s="3">
        <v>25000</v>
      </c>
      <c r="V17" s="3">
        <v>25000</v>
      </c>
      <c r="W17" s="3">
        <v>25000</v>
      </c>
      <c r="X17" s="26">
        <v>25000</v>
      </c>
      <c r="Y17" s="27">
        <v>25000</v>
      </c>
      <c r="Z17" s="27">
        <v>25000</v>
      </c>
      <c r="AA17" s="27">
        <v>25000</v>
      </c>
      <c r="AB17" s="83">
        <v>25000</v>
      </c>
      <c r="AC17" s="83">
        <v>25000</v>
      </c>
      <c r="AD17" s="27">
        <v>25000</v>
      </c>
      <c r="AE17" s="27">
        <v>25000</v>
      </c>
      <c r="AF17" s="27">
        <v>25000</v>
      </c>
      <c r="AG17" s="27">
        <v>25000</v>
      </c>
      <c r="AH17" s="27">
        <v>25000</v>
      </c>
      <c r="AI17" s="27">
        <v>25000</v>
      </c>
      <c r="AJ17" s="27">
        <v>25000</v>
      </c>
      <c r="AK17" s="27">
        <v>25000</v>
      </c>
      <c r="AL17" s="27">
        <v>25000</v>
      </c>
      <c r="AM17" s="27">
        <v>25000</v>
      </c>
      <c r="AN17" s="27">
        <v>25000</v>
      </c>
      <c r="AO17" s="27">
        <v>25000</v>
      </c>
      <c r="AP17" s="27">
        <v>25000</v>
      </c>
      <c r="AQ17" s="27">
        <v>25000</v>
      </c>
      <c r="AR17" s="27">
        <v>25000</v>
      </c>
      <c r="AS17" s="27">
        <v>25000</v>
      </c>
      <c r="AT17" s="27">
        <v>25000</v>
      </c>
      <c r="AU17" s="27">
        <v>25000</v>
      </c>
      <c r="AV17" s="27">
        <v>25000</v>
      </c>
      <c r="AW17" s="27">
        <v>25000</v>
      </c>
      <c r="AX17" s="27">
        <v>25000</v>
      </c>
      <c r="AY17" s="27">
        <v>25000</v>
      </c>
      <c r="AZ17" s="27">
        <v>25000</v>
      </c>
      <c r="BA17" s="27">
        <v>25000</v>
      </c>
      <c r="BB17" s="27">
        <v>25000</v>
      </c>
      <c r="BC17" s="27">
        <v>25000</v>
      </c>
      <c r="BD17" s="27">
        <v>25000</v>
      </c>
      <c r="BE17" s="27">
        <v>25000</v>
      </c>
      <c r="BF17" s="27">
        <v>25000</v>
      </c>
      <c r="BG17" s="27">
        <v>25000</v>
      </c>
      <c r="BH17" s="89">
        <v>25000</v>
      </c>
      <c r="BI17" s="27">
        <v>25000</v>
      </c>
      <c r="BJ17" s="27">
        <v>25000</v>
      </c>
      <c r="BK17" s="27">
        <v>25000</v>
      </c>
      <c r="BL17" s="27">
        <v>25000</v>
      </c>
      <c r="BM17" s="27">
        <v>25000</v>
      </c>
      <c r="BN17" s="27">
        <v>25000</v>
      </c>
      <c r="BO17" s="27">
        <v>25000</v>
      </c>
      <c r="BP17" s="27">
        <v>25000</v>
      </c>
      <c r="BQ17" s="27">
        <v>25000</v>
      </c>
      <c r="BR17" s="27">
        <v>25000</v>
      </c>
      <c r="BS17" s="27">
        <v>25000</v>
      </c>
      <c r="BT17" s="27">
        <v>25000</v>
      </c>
    </row>
    <row r="18" spans="1:72" ht="13.5" thickBot="1" x14ac:dyDescent="0.25">
      <c r="A18">
        <v>25841</v>
      </c>
      <c r="B18" t="s">
        <v>14</v>
      </c>
      <c r="C18" s="3">
        <v>40000</v>
      </c>
      <c r="D18" s="1">
        <v>35827</v>
      </c>
      <c r="E18" s="1">
        <v>37560</v>
      </c>
      <c r="F18" t="s">
        <v>5</v>
      </c>
      <c r="G18" s="6">
        <v>37195</v>
      </c>
      <c r="H18" s="3">
        <v>40000</v>
      </c>
      <c r="I18" s="3">
        <v>40000</v>
      </c>
      <c r="J18" s="29">
        <v>40000</v>
      </c>
      <c r="K18" s="3">
        <v>40000</v>
      </c>
      <c r="L18" s="3">
        <v>40000</v>
      </c>
      <c r="M18" s="71">
        <v>40000</v>
      </c>
      <c r="N18" s="3">
        <v>40000</v>
      </c>
      <c r="O18" s="3">
        <v>40000</v>
      </c>
      <c r="P18" s="3">
        <v>40000</v>
      </c>
      <c r="Q18" s="3">
        <v>40000</v>
      </c>
      <c r="R18" s="3">
        <v>40000</v>
      </c>
      <c r="S18" s="3">
        <v>40000</v>
      </c>
      <c r="T18" s="3">
        <v>40000</v>
      </c>
      <c r="U18" s="3">
        <v>40000</v>
      </c>
      <c r="V18" s="3">
        <v>40000</v>
      </c>
      <c r="W18" s="28">
        <v>40000</v>
      </c>
      <c r="X18" s="28">
        <v>40000</v>
      </c>
      <c r="Y18" s="28">
        <v>40000</v>
      </c>
      <c r="Z18" s="28">
        <v>40000</v>
      </c>
      <c r="AA18" s="28">
        <v>40000</v>
      </c>
      <c r="AB18" s="31">
        <v>40000</v>
      </c>
      <c r="AC18" s="31">
        <v>40000</v>
      </c>
      <c r="AD18" s="28">
        <v>40000</v>
      </c>
      <c r="AE18" s="28">
        <v>40000</v>
      </c>
      <c r="AF18" s="28">
        <v>40000</v>
      </c>
      <c r="AG18" s="28">
        <v>40000</v>
      </c>
      <c r="AH18" s="28">
        <v>40000</v>
      </c>
      <c r="AI18" s="28">
        <v>40000</v>
      </c>
      <c r="AJ18" s="28">
        <v>40000</v>
      </c>
      <c r="AK18" s="28">
        <v>40000</v>
      </c>
      <c r="AL18" s="28">
        <v>40000</v>
      </c>
      <c r="AM18" s="28">
        <v>40000</v>
      </c>
      <c r="AN18" s="28">
        <v>40000</v>
      </c>
      <c r="AO18" s="28">
        <v>40000</v>
      </c>
      <c r="AP18" s="28">
        <v>40000</v>
      </c>
      <c r="AQ18" s="28">
        <v>40000</v>
      </c>
      <c r="AR18" s="28">
        <v>40000</v>
      </c>
      <c r="AS18" s="28">
        <v>40000</v>
      </c>
      <c r="AT18" s="28">
        <v>40000</v>
      </c>
      <c r="AU18" s="28">
        <v>40000</v>
      </c>
      <c r="AV18" s="28">
        <v>40000</v>
      </c>
      <c r="AW18" s="28">
        <v>40000</v>
      </c>
      <c r="AX18" s="28">
        <v>40000</v>
      </c>
      <c r="AY18" s="28">
        <v>40000</v>
      </c>
      <c r="AZ18" s="28">
        <v>40000</v>
      </c>
      <c r="BA18" s="28">
        <v>40000</v>
      </c>
      <c r="BB18" s="28">
        <v>40000</v>
      </c>
      <c r="BC18" s="28">
        <v>40000</v>
      </c>
      <c r="BD18" s="28">
        <v>40000</v>
      </c>
      <c r="BE18" s="28">
        <v>40000</v>
      </c>
      <c r="BF18" s="28">
        <v>40000</v>
      </c>
      <c r="BG18" s="28">
        <v>40000</v>
      </c>
      <c r="BH18" s="87">
        <v>40000</v>
      </c>
      <c r="BI18" s="28">
        <v>40000</v>
      </c>
      <c r="BJ18" s="28">
        <v>40000</v>
      </c>
      <c r="BK18" s="28">
        <v>40000</v>
      </c>
      <c r="BL18" s="28">
        <v>40000</v>
      </c>
      <c r="BM18" s="28">
        <v>40000</v>
      </c>
      <c r="BN18" s="28">
        <v>40000</v>
      </c>
      <c r="BO18" s="28">
        <v>40000</v>
      </c>
      <c r="BP18" s="28">
        <v>40000</v>
      </c>
      <c r="BQ18" s="28">
        <v>40000</v>
      </c>
      <c r="BR18" s="28">
        <v>40000</v>
      </c>
      <c r="BS18" s="28">
        <v>40000</v>
      </c>
      <c r="BT18" s="28">
        <v>40000</v>
      </c>
    </row>
    <row r="19" spans="1:72" ht="13.5" thickBot="1" x14ac:dyDescent="0.25">
      <c r="A19">
        <v>25924</v>
      </c>
      <c r="B19" t="s">
        <v>29</v>
      </c>
      <c r="C19" s="3">
        <v>20000</v>
      </c>
      <c r="D19" s="1">
        <v>35855</v>
      </c>
      <c r="E19" s="1">
        <v>39141</v>
      </c>
      <c r="F19" t="s">
        <v>5</v>
      </c>
      <c r="G19" s="6">
        <v>38776</v>
      </c>
      <c r="H19" s="3">
        <v>20000</v>
      </c>
      <c r="I19" s="3">
        <v>20000</v>
      </c>
      <c r="J19" s="3">
        <v>20000</v>
      </c>
      <c r="K19" s="3">
        <v>20000</v>
      </c>
      <c r="L19" s="3">
        <v>20000</v>
      </c>
      <c r="M19" s="71">
        <v>20000</v>
      </c>
      <c r="N19" s="3">
        <v>20000</v>
      </c>
      <c r="O19" s="3">
        <v>20000</v>
      </c>
      <c r="P19" s="3">
        <v>20000</v>
      </c>
      <c r="Q19" s="3">
        <v>20000</v>
      </c>
      <c r="R19" s="3">
        <v>20000</v>
      </c>
      <c r="S19" s="3">
        <v>20000</v>
      </c>
      <c r="T19" s="3">
        <v>20000</v>
      </c>
      <c r="U19" s="3">
        <v>20000</v>
      </c>
      <c r="V19" s="3">
        <v>20000</v>
      </c>
      <c r="W19" s="3">
        <v>20000</v>
      </c>
      <c r="X19" s="3">
        <v>20000</v>
      </c>
      <c r="Y19" s="3">
        <v>20000</v>
      </c>
      <c r="Z19" s="3">
        <v>20000</v>
      </c>
      <c r="AA19" s="3">
        <v>20000</v>
      </c>
      <c r="AB19" s="71">
        <v>20000</v>
      </c>
      <c r="AC19" s="71">
        <v>20000</v>
      </c>
      <c r="AD19" s="3">
        <v>20000</v>
      </c>
      <c r="AE19" s="3">
        <v>20000</v>
      </c>
      <c r="AF19" s="3">
        <v>20000</v>
      </c>
      <c r="AG19" s="3">
        <v>20000</v>
      </c>
      <c r="AH19" s="3">
        <v>20000</v>
      </c>
      <c r="AI19" s="3">
        <v>20000</v>
      </c>
      <c r="AJ19" s="3">
        <v>20000</v>
      </c>
      <c r="AK19" s="3">
        <v>20000</v>
      </c>
      <c r="AL19" s="3">
        <v>20000</v>
      </c>
      <c r="AM19" s="3">
        <v>20000</v>
      </c>
      <c r="AN19" s="3">
        <v>20000</v>
      </c>
      <c r="AO19" s="3">
        <v>20000</v>
      </c>
      <c r="AP19" s="3">
        <v>20000</v>
      </c>
      <c r="AQ19" s="3">
        <v>20000</v>
      </c>
      <c r="AR19" s="3">
        <v>20000</v>
      </c>
      <c r="AS19" s="3">
        <v>20000</v>
      </c>
      <c r="AT19" s="3">
        <v>20000</v>
      </c>
      <c r="AU19" s="3">
        <v>20000</v>
      </c>
      <c r="AV19" s="3">
        <v>20000</v>
      </c>
      <c r="AW19" s="3">
        <v>20000</v>
      </c>
      <c r="AX19" s="3">
        <v>20000</v>
      </c>
      <c r="AY19" s="3">
        <v>20000</v>
      </c>
      <c r="AZ19" s="3">
        <v>20000</v>
      </c>
      <c r="BA19" s="3">
        <v>20000</v>
      </c>
      <c r="BB19" s="3">
        <v>20000</v>
      </c>
      <c r="BC19" s="3">
        <v>20000</v>
      </c>
      <c r="BD19" s="3">
        <v>20000</v>
      </c>
      <c r="BE19" s="3">
        <v>20000</v>
      </c>
      <c r="BF19" s="3">
        <v>20000</v>
      </c>
      <c r="BG19" s="3">
        <v>20000</v>
      </c>
      <c r="BH19" s="88">
        <v>20000</v>
      </c>
      <c r="BI19" s="3">
        <v>20000</v>
      </c>
      <c r="BJ19" s="29">
        <v>20000</v>
      </c>
      <c r="BK19" s="3">
        <v>20000</v>
      </c>
      <c r="BL19" s="3">
        <v>20000</v>
      </c>
      <c r="BM19" s="3">
        <v>20000</v>
      </c>
      <c r="BN19" s="3">
        <v>20000</v>
      </c>
      <c r="BO19" s="3">
        <v>20000</v>
      </c>
      <c r="BP19" s="3">
        <v>20000</v>
      </c>
      <c r="BQ19" s="3">
        <v>20000</v>
      </c>
      <c r="BR19" s="3">
        <v>20000</v>
      </c>
      <c r="BS19" s="3">
        <v>20000</v>
      </c>
      <c r="BT19" s="3">
        <v>20000</v>
      </c>
    </row>
    <row r="20" spans="1:72" ht="13.5" thickBot="1" x14ac:dyDescent="0.25">
      <c r="A20">
        <v>26125</v>
      </c>
      <c r="B20" t="s">
        <v>31</v>
      </c>
      <c r="C20" s="3">
        <v>8600</v>
      </c>
      <c r="D20" s="1">
        <v>35947</v>
      </c>
      <c r="E20" s="1">
        <v>37772</v>
      </c>
      <c r="F20" t="s">
        <v>5</v>
      </c>
      <c r="G20" s="6">
        <v>37407</v>
      </c>
      <c r="H20" s="3">
        <v>8600</v>
      </c>
      <c r="I20" s="3">
        <v>8600</v>
      </c>
      <c r="J20" s="3">
        <v>8600</v>
      </c>
      <c r="K20" s="3">
        <v>8600</v>
      </c>
      <c r="L20" s="3">
        <v>8600</v>
      </c>
      <c r="M20" s="71">
        <v>8600</v>
      </c>
      <c r="N20" s="3">
        <v>8600</v>
      </c>
      <c r="O20" s="3">
        <v>8600</v>
      </c>
      <c r="P20" s="3">
        <v>8600</v>
      </c>
      <c r="Q20" s="29">
        <v>8600</v>
      </c>
      <c r="R20" s="3">
        <v>8600</v>
      </c>
      <c r="S20" s="3">
        <v>8600</v>
      </c>
      <c r="T20" s="3">
        <v>8600</v>
      </c>
      <c r="U20" s="3">
        <v>8600</v>
      </c>
      <c r="V20" s="3">
        <v>8600</v>
      </c>
      <c r="W20" s="3">
        <v>8600</v>
      </c>
      <c r="X20" s="3">
        <v>8600</v>
      </c>
      <c r="Y20" s="3">
        <v>8600</v>
      </c>
      <c r="Z20" s="3">
        <v>8600</v>
      </c>
      <c r="AA20" s="3">
        <v>8600</v>
      </c>
      <c r="AB20" s="71">
        <v>8600</v>
      </c>
      <c r="AC20" s="71">
        <v>8600</v>
      </c>
      <c r="AD20" s="28">
        <v>8600</v>
      </c>
      <c r="AE20" s="28">
        <v>8600</v>
      </c>
      <c r="AF20" s="28">
        <v>8600</v>
      </c>
      <c r="AG20" s="28">
        <v>8600</v>
      </c>
      <c r="AH20" s="28">
        <v>8600</v>
      </c>
      <c r="AI20" s="28">
        <v>8600</v>
      </c>
      <c r="AJ20" s="28">
        <v>8600</v>
      </c>
      <c r="AK20" s="28">
        <v>8600</v>
      </c>
      <c r="AL20" s="28">
        <v>8600</v>
      </c>
      <c r="AM20" s="28">
        <v>8600</v>
      </c>
      <c r="AN20" s="28">
        <v>8600</v>
      </c>
      <c r="AO20" s="28">
        <v>8600</v>
      </c>
      <c r="AP20" s="28">
        <v>8600</v>
      </c>
      <c r="AQ20" s="28">
        <v>8600</v>
      </c>
      <c r="AR20" s="28">
        <v>8600</v>
      </c>
      <c r="AS20" s="28">
        <v>8600</v>
      </c>
      <c r="AT20" s="28">
        <v>8600</v>
      </c>
      <c r="AU20" s="28">
        <v>8600</v>
      </c>
      <c r="AV20" s="28">
        <v>8600</v>
      </c>
      <c r="AW20" s="28">
        <v>8600</v>
      </c>
      <c r="AX20" s="28">
        <v>8600</v>
      </c>
      <c r="AY20" s="28">
        <v>8600</v>
      </c>
      <c r="AZ20" s="28">
        <v>8600</v>
      </c>
      <c r="BA20" s="28">
        <v>8600</v>
      </c>
      <c r="BB20" s="28">
        <v>8600</v>
      </c>
      <c r="BC20" s="28">
        <v>8600</v>
      </c>
      <c r="BD20" s="28">
        <v>8600</v>
      </c>
      <c r="BE20" s="28">
        <v>8600</v>
      </c>
      <c r="BF20" s="28">
        <v>8600</v>
      </c>
      <c r="BG20" s="28">
        <v>8600</v>
      </c>
      <c r="BH20" s="87">
        <v>8600</v>
      </c>
      <c r="BI20" s="28">
        <v>8600</v>
      </c>
      <c r="BJ20" s="28">
        <v>8600</v>
      </c>
      <c r="BK20" s="28">
        <v>8600</v>
      </c>
      <c r="BL20" s="28">
        <v>8600</v>
      </c>
      <c r="BM20" s="28">
        <v>8600</v>
      </c>
      <c r="BN20" s="28">
        <v>8600</v>
      </c>
      <c r="BO20" s="28">
        <v>8600</v>
      </c>
      <c r="BP20" s="28">
        <v>8600</v>
      </c>
      <c r="BQ20" s="28">
        <v>8600</v>
      </c>
      <c r="BR20" s="28">
        <v>8600</v>
      </c>
      <c r="BS20" s="28">
        <v>8600</v>
      </c>
      <c r="BT20" s="28">
        <v>8600</v>
      </c>
    </row>
    <row r="21" spans="1:72" ht="13.5" thickBot="1" x14ac:dyDescent="0.25">
      <c r="A21">
        <v>26490</v>
      </c>
      <c r="B21" t="s">
        <v>61</v>
      </c>
      <c r="C21" s="3">
        <v>70000</v>
      </c>
      <c r="D21" s="1">
        <v>36100</v>
      </c>
      <c r="E21" s="1">
        <v>37925</v>
      </c>
      <c r="F21" t="s">
        <v>5</v>
      </c>
      <c r="G21" s="6">
        <v>37560</v>
      </c>
      <c r="H21" s="3">
        <v>70000</v>
      </c>
      <c r="I21" s="3">
        <v>70000</v>
      </c>
      <c r="J21" s="3">
        <v>70000</v>
      </c>
      <c r="K21" s="3">
        <v>70000</v>
      </c>
      <c r="L21" s="3">
        <v>70000</v>
      </c>
      <c r="M21" s="71">
        <v>70000</v>
      </c>
      <c r="N21" s="3">
        <v>70000</v>
      </c>
      <c r="O21" s="3">
        <v>70000</v>
      </c>
      <c r="P21" s="3">
        <v>70000</v>
      </c>
      <c r="Q21" s="3">
        <v>70000</v>
      </c>
      <c r="R21" s="3">
        <v>70000</v>
      </c>
      <c r="S21" s="3">
        <v>70000</v>
      </c>
      <c r="T21" s="3">
        <v>70000</v>
      </c>
      <c r="U21" s="3">
        <v>70000</v>
      </c>
      <c r="V21" s="29">
        <v>70000</v>
      </c>
      <c r="W21" s="3">
        <v>70000</v>
      </c>
      <c r="X21" s="3">
        <v>70000</v>
      </c>
      <c r="Y21" s="3">
        <v>70000</v>
      </c>
      <c r="Z21" s="3">
        <v>70000</v>
      </c>
      <c r="AA21" s="3">
        <v>70000</v>
      </c>
      <c r="AB21" s="71">
        <v>70000</v>
      </c>
      <c r="AC21" s="71">
        <v>70000</v>
      </c>
      <c r="AD21" s="3">
        <v>70000</v>
      </c>
      <c r="AE21" s="3">
        <v>70000</v>
      </c>
      <c r="AF21" s="3">
        <v>70000</v>
      </c>
      <c r="AG21" s="3">
        <v>70000</v>
      </c>
      <c r="AH21" s="3">
        <v>70000</v>
      </c>
      <c r="AI21" s="28">
        <v>70000</v>
      </c>
      <c r="AJ21" s="28">
        <v>70000</v>
      </c>
      <c r="AK21" s="28">
        <v>70000</v>
      </c>
      <c r="AL21" s="28">
        <v>70000</v>
      </c>
      <c r="AM21" s="28">
        <v>70000</v>
      </c>
      <c r="AN21" s="28">
        <v>70000</v>
      </c>
      <c r="AO21" s="28">
        <v>70000</v>
      </c>
      <c r="AP21" s="28">
        <v>70000</v>
      </c>
      <c r="AQ21" s="28">
        <v>70000</v>
      </c>
      <c r="AR21" s="28">
        <v>70000</v>
      </c>
      <c r="AS21" s="28">
        <v>70000</v>
      </c>
      <c r="AT21" s="28">
        <v>70000</v>
      </c>
      <c r="AU21" s="28">
        <v>70000</v>
      </c>
      <c r="AV21" s="28">
        <v>70000</v>
      </c>
      <c r="AW21" s="28">
        <v>70000</v>
      </c>
      <c r="AX21" s="28">
        <v>70000</v>
      </c>
      <c r="AY21" s="28">
        <v>70000</v>
      </c>
      <c r="AZ21" s="28">
        <v>70000</v>
      </c>
      <c r="BA21" s="28">
        <v>70000</v>
      </c>
      <c r="BB21" s="28">
        <v>70000</v>
      </c>
      <c r="BC21" s="28">
        <v>70000</v>
      </c>
      <c r="BD21" s="28">
        <v>70000</v>
      </c>
      <c r="BE21" s="28">
        <v>70000</v>
      </c>
      <c r="BF21" s="28">
        <v>70000</v>
      </c>
      <c r="BG21" s="28">
        <v>70000</v>
      </c>
      <c r="BH21" s="87">
        <v>70000</v>
      </c>
      <c r="BI21" s="28">
        <v>70000</v>
      </c>
      <c r="BJ21" s="28">
        <v>70000</v>
      </c>
      <c r="BK21" s="28">
        <v>70000</v>
      </c>
      <c r="BL21" s="28">
        <v>70000</v>
      </c>
      <c r="BM21" s="28">
        <v>70000</v>
      </c>
      <c r="BN21" s="28">
        <v>70000</v>
      </c>
      <c r="BO21" s="28">
        <v>70000</v>
      </c>
      <c r="BP21" s="28">
        <v>70000</v>
      </c>
      <c r="BQ21" s="28">
        <v>70000</v>
      </c>
      <c r="BR21" s="28">
        <v>70000</v>
      </c>
      <c r="BS21" s="28">
        <v>70000</v>
      </c>
      <c r="BT21" s="28">
        <v>70000</v>
      </c>
    </row>
    <row r="22" spans="1:72" ht="13.5" thickBot="1" x14ac:dyDescent="0.25">
      <c r="A22">
        <v>26511</v>
      </c>
      <c r="B22" t="s">
        <v>14</v>
      </c>
      <c r="C22" s="3">
        <v>21000</v>
      </c>
      <c r="D22" s="1">
        <v>36100</v>
      </c>
      <c r="E22" s="1">
        <v>37560</v>
      </c>
      <c r="F22" s="1" t="s">
        <v>5</v>
      </c>
      <c r="G22" s="6">
        <v>37195</v>
      </c>
      <c r="H22" s="3">
        <v>21000</v>
      </c>
      <c r="I22" s="3">
        <v>21000</v>
      </c>
      <c r="J22" s="29">
        <v>21000</v>
      </c>
      <c r="K22" s="3">
        <v>21000</v>
      </c>
      <c r="L22" s="3">
        <v>21000</v>
      </c>
      <c r="M22" s="71">
        <v>21000</v>
      </c>
      <c r="N22" s="3">
        <v>21000</v>
      </c>
      <c r="O22" s="3">
        <v>21000</v>
      </c>
      <c r="P22" s="3">
        <v>21000</v>
      </c>
      <c r="Q22" s="3">
        <v>21000</v>
      </c>
      <c r="R22" s="3">
        <v>21000</v>
      </c>
      <c r="S22" s="3">
        <v>21000</v>
      </c>
      <c r="T22" s="3">
        <v>21000</v>
      </c>
      <c r="U22" s="3">
        <v>21000</v>
      </c>
      <c r="V22" s="3">
        <v>21000</v>
      </c>
      <c r="W22" s="28">
        <v>21000</v>
      </c>
      <c r="X22" s="28">
        <v>21000</v>
      </c>
      <c r="Y22" s="28">
        <v>21000</v>
      </c>
      <c r="Z22" s="28">
        <v>21000</v>
      </c>
      <c r="AA22" s="28">
        <v>21000</v>
      </c>
      <c r="AB22" s="31">
        <v>21000</v>
      </c>
      <c r="AC22" s="31">
        <v>21000</v>
      </c>
      <c r="AD22" s="28">
        <v>21000</v>
      </c>
      <c r="AE22" s="28">
        <v>21000</v>
      </c>
      <c r="AF22" s="28">
        <v>21000</v>
      </c>
      <c r="AG22" s="28">
        <v>21000</v>
      </c>
      <c r="AH22" s="28">
        <v>21000</v>
      </c>
      <c r="AI22" s="28">
        <v>21000</v>
      </c>
      <c r="AJ22" s="28">
        <v>21000</v>
      </c>
      <c r="AK22" s="28">
        <v>21000</v>
      </c>
      <c r="AL22" s="28">
        <v>21000</v>
      </c>
      <c r="AM22" s="28">
        <v>21000</v>
      </c>
      <c r="AN22" s="28">
        <v>21000</v>
      </c>
      <c r="AO22" s="28">
        <v>21000</v>
      </c>
      <c r="AP22" s="28">
        <v>21000</v>
      </c>
      <c r="AQ22" s="28">
        <v>21000</v>
      </c>
      <c r="AR22" s="28">
        <v>21000</v>
      </c>
      <c r="AS22" s="28">
        <v>21000</v>
      </c>
      <c r="AT22" s="28">
        <v>21000</v>
      </c>
      <c r="AU22" s="28">
        <v>21000</v>
      </c>
      <c r="AV22" s="28">
        <v>21000</v>
      </c>
      <c r="AW22" s="28">
        <v>21000</v>
      </c>
      <c r="AX22" s="28">
        <v>21000</v>
      </c>
      <c r="AY22" s="28">
        <v>21000</v>
      </c>
      <c r="AZ22" s="28">
        <v>21000</v>
      </c>
      <c r="BA22" s="28">
        <v>21000</v>
      </c>
      <c r="BB22" s="28">
        <v>21000</v>
      </c>
      <c r="BC22" s="28">
        <v>21000</v>
      </c>
      <c r="BD22" s="28">
        <v>21000</v>
      </c>
      <c r="BE22" s="28">
        <v>21000</v>
      </c>
      <c r="BF22" s="28">
        <v>21000</v>
      </c>
      <c r="BG22" s="28">
        <v>21000</v>
      </c>
      <c r="BH22" s="87">
        <v>21000</v>
      </c>
      <c r="BI22" s="28">
        <v>21000</v>
      </c>
      <c r="BJ22" s="28">
        <v>21000</v>
      </c>
      <c r="BK22" s="28">
        <v>21000</v>
      </c>
      <c r="BL22" s="28">
        <v>21000</v>
      </c>
      <c r="BM22" s="28">
        <v>21000</v>
      </c>
      <c r="BN22" s="28">
        <v>21000</v>
      </c>
      <c r="BO22" s="28">
        <v>21000</v>
      </c>
      <c r="BP22" s="28">
        <v>21000</v>
      </c>
      <c r="BQ22" s="28">
        <v>21000</v>
      </c>
      <c r="BR22" s="28">
        <v>21000</v>
      </c>
      <c r="BS22" s="28">
        <v>21000</v>
      </c>
      <c r="BT22" s="28">
        <v>21000</v>
      </c>
    </row>
    <row r="23" spans="1:72" ht="13.5" thickBot="1" x14ac:dyDescent="0.25">
      <c r="A23">
        <v>26372</v>
      </c>
      <c r="B23" t="s">
        <v>32</v>
      </c>
      <c r="C23" s="3">
        <v>25000</v>
      </c>
      <c r="D23" s="1">
        <v>36100</v>
      </c>
      <c r="E23" s="1">
        <v>39172</v>
      </c>
      <c r="F23" t="s">
        <v>5</v>
      </c>
      <c r="G23" s="6">
        <v>38807</v>
      </c>
      <c r="H23" s="3">
        <v>25000</v>
      </c>
      <c r="I23" s="3">
        <v>25000</v>
      </c>
      <c r="J23" s="3">
        <v>25000</v>
      </c>
      <c r="K23" s="3">
        <v>25000</v>
      </c>
      <c r="L23" s="3">
        <v>25000</v>
      </c>
      <c r="M23" s="71">
        <v>25000</v>
      </c>
      <c r="N23" s="3">
        <v>25000</v>
      </c>
      <c r="O23" s="3">
        <v>25000</v>
      </c>
      <c r="P23" s="3">
        <v>25000</v>
      </c>
      <c r="Q23" s="3">
        <v>25000</v>
      </c>
      <c r="R23" s="3">
        <v>25000</v>
      </c>
      <c r="S23" s="3">
        <v>25000</v>
      </c>
      <c r="T23" s="3">
        <v>25000</v>
      </c>
      <c r="U23" s="3">
        <v>25000</v>
      </c>
      <c r="V23" s="3">
        <v>25000</v>
      </c>
      <c r="W23" s="3">
        <v>25000</v>
      </c>
      <c r="X23" s="3">
        <v>25000</v>
      </c>
      <c r="Y23" s="3">
        <v>25000</v>
      </c>
      <c r="Z23" s="3">
        <v>25000</v>
      </c>
      <c r="AA23" s="3">
        <v>25000</v>
      </c>
      <c r="AB23" s="71">
        <v>25000</v>
      </c>
      <c r="AC23" s="71">
        <v>25000</v>
      </c>
      <c r="AD23" s="3">
        <v>25000</v>
      </c>
      <c r="AE23" s="3">
        <v>25000</v>
      </c>
      <c r="AF23" s="3">
        <v>25000</v>
      </c>
      <c r="AG23" s="3">
        <v>25000</v>
      </c>
      <c r="AH23" s="3">
        <v>25000</v>
      </c>
      <c r="AI23" s="3">
        <v>25000</v>
      </c>
      <c r="AJ23" s="3">
        <v>25000</v>
      </c>
      <c r="AK23" s="3">
        <v>25000</v>
      </c>
      <c r="AL23" s="3">
        <v>25000</v>
      </c>
      <c r="AM23" s="3">
        <v>25000</v>
      </c>
      <c r="AN23" s="3">
        <v>25000</v>
      </c>
      <c r="AO23" s="3">
        <v>25000</v>
      </c>
      <c r="AP23" s="3">
        <v>25000</v>
      </c>
      <c r="AQ23" s="3">
        <v>25000</v>
      </c>
      <c r="AR23" s="3">
        <v>25000</v>
      </c>
      <c r="AS23" s="3">
        <v>25000</v>
      </c>
      <c r="AT23" s="3">
        <v>25000</v>
      </c>
      <c r="AU23" s="3">
        <v>25000</v>
      </c>
      <c r="AV23" s="3">
        <v>25000</v>
      </c>
      <c r="AW23" s="3">
        <v>25000</v>
      </c>
      <c r="AX23" s="3">
        <v>25000</v>
      </c>
      <c r="AY23" s="3">
        <v>25000</v>
      </c>
      <c r="AZ23" s="3">
        <v>25000</v>
      </c>
      <c r="BA23" s="3">
        <v>25000</v>
      </c>
      <c r="BB23" s="3">
        <v>25000</v>
      </c>
      <c r="BC23" s="3">
        <v>25000</v>
      </c>
      <c r="BD23" s="3">
        <v>25000</v>
      </c>
      <c r="BE23" s="3">
        <v>25000</v>
      </c>
      <c r="BF23" s="3">
        <v>25000</v>
      </c>
      <c r="BG23" s="3">
        <v>25000</v>
      </c>
      <c r="BH23" s="88">
        <v>25000</v>
      </c>
      <c r="BI23" s="3">
        <v>25000</v>
      </c>
      <c r="BJ23" s="3">
        <v>25000</v>
      </c>
      <c r="BK23" s="29">
        <v>25000</v>
      </c>
      <c r="BL23" s="3">
        <v>25000</v>
      </c>
      <c r="BM23" s="3">
        <v>25000</v>
      </c>
      <c r="BN23" s="3">
        <v>25000</v>
      </c>
      <c r="BO23" s="3">
        <v>25000</v>
      </c>
      <c r="BP23" s="3">
        <v>25000</v>
      </c>
      <c r="BQ23" s="3">
        <v>25000</v>
      </c>
      <c r="BR23" s="3">
        <v>25000</v>
      </c>
      <c r="BS23" s="3">
        <v>25000</v>
      </c>
      <c r="BT23" s="3">
        <v>25000</v>
      </c>
    </row>
    <row r="24" spans="1:72" ht="13.5" thickBot="1" x14ac:dyDescent="0.25">
      <c r="A24">
        <v>26683</v>
      </c>
      <c r="B24" t="s">
        <v>34</v>
      </c>
      <c r="C24" s="3">
        <v>8000</v>
      </c>
      <c r="D24" s="1">
        <v>36220</v>
      </c>
      <c r="E24" s="1">
        <v>37711</v>
      </c>
      <c r="F24" t="s">
        <v>5</v>
      </c>
      <c r="G24" s="6">
        <v>37529</v>
      </c>
      <c r="H24" s="3">
        <v>8000</v>
      </c>
      <c r="I24" s="12">
        <v>8000</v>
      </c>
      <c r="J24" s="3">
        <v>8000</v>
      </c>
      <c r="K24" s="3">
        <v>8000</v>
      </c>
      <c r="L24" s="3">
        <v>8000</v>
      </c>
      <c r="M24" s="71">
        <v>8000</v>
      </c>
      <c r="N24" s="3">
        <v>8000</v>
      </c>
      <c r="O24" s="3">
        <v>8000</v>
      </c>
      <c r="P24" s="26">
        <v>8000</v>
      </c>
      <c r="Q24" s="26">
        <v>8000</v>
      </c>
      <c r="R24" s="26">
        <v>8000</v>
      </c>
      <c r="S24" s="26">
        <v>8000</v>
      </c>
      <c r="T24" s="26">
        <v>8000</v>
      </c>
      <c r="U24" s="67">
        <v>8000</v>
      </c>
      <c r="V24" s="26">
        <v>8000</v>
      </c>
      <c r="W24" s="26">
        <v>8000</v>
      </c>
      <c r="X24" s="26">
        <v>8000</v>
      </c>
      <c r="Y24" s="26">
        <v>8000</v>
      </c>
      <c r="Z24" s="26">
        <v>8000</v>
      </c>
      <c r="AA24" s="26">
        <v>8000</v>
      </c>
      <c r="AB24" s="31">
        <v>8000</v>
      </c>
      <c r="AC24" s="31">
        <v>8000</v>
      </c>
      <c r="AD24" s="28">
        <v>8000</v>
      </c>
      <c r="AE24" s="28">
        <v>8000</v>
      </c>
      <c r="AF24" s="28">
        <v>8000</v>
      </c>
      <c r="AG24" s="28">
        <v>8000</v>
      </c>
      <c r="AH24" s="28">
        <v>8000</v>
      </c>
      <c r="AI24" s="28">
        <v>8000</v>
      </c>
      <c r="AJ24" s="28">
        <v>8000</v>
      </c>
      <c r="AK24" s="28">
        <v>8000</v>
      </c>
      <c r="AL24" s="28">
        <v>8000</v>
      </c>
      <c r="AM24" s="28">
        <v>8000</v>
      </c>
      <c r="AN24" s="28">
        <v>8000</v>
      </c>
      <c r="AO24" s="28">
        <v>8000</v>
      </c>
      <c r="AP24" s="28">
        <v>8000</v>
      </c>
      <c r="AQ24" s="28">
        <v>8000</v>
      </c>
      <c r="AR24" s="28">
        <v>8000</v>
      </c>
      <c r="AS24" s="28">
        <v>8000</v>
      </c>
      <c r="AT24" s="28">
        <v>8000</v>
      </c>
      <c r="AU24" s="28">
        <v>8000</v>
      </c>
      <c r="AV24" s="28">
        <v>8000</v>
      </c>
      <c r="AW24" s="28">
        <v>8000</v>
      </c>
      <c r="AX24" s="28">
        <v>8000</v>
      </c>
      <c r="AY24" s="28">
        <v>8000</v>
      </c>
      <c r="AZ24" s="28">
        <v>8000</v>
      </c>
      <c r="BA24" s="28">
        <v>8000</v>
      </c>
      <c r="BB24" s="28">
        <v>8000</v>
      </c>
      <c r="BC24" s="28">
        <v>8000</v>
      </c>
      <c r="BD24" s="28">
        <v>8000</v>
      </c>
      <c r="BE24" s="28">
        <v>8000</v>
      </c>
      <c r="BF24" s="28">
        <v>8000</v>
      </c>
      <c r="BG24" s="28">
        <v>8000</v>
      </c>
      <c r="BH24" s="87">
        <v>8000</v>
      </c>
      <c r="BI24" s="28">
        <v>8000</v>
      </c>
      <c r="BJ24" s="28">
        <v>8000</v>
      </c>
      <c r="BK24" s="28">
        <v>8000</v>
      </c>
      <c r="BL24" s="28">
        <v>8000</v>
      </c>
      <c r="BM24" s="28">
        <v>8000</v>
      </c>
      <c r="BN24" s="28">
        <v>8000</v>
      </c>
      <c r="BO24" s="28">
        <v>8000</v>
      </c>
      <c r="BP24" s="28">
        <v>8000</v>
      </c>
      <c r="BQ24" s="28">
        <v>8000</v>
      </c>
      <c r="BR24" s="28">
        <v>8000</v>
      </c>
      <c r="BS24" s="28">
        <v>8000</v>
      </c>
      <c r="BT24" s="28">
        <v>8000</v>
      </c>
    </row>
    <row r="25" spans="1:72" ht="13.5" thickBot="1" x14ac:dyDescent="0.25">
      <c r="A25">
        <v>26678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71">
        <v>25000</v>
      </c>
      <c r="AC25" s="71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88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71">
        <v>20000</v>
      </c>
      <c r="AC26" s="71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31">
        <v>20000</v>
      </c>
      <c r="AO26" s="31">
        <v>20000</v>
      </c>
      <c r="AP26" s="31">
        <v>20000</v>
      </c>
      <c r="AQ26" s="31">
        <v>20000</v>
      </c>
      <c r="AR26" s="31">
        <v>20000</v>
      </c>
      <c r="AS26" s="31">
        <v>20000</v>
      </c>
      <c r="AT26" s="31">
        <v>20000</v>
      </c>
      <c r="AU26" s="31">
        <v>20000</v>
      </c>
      <c r="AV26" s="31">
        <v>20000</v>
      </c>
      <c r="AW26" s="31">
        <v>20000</v>
      </c>
      <c r="AX26" s="31">
        <v>20000</v>
      </c>
      <c r="AY26" s="31">
        <v>20000</v>
      </c>
      <c r="AZ26" s="31">
        <v>20000</v>
      </c>
      <c r="BA26" s="31">
        <v>20000</v>
      </c>
      <c r="BB26" s="31">
        <v>20000</v>
      </c>
      <c r="BC26" s="31">
        <v>20000</v>
      </c>
      <c r="BD26" s="31">
        <v>20000</v>
      </c>
      <c r="BE26" s="31">
        <v>20000</v>
      </c>
      <c r="BF26" s="31">
        <v>20000</v>
      </c>
      <c r="BG26" s="31">
        <v>20000</v>
      </c>
      <c r="BH26" s="87">
        <v>20000</v>
      </c>
      <c r="BI26" s="31">
        <v>20000</v>
      </c>
      <c r="BJ26" s="31">
        <v>20000</v>
      </c>
      <c r="BK26" s="31">
        <v>20000</v>
      </c>
      <c r="BL26" s="31">
        <v>20000</v>
      </c>
      <c r="BM26" s="31">
        <v>20000</v>
      </c>
      <c r="BN26" s="31">
        <v>20000</v>
      </c>
      <c r="BO26" s="31">
        <v>20000</v>
      </c>
      <c r="BP26" s="31">
        <v>20000</v>
      </c>
      <c r="BQ26" s="31">
        <v>20000</v>
      </c>
      <c r="BR26" s="31">
        <v>20000</v>
      </c>
      <c r="BS26" s="31">
        <v>20000</v>
      </c>
      <c r="BT26" s="31">
        <v>20000</v>
      </c>
    </row>
    <row r="27" spans="1:72" x14ac:dyDescent="0.2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71">
        <v>25000</v>
      </c>
      <c r="AC27" s="71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  <c r="BH27" s="85"/>
    </row>
    <row r="28" spans="1:72" x14ac:dyDescent="0.2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71">
        <v>3500</v>
      </c>
      <c r="AC28" s="71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88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71">
        <v>21500</v>
      </c>
      <c r="AC29" s="71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  <c r="BH29" s="85"/>
    </row>
    <row r="30" spans="1:72" ht="13.5" thickBot="1" x14ac:dyDescent="0.25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71">
        <v>40000</v>
      </c>
      <c r="AC30" s="71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87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ht="13.5" thickBot="1" x14ac:dyDescent="0.25">
      <c r="A31">
        <v>26758</v>
      </c>
      <c r="B31" t="s">
        <v>32</v>
      </c>
      <c r="C31" s="3">
        <v>40000</v>
      </c>
      <c r="D31" s="1">
        <v>36647</v>
      </c>
      <c r="E31" s="1">
        <v>38472</v>
      </c>
      <c r="F31" t="s">
        <v>5</v>
      </c>
      <c r="G31" s="6">
        <v>38107</v>
      </c>
      <c r="H31" s="3">
        <v>40000</v>
      </c>
      <c r="I31" s="3">
        <v>40000</v>
      </c>
      <c r="J31" s="3">
        <v>40000</v>
      </c>
      <c r="K31" s="3">
        <v>40000</v>
      </c>
      <c r="L31" s="3">
        <v>40000</v>
      </c>
      <c r="M31" s="71">
        <v>40000</v>
      </c>
      <c r="N31" s="3">
        <v>40000</v>
      </c>
      <c r="O31" s="3">
        <v>40000</v>
      </c>
      <c r="P31" s="3">
        <v>40000</v>
      </c>
      <c r="Q31" s="3">
        <v>40000</v>
      </c>
      <c r="R31" s="3">
        <v>40000</v>
      </c>
      <c r="S31" s="3">
        <v>40000</v>
      </c>
      <c r="T31" s="3">
        <v>40000</v>
      </c>
      <c r="U31" s="3">
        <v>40000</v>
      </c>
      <c r="V31" s="3">
        <v>40000</v>
      </c>
      <c r="W31" s="3">
        <v>40000</v>
      </c>
      <c r="X31" s="3">
        <v>40000</v>
      </c>
      <c r="Y31" s="3">
        <v>40000</v>
      </c>
      <c r="Z31" s="3">
        <v>40000</v>
      </c>
      <c r="AA31" s="3">
        <v>40000</v>
      </c>
      <c r="AB31" s="71">
        <v>40000</v>
      </c>
      <c r="AC31" s="71">
        <v>40000</v>
      </c>
      <c r="AD31" s="3">
        <v>40000</v>
      </c>
      <c r="AE31" s="3">
        <v>40000</v>
      </c>
      <c r="AF31" s="3">
        <v>40000</v>
      </c>
      <c r="AG31" s="3">
        <v>40000</v>
      </c>
      <c r="AH31" s="3">
        <v>40000</v>
      </c>
      <c r="AI31" s="3">
        <v>40000</v>
      </c>
      <c r="AJ31" s="3">
        <v>40000</v>
      </c>
      <c r="AK31" s="3">
        <v>40000</v>
      </c>
      <c r="AL31" s="3">
        <v>40000</v>
      </c>
      <c r="AM31" s="3">
        <v>40000</v>
      </c>
      <c r="AN31" s="29">
        <v>40000</v>
      </c>
      <c r="AO31" s="3">
        <v>40000</v>
      </c>
      <c r="AP31" s="3">
        <v>40000</v>
      </c>
      <c r="AQ31" s="3">
        <v>40000</v>
      </c>
      <c r="AR31" s="3">
        <v>40000</v>
      </c>
      <c r="AS31" s="3">
        <v>40000</v>
      </c>
      <c r="AT31" s="3">
        <v>40000</v>
      </c>
      <c r="AU31" s="3">
        <v>40000</v>
      </c>
      <c r="AV31" s="3">
        <v>40000</v>
      </c>
      <c r="AW31" s="3">
        <v>40000</v>
      </c>
      <c r="AX31" s="3">
        <v>40000</v>
      </c>
      <c r="AY31" s="3">
        <v>40000</v>
      </c>
      <c r="AZ31" s="3">
        <v>40000</v>
      </c>
      <c r="BA31" s="28">
        <v>40000</v>
      </c>
      <c r="BB31" s="28">
        <v>40000</v>
      </c>
      <c r="BC31" s="28">
        <v>40000</v>
      </c>
      <c r="BD31" s="28">
        <v>40000</v>
      </c>
      <c r="BE31" s="28">
        <v>40000</v>
      </c>
      <c r="BF31" s="28">
        <v>40000</v>
      </c>
      <c r="BG31" s="28">
        <v>40000</v>
      </c>
      <c r="BH31" s="87">
        <v>40000</v>
      </c>
      <c r="BI31" s="28">
        <v>40000</v>
      </c>
      <c r="BJ31" s="28">
        <v>40000</v>
      </c>
      <c r="BK31" s="28">
        <v>40000</v>
      </c>
      <c r="BL31" s="28">
        <v>40000</v>
      </c>
      <c r="BM31" s="28">
        <v>40000</v>
      </c>
      <c r="BN31" s="28">
        <v>40000</v>
      </c>
      <c r="BO31" s="28">
        <v>40000</v>
      </c>
      <c r="BP31" s="28">
        <v>40000</v>
      </c>
      <c r="BQ31" s="28">
        <v>40000</v>
      </c>
      <c r="BR31" s="28">
        <v>40000</v>
      </c>
      <c r="BS31" s="28">
        <v>40000</v>
      </c>
      <c r="BT31" s="28">
        <v>40000</v>
      </c>
    </row>
    <row r="32" spans="1:72" ht="13.5" thickBot="1" x14ac:dyDescent="0.25">
      <c r="A32">
        <v>26819</v>
      </c>
      <c r="B32" t="s">
        <v>40</v>
      </c>
      <c r="C32" s="3">
        <v>10000</v>
      </c>
      <c r="D32" s="1">
        <v>36647</v>
      </c>
      <c r="E32" s="1">
        <v>38472</v>
      </c>
      <c r="F32" t="s">
        <v>5</v>
      </c>
      <c r="G32" s="6">
        <v>38107</v>
      </c>
      <c r="H32" s="3">
        <v>10000</v>
      </c>
      <c r="I32" s="3">
        <v>10000</v>
      </c>
      <c r="J32" s="3">
        <v>10000</v>
      </c>
      <c r="K32" s="3">
        <v>10000</v>
      </c>
      <c r="L32" s="3">
        <v>10000</v>
      </c>
      <c r="M32" s="71">
        <v>10000</v>
      </c>
      <c r="N32" s="3">
        <v>10000</v>
      </c>
      <c r="O32" s="3">
        <v>10000</v>
      </c>
      <c r="P32" s="3">
        <v>10000</v>
      </c>
      <c r="Q32" s="3">
        <v>10000</v>
      </c>
      <c r="R32" s="3">
        <v>10000</v>
      </c>
      <c r="S32" s="3">
        <v>10000</v>
      </c>
      <c r="T32" s="3">
        <v>10000</v>
      </c>
      <c r="U32" s="3">
        <v>10000</v>
      </c>
      <c r="V32" s="3">
        <v>10000</v>
      </c>
      <c r="W32" s="3">
        <v>10000</v>
      </c>
      <c r="X32" s="3">
        <v>10000</v>
      </c>
      <c r="Y32" s="3">
        <v>10000</v>
      </c>
      <c r="Z32" s="3">
        <v>10000</v>
      </c>
      <c r="AA32" s="3">
        <v>10000</v>
      </c>
      <c r="AB32" s="71">
        <v>10000</v>
      </c>
      <c r="AC32" s="71">
        <v>10000</v>
      </c>
      <c r="AD32" s="3">
        <v>10000</v>
      </c>
      <c r="AE32" s="3">
        <v>10000</v>
      </c>
      <c r="AF32" s="3">
        <v>10000</v>
      </c>
      <c r="AG32" s="3">
        <v>10000</v>
      </c>
      <c r="AH32" s="3">
        <v>10000</v>
      </c>
      <c r="AI32" s="3">
        <v>10000</v>
      </c>
      <c r="AJ32" s="3">
        <v>10000</v>
      </c>
      <c r="AK32" s="3">
        <v>10000</v>
      </c>
      <c r="AL32" s="3">
        <v>10000</v>
      </c>
      <c r="AM32" s="3">
        <v>10000</v>
      </c>
      <c r="AN32" s="29">
        <v>10000</v>
      </c>
      <c r="AO32" s="3">
        <v>10000</v>
      </c>
      <c r="AP32" s="3">
        <v>10000</v>
      </c>
      <c r="AQ32" s="3">
        <v>10000</v>
      </c>
      <c r="AR32" s="3">
        <v>10000</v>
      </c>
      <c r="AS32" s="3">
        <v>10000</v>
      </c>
      <c r="AT32" s="3">
        <v>10000</v>
      </c>
      <c r="AU32" s="3">
        <v>10000</v>
      </c>
      <c r="AV32" s="3">
        <v>10000</v>
      </c>
      <c r="AW32" s="3">
        <v>10000</v>
      </c>
      <c r="AX32" s="3">
        <v>10000</v>
      </c>
      <c r="AY32" s="3">
        <v>10000</v>
      </c>
      <c r="AZ32" s="3">
        <v>10000</v>
      </c>
      <c r="BA32" s="28">
        <v>10000</v>
      </c>
      <c r="BB32" s="28">
        <v>10000</v>
      </c>
      <c r="BC32" s="28">
        <v>10000</v>
      </c>
      <c r="BD32" s="28">
        <v>10000</v>
      </c>
      <c r="BE32" s="28">
        <v>10000</v>
      </c>
      <c r="BF32" s="28">
        <v>10000</v>
      </c>
      <c r="BG32" s="28">
        <v>10000</v>
      </c>
      <c r="BH32" s="87">
        <v>10000</v>
      </c>
      <c r="BI32" s="28">
        <v>10000</v>
      </c>
      <c r="BJ32" s="28">
        <v>10000</v>
      </c>
      <c r="BK32" s="28">
        <v>10000</v>
      </c>
      <c r="BL32" s="28">
        <v>10000</v>
      </c>
      <c r="BM32" s="28">
        <v>10000</v>
      </c>
      <c r="BN32" s="28">
        <v>10000</v>
      </c>
      <c r="BO32" s="28">
        <v>10000</v>
      </c>
      <c r="BP32" s="28">
        <v>10000</v>
      </c>
      <c r="BQ32" s="28">
        <v>10000</v>
      </c>
      <c r="BR32" s="28">
        <v>10000</v>
      </c>
      <c r="BS32" s="28">
        <v>10000</v>
      </c>
      <c r="BT32" s="28">
        <v>10000</v>
      </c>
    </row>
    <row r="33" spans="1:72" x14ac:dyDescent="0.2">
      <c r="A33">
        <v>27252</v>
      </c>
      <c r="B33" t="s">
        <v>47</v>
      </c>
      <c r="C33" s="3">
        <v>14000</v>
      </c>
      <c r="D33" s="1">
        <v>36831</v>
      </c>
      <c r="E33" s="1">
        <v>40482</v>
      </c>
      <c r="F33" t="s">
        <v>38</v>
      </c>
      <c r="G33" s="2"/>
      <c r="H33" s="3"/>
      <c r="I33" s="3"/>
      <c r="J33" s="3"/>
      <c r="K33" s="3">
        <v>14000</v>
      </c>
      <c r="L33" s="3">
        <v>14000</v>
      </c>
      <c r="M33" s="71">
        <v>14000</v>
      </c>
      <c r="N33" s="3">
        <v>14000</v>
      </c>
      <c r="O33" s="3">
        <v>14000</v>
      </c>
      <c r="P33" s="3"/>
      <c r="Q33" s="3"/>
      <c r="R33" s="3"/>
      <c r="S33" s="3"/>
      <c r="T33" s="3"/>
      <c r="U33" s="3"/>
      <c r="V33" s="3"/>
      <c r="W33" s="3">
        <v>14000</v>
      </c>
      <c r="X33" s="3">
        <v>14000</v>
      </c>
      <c r="Y33" s="3">
        <v>14000</v>
      </c>
      <c r="Z33" s="3">
        <v>14000</v>
      </c>
      <c r="AA33" s="3">
        <v>14000</v>
      </c>
      <c r="AB33" s="71"/>
      <c r="AC33" s="71"/>
      <c r="AD33" s="3"/>
      <c r="AE33" s="3"/>
      <c r="AF33" s="3"/>
      <c r="AG33" s="3"/>
      <c r="AH33" s="3"/>
      <c r="AI33" s="3">
        <v>14000</v>
      </c>
      <c r="AJ33" s="3">
        <v>14000</v>
      </c>
      <c r="AK33" s="3">
        <v>14000</v>
      </c>
      <c r="AL33" s="3">
        <v>14000</v>
      </c>
      <c r="AM33" s="3">
        <v>14000</v>
      </c>
      <c r="AN33" s="3"/>
      <c r="AO33" s="3"/>
      <c r="AP33" s="3"/>
      <c r="AQ33" s="3"/>
      <c r="AR33" s="3"/>
      <c r="AS33" s="3"/>
      <c r="AT33" s="3"/>
      <c r="AU33" s="3">
        <v>14000</v>
      </c>
      <c r="AV33" s="3">
        <v>14000</v>
      </c>
      <c r="AW33" s="3">
        <v>14000</v>
      </c>
      <c r="AX33" s="3">
        <v>14000</v>
      </c>
      <c r="AY33" s="3">
        <v>14000</v>
      </c>
      <c r="AZ33" s="3"/>
      <c r="BA33" s="3"/>
      <c r="BB33" s="3"/>
      <c r="BC33" s="3"/>
      <c r="BD33" s="3"/>
      <c r="BE33" s="3"/>
      <c r="BF33" s="3"/>
      <c r="BG33" s="3">
        <v>14000</v>
      </c>
      <c r="BH33" s="88">
        <v>14000</v>
      </c>
      <c r="BI33" s="3">
        <v>14000</v>
      </c>
      <c r="BJ33" s="3">
        <v>14000</v>
      </c>
      <c r="BK33" s="3">
        <v>14000</v>
      </c>
      <c r="BS33" s="3">
        <v>14000</v>
      </c>
      <c r="BT33" s="3">
        <v>14000</v>
      </c>
    </row>
    <row r="34" spans="1:72" x14ac:dyDescent="0.2">
      <c r="A34">
        <v>27293</v>
      </c>
      <c r="B34" t="s">
        <v>39</v>
      </c>
      <c r="C34" s="3">
        <v>49000</v>
      </c>
      <c r="D34" s="1">
        <v>36831</v>
      </c>
      <c r="E34" s="1">
        <v>37195</v>
      </c>
      <c r="F34" t="s">
        <v>38</v>
      </c>
      <c r="G34" s="2"/>
      <c r="H34" s="3">
        <v>49000</v>
      </c>
      <c r="I34" s="3">
        <v>49000</v>
      </c>
      <c r="J34" s="3">
        <v>49000</v>
      </c>
      <c r="M34" s="22"/>
      <c r="AB34" s="22"/>
      <c r="AC34" s="22"/>
      <c r="BH34" s="85"/>
    </row>
    <row r="35" spans="1:72" x14ac:dyDescent="0.2">
      <c r="A35">
        <v>27340</v>
      </c>
      <c r="B35" t="s">
        <v>51</v>
      </c>
      <c r="C35" s="3">
        <v>20000</v>
      </c>
      <c r="D35" s="1">
        <v>36923</v>
      </c>
      <c r="E35" s="1">
        <v>37287</v>
      </c>
      <c r="F35" t="s">
        <v>5</v>
      </c>
      <c r="G35" s="6">
        <v>37103</v>
      </c>
      <c r="H35" s="3">
        <v>20000</v>
      </c>
      <c r="I35" s="3">
        <v>20000</v>
      </c>
      <c r="J35" s="3">
        <v>20000</v>
      </c>
      <c r="K35" s="3">
        <v>20000</v>
      </c>
      <c r="L35" s="3">
        <v>20000</v>
      </c>
      <c r="M35" s="71">
        <v>20000</v>
      </c>
      <c r="N35" s="28">
        <v>20000</v>
      </c>
      <c r="O35" s="28">
        <v>20000</v>
      </c>
      <c r="P35" s="28">
        <v>20000</v>
      </c>
      <c r="Q35" s="28">
        <v>20000</v>
      </c>
      <c r="R35" s="28">
        <v>20000</v>
      </c>
      <c r="S35" s="28">
        <v>20000</v>
      </c>
      <c r="T35" s="28">
        <v>20000</v>
      </c>
      <c r="U35" s="28">
        <v>20000</v>
      </c>
      <c r="V35" s="28">
        <v>20000</v>
      </c>
      <c r="W35" s="28">
        <v>20000</v>
      </c>
      <c r="X35" s="28">
        <v>20000</v>
      </c>
      <c r="Y35" s="28">
        <v>20000</v>
      </c>
      <c r="Z35" s="28">
        <v>20000</v>
      </c>
      <c r="AA35" s="28">
        <v>20000</v>
      </c>
      <c r="AB35" s="31">
        <v>20000</v>
      </c>
      <c r="AC35" s="31">
        <v>20000</v>
      </c>
      <c r="AD35" s="28">
        <v>20000</v>
      </c>
      <c r="AE35" s="28">
        <v>20000</v>
      </c>
      <c r="AF35" s="28">
        <v>20000</v>
      </c>
      <c r="AG35" s="28">
        <v>20000</v>
      </c>
      <c r="AH35" s="28">
        <v>20000</v>
      </c>
      <c r="AI35" s="28">
        <v>20000</v>
      </c>
      <c r="AJ35" s="28">
        <v>20000</v>
      </c>
      <c r="AK35" s="28">
        <v>20000</v>
      </c>
      <c r="AL35" s="28">
        <v>20000</v>
      </c>
      <c r="AM35" s="28">
        <v>20000</v>
      </c>
      <c r="AN35" s="28">
        <v>20000</v>
      </c>
      <c r="AO35" s="28">
        <v>20000</v>
      </c>
      <c r="AP35" s="28">
        <v>20000</v>
      </c>
      <c r="AQ35" s="28">
        <v>20000</v>
      </c>
      <c r="AR35" s="28">
        <v>20000</v>
      </c>
      <c r="AS35" s="28">
        <v>20000</v>
      </c>
      <c r="AT35" s="28">
        <v>20000</v>
      </c>
      <c r="AU35" s="28">
        <v>20000</v>
      </c>
      <c r="AV35" s="28">
        <v>20000</v>
      </c>
      <c r="AW35" s="28">
        <v>20000</v>
      </c>
      <c r="AX35" s="28">
        <v>20000</v>
      </c>
      <c r="AY35" s="28">
        <v>20000</v>
      </c>
      <c r="AZ35" s="28">
        <v>20000</v>
      </c>
      <c r="BA35" s="28">
        <v>20000</v>
      </c>
      <c r="BB35" s="28">
        <v>20000</v>
      </c>
      <c r="BC35" s="28">
        <v>20000</v>
      </c>
      <c r="BD35" s="28">
        <v>20000</v>
      </c>
      <c r="BE35" s="28">
        <v>20000</v>
      </c>
      <c r="BF35" s="28">
        <v>20000</v>
      </c>
      <c r="BG35" s="28">
        <v>20000</v>
      </c>
      <c r="BH35" s="87">
        <v>20000</v>
      </c>
      <c r="BI35" s="28">
        <v>20000</v>
      </c>
      <c r="BJ35" s="28">
        <v>20000</v>
      </c>
      <c r="BK35" s="28">
        <v>20000</v>
      </c>
      <c r="BL35" s="28">
        <v>20000</v>
      </c>
      <c r="BM35" s="28">
        <v>20000</v>
      </c>
      <c r="BN35" s="28">
        <v>20000</v>
      </c>
      <c r="BO35" s="28">
        <v>20000</v>
      </c>
      <c r="BP35" s="28">
        <v>20000</v>
      </c>
      <c r="BQ35" s="28">
        <v>20000</v>
      </c>
      <c r="BR35" s="28">
        <v>20000</v>
      </c>
      <c r="BS35" s="28">
        <v>20000</v>
      </c>
      <c r="BT35" s="28">
        <v>20000</v>
      </c>
    </row>
    <row r="36" spans="1:72" x14ac:dyDescent="0.2">
      <c r="A36">
        <v>27334</v>
      </c>
      <c r="B36" t="s">
        <v>34</v>
      </c>
      <c r="C36" s="3">
        <v>14000</v>
      </c>
      <c r="D36" s="1">
        <v>36982</v>
      </c>
      <c r="E36" s="1">
        <v>37195</v>
      </c>
      <c r="F36" t="s">
        <v>38</v>
      </c>
      <c r="G36" s="2"/>
      <c r="H36" s="3">
        <v>14000</v>
      </c>
      <c r="I36" s="3">
        <v>14000</v>
      </c>
      <c r="J36" s="3">
        <v>14000</v>
      </c>
      <c r="M36" s="22"/>
      <c r="AB36" s="22"/>
      <c r="AC36" s="22"/>
      <c r="BH36" s="85"/>
    </row>
    <row r="37" spans="1:72" x14ac:dyDescent="0.2">
      <c r="A37">
        <v>27352</v>
      </c>
      <c r="B37" t="s">
        <v>39</v>
      </c>
      <c r="C37" s="3">
        <v>21500</v>
      </c>
      <c r="D37" s="1">
        <v>37196</v>
      </c>
      <c r="E37" s="1">
        <v>37560</v>
      </c>
      <c r="F37" t="s">
        <v>38</v>
      </c>
      <c r="G37" s="2"/>
      <c r="K37" s="3">
        <v>21500</v>
      </c>
      <c r="L37" s="3">
        <v>21500</v>
      </c>
      <c r="M37" s="71">
        <v>21500</v>
      </c>
      <c r="N37" s="3">
        <v>21500</v>
      </c>
      <c r="O37" s="3">
        <v>21500</v>
      </c>
      <c r="P37" s="3">
        <v>21500</v>
      </c>
      <c r="Q37" s="3">
        <v>21500</v>
      </c>
      <c r="R37" s="3">
        <v>21500</v>
      </c>
      <c r="S37" s="3">
        <v>21500</v>
      </c>
      <c r="T37" s="3">
        <v>21500</v>
      </c>
      <c r="U37" s="3">
        <v>21500</v>
      </c>
      <c r="V37" s="3">
        <v>21500</v>
      </c>
      <c r="AB37" s="22"/>
      <c r="AC37" s="22"/>
      <c r="BH37" s="85"/>
    </row>
    <row r="38" spans="1:72" x14ac:dyDescent="0.2">
      <c r="A38">
        <v>27457</v>
      </c>
      <c r="B38" t="s">
        <v>58</v>
      </c>
      <c r="C38" s="3">
        <v>13500</v>
      </c>
      <c r="D38" s="1">
        <v>37226</v>
      </c>
      <c r="E38" s="1">
        <v>37256</v>
      </c>
      <c r="F38" t="s">
        <v>38</v>
      </c>
      <c r="G38" s="2"/>
      <c r="L38" s="3">
        <v>13500</v>
      </c>
      <c r="M38" s="22"/>
      <c r="AB38" s="22"/>
      <c r="AC38" s="22"/>
      <c r="BH38" s="85"/>
    </row>
    <row r="39" spans="1:72" x14ac:dyDescent="0.2">
      <c r="A39">
        <v>27454</v>
      </c>
      <c r="B39" t="s">
        <v>40</v>
      </c>
      <c r="C39" s="3">
        <v>27500</v>
      </c>
      <c r="D39" s="1">
        <v>37257</v>
      </c>
      <c r="E39" s="1">
        <v>37621</v>
      </c>
      <c r="F39" t="s">
        <v>38</v>
      </c>
      <c r="G39" s="2"/>
      <c r="M39" s="71">
        <v>27500</v>
      </c>
      <c r="N39" s="3">
        <v>27500</v>
      </c>
      <c r="O39" s="3">
        <v>27500</v>
      </c>
      <c r="P39" s="3">
        <v>27500</v>
      </c>
      <c r="Q39" s="3">
        <v>27500</v>
      </c>
      <c r="R39" s="3">
        <v>27500</v>
      </c>
      <c r="S39" s="3">
        <v>27500</v>
      </c>
      <c r="T39" s="3">
        <v>27500</v>
      </c>
      <c r="U39" s="3">
        <v>27500</v>
      </c>
      <c r="V39" s="3">
        <v>27500</v>
      </c>
      <c r="W39" s="3">
        <v>27500</v>
      </c>
      <c r="X39" s="3">
        <v>27500</v>
      </c>
      <c r="AB39" s="22"/>
      <c r="AC39" s="22"/>
      <c r="BH39" s="85"/>
    </row>
    <row r="40" spans="1:72" x14ac:dyDescent="0.2">
      <c r="A40">
        <v>27456</v>
      </c>
      <c r="B40" t="s">
        <v>58</v>
      </c>
      <c r="C40" s="3">
        <v>21500</v>
      </c>
      <c r="D40" s="1">
        <v>37561</v>
      </c>
      <c r="E40" s="1">
        <v>37621</v>
      </c>
      <c r="F40" t="s">
        <v>38</v>
      </c>
      <c r="G40" s="2"/>
      <c r="M40" s="22"/>
      <c r="W40" s="3">
        <v>21500</v>
      </c>
      <c r="X40" s="3">
        <v>21500</v>
      </c>
      <c r="AB40" s="22"/>
      <c r="AC40" s="22"/>
      <c r="BH40" s="85"/>
    </row>
    <row r="41" spans="1:72" x14ac:dyDescent="0.2">
      <c r="A41">
        <v>27458</v>
      </c>
      <c r="B41" t="s">
        <v>60</v>
      </c>
      <c r="C41" s="3">
        <v>14000</v>
      </c>
      <c r="D41" s="1">
        <v>37622</v>
      </c>
      <c r="E41" s="1">
        <v>38717</v>
      </c>
      <c r="F41" t="s">
        <v>38</v>
      </c>
      <c r="G41" s="2"/>
      <c r="M41" s="22"/>
      <c r="Y41" s="3">
        <v>14000</v>
      </c>
      <c r="Z41" s="3">
        <v>14000</v>
      </c>
      <c r="AA41" s="3">
        <v>14000</v>
      </c>
      <c r="AB41" s="71">
        <v>14000</v>
      </c>
      <c r="AC41" s="71">
        <v>14000</v>
      </c>
      <c r="AD41" s="3">
        <v>14000</v>
      </c>
      <c r="AE41" s="3">
        <v>14000</v>
      </c>
      <c r="AF41" s="3">
        <v>14000</v>
      </c>
      <c r="AG41" s="3">
        <v>14000</v>
      </c>
      <c r="AH41" s="3">
        <v>14000</v>
      </c>
      <c r="AI41" s="3">
        <v>14000</v>
      </c>
      <c r="AJ41" s="3">
        <v>14000</v>
      </c>
      <c r="AK41" s="3">
        <v>14000</v>
      </c>
      <c r="AL41" s="3">
        <v>14000</v>
      </c>
      <c r="AM41" s="3">
        <v>14000</v>
      </c>
      <c r="AN41" s="3">
        <v>14000</v>
      </c>
      <c r="AO41" s="3">
        <v>14000</v>
      </c>
      <c r="AP41" s="3">
        <v>14000</v>
      </c>
      <c r="AQ41" s="3">
        <v>14000</v>
      </c>
      <c r="AR41" s="3">
        <v>14000</v>
      </c>
      <c r="AS41" s="3">
        <v>14000</v>
      </c>
      <c r="AT41" s="3">
        <v>14000</v>
      </c>
      <c r="AU41" s="3">
        <v>14000</v>
      </c>
      <c r="AV41" s="3">
        <v>14000</v>
      </c>
      <c r="AW41" s="3">
        <v>14000</v>
      </c>
      <c r="AX41" s="3">
        <v>14000</v>
      </c>
      <c r="AY41" s="3">
        <v>14000</v>
      </c>
      <c r="AZ41" s="3">
        <v>14000</v>
      </c>
      <c r="BA41" s="3">
        <v>14000</v>
      </c>
      <c r="BB41" s="3">
        <v>14000</v>
      </c>
      <c r="BC41" s="3">
        <v>14000</v>
      </c>
      <c r="BD41" s="3">
        <v>14000</v>
      </c>
      <c r="BE41" s="3">
        <v>14000</v>
      </c>
      <c r="BF41" s="3">
        <v>14000</v>
      </c>
      <c r="BG41" s="3">
        <v>14000</v>
      </c>
      <c r="BH41" s="88">
        <v>14000</v>
      </c>
    </row>
    <row r="42" spans="1:72" x14ac:dyDescent="0.2">
      <c r="A42">
        <v>27453</v>
      </c>
      <c r="B42" t="s">
        <v>58</v>
      </c>
      <c r="C42" s="3">
        <v>35000</v>
      </c>
      <c r="D42" s="1">
        <v>37622</v>
      </c>
      <c r="E42" s="1">
        <v>37986</v>
      </c>
      <c r="F42" t="s">
        <v>38</v>
      </c>
      <c r="G42" s="2"/>
      <c r="M42" s="22"/>
      <c r="Y42" s="3">
        <v>35000</v>
      </c>
      <c r="Z42" s="3">
        <v>35000</v>
      </c>
      <c r="AA42" s="3">
        <v>35000</v>
      </c>
      <c r="AB42" s="71">
        <v>35000</v>
      </c>
      <c r="AC42" s="71">
        <v>35000</v>
      </c>
      <c r="AD42" s="3">
        <v>35000</v>
      </c>
      <c r="AE42" s="3">
        <v>35000</v>
      </c>
      <c r="AF42" s="3">
        <v>35000</v>
      </c>
      <c r="AG42" s="3">
        <v>35000</v>
      </c>
      <c r="AH42" s="3">
        <v>35000</v>
      </c>
      <c r="AI42" s="3">
        <v>35000</v>
      </c>
      <c r="AJ42" s="3">
        <v>35000</v>
      </c>
      <c r="BH42" s="85"/>
    </row>
    <row r="43" spans="1:72" ht="13.5" thickBot="1" x14ac:dyDescent="0.25">
      <c r="A43" s="2">
        <v>27504</v>
      </c>
      <c r="B43" t="s">
        <v>39</v>
      </c>
      <c r="C43" s="4">
        <v>35000</v>
      </c>
      <c r="D43" s="6">
        <v>37987</v>
      </c>
      <c r="E43" s="6">
        <v>38717</v>
      </c>
      <c r="F43" t="s">
        <v>38</v>
      </c>
      <c r="G43" s="2"/>
      <c r="M43" s="22"/>
      <c r="AB43" s="22"/>
      <c r="AC43" s="22"/>
      <c r="AK43" s="4">
        <v>35000</v>
      </c>
      <c r="AL43" s="4">
        <v>35000</v>
      </c>
      <c r="AM43" s="4">
        <v>35000</v>
      </c>
      <c r="AN43" s="4">
        <v>35000</v>
      </c>
      <c r="AO43" s="4">
        <v>35000</v>
      </c>
      <c r="AP43" s="4">
        <v>35000</v>
      </c>
      <c r="AQ43" s="4">
        <v>35000</v>
      </c>
      <c r="AR43" s="4">
        <v>35000</v>
      </c>
      <c r="AS43" s="4">
        <v>35000</v>
      </c>
      <c r="AT43" s="4">
        <v>35000</v>
      </c>
      <c r="AU43" s="4">
        <v>35000</v>
      </c>
      <c r="AV43" s="4">
        <v>35000</v>
      </c>
      <c r="AW43" s="4">
        <v>35000</v>
      </c>
      <c r="AX43" s="4">
        <v>35000</v>
      </c>
      <c r="AY43" s="4">
        <v>35000</v>
      </c>
      <c r="AZ43" s="4">
        <v>35000</v>
      </c>
      <c r="BA43" s="4">
        <v>35000</v>
      </c>
      <c r="BB43" s="4">
        <v>35000</v>
      </c>
      <c r="BC43" s="4">
        <v>35000</v>
      </c>
      <c r="BD43" s="4">
        <v>35000</v>
      </c>
      <c r="BE43" s="4">
        <v>35000</v>
      </c>
      <c r="BF43" s="4">
        <v>35000</v>
      </c>
      <c r="BG43" s="4">
        <v>35000</v>
      </c>
      <c r="BH43" s="90">
        <v>35000</v>
      </c>
    </row>
    <row r="44" spans="1:72" ht="13.5" thickBot="1" x14ac:dyDescent="0.25">
      <c r="A44" s="2">
        <v>27566</v>
      </c>
      <c r="B44" t="s">
        <v>6</v>
      </c>
      <c r="C44" s="4">
        <v>20000</v>
      </c>
      <c r="D44" s="6">
        <v>37316</v>
      </c>
      <c r="E44" s="6">
        <v>39172</v>
      </c>
      <c r="F44" t="s">
        <v>5</v>
      </c>
      <c r="G44" s="6">
        <v>38807</v>
      </c>
      <c r="K44" s="3"/>
      <c r="L44" s="3"/>
      <c r="M44" s="22"/>
      <c r="O44" s="3">
        <v>20000</v>
      </c>
      <c r="P44" s="3">
        <v>20000</v>
      </c>
      <c r="Q44" s="3">
        <v>20000</v>
      </c>
      <c r="R44" s="3">
        <v>20000</v>
      </c>
      <c r="S44" s="3">
        <v>20000</v>
      </c>
      <c r="T44" s="3">
        <v>20000</v>
      </c>
      <c r="U44" s="3">
        <v>20000</v>
      </c>
      <c r="V44" s="3">
        <v>20000</v>
      </c>
      <c r="W44" s="3">
        <v>20000</v>
      </c>
      <c r="X44" s="3">
        <v>20000</v>
      </c>
      <c r="Y44" s="3">
        <v>20000</v>
      </c>
      <c r="Z44" s="3">
        <v>20000</v>
      </c>
      <c r="AA44" s="3">
        <v>20000</v>
      </c>
      <c r="AB44" s="71">
        <v>20000</v>
      </c>
      <c r="AC44" s="71">
        <v>20000</v>
      </c>
      <c r="AD44" s="3">
        <v>20000</v>
      </c>
      <c r="AE44" s="3">
        <v>20000</v>
      </c>
      <c r="AF44" s="3">
        <v>20000</v>
      </c>
      <c r="AG44" s="3">
        <v>20000</v>
      </c>
      <c r="AH44" s="3">
        <v>20000</v>
      </c>
      <c r="AI44" s="3">
        <v>20000</v>
      </c>
      <c r="AJ44" s="3">
        <v>20000</v>
      </c>
      <c r="AK44" s="3">
        <v>20000</v>
      </c>
      <c r="AL44" s="3">
        <v>20000</v>
      </c>
      <c r="AM44" s="3">
        <v>20000</v>
      </c>
      <c r="AN44" s="3">
        <v>20000</v>
      </c>
      <c r="AO44" s="3">
        <v>20000</v>
      </c>
      <c r="AP44" s="3">
        <v>20000</v>
      </c>
      <c r="AQ44" s="3">
        <v>20000</v>
      </c>
      <c r="AR44" s="3">
        <v>20000</v>
      </c>
      <c r="AS44" s="3">
        <v>20000</v>
      </c>
      <c r="AT44" s="3">
        <v>20000</v>
      </c>
      <c r="AU44" s="3">
        <v>20000</v>
      </c>
      <c r="AV44" s="3">
        <v>20000</v>
      </c>
      <c r="AW44" s="3">
        <v>20000</v>
      </c>
      <c r="AX44" s="3">
        <v>20000</v>
      </c>
      <c r="AY44" s="3">
        <v>20000</v>
      </c>
      <c r="AZ44" s="3">
        <v>20000</v>
      </c>
      <c r="BA44" s="3">
        <v>20000</v>
      </c>
      <c r="BB44" s="3">
        <v>20000</v>
      </c>
      <c r="BC44" s="3">
        <v>20000</v>
      </c>
      <c r="BD44" s="3">
        <v>20000</v>
      </c>
      <c r="BE44" s="3">
        <v>20000</v>
      </c>
      <c r="BF44" s="3">
        <v>20000</v>
      </c>
      <c r="BG44" s="3">
        <v>20000</v>
      </c>
      <c r="BH44" s="88">
        <v>20000</v>
      </c>
      <c r="BI44" s="3">
        <v>20000</v>
      </c>
      <c r="BJ44" s="3">
        <v>20000</v>
      </c>
      <c r="BK44" s="29">
        <v>20000</v>
      </c>
      <c r="BL44" s="3">
        <v>20000</v>
      </c>
      <c r="BM44" s="3">
        <v>20000</v>
      </c>
      <c r="BN44" s="3">
        <v>20000</v>
      </c>
      <c r="BO44" s="3">
        <v>20000</v>
      </c>
      <c r="BP44" s="3">
        <v>20000</v>
      </c>
      <c r="BQ44" s="3">
        <v>20000</v>
      </c>
      <c r="BR44" s="3">
        <v>20000</v>
      </c>
      <c r="BS44" s="3">
        <v>20000</v>
      </c>
      <c r="BT44" s="3">
        <v>20000</v>
      </c>
    </row>
    <row r="45" spans="1:72" x14ac:dyDescent="0.2">
      <c r="A45" s="2"/>
      <c r="B45" t="s">
        <v>104</v>
      </c>
      <c r="C45" s="4">
        <v>3400</v>
      </c>
      <c r="D45" s="6"/>
      <c r="E45" s="6"/>
      <c r="F45" s="6"/>
      <c r="G45" s="6"/>
      <c r="H45" s="25">
        <v>3400</v>
      </c>
      <c r="I45" s="25">
        <v>3400</v>
      </c>
      <c r="J45" s="25">
        <v>3400</v>
      </c>
      <c r="K45" s="25">
        <v>3400</v>
      </c>
      <c r="L45" s="25">
        <v>3400</v>
      </c>
      <c r="M45" s="76">
        <v>3400</v>
      </c>
      <c r="N45" s="25">
        <v>3400</v>
      </c>
      <c r="O45" s="25">
        <v>3400</v>
      </c>
      <c r="P45" s="25">
        <v>3400</v>
      </c>
      <c r="Q45" s="25">
        <v>3400</v>
      </c>
      <c r="R45" s="25">
        <v>3400</v>
      </c>
      <c r="S45" s="25">
        <v>3400</v>
      </c>
      <c r="T45" s="25">
        <v>3400</v>
      </c>
      <c r="U45" s="25">
        <v>3400</v>
      </c>
      <c r="V45" s="25">
        <v>3400</v>
      </c>
      <c r="W45" s="25">
        <v>3400</v>
      </c>
      <c r="X45" s="25">
        <v>3400</v>
      </c>
      <c r="Y45" s="25">
        <v>3400</v>
      </c>
      <c r="Z45" s="25">
        <v>3400</v>
      </c>
      <c r="AA45" s="25">
        <v>3400</v>
      </c>
      <c r="AB45" s="76">
        <v>3400</v>
      </c>
      <c r="AC45" s="76">
        <v>3400</v>
      </c>
      <c r="AD45" s="25">
        <v>3400</v>
      </c>
      <c r="AE45" s="25">
        <v>3400</v>
      </c>
      <c r="AF45" s="25">
        <v>3400</v>
      </c>
      <c r="AG45" s="25">
        <v>3400</v>
      </c>
      <c r="AH45" s="25">
        <v>3400</v>
      </c>
      <c r="AI45" s="25">
        <v>3400</v>
      </c>
      <c r="AJ45" s="25">
        <v>3400</v>
      </c>
      <c r="AK45" s="25">
        <v>3400</v>
      </c>
      <c r="AL45" s="25">
        <v>3400</v>
      </c>
      <c r="AM45" s="25">
        <v>3400</v>
      </c>
      <c r="AN45" s="25">
        <v>3400</v>
      </c>
      <c r="AO45" s="25">
        <v>3400</v>
      </c>
      <c r="AP45" s="25">
        <v>3400</v>
      </c>
      <c r="AQ45" s="25">
        <v>3400</v>
      </c>
      <c r="AR45" s="25">
        <v>3400</v>
      </c>
      <c r="AS45" s="25">
        <v>3400</v>
      </c>
      <c r="AT45" s="25">
        <v>3400</v>
      </c>
      <c r="AU45" s="25">
        <v>3400</v>
      </c>
      <c r="AV45" s="25">
        <v>3400</v>
      </c>
      <c r="AW45" s="25">
        <v>3400</v>
      </c>
      <c r="AX45" s="25">
        <v>3400</v>
      </c>
      <c r="AY45" s="25">
        <v>3400</v>
      </c>
      <c r="AZ45" s="25">
        <v>3400</v>
      </c>
      <c r="BA45" s="25">
        <v>3400</v>
      </c>
      <c r="BB45" s="25">
        <v>3400</v>
      </c>
      <c r="BC45" s="25">
        <v>3400</v>
      </c>
      <c r="BD45" s="25">
        <v>3400</v>
      </c>
      <c r="BE45" s="25">
        <v>3400</v>
      </c>
      <c r="BF45" s="25">
        <v>3400</v>
      </c>
      <c r="BG45" s="25">
        <v>3400</v>
      </c>
      <c r="BH45" s="91">
        <v>3400</v>
      </c>
      <c r="BI45" s="25">
        <v>3400</v>
      </c>
      <c r="BJ45" s="25">
        <v>3400</v>
      </c>
      <c r="BK45" s="25">
        <v>3400</v>
      </c>
      <c r="BL45" s="25">
        <v>3400</v>
      </c>
      <c r="BM45" s="25">
        <v>3400</v>
      </c>
      <c r="BN45" s="25">
        <v>3400</v>
      </c>
      <c r="BO45" s="25">
        <v>3400</v>
      </c>
      <c r="BP45" s="25">
        <v>3400</v>
      </c>
      <c r="BQ45" s="25">
        <v>3400</v>
      </c>
      <c r="BR45" s="25">
        <v>3400</v>
      </c>
      <c r="BS45" s="25">
        <v>3400</v>
      </c>
      <c r="BT45" s="25">
        <v>3400</v>
      </c>
    </row>
    <row r="46" spans="1:72" x14ac:dyDescent="0.2">
      <c r="C46" s="18"/>
      <c r="H46" s="3">
        <f t="shared" ref="H46:AM46" si="0">SUM(H10:H45)</f>
        <v>1090000</v>
      </c>
      <c r="I46" s="3">
        <f t="shared" si="0"/>
        <v>1090000</v>
      </c>
      <c r="J46" s="3">
        <f t="shared" si="0"/>
        <v>1090000</v>
      </c>
      <c r="K46" s="3">
        <f t="shared" si="0"/>
        <v>1062500</v>
      </c>
      <c r="L46" s="3">
        <f t="shared" si="0"/>
        <v>1076000</v>
      </c>
      <c r="M46" s="71">
        <f t="shared" si="0"/>
        <v>1090000</v>
      </c>
      <c r="N46" s="3">
        <f t="shared" si="0"/>
        <v>1090000</v>
      </c>
      <c r="O46" s="3">
        <f t="shared" si="0"/>
        <v>1090000</v>
      </c>
      <c r="P46" s="3">
        <f t="shared" si="0"/>
        <v>1076000</v>
      </c>
      <c r="Q46" s="3">
        <f t="shared" si="0"/>
        <v>1076000</v>
      </c>
      <c r="R46" s="3">
        <f t="shared" si="0"/>
        <v>1076000</v>
      </c>
      <c r="S46" s="3">
        <f t="shared" si="0"/>
        <v>1076000</v>
      </c>
      <c r="T46" s="3">
        <f t="shared" si="0"/>
        <v>1076000</v>
      </c>
      <c r="U46" s="3">
        <f t="shared" si="0"/>
        <v>1076000</v>
      </c>
      <c r="V46" s="3">
        <f t="shared" si="0"/>
        <v>1076000</v>
      </c>
      <c r="W46" s="3">
        <f t="shared" si="0"/>
        <v>1090000</v>
      </c>
      <c r="X46" s="3">
        <f t="shared" si="0"/>
        <v>1090000</v>
      </c>
      <c r="Y46" s="3">
        <f t="shared" si="0"/>
        <v>1090000</v>
      </c>
      <c r="Z46" s="3">
        <f t="shared" si="0"/>
        <v>1090000</v>
      </c>
      <c r="AA46" s="3">
        <f t="shared" si="0"/>
        <v>1090000</v>
      </c>
      <c r="AB46" s="71">
        <f t="shared" si="0"/>
        <v>1076000</v>
      </c>
      <c r="AC46" s="71">
        <f t="shared" si="0"/>
        <v>1076000</v>
      </c>
      <c r="AD46" s="3">
        <f t="shared" si="0"/>
        <v>1076000</v>
      </c>
      <c r="AE46" s="3">
        <f t="shared" si="0"/>
        <v>1076000</v>
      </c>
      <c r="AF46" s="3">
        <f t="shared" si="0"/>
        <v>1076000</v>
      </c>
      <c r="AG46" s="3">
        <f t="shared" si="0"/>
        <v>1076000</v>
      </c>
      <c r="AH46" s="3">
        <f t="shared" si="0"/>
        <v>1076000</v>
      </c>
      <c r="AI46" s="3">
        <f t="shared" si="0"/>
        <v>1090000</v>
      </c>
      <c r="AJ46" s="3">
        <f t="shared" si="0"/>
        <v>1090000</v>
      </c>
      <c r="AK46" s="3">
        <f t="shared" si="0"/>
        <v>1090000</v>
      </c>
      <c r="AL46" s="3">
        <f t="shared" si="0"/>
        <v>1090000</v>
      </c>
      <c r="AM46" s="3">
        <f t="shared" si="0"/>
        <v>1090000</v>
      </c>
      <c r="AN46" s="3">
        <f t="shared" ref="AN46:BS46" si="1">SUM(AN10:AN45)</f>
        <v>1076000</v>
      </c>
      <c r="AO46" s="3">
        <f t="shared" si="1"/>
        <v>1076000</v>
      </c>
      <c r="AP46" s="3">
        <f t="shared" si="1"/>
        <v>1076000</v>
      </c>
      <c r="AQ46" s="3">
        <f t="shared" si="1"/>
        <v>1076000</v>
      </c>
      <c r="AR46" s="3">
        <f t="shared" si="1"/>
        <v>1076000</v>
      </c>
      <c r="AS46" s="3">
        <f t="shared" si="1"/>
        <v>1076000</v>
      </c>
      <c r="AT46" s="3">
        <f t="shared" si="1"/>
        <v>1076000</v>
      </c>
      <c r="AU46" s="3">
        <f t="shared" si="1"/>
        <v>1090000</v>
      </c>
      <c r="AV46" s="3">
        <f t="shared" si="1"/>
        <v>1090000</v>
      </c>
      <c r="AW46" s="3">
        <f t="shared" si="1"/>
        <v>1090000</v>
      </c>
      <c r="AX46" s="3">
        <f t="shared" si="1"/>
        <v>1090000</v>
      </c>
      <c r="AY46" s="3">
        <f t="shared" si="1"/>
        <v>1090000</v>
      </c>
      <c r="AZ46" s="3">
        <f t="shared" si="1"/>
        <v>1076000</v>
      </c>
      <c r="BA46" s="3">
        <f t="shared" si="1"/>
        <v>1029500</v>
      </c>
      <c r="BB46" s="3">
        <f t="shared" si="1"/>
        <v>1029500</v>
      </c>
      <c r="BC46" s="3">
        <f t="shared" si="1"/>
        <v>1029500</v>
      </c>
      <c r="BD46" s="3">
        <f t="shared" si="1"/>
        <v>1029500</v>
      </c>
      <c r="BE46" s="3">
        <f t="shared" si="1"/>
        <v>1029500</v>
      </c>
      <c r="BF46" s="3">
        <f t="shared" si="1"/>
        <v>1029500</v>
      </c>
      <c r="BG46" s="3">
        <f t="shared" si="1"/>
        <v>1043500</v>
      </c>
      <c r="BH46" s="88">
        <f t="shared" si="1"/>
        <v>1043500</v>
      </c>
      <c r="BI46" s="3">
        <f t="shared" si="1"/>
        <v>994500</v>
      </c>
      <c r="BJ46" s="3">
        <f t="shared" si="1"/>
        <v>994500</v>
      </c>
      <c r="BK46" s="3">
        <f t="shared" si="1"/>
        <v>994500</v>
      </c>
      <c r="BL46" s="3">
        <f t="shared" si="1"/>
        <v>980500</v>
      </c>
      <c r="BM46" s="3">
        <f t="shared" si="1"/>
        <v>980500</v>
      </c>
      <c r="BN46" s="3">
        <f t="shared" si="1"/>
        <v>980500</v>
      </c>
      <c r="BO46" s="3">
        <f t="shared" si="1"/>
        <v>980500</v>
      </c>
      <c r="BP46" s="3">
        <f t="shared" si="1"/>
        <v>980500</v>
      </c>
      <c r="BQ46" s="3">
        <f t="shared" si="1"/>
        <v>980500</v>
      </c>
      <c r="BR46" s="3">
        <f t="shared" si="1"/>
        <v>980500</v>
      </c>
      <c r="BS46" s="3">
        <f t="shared" si="1"/>
        <v>994500</v>
      </c>
      <c r="BT46" s="3">
        <f>SUM(BT10:BT45)</f>
        <v>994500</v>
      </c>
    </row>
    <row r="47" spans="1:72" x14ac:dyDescent="0.2">
      <c r="M47" s="22"/>
      <c r="AB47" s="22"/>
      <c r="AC47" s="22"/>
      <c r="BH47" s="85"/>
    </row>
    <row r="48" spans="1:72" x14ac:dyDescent="0.2">
      <c r="C48" s="18" t="s">
        <v>108</v>
      </c>
      <c r="E48" s="18"/>
      <c r="F48" s="18"/>
      <c r="H48" s="3">
        <f t="shared" ref="H48:AM48" si="2">1090000-H46</f>
        <v>0</v>
      </c>
      <c r="I48" s="3">
        <f t="shared" si="2"/>
        <v>0</v>
      </c>
      <c r="J48" s="3">
        <f t="shared" si="2"/>
        <v>0</v>
      </c>
      <c r="K48" s="3">
        <f t="shared" si="2"/>
        <v>27500</v>
      </c>
      <c r="L48" s="3">
        <f t="shared" si="2"/>
        <v>14000</v>
      </c>
      <c r="M48" s="71">
        <f t="shared" si="2"/>
        <v>0</v>
      </c>
      <c r="N48" s="3">
        <f t="shared" si="2"/>
        <v>0</v>
      </c>
      <c r="O48" s="3">
        <f t="shared" si="2"/>
        <v>0</v>
      </c>
      <c r="P48" s="3">
        <f t="shared" si="2"/>
        <v>14000</v>
      </c>
      <c r="Q48" s="3">
        <f t="shared" si="2"/>
        <v>14000</v>
      </c>
      <c r="R48" s="3">
        <f t="shared" si="2"/>
        <v>14000</v>
      </c>
      <c r="S48" s="3">
        <f t="shared" si="2"/>
        <v>14000</v>
      </c>
      <c r="T48" s="3">
        <f t="shared" si="2"/>
        <v>14000</v>
      </c>
      <c r="U48" s="3">
        <f t="shared" si="2"/>
        <v>14000</v>
      </c>
      <c r="V48" s="3">
        <f t="shared" si="2"/>
        <v>14000</v>
      </c>
      <c r="W48" s="3">
        <f t="shared" si="2"/>
        <v>0</v>
      </c>
      <c r="X48" s="3">
        <f t="shared" si="2"/>
        <v>0</v>
      </c>
      <c r="Y48" s="3">
        <f t="shared" si="2"/>
        <v>0</v>
      </c>
      <c r="Z48" s="3">
        <f t="shared" si="2"/>
        <v>0</v>
      </c>
      <c r="AA48" s="3">
        <f t="shared" si="2"/>
        <v>0</v>
      </c>
      <c r="AB48" s="71">
        <f t="shared" si="2"/>
        <v>14000</v>
      </c>
      <c r="AC48" s="71">
        <f t="shared" si="2"/>
        <v>14000</v>
      </c>
      <c r="AD48" s="3">
        <f t="shared" si="2"/>
        <v>14000</v>
      </c>
      <c r="AE48" s="3">
        <f t="shared" si="2"/>
        <v>14000</v>
      </c>
      <c r="AF48" s="3">
        <f t="shared" si="2"/>
        <v>14000</v>
      </c>
      <c r="AG48" s="3">
        <f t="shared" si="2"/>
        <v>14000</v>
      </c>
      <c r="AH48" s="3">
        <f t="shared" si="2"/>
        <v>14000</v>
      </c>
      <c r="AI48" s="3">
        <f t="shared" si="2"/>
        <v>0</v>
      </c>
      <c r="AJ48" s="3">
        <f t="shared" si="2"/>
        <v>0</v>
      </c>
      <c r="AK48" s="3">
        <f t="shared" si="2"/>
        <v>0</v>
      </c>
      <c r="AL48" s="3">
        <f t="shared" si="2"/>
        <v>0</v>
      </c>
      <c r="AM48" s="3">
        <f t="shared" si="2"/>
        <v>0</v>
      </c>
      <c r="AN48" s="3">
        <f t="shared" ref="AN48:BT48" si="3">1090000-AN46</f>
        <v>14000</v>
      </c>
      <c r="AO48" s="3">
        <f t="shared" si="3"/>
        <v>14000</v>
      </c>
      <c r="AP48" s="3">
        <f t="shared" si="3"/>
        <v>14000</v>
      </c>
      <c r="AQ48" s="3">
        <f t="shared" si="3"/>
        <v>14000</v>
      </c>
      <c r="AR48" s="3">
        <f t="shared" si="3"/>
        <v>14000</v>
      </c>
      <c r="AS48" s="3">
        <f t="shared" si="3"/>
        <v>14000</v>
      </c>
      <c r="AT48" s="3">
        <f t="shared" si="3"/>
        <v>14000</v>
      </c>
      <c r="AU48" s="3">
        <f t="shared" si="3"/>
        <v>0</v>
      </c>
      <c r="AV48" s="3">
        <f t="shared" si="3"/>
        <v>0</v>
      </c>
      <c r="AW48" s="3">
        <f t="shared" si="3"/>
        <v>0</v>
      </c>
      <c r="AX48" s="3">
        <f t="shared" si="3"/>
        <v>0</v>
      </c>
      <c r="AY48" s="3">
        <f t="shared" si="3"/>
        <v>0</v>
      </c>
      <c r="AZ48" s="3">
        <f t="shared" si="3"/>
        <v>14000</v>
      </c>
      <c r="BA48" s="3">
        <f t="shared" si="3"/>
        <v>60500</v>
      </c>
      <c r="BB48" s="3">
        <f t="shared" si="3"/>
        <v>60500</v>
      </c>
      <c r="BC48" s="3">
        <f t="shared" si="3"/>
        <v>60500</v>
      </c>
      <c r="BD48" s="3">
        <f t="shared" si="3"/>
        <v>60500</v>
      </c>
      <c r="BE48" s="3">
        <f t="shared" si="3"/>
        <v>60500</v>
      </c>
      <c r="BF48" s="3">
        <f t="shared" si="3"/>
        <v>60500</v>
      </c>
      <c r="BG48" s="3">
        <f t="shared" si="3"/>
        <v>46500</v>
      </c>
      <c r="BH48" s="88">
        <f t="shared" si="3"/>
        <v>46500</v>
      </c>
      <c r="BI48" s="3">
        <f t="shared" si="3"/>
        <v>95500</v>
      </c>
      <c r="BJ48" s="3">
        <f t="shared" si="3"/>
        <v>95500</v>
      </c>
      <c r="BK48" s="3">
        <f t="shared" si="3"/>
        <v>95500</v>
      </c>
      <c r="BL48" s="3">
        <f t="shared" si="3"/>
        <v>109500</v>
      </c>
      <c r="BM48" s="3">
        <f t="shared" si="3"/>
        <v>109500</v>
      </c>
      <c r="BN48" s="3">
        <f t="shared" si="3"/>
        <v>109500</v>
      </c>
      <c r="BO48" s="3">
        <f t="shared" si="3"/>
        <v>109500</v>
      </c>
      <c r="BP48" s="3">
        <f t="shared" si="3"/>
        <v>109500</v>
      </c>
      <c r="BQ48" s="3">
        <f t="shared" si="3"/>
        <v>109500</v>
      </c>
      <c r="BR48" s="3">
        <f t="shared" si="3"/>
        <v>109500</v>
      </c>
      <c r="BS48" s="3">
        <f t="shared" si="3"/>
        <v>95500</v>
      </c>
      <c r="BT48" s="3">
        <f t="shared" si="3"/>
        <v>95500</v>
      </c>
    </row>
    <row r="49" spans="1:72" x14ac:dyDescent="0.2">
      <c r="E49" s="18"/>
      <c r="F49" s="18"/>
      <c r="H49" s="3"/>
      <c r="I49" s="3"/>
      <c r="J49" s="3"/>
      <c r="K49" s="3"/>
      <c r="L49" s="3"/>
      <c r="M49" s="71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71"/>
      <c r="AC49" s="71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88"/>
    </row>
    <row r="50" spans="1:72" x14ac:dyDescent="0.2">
      <c r="C50" s="18" t="s">
        <v>106</v>
      </c>
      <c r="E50" s="18"/>
      <c r="F50" s="18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71">
        <v>0</v>
      </c>
      <c r="N50" s="3">
        <f t="shared" ref="N50:V50" si="4">N35</f>
        <v>20000</v>
      </c>
      <c r="O50" s="3">
        <f t="shared" si="4"/>
        <v>20000</v>
      </c>
      <c r="P50" s="3">
        <f t="shared" si="4"/>
        <v>20000</v>
      </c>
      <c r="Q50" s="3">
        <f t="shared" si="4"/>
        <v>20000</v>
      </c>
      <c r="R50" s="3">
        <f t="shared" si="4"/>
        <v>20000</v>
      </c>
      <c r="S50" s="3">
        <f t="shared" si="4"/>
        <v>20000</v>
      </c>
      <c r="T50" s="3">
        <f t="shared" si="4"/>
        <v>20000</v>
      </c>
      <c r="U50" s="3">
        <f t="shared" si="4"/>
        <v>20000</v>
      </c>
      <c r="V50" s="3">
        <f t="shared" si="4"/>
        <v>20000</v>
      </c>
      <c r="W50" s="3">
        <f>W35+W22+W18</f>
        <v>81000</v>
      </c>
      <c r="X50" s="3">
        <f>X35+X22+X18</f>
        <v>81000</v>
      </c>
      <c r="Y50" s="3">
        <f>Y35+Y22+Y18+Y17</f>
        <v>106000</v>
      </c>
      <c r="Z50" s="3">
        <f>Z35+Z22+Z18+Z17</f>
        <v>106000</v>
      </c>
      <c r="AA50" s="3">
        <f>AA35+AA22+AA18+AA17</f>
        <v>106000</v>
      </c>
      <c r="AB50" s="71">
        <f>AB35+AB24+AB22+AB18+AB17</f>
        <v>114000</v>
      </c>
      <c r="AC50" s="71">
        <f>AC35+AC24+AC22+AC18+AC17</f>
        <v>114000</v>
      </c>
      <c r="AD50" s="3">
        <f>AD35+AD24+AD22+AD18+AD17+AD20</f>
        <v>122600</v>
      </c>
      <c r="AE50" s="3">
        <f>AE35+AE24+AE22+AE18+AE17+AE20</f>
        <v>122600</v>
      </c>
      <c r="AF50" s="3">
        <f>AF35+AF24+AF22+AF18+AF17+AF20</f>
        <v>122600</v>
      </c>
      <c r="AG50" s="3">
        <f>AG35+AG24+AG22+AG18+AG17+AG20</f>
        <v>122600</v>
      </c>
      <c r="AH50" s="3">
        <f>AH35+AH24+AH22+AH18+AH17+AH20</f>
        <v>122600</v>
      </c>
      <c r="AI50" s="3">
        <f>AI35+AI24+AI22+AI21+AI20+AI18+AI17</f>
        <v>192600</v>
      </c>
      <c r="AJ50" s="3">
        <f>AJ35+AJ24+AJ22+AJ21+AJ20+AJ18+AJ17</f>
        <v>192600</v>
      </c>
      <c r="AK50" s="3">
        <f>AK35+AK24+AK22+AK21+AK20+AK18+AK17</f>
        <v>192600</v>
      </c>
      <c r="AL50" s="3">
        <f>AL35+AL24+AL22+AL21+AL20+AL18+AL17</f>
        <v>192600</v>
      </c>
      <c r="AM50" s="3">
        <f>AM35+AM24+AM22+AM21+AM20+AM18+AM17</f>
        <v>192600</v>
      </c>
      <c r="AN50" s="3">
        <f t="shared" ref="AN50:AV50" si="5">AN35+AN24+AN22+AN21+AN20+AN18+AN17+AN26</f>
        <v>212600</v>
      </c>
      <c r="AO50" s="3">
        <f t="shared" si="5"/>
        <v>212600</v>
      </c>
      <c r="AP50" s="3">
        <f t="shared" si="5"/>
        <v>212600</v>
      </c>
      <c r="AQ50" s="3">
        <f t="shared" si="5"/>
        <v>212600</v>
      </c>
      <c r="AR50" s="3">
        <f t="shared" si="5"/>
        <v>212600</v>
      </c>
      <c r="AS50" s="3">
        <f t="shared" si="5"/>
        <v>212600</v>
      </c>
      <c r="AT50" s="3">
        <f t="shared" si="5"/>
        <v>212600</v>
      </c>
      <c r="AU50" s="3">
        <f t="shared" si="5"/>
        <v>212600</v>
      </c>
      <c r="AV50" s="3">
        <f t="shared" si="5"/>
        <v>212600</v>
      </c>
      <c r="AW50" s="3">
        <f>AW35+AW24+AW22+AW21+AW20+AW18+AW17+AW26+AW11+AW12</f>
        <v>212600</v>
      </c>
      <c r="AX50" s="3">
        <f>AX35+AX24+AX22+AX21+AX20+AX18+AX17+AX26+AX11+AX12</f>
        <v>212600</v>
      </c>
      <c r="AY50" s="3">
        <f>AY35+AY24+AY22+AY21+AY20+AY18+AY17+AY26+AY11+AY12</f>
        <v>212600</v>
      </c>
      <c r="AZ50" s="3">
        <f>AZ35+AZ24+AZ22+AZ21+AZ20+AZ18+AZ17+AZ26+AZ11+AZ12</f>
        <v>212600</v>
      </c>
      <c r="BA50" s="3">
        <f t="shared" ref="BA50:BF50" si="6">BA35+BA24+BA22+BA21+BA20+BA18+BA17+BA26+BA11+BA12+BA31+BA32</f>
        <v>262600</v>
      </c>
      <c r="BB50" s="3">
        <f t="shared" si="6"/>
        <v>262600</v>
      </c>
      <c r="BC50" s="3">
        <f t="shared" si="6"/>
        <v>262600</v>
      </c>
      <c r="BD50" s="3">
        <f t="shared" si="6"/>
        <v>262600</v>
      </c>
      <c r="BE50" s="3">
        <f t="shared" si="6"/>
        <v>262600</v>
      </c>
      <c r="BF50" s="3">
        <f t="shared" si="6"/>
        <v>262600</v>
      </c>
      <c r="BG50" s="3">
        <f>BG35+BG24+BG22+BG21+BG20+BG18+BG17+BG26+BG31+BG32+BG30+BG10+BG11+BG12</f>
        <v>608600</v>
      </c>
      <c r="BH50" s="88">
        <f>BH35+BH24+BH22+BH21+BH20+BH18+BH17+BH26+BH31+BH32+BH30+BH10+BH11+BH12</f>
        <v>608600</v>
      </c>
      <c r="BI50" s="3">
        <f>BI35+BI24+BI22+BI21+BI20+BI18+BI17+BI26+BI31+BI32+BI30+BI10+BI11+BI12</f>
        <v>608600</v>
      </c>
      <c r="BJ50" s="3">
        <f t="shared" ref="BJ50:BT50" si="7">BJ35+BJ24+BJ22+BJ21+BJ20+BJ18+BJ17+BJ26+BJ31+BJ32+BJ30+BJ10</f>
        <v>608600</v>
      </c>
      <c r="BK50" s="3">
        <f t="shared" si="7"/>
        <v>608600</v>
      </c>
      <c r="BL50" s="3">
        <f t="shared" si="7"/>
        <v>608600</v>
      </c>
      <c r="BM50" s="3">
        <f t="shared" si="7"/>
        <v>608600</v>
      </c>
      <c r="BN50" s="3">
        <f t="shared" si="7"/>
        <v>608600</v>
      </c>
      <c r="BO50" s="3">
        <f t="shared" si="7"/>
        <v>608600</v>
      </c>
      <c r="BP50" s="3">
        <f t="shared" si="7"/>
        <v>608600</v>
      </c>
      <c r="BQ50" s="3">
        <f t="shared" si="7"/>
        <v>608600</v>
      </c>
      <c r="BR50" s="3">
        <f t="shared" si="7"/>
        <v>608600</v>
      </c>
      <c r="BS50" s="3">
        <f t="shared" si="7"/>
        <v>608600</v>
      </c>
      <c r="BT50" s="3">
        <f t="shared" si="7"/>
        <v>608600</v>
      </c>
    </row>
    <row r="51" spans="1:72" x14ac:dyDescent="0.2">
      <c r="E51" s="18"/>
      <c r="F51" s="18"/>
      <c r="H51" s="3"/>
      <c r="I51" s="3"/>
      <c r="J51" s="3"/>
      <c r="K51" s="3"/>
      <c r="L51" s="3"/>
      <c r="M51" s="71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71"/>
      <c r="AC51" s="71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88"/>
    </row>
    <row r="52" spans="1:72" x14ac:dyDescent="0.2">
      <c r="C52" s="18" t="s">
        <v>107</v>
      </c>
      <c r="E52" s="18"/>
      <c r="F52" s="18"/>
      <c r="H52" s="3">
        <f t="shared" ref="H52:M52" si="8">SUM(H10:H45)</f>
        <v>1090000</v>
      </c>
      <c r="I52" s="3">
        <f t="shared" si="8"/>
        <v>1090000</v>
      </c>
      <c r="J52" s="3">
        <f t="shared" si="8"/>
        <v>1090000</v>
      </c>
      <c r="K52" s="3">
        <f t="shared" si="8"/>
        <v>1062500</v>
      </c>
      <c r="L52" s="3">
        <f t="shared" si="8"/>
        <v>1076000</v>
      </c>
      <c r="M52" s="71">
        <f t="shared" si="8"/>
        <v>1090000</v>
      </c>
      <c r="N52" s="3">
        <f>SUM(N10:N45)-N50</f>
        <v>1070000</v>
      </c>
      <c r="O52" s="3">
        <f t="shared" ref="O52:BT52" si="9">SUM(O10:O45)-O50</f>
        <v>1070000</v>
      </c>
      <c r="P52" s="3">
        <f t="shared" si="9"/>
        <v>1056000</v>
      </c>
      <c r="Q52" s="3">
        <f t="shared" si="9"/>
        <v>1056000</v>
      </c>
      <c r="R52" s="3">
        <f t="shared" si="9"/>
        <v>1056000</v>
      </c>
      <c r="S52" s="3">
        <f t="shared" si="9"/>
        <v>1056000</v>
      </c>
      <c r="T52" s="3">
        <f t="shared" si="9"/>
        <v>1056000</v>
      </c>
      <c r="U52" s="3">
        <f t="shared" si="9"/>
        <v>1056000</v>
      </c>
      <c r="V52" s="3">
        <f t="shared" si="9"/>
        <v>1056000</v>
      </c>
      <c r="W52" s="3">
        <f t="shared" si="9"/>
        <v>1009000</v>
      </c>
      <c r="X52" s="3">
        <f t="shared" si="9"/>
        <v>1009000</v>
      </c>
      <c r="Y52" s="3">
        <f t="shared" si="9"/>
        <v>984000</v>
      </c>
      <c r="Z52" s="3">
        <f t="shared" si="9"/>
        <v>984000</v>
      </c>
      <c r="AA52" s="3">
        <f t="shared" si="9"/>
        <v>984000</v>
      </c>
      <c r="AB52" s="3">
        <f t="shared" si="9"/>
        <v>962000</v>
      </c>
      <c r="AC52" s="3">
        <f t="shared" si="9"/>
        <v>962000</v>
      </c>
      <c r="AD52" s="3">
        <f t="shared" si="9"/>
        <v>953400</v>
      </c>
      <c r="AE52" s="3">
        <f t="shared" si="9"/>
        <v>953400</v>
      </c>
      <c r="AF52" s="3">
        <f t="shared" si="9"/>
        <v>953400</v>
      </c>
      <c r="AG52" s="3">
        <f t="shared" si="9"/>
        <v>953400</v>
      </c>
      <c r="AH52" s="3">
        <f t="shared" si="9"/>
        <v>953400</v>
      </c>
      <c r="AI52" s="3">
        <f t="shared" si="9"/>
        <v>897400</v>
      </c>
      <c r="AJ52" s="3">
        <f t="shared" si="9"/>
        <v>897400</v>
      </c>
      <c r="AK52" s="3">
        <f t="shared" si="9"/>
        <v>897400</v>
      </c>
      <c r="AL52" s="3">
        <f t="shared" si="9"/>
        <v>897400</v>
      </c>
      <c r="AM52" s="3">
        <f t="shared" si="9"/>
        <v>897400</v>
      </c>
      <c r="AN52" s="3">
        <f t="shared" si="9"/>
        <v>863400</v>
      </c>
      <c r="AO52" s="3">
        <f t="shared" si="9"/>
        <v>863400</v>
      </c>
      <c r="AP52" s="3">
        <f t="shared" si="9"/>
        <v>863400</v>
      </c>
      <c r="AQ52" s="3">
        <f t="shared" si="9"/>
        <v>863400</v>
      </c>
      <c r="AR52" s="3">
        <f t="shared" si="9"/>
        <v>863400</v>
      </c>
      <c r="AS52" s="3">
        <f t="shared" si="9"/>
        <v>863400</v>
      </c>
      <c r="AT52" s="3">
        <f t="shared" si="9"/>
        <v>863400</v>
      </c>
      <c r="AU52" s="3">
        <f t="shared" si="9"/>
        <v>877400</v>
      </c>
      <c r="AV52" s="3">
        <f t="shared" si="9"/>
        <v>877400</v>
      </c>
      <c r="AW52" s="3">
        <f t="shared" si="9"/>
        <v>877400</v>
      </c>
      <c r="AX52" s="3">
        <f t="shared" si="9"/>
        <v>877400</v>
      </c>
      <c r="AY52" s="3">
        <f t="shared" si="9"/>
        <v>877400</v>
      </c>
      <c r="AZ52" s="3">
        <f t="shared" si="9"/>
        <v>863400</v>
      </c>
      <c r="BA52" s="3">
        <f t="shared" si="9"/>
        <v>766900</v>
      </c>
      <c r="BB52" s="3">
        <f t="shared" si="9"/>
        <v>766900</v>
      </c>
      <c r="BC52" s="3">
        <f t="shared" si="9"/>
        <v>766900</v>
      </c>
      <c r="BD52" s="3">
        <f t="shared" si="9"/>
        <v>766900</v>
      </c>
      <c r="BE52" s="3">
        <f t="shared" si="9"/>
        <v>766900</v>
      </c>
      <c r="BF52" s="3">
        <f t="shared" si="9"/>
        <v>766900</v>
      </c>
      <c r="BG52" s="3">
        <f t="shared" si="9"/>
        <v>434900</v>
      </c>
      <c r="BH52" s="88">
        <f t="shared" si="9"/>
        <v>434900</v>
      </c>
      <c r="BI52" s="3">
        <f t="shared" si="9"/>
        <v>385900</v>
      </c>
      <c r="BJ52" s="3">
        <f t="shared" si="9"/>
        <v>385900</v>
      </c>
      <c r="BK52" s="3">
        <f t="shared" si="9"/>
        <v>385900</v>
      </c>
      <c r="BL52" s="3">
        <f t="shared" si="9"/>
        <v>371900</v>
      </c>
      <c r="BM52" s="3">
        <f t="shared" si="9"/>
        <v>371900</v>
      </c>
      <c r="BN52" s="3">
        <f t="shared" si="9"/>
        <v>371900</v>
      </c>
      <c r="BO52" s="3">
        <f t="shared" si="9"/>
        <v>371900</v>
      </c>
      <c r="BP52" s="3">
        <f t="shared" si="9"/>
        <v>371900</v>
      </c>
      <c r="BQ52" s="3">
        <f t="shared" si="9"/>
        <v>371900</v>
      </c>
      <c r="BR52" s="3">
        <f t="shared" si="9"/>
        <v>371900</v>
      </c>
      <c r="BS52" s="3">
        <f t="shared" si="9"/>
        <v>385900</v>
      </c>
      <c r="BT52" s="3">
        <f t="shared" si="9"/>
        <v>385900</v>
      </c>
    </row>
    <row r="53" spans="1:72" x14ac:dyDescent="0.2">
      <c r="C53" s="18"/>
      <c r="E53" s="18"/>
      <c r="F53" s="18"/>
      <c r="H53" s="3"/>
      <c r="I53" s="3"/>
      <c r="J53" s="3"/>
      <c r="K53" s="3"/>
      <c r="L53" s="3"/>
      <c r="M53" s="71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88"/>
      <c r="BI53" s="95"/>
      <c r="BJ53" s="95"/>
      <c r="BK53" s="95"/>
      <c r="BL53" s="95"/>
      <c r="BM53" s="95"/>
      <c r="BN53" s="95"/>
      <c r="BO53" s="95"/>
      <c r="BP53" s="95"/>
      <c r="BQ53" s="95"/>
      <c r="BR53" s="95"/>
      <c r="BS53" s="95"/>
      <c r="BT53" s="95"/>
    </row>
    <row r="54" spans="1:72" x14ac:dyDescent="0.2">
      <c r="C54" s="18"/>
      <c r="E54" s="18"/>
      <c r="F54" s="18"/>
      <c r="H54" s="3"/>
      <c r="I54" s="3"/>
      <c r="J54" s="3"/>
      <c r="K54" s="3"/>
      <c r="L54" s="3"/>
      <c r="M54" s="71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88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x14ac:dyDescent="0.2">
      <c r="A55" s="35" t="s">
        <v>155</v>
      </c>
      <c r="C55" s="18"/>
      <c r="E55" s="18"/>
      <c r="F55" s="18"/>
      <c r="H55" s="3"/>
      <c r="I55" s="3"/>
      <c r="J55" s="3"/>
      <c r="K55" s="3"/>
      <c r="L55" s="3"/>
      <c r="M55" s="7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12"/>
      <c r="AC55" s="12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88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x14ac:dyDescent="0.2">
      <c r="E56" s="18"/>
      <c r="G56" s="10" t="s">
        <v>1</v>
      </c>
      <c r="H56" s="3"/>
      <c r="I56" s="3"/>
      <c r="J56" s="3"/>
      <c r="K56" s="3"/>
      <c r="L56" s="3"/>
      <c r="M56" s="71"/>
      <c r="N56" s="3"/>
      <c r="O56" s="3"/>
      <c r="P56" s="3"/>
      <c r="Q56" s="3"/>
      <c r="R56" s="21">
        <v>37408</v>
      </c>
      <c r="S56" s="21">
        <v>37438</v>
      </c>
      <c r="T56" s="21">
        <v>37469</v>
      </c>
      <c r="U56" s="21">
        <v>37500</v>
      </c>
      <c r="V56" s="21">
        <v>37530</v>
      </c>
      <c r="W56" s="21">
        <v>37561</v>
      </c>
      <c r="X56" s="21">
        <v>37591</v>
      </c>
      <c r="Y56" s="21">
        <v>37622</v>
      </c>
      <c r="Z56" s="21">
        <v>37653</v>
      </c>
      <c r="AA56" s="21">
        <v>37681</v>
      </c>
      <c r="AB56" s="68">
        <v>37712</v>
      </c>
      <c r="AC56" s="68">
        <v>37742</v>
      </c>
      <c r="AD56" s="21">
        <v>37773</v>
      </c>
      <c r="AE56" s="21">
        <v>37803</v>
      </c>
      <c r="AF56" s="21">
        <v>37834</v>
      </c>
      <c r="AG56" s="21">
        <v>37865</v>
      </c>
      <c r="AH56" s="21">
        <v>37895</v>
      </c>
      <c r="AI56" s="21">
        <v>37926</v>
      </c>
      <c r="AJ56" s="21">
        <v>37956</v>
      </c>
      <c r="AK56" s="21">
        <v>37987</v>
      </c>
      <c r="AL56" s="21">
        <v>38018</v>
      </c>
      <c r="AM56" s="21">
        <v>38047</v>
      </c>
      <c r="AN56" s="21">
        <v>38078</v>
      </c>
      <c r="AO56" s="21">
        <v>38108</v>
      </c>
      <c r="AP56" s="21">
        <v>38139</v>
      </c>
      <c r="AQ56" s="21">
        <v>38169</v>
      </c>
      <c r="AR56" s="21">
        <v>38200</v>
      </c>
      <c r="AS56" s="21">
        <v>38231</v>
      </c>
      <c r="AT56" s="21">
        <v>38261</v>
      </c>
      <c r="AU56" s="21">
        <v>38292</v>
      </c>
      <c r="AV56" s="21">
        <v>38322</v>
      </c>
      <c r="AW56" s="21">
        <v>38353</v>
      </c>
      <c r="AX56" s="21">
        <v>38384</v>
      </c>
      <c r="AY56" s="21">
        <v>38412</v>
      </c>
      <c r="AZ56" s="21">
        <v>38443</v>
      </c>
      <c r="BA56" s="21">
        <v>38473</v>
      </c>
      <c r="BB56" s="21">
        <v>38504</v>
      </c>
      <c r="BC56" s="21">
        <v>38534</v>
      </c>
      <c r="BD56" s="21">
        <v>38565</v>
      </c>
      <c r="BE56" s="21">
        <v>38596</v>
      </c>
      <c r="BF56" s="21">
        <v>38626</v>
      </c>
      <c r="BG56" s="21">
        <v>38657</v>
      </c>
      <c r="BH56" s="86">
        <v>38687</v>
      </c>
      <c r="BI56" s="21">
        <v>38718</v>
      </c>
      <c r="BJ56" s="21">
        <v>38749</v>
      </c>
      <c r="BK56" s="21">
        <v>38777</v>
      </c>
      <c r="BL56" s="21">
        <v>38808</v>
      </c>
      <c r="BM56" s="21">
        <v>38838</v>
      </c>
      <c r="BN56" s="21">
        <v>38869</v>
      </c>
      <c r="BO56" s="21">
        <v>38899</v>
      </c>
      <c r="BP56" s="21">
        <v>38930</v>
      </c>
      <c r="BQ56" s="21">
        <v>38961</v>
      </c>
      <c r="BR56" s="21">
        <v>38991</v>
      </c>
      <c r="BS56" s="21">
        <v>39022</v>
      </c>
      <c r="BT56" s="21">
        <v>39052</v>
      </c>
    </row>
    <row r="57" spans="1:72" x14ac:dyDescent="0.2">
      <c r="A57" s="8" t="s">
        <v>2</v>
      </c>
      <c r="B57" s="8" t="s">
        <v>3</v>
      </c>
      <c r="C57" s="9" t="s">
        <v>8</v>
      </c>
      <c r="D57" s="9" t="s">
        <v>36</v>
      </c>
      <c r="E57" s="9" t="s">
        <v>63</v>
      </c>
      <c r="F57" s="14" t="s">
        <v>1</v>
      </c>
      <c r="G57" s="11" t="s">
        <v>55</v>
      </c>
      <c r="M57" s="22"/>
      <c r="AB57" s="5"/>
      <c r="AC57" s="5"/>
      <c r="BH57" s="85"/>
    </row>
    <row r="58" spans="1:72" x14ac:dyDescent="0.2">
      <c r="H58" s="3"/>
      <c r="I58" s="3"/>
      <c r="J58" s="3"/>
      <c r="K58" s="3"/>
      <c r="L58" s="3"/>
      <c r="M58" s="3"/>
      <c r="N58" s="3"/>
      <c r="O58" s="3"/>
      <c r="P58" s="3"/>
      <c r="Q58" s="3"/>
      <c r="AB58" s="5"/>
      <c r="AC58" s="5"/>
      <c r="BH58" s="85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x14ac:dyDescent="0.2">
      <c r="A59" s="82">
        <v>27608</v>
      </c>
      <c r="B59" t="s">
        <v>142</v>
      </c>
      <c r="C59" s="3">
        <v>10000</v>
      </c>
      <c r="D59" s="1">
        <v>37408</v>
      </c>
      <c r="E59" s="1">
        <v>42886</v>
      </c>
      <c r="F59" t="s">
        <v>5</v>
      </c>
      <c r="G59" s="1">
        <v>42521</v>
      </c>
      <c r="M59" s="22"/>
      <c r="R59" s="3">
        <v>10000</v>
      </c>
      <c r="S59" s="3">
        <v>10000</v>
      </c>
      <c r="T59" s="3">
        <v>10000</v>
      </c>
      <c r="U59" s="3">
        <v>10000</v>
      </c>
      <c r="V59" s="3">
        <v>10000</v>
      </c>
      <c r="W59" s="3">
        <v>10000</v>
      </c>
      <c r="X59" s="3">
        <v>10000</v>
      </c>
      <c r="Y59" s="3">
        <v>10000</v>
      </c>
      <c r="Z59" s="3">
        <v>10000</v>
      </c>
      <c r="AA59" s="3">
        <v>10000</v>
      </c>
      <c r="AB59" s="12">
        <v>10000</v>
      </c>
      <c r="AC59" s="12">
        <v>10000</v>
      </c>
      <c r="AD59" s="3">
        <v>10000</v>
      </c>
      <c r="AE59" s="3">
        <v>10000</v>
      </c>
      <c r="AF59" s="3">
        <v>10000</v>
      </c>
      <c r="AG59" s="3">
        <v>10000</v>
      </c>
      <c r="AH59" s="3">
        <v>10000</v>
      </c>
      <c r="AI59" s="3">
        <v>10000</v>
      </c>
      <c r="AJ59" s="3">
        <v>10000</v>
      </c>
      <c r="AK59" s="3">
        <v>10000</v>
      </c>
      <c r="AL59" s="3">
        <v>10000</v>
      </c>
      <c r="AM59" s="3">
        <v>10000</v>
      </c>
      <c r="AN59" s="3">
        <v>10000</v>
      </c>
      <c r="AO59" s="3">
        <v>10000</v>
      </c>
      <c r="AP59" s="3">
        <v>10000</v>
      </c>
      <c r="AQ59" s="3">
        <v>10000</v>
      </c>
      <c r="AR59" s="3">
        <v>10000</v>
      </c>
      <c r="AS59" s="3">
        <v>10000</v>
      </c>
      <c r="AT59" s="3">
        <v>10000</v>
      </c>
      <c r="AU59" s="3">
        <v>10000</v>
      </c>
      <c r="AV59" s="3">
        <v>10000</v>
      </c>
      <c r="AW59" s="3">
        <v>10000</v>
      </c>
      <c r="AX59" s="3">
        <v>10000</v>
      </c>
      <c r="AY59" s="3">
        <v>10000</v>
      </c>
      <c r="AZ59" s="3">
        <v>10000</v>
      </c>
      <c r="BA59" s="3">
        <v>10000</v>
      </c>
      <c r="BB59" s="3">
        <v>10000</v>
      </c>
      <c r="BC59" s="3">
        <v>10000</v>
      </c>
      <c r="BD59" s="3">
        <v>10000</v>
      </c>
      <c r="BE59" s="3">
        <v>10000</v>
      </c>
      <c r="BF59" s="3">
        <v>10000</v>
      </c>
      <c r="BG59" s="3">
        <v>10000</v>
      </c>
      <c r="BH59" s="88">
        <v>10000</v>
      </c>
      <c r="BI59" s="3">
        <v>10000</v>
      </c>
      <c r="BJ59" s="3">
        <v>10000</v>
      </c>
      <c r="BK59" s="3">
        <v>10000</v>
      </c>
      <c r="BL59" s="3">
        <v>10000</v>
      </c>
      <c r="BM59" s="3">
        <v>10000</v>
      </c>
      <c r="BN59" s="3">
        <v>10000</v>
      </c>
      <c r="BO59" s="3">
        <v>10000</v>
      </c>
      <c r="BP59" s="3">
        <v>10000</v>
      </c>
      <c r="BQ59" s="3">
        <v>10000</v>
      </c>
      <c r="BR59" s="3">
        <v>10000</v>
      </c>
      <c r="BS59" s="3">
        <v>10000</v>
      </c>
      <c r="BT59" s="3">
        <v>10000</v>
      </c>
    </row>
    <row r="60" spans="1:72" x14ac:dyDescent="0.2">
      <c r="A60" s="82">
        <v>27605</v>
      </c>
      <c r="B60" t="s">
        <v>144</v>
      </c>
      <c r="C60" s="3">
        <v>2700</v>
      </c>
      <c r="D60" s="1">
        <v>37408</v>
      </c>
      <c r="E60" s="1">
        <v>42886</v>
      </c>
      <c r="F60" t="s">
        <v>38</v>
      </c>
      <c r="G60" s="1"/>
      <c r="M60" s="22"/>
      <c r="R60" s="3">
        <v>2700</v>
      </c>
      <c r="S60" s="3">
        <v>2700</v>
      </c>
      <c r="T60" s="3">
        <v>2700</v>
      </c>
      <c r="U60" s="3">
        <v>2700</v>
      </c>
      <c r="V60" s="3">
        <v>2700</v>
      </c>
      <c r="W60" s="3">
        <v>2700</v>
      </c>
      <c r="X60" s="3">
        <v>2700</v>
      </c>
      <c r="Y60" s="3">
        <v>2700</v>
      </c>
      <c r="Z60" s="3">
        <v>2700</v>
      </c>
      <c r="AA60" s="3">
        <v>2700</v>
      </c>
      <c r="AB60" s="12">
        <v>2700</v>
      </c>
      <c r="AC60" s="12">
        <v>2700</v>
      </c>
      <c r="AD60" s="3">
        <v>2700</v>
      </c>
      <c r="AE60" s="3">
        <v>2700</v>
      </c>
      <c r="AF60" s="3">
        <v>2700</v>
      </c>
      <c r="AG60" s="3">
        <v>2700</v>
      </c>
      <c r="AH60" s="3">
        <v>2700</v>
      </c>
      <c r="AI60" s="3">
        <v>2700</v>
      </c>
      <c r="AJ60" s="3">
        <v>2700</v>
      </c>
      <c r="AK60" s="3">
        <v>2700</v>
      </c>
      <c r="AL60" s="3">
        <v>2700</v>
      </c>
      <c r="AM60" s="3">
        <v>2700</v>
      </c>
      <c r="AN60" s="3">
        <v>2700</v>
      </c>
      <c r="AO60" s="3">
        <v>2700</v>
      </c>
      <c r="AP60" s="3">
        <v>2700</v>
      </c>
      <c r="AQ60" s="3">
        <v>2700</v>
      </c>
      <c r="AR60" s="3">
        <v>2700</v>
      </c>
      <c r="AS60" s="3">
        <v>2700</v>
      </c>
      <c r="AT60" s="3">
        <v>2700</v>
      </c>
      <c r="AU60" s="3">
        <v>2700</v>
      </c>
      <c r="AV60" s="3">
        <v>2700</v>
      </c>
      <c r="AW60" s="3">
        <v>2700</v>
      </c>
      <c r="AX60" s="3">
        <v>2700</v>
      </c>
      <c r="AY60" s="3">
        <v>2700</v>
      </c>
      <c r="AZ60" s="3">
        <v>2700</v>
      </c>
      <c r="BA60" s="3">
        <v>2700</v>
      </c>
      <c r="BB60" s="3">
        <v>2700</v>
      </c>
      <c r="BC60" s="3">
        <v>2700</v>
      </c>
      <c r="BD60" s="3">
        <v>2700</v>
      </c>
      <c r="BE60" s="3">
        <v>2700</v>
      </c>
      <c r="BF60" s="3">
        <v>2700</v>
      </c>
      <c r="BG60" s="3">
        <v>2700</v>
      </c>
      <c r="BH60" s="88">
        <v>2700</v>
      </c>
      <c r="BI60" s="3">
        <v>2700</v>
      </c>
      <c r="BJ60" s="3">
        <v>2700</v>
      </c>
      <c r="BK60" s="3">
        <v>2700</v>
      </c>
      <c r="BL60" s="3">
        <v>2700</v>
      </c>
      <c r="BM60" s="3">
        <v>2700</v>
      </c>
      <c r="BN60" s="3">
        <v>2700</v>
      </c>
      <c r="BO60" s="3">
        <v>2700</v>
      </c>
      <c r="BP60" s="3">
        <v>2700</v>
      </c>
      <c r="BQ60" s="3">
        <v>2700</v>
      </c>
      <c r="BR60" s="3">
        <v>2700</v>
      </c>
      <c r="BS60" s="3">
        <v>2700</v>
      </c>
      <c r="BT60" s="3">
        <v>2700</v>
      </c>
    </row>
    <row r="61" spans="1:72" x14ac:dyDescent="0.2">
      <c r="A61" s="82">
        <v>27604</v>
      </c>
      <c r="B61" t="s">
        <v>144</v>
      </c>
      <c r="C61" s="3">
        <v>5300</v>
      </c>
      <c r="D61" s="1">
        <v>37408</v>
      </c>
      <c r="E61" s="1">
        <v>37772</v>
      </c>
      <c r="F61" t="s">
        <v>38</v>
      </c>
      <c r="G61" s="1"/>
      <c r="M61" s="22"/>
      <c r="R61" s="3">
        <v>5300</v>
      </c>
      <c r="S61" s="3">
        <v>5300</v>
      </c>
      <c r="T61" s="3">
        <v>5300</v>
      </c>
      <c r="U61" s="3">
        <v>5300</v>
      </c>
      <c r="V61" s="3">
        <v>5300</v>
      </c>
      <c r="W61" s="3">
        <v>5300</v>
      </c>
      <c r="X61" s="3">
        <v>5300</v>
      </c>
      <c r="Y61" s="3">
        <v>5300</v>
      </c>
      <c r="Z61" s="3">
        <v>5300</v>
      </c>
      <c r="AA61" s="3">
        <v>5300</v>
      </c>
      <c r="AB61" s="12">
        <v>5300</v>
      </c>
      <c r="AC61" s="12">
        <v>5300</v>
      </c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88"/>
    </row>
    <row r="62" spans="1:72" x14ac:dyDescent="0.2">
      <c r="A62" s="82">
        <v>27622</v>
      </c>
      <c r="B62" t="s">
        <v>147</v>
      </c>
      <c r="C62" s="3">
        <v>4500</v>
      </c>
      <c r="D62" s="1">
        <v>37408</v>
      </c>
      <c r="E62" s="1">
        <v>41882</v>
      </c>
      <c r="F62" t="s">
        <v>5</v>
      </c>
      <c r="G62" s="1">
        <v>41517</v>
      </c>
      <c r="M62" s="22"/>
      <c r="R62" s="3">
        <v>4500</v>
      </c>
      <c r="S62" s="3">
        <v>4500</v>
      </c>
      <c r="T62" s="3">
        <v>4500</v>
      </c>
      <c r="U62" s="3">
        <v>4500</v>
      </c>
      <c r="V62" s="3">
        <v>4500</v>
      </c>
      <c r="W62" s="3">
        <v>4500</v>
      </c>
      <c r="X62" s="3">
        <v>4500</v>
      </c>
      <c r="Y62" s="3">
        <v>4500</v>
      </c>
      <c r="Z62" s="3">
        <v>4500</v>
      </c>
      <c r="AA62" s="3">
        <v>4500</v>
      </c>
      <c r="AB62" s="12">
        <v>4500</v>
      </c>
      <c r="AC62" s="12">
        <v>4500</v>
      </c>
      <c r="AD62" s="3">
        <v>4500</v>
      </c>
      <c r="AE62" s="3">
        <v>4500</v>
      </c>
      <c r="AF62" s="3">
        <v>4500</v>
      </c>
      <c r="AG62" s="3">
        <v>4500</v>
      </c>
      <c r="AH62" s="3">
        <v>4500</v>
      </c>
      <c r="AI62" s="3">
        <v>4500</v>
      </c>
      <c r="AJ62" s="3">
        <v>4500</v>
      </c>
      <c r="AK62" s="3">
        <v>4500</v>
      </c>
      <c r="AL62" s="3">
        <v>4500</v>
      </c>
      <c r="AM62" s="3">
        <v>4500</v>
      </c>
      <c r="AN62" s="3">
        <v>4500</v>
      </c>
      <c r="AO62" s="3">
        <v>4500</v>
      </c>
      <c r="AP62" s="3">
        <v>4500</v>
      </c>
      <c r="AQ62" s="3">
        <v>4500</v>
      </c>
      <c r="AR62" s="3">
        <v>4500</v>
      </c>
      <c r="AS62" s="3">
        <v>4500</v>
      </c>
      <c r="AT62" s="3">
        <v>4500</v>
      </c>
      <c r="AU62" s="3">
        <v>4500</v>
      </c>
      <c r="AV62" s="3">
        <v>4500</v>
      </c>
      <c r="AW62" s="3">
        <v>4500</v>
      </c>
      <c r="AX62" s="3">
        <v>4500</v>
      </c>
      <c r="AY62" s="3">
        <v>4500</v>
      </c>
      <c r="AZ62" s="3">
        <v>4500</v>
      </c>
      <c r="BA62" s="3">
        <v>4500</v>
      </c>
      <c r="BB62" s="3">
        <v>4500</v>
      </c>
      <c r="BC62" s="3">
        <v>4500</v>
      </c>
      <c r="BD62" s="3">
        <v>4500</v>
      </c>
      <c r="BE62" s="3">
        <v>4500</v>
      </c>
      <c r="BF62" s="3">
        <v>4500</v>
      </c>
      <c r="BG62" s="3">
        <v>4500</v>
      </c>
      <c r="BH62" s="88">
        <v>4500</v>
      </c>
      <c r="BI62" s="3">
        <v>4500</v>
      </c>
      <c r="BJ62" s="3">
        <v>4500</v>
      </c>
      <c r="BK62" s="3">
        <v>4500</v>
      </c>
      <c r="BL62" s="3">
        <v>4500</v>
      </c>
      <c r="BM62" s="3">
        <v>4500</v>
      </c>
      <c r="BN62" s="3">
        <v>4500</v>
      </c>
      <c r="BO62" s="3">
        <v>4500</v>
      </c>
      <c r="BP62" s="3">
        <v>4500</v>
      </c>
      <c r="BQ62" s="3">
        <v>4500</v>
      </c>
      <c r="BR62" s="3">
        <v>4500</v>
      </c>
      <c r="BS62" s="3">
        <v>4500</v>
      </c>
      <c r="BT62" s="3">
        <v>4500</v>
      </c>
    </row>
    <row r="63" spans="1:72" x14ac:dyDescent="0.2">
      <c r="A63" s="82">
        <v>27609</v>
      </c>
      <c r="B63" t="s">
        <v>53</v>
      </c>
      <c r="C63" s="3">
        <v>15000</v>
      </c>
      <c r="D63" s="1">
        <v>37408</v>
      </c>
      <c r="E63" s="1">
        <v>41060</v>
      </c>
      <c r="F63" t="s">
        <v>5</v>
      </c>
      <c r="G63" s="1">
        <v>40694</v>
      </c>
      <c r="J63" s="35"/>
      <c r="M63" s="22"/>
      <c r="R63" s="3">
        <v>15000</v>
      </c>
      <c r="S63" s="3">
        <v>15000</v>
      </c>
      <c r="T63" s="3">
        <v>15000</v>
      </c>
      <c r="U63" s="3">
        <v>15000</v>
      </c>
      <c r="V63" s="3">
        <v>15000</v>
      </c>
      <c r="W63" s="3">
        <v>15000</v>
      </c>
      <c r="X63" s="3">
        <v>15000</v>
      </c>
      <c r="Y63" s="3">
        <v>15000</v>
      </c>
      <c r="Z63" s="3">
        <v>15000</v>
      </c>
      <c r="AA63" s="3">
        <v>15000</v>
      </c>
      <c r="AB63" s="12">
        <v>15000</v>
      </c>
      <c r="AC63" s="12">
        <v>15000</v>
      </c>
      <c r="AD63" s="3">
        <v>15000</v>
      </c>
      <c r="AE63" s="3">
        <v>15000</v>
      </c>
      <c r="AF63" s="3">
        <v>15000</v>
      </c>
      <c r="AG63" s="3">
        <v>15000</v>
      </c>
      <c r="AH63" s="3">
        <v>15000</v>
      </c>
      <c r="AI63" s="3">
        <v>15000</v>
      </c>
      <c r="AJ63" s="3">
        <v>15000</v>
      </c>
      <c r="AK63" s="3">
        <v>15000</v>
      </c>
      <c r="AL63" s="3">
        <v>15000</v>
      </c>
      <c r="AM63" s="3">
        <v>15000</v>
      </c>
      <c r="AN63" s="3">
        <v>15000</v>
      </c>
      <c r="AO63" s="3">
        <v>15000</v>
      </c>
      <c r="AP63" s="3">
        <v>15000</v>
      </c>
      <c r="AQ63" s="3">
        <v>15000</v>
      </c>
      <c r="AR63" s="3">
        <v>15000</v>
      </c>
      <c r="AS63" s="3">
        <v>15000</v>
      </c>
      <c r="AT63" s="3">
        <v>15000</v>
      </c>
      <c r="AU63" s="3">
        <v>15000</v>
      </c>
      <c r="AV63" s="3">
        <v>15000</v>
      </c>
      <c r="AW63" s="3">
        <v>15000</v>
      </c>
      <c r="AX63" s="3">
        <v>15000</v>
      </c>
      <c r="AY63" s="3">
        <v>15000</v>
      </c>
      <c r="AZ63" s="3">
        <v>15000</v>
      </c>
      <c r="BA63" s="3">
        <v>15000</v>
      </c>
      <c r="BB63" s="3">
        <v>15000</v>
      </c>
      <c r="BC63" s="3">
        <v>15000</v>
      </c>
      <c r="BD63" s="3">
        <v>15000</v>
      </c>
      <c r="BE63" s="3">
        <v>15000</v>
      </c>
      <c r="BF63" s="3">
        <v>15000</v>
      </c>
      <c r="BG63" s="3">
        <v>15000</v>
      </c>
      <c r="BH63" s="88">
        <v>15000</v>
      </c>
      <c r="BI63" s="3">
        <v>15000</v>
      </c>
      <c r="BJ63" s="3">
        <v>15000</v>
      </c>
      <c r="BK63" s="3">
        <v>15000</v>
      </c>
      <c r="BL63" s="3">
        <v>15000</v>
      </c>
      <c r="BM63" s="3">
        <v>15000</v>
      </c>
      <c r="BN63" s="3">
        <v>15000</v>
      </c>
      <c r="BO63" s="3">
        <v>15000</v>
      </c>
      <c r="BP63" s="3">
        <v>15000</v>
      </c>
      <c r="BQ63" s="3">
        <v>15000</v>
      </c>
      <c r="BR63" s="3">
        <v>15000</v>
      </c>
      <c r="BS63" s="3">
        <v>15000</v>
      </c>
      <c r="BT63" s="3">
        <v>15000</v>
      </c>
    </row>
    <row r="64" spans="1:72" x14ac:dyDescent="0.2">
      <c r="A64" s="82">
        <v>27607</v>
      </c>
      <c r="B64" t="s">
        <v>51</v>
      </c>
      <c r="C64" s="3">
        <v>1700</v>
      </c>
      <c r="D64" s="1">
        <v>37408</v>
      </c>
      <c r="E64" s="1">
        <v>38077</v>
      </c>
      <c r="F64" t="s">
        <v>38</v>
      </c>
      <c r="G64" s="1"/>
      <c r="M64" s="22"/>
      <c r="R64" s="3">
        <v>1700</v>
      </c>
      <c r="S64" s="3">
        <v>1700</v>
      </c>
      <c r="T64" s="3">
        <v>1700</v>
      </c>
      <c r="U64" s="3">
        <v>1700</v>
      </c>
      <c r="V64" s="3">
        <v>1700</v>
      </c>
      <c r="W64" s="3">
        <v>1700</v>
      </c>
      <c r="X64" s="3">
        <v>1700</v>
      </c>
      <c r="Y64" s="3">
        <v>1700</v>
      </c>
      <c r="Z64" s="3">
        <v>1700</v>
      </c>
      <c r="AA64" s="3">
        <v>1700</v>
      </c>
      <c r="AB64" s="59">
        <v>1700</v>
      </c>
      <c r="AC64" s="59">
        <v>1700</v>
      </c>
      <c r="AD64" s="3">
        <v>5000</v>
      </c>
      <c r="AE64" s="3">
        <v>5000</v>
      </c>
      <c r="AF64" s="3">
        <v>5000</v>
      </c>
      <c r="AG64" s="3">
        <v>5000</v>
      </c>
      <c r="AH64" s="3">
        <v>5000</v>
      </c>
      <c r="AI64" s="3">
        <v>5000</v>
      </c>
      <c r="AJ64" s="3">
        <v>5000</v>
      </c>
      <c r="AK64" s="3">
        <v>5000</v>
      </c>
      <c r="AL64" s="3">
        <v>5000</v>
      </c>
      <c r="AM64" s="3">
        <v>5000</v>
      </c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88"/>
    </row>
    <row r="65" spans="1:73" x14ac:dyDescent="0.2">
      <c r="A65" s="82">
        <v>27642</v>
      </c>
      <c r="B65" t="s">
        <v>60</v>
      </c>
      <c r="C65" s="3">
        <v>40000</v>
      </c>
      <c r="D65" s="1">
        <v>37438</v>
      </c>
      <c r="E65" s="1">
        <v>42916</v>
      </c>
      <c r="F65" t="s">
        <v>38</v>
      </c>
      <c r="G65" s="1"/>
      <c r="M65" s="22"/>
      <c r="R65" s="3"/>
      <c r="S65" s="3">
        <v>40000</v>
      </c>
      <c r="T65" s="3">
        <v>40000</v>
      </c>
      <c r="U65" s="3">
        <v>40000</v>
      </c>
      <c r="V65" s="3">
        <v>40000</v>
      </c>
      <c r="W65" s="3">
        <v>40000</v>
      </c>
      <c r="X65" s="3">
        <v>40000</v>
      </c>
      <c r="Y65" s="3">
        <v>40000</v>
      </c>
      <c r="Z65" s="3">
        <v>40000</v>
      </c>
      <c r="AA65" s="3">
        <v>40000</v>
      </c>
      <c r="AB65" s="59">
        <v>40000</v>
      </c>
      <c r="AC65" s="59">
        <v>40000</v>
      </c>
      <c r="AD65" s="3">
        <v>40000</v>
      </c>
      <c r="AE65" s="3">
        <v>40000</v>
      </c>
      <c r="AF65" s="3">
        <v>40000</v>
      </c>
      <c r="AG65" s="3">
        <v>40000</v>
      </c>
      <c r="AH65" s="3">
        <v>40000</v>
      </c>
      <c r="AI65" s="3">
        <v>40000</v>
      </c>
      <c r="AJ65" s="3">
        <v>40000</v>
      </c>
      <c r="AK65" s="3">
        <v>40000</v>
      </c>
      <c r="AL65" s="3">
        <v>40000</v>
      </c>
      <c r="AM65" s="3">
        <v>40000</v>
      </c>
      <c r="AN65" s="3">
        <v>40000</v>
      </c>
      <c r="AO65" s="3">
        <v>40000</v>
      </c>
      <c r="AP65" s="3">
        <v>40000</v>
      </c>
      <c r="AQ65" s="3">
        <v>40000</v>
      </c>
      <c r="AR65" s="3">
        <v>40000</v>
      </c>
      <c r="AS65" s="3">
        <v>40000</v>
      </c>
      <c r="AT65" s="3">
        <v>40000</v>
      </c>
      <c r="AU65" s="3">
        <v>40000</v>
      </c>
      <c r="AV65" s="3">
        <v>40000</v>
      </c>
      <c r="AW65" s="3">
        <v>40000</v>
      </c>
      <c r="AX65" s="3">
        <v>40000</v>
      </c>
      <c r="AY65" s="3">
        <v>40000</v>
      </c>
      <c r="AZ65" s="3">
        <v>40000</v>
      </c>
      <c r="BA65" s="3">
        <v>40000</v>
      </c>
      <c r="BB65" s="3">
        <v>40000</v>
      </c>
      <c r="BC65" s="3">
        <v>40000</v>
      </c>
      <c r="BD65" s="3">
        <v>40000</v>
      </c>
      <c r="BE65" s="3">
        <v>40000</v>
      </c>
      <c r="BF65" s="3">
        <v>40000</v>
      </c>
      <c r="BG65" s="3">
        <v>40000</v>
      </c>
      <c r="BH65" s="88">
        <v>40000</v>
      </c>
      <c r="BI65" s="3">
        <v>40000</v>
      </c>
      <c r="BJ65" s="3">
        <v>40000</v>
      </c>
      <c r="BK65" s="3">
        <v>40000</v>
      </c>
      <c r="BL65" s="3">
        <v>40000</v>
      </c>
      <c r="BM65" s="3">
        <v>40000</v>
      </c>
      <c r="BN65" s="3">
        <v>40000</v>
      </c>
      <c r="BO65" s="3">
        <v>40000</v>
      </c>
      <c r="BP65" s="3">
        <v>40000</v>
      </c>
      <c r="BQ65" s="3">
        <v>40000</v>
      </c>
      <c r="BR65" s="3">
        <v>40000</v>
      </c>
      <c r="BS65" s="3">
        <v>40000</v>
      </c>
      <c r="BT65" s="3">
        <v>40000</v>
      </c>
    </row>
    <row r="66" spans="1:73" ht="13.5" thickBot="1" x14ac:dyDescent="0.25">
      <c r="A66" s="82">
        <v>27641</v>
      </c>
      <c r="B66" t="s">
        <v>151</v>
      </c>
      <c r="C66" s="3">
        <v>20000</v>
      </c>
      <c r="D66" s="1">
        <v>37408</v>
      </c>
      <c r="E66" s="1">
        <v>48395</v>
      </c>
      <c r="F66" t="s">
        <v>5</v>
      </c>
      <c r="G66" s="1">
        <v>48029</v>
      </c>
      <c r="M66" s="22"/>
      <c r="R66" s="3">
        <v>20000</v>
      </c>
      <c r="S66" s="3">
        <v>20000</v>
      </c>
      <c r="T66" s="3">
        <v>20000</v>
      </c>
      <c r="U66" s="3">
        <v>20000</v>
      </c>
      <c r="V66" s="3">
        <v>20000</v>
      </c>
      <c r="W66" s="3">
        <v>20000</v>
      </c>
      <c r="X66" s="3">
        <v>20000</v>
      </c>
      <c r="Y66" s="3">
        <v>20000</v>
      </c>
      <c r="Z66" s="3">
        <v>20000</v>
      </c>
      <c r="AA66" s="3">
        <v>20000</v>
      </c>
      <c r="AB66" s="59">
        <v>20000</v>
      </c>
      <c r="AC66" s="59">
        <v>20000</v>
      </c>
      <c r="AD66" s="3">
        <v>20000</v>
      </c>
      <c r="AE66" s="3">
        <v>20000</v>
      </c>
      <c r="AF66" s="3">
        <v>20000</v>
      </c>
      <c r="AG66" s="3">
        <v>20000</v>
      </c>
      <c r="AH66" s="3">
        <v>20000</v>
      </c>
      <c r="AI66" s="3">
        <v>20000</v>
      </c>
      <c r="AJ66" s="3">
        <v>20000</v>
      </c>
      <c r="AK66" s="3">
        <v>20000</v>
      </c>
      <c r="AL66" s="3">
        <v>20000</v>
      </c>
      <c r="AM66" s="3">
        <v>20000</v>
      </c>
      <c r="AN66" s="3">
        <v>20000</v>
      </c>
      <c r="AO66" s="3">
        <v>20000</v>
      </c>
      <c r="AP66" s="3">
        <v>20000</v>
      </c>
      <c r="AQ66" s="3">
        <v>20000</v>
      </c>
      <c r="AR66" s="3">
        <v>20000</v>
      </c>
      <c r="AS66" s="3">
        <v>20000</v>
      </c>
      <c r="AT66" s="3">
        <v>20000</v>
      </c>
      <c r="AU66" s="3">
        <v>20000</v>
      </c>
      <c r="AV66" s="3">
        <v>20000</v>
      </c>
      <c r="AW66" s="3">
        <v>20000</v>
      </c>
      <c r="AX66" s="3">
        <v>20000</v>
      </c>
      <c r="AY66" s="3">
        <v>20000</v>
      </c>
      <c r="AZ66" s="3">
        <v>20000</v>
      </c>
      <c r="BA66" s="3">
        <v>20000</v>
      </c>
      <c r="BB66" s="3">
        <v>20000</v>
      </c>
      <c r="BC66" s="3">
        <v>20000</v>
      </c>
      <c r="BD66" s="3">
        <v>20000</v>
      </c>
      <c r="BE66" s="3">
        <v>20000</v>
      </c>
      <c r="BF66" s="3">
        <v>20000</v>
      </c>
      <c r="BG66" s="3">
        <v>20000</v>
      </c>
      <c r="BH66" s="88">
        <v>20000</v>
      </c>
      <c r="BI66" s="3">
        <v>20000</v>
      </c>
      <c r="BJ66" s="3">
        <v>20000</v>
      </c>
      <c r="BK66" s="3">
        <v>20000</v>
      </c>
      <c r="BL66" s="3">
        <v>20000</v>
      </c>
      <c r="BM66" s="3">
        <v>20000</v>
      </c>
      <c r="BN66" s="3">
        <v>20000</v>
      </c>
      <c r="BO66" s="3">
        <v>20000</v>
      </c>
      <c r="BP66" s="3">
        <v>20000</v>
      </c>
      <c r="BQ66" s="3">
        <v>20000</v>
      </c>
      <c r="BR66" s="3">
        <v>20000</v>
      </c>
      <c r="BS66" s="3">
        <v>20000</v>
      </c>
      <c r="BT66" s="3">
        <v>20000</v>
      </c>
    </row>
    <row r="67" spans="1:73" ht="13.5" thickBot="1" x14ac:dyDescent="0.25">
      <c r="A67" s="82">
        <v>27649</v>
      </c>
      <c r="B67" t="s">
        <v>151</v>
      </c>
      <c r="C67" s="3">
        <v>7500</v>
      </c>
      <c r="D67" s="1">
        <v>37408</v>
      </c>
      <c r="E67" s="1">
        <v>39233</v>
      </c>
      <c r="F67" t="s">
        <v>5</v>
      </c>
      <c r="G67" s="1">
        <v>38868</v>
      </c>
      <c r="M67" s="22"/>
      <c r="R67" s="3">
        <v>7500</v>
      </c>
      <c r="S67" s="3">
        <v>7500</v>
      </c>
      <c r="T67" s="3">
        <v>7500</v>
      </c>
      <c r="U67" s="3">
        <v>7500</v>
      </c>
      <c r="V67" s="3">
        <v>7500</v>
      </c>
      <c r="W67" s="3">
        <v>7500</v>
      </c>
      <c r="X67" s="3">
        <v>7500</v>
      </c>
      <c r="Y67" s="3">
        <v>7500</v>
      </c>
      <c r="Z67" s="3">
        <v>7500</v>
      </c>
      <c r="AA67" s="3">
        <v>7500</v>
      </c>
      <c r="AB67" s="59">
        <v>7500</v>
      </c>
      <c r="AC67" s="59">
        <v>7500</v>
      </c>
      <c r="AD67" s="3">
        <v>7500</v>
      </c>
      <c r="AE67" s="3">
        <v>7500</v>
      </c>
      <c r="AF67" s="3">
        <v>7500</v>
      </c>
      <c r="AG67" s="3">
        <v>7500</v>
      </c>
      <c r="AH67" s="3">
        <v>7500</v>
      </c>
      <c r="AI67" s="3">
        <v>7500</v>
      </c>
      <c r="AJ67" s="3">
        <v>7500</v>
      </c>
      <c r="AK67" s="3">
        <v>7500</v>
      </c>
      <c r="AL67" s="3">
        <v>7500</v>
      </c>
      <c r="AM67" s="3">
        <v>7500</v>
      </c>
      <c r="AN67" s="3">
        <v>7500</v>
      </c>
      <c r="AO67" s="3">
        <v>7500</v>
      </c>
      <c r="AP67" s="3">
        <v>7500</v>
      </c>
      <c r="AQ67" s="3">
        <v>7500</v>
      </c>
      <c r="AR67" s="3">
        <v>7500</v>
      </c>
      <c r="AS67" s="3">
        <v>7500</v>
      </c>
      <c r="AT67" s="3">
        <v>7500</v>
      </c>
      <c r="AU67" s="3">
        <v>7500</v>
      </c>
      <c r="AV67" s="3">
        <v>7500</v>
      </c>
      <c r="AW67" s="3">
        <v>7500</v>
      </c>
      <c r="AX67" s="3">
        <v>7500</v>
      </c>
      <c r="AY67" s="3">
        <v>7500</v>
      </c>
      <c r="AZ67" s="3">
        <v>7500</v>
      </c>
      <c r="BA67" s="3">
        <v>7500</v>
      </c>
      <c r="BB67" s="3">
        <v>7500</v>
      </c>
      <c r="BC67" s="3">
        <v>7500</v>
      </c>
      <c r="BD67" s="3">
        <v>7500</v>
      </c>
      <c r="BE67" s="3">
        <v>7500</v>
      </c>
      <c r="BF67" s="3">
        <v>7500</v>
      </c>
      <c r="BG67" s="3">
        <v>7500</v>
      </c>
      <c r="BH67" s="88">
        <v>7500</v>
      </c>
      <c r="BI67" s="3">
        <v>7500</v>
      </c>
      <c r="BJ67" s="3">
        <v>7500</v>
      </c>
      <c r="BK67" s="3">
        <v>7500</v>
      </c>
      <c r="BL67" s="3">
        <v>7500</v>
      </c>
      <c r="BM67" s="29">
        <v>7500</v>
      </c>
      <c r="BN67" s="3">
        <v>7500</v>
      </c>
      <c r="BO67" s="3">
        <v>7500</v>
      </c>
      <c r="BP67" s="3">
        <v>7500</v>
      </c>
      <c r="BQ67" s="3">
        <v>7500</v>
      </c>
      <c r="BR67" s="3">
        <v>7500</v>
      </c>
      <c r="BS67" s="3">
        <v>7500</v>
      </c>
      <c r="BT67" s="3">
        <v>7500</v>
      </c>
    </row>
    <row r="68" spans="1:73" x14ac:dyDescent="0.2">
      <c r="M68" s="22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77"/>
      <c r="AC68" s="7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  <c r="AS68" s="37"/>
      <c r="AT68" s="37"/>
      <c r="AU68" s="37"/>
      <c r="AV68" s="37"/>
      <c r="AW68" s="37"/>
      <c r="AX68" s="37"/>
      <c r="AY68" s="37"/>
      <c r="AZ68" s="37"/>
      <c r="BA68" s="37"/>
      <c r="BB68" s="37"/>
      <c r="BC68" s="37"/>
      <c r="BD68" s="37"/>
      <c r="BE68" s="37"/>
      <c r="BF68" s="37"/>
      <c r="BG68" s="37"/>
      <c r="BH68" s="93"/>
      <c r="BI68" s="37"/>
      <c r="BJ68" s="37"/>
      <c r="BK68" s="37"/>
      <c r="BL68" s="37"/>
      <c r="BM68" s="37"/>
      <c r="BN68" s="37"/>
      <c r="BO68" s="37"/>
      <c r="BP68" s="37"/>
      <c r="BQ68" s="37"/>
      <c r="BR68" s="37"/>
      <c r="BS68" s="37"/>
      <c r="BT68" s="37"/>
    </row>
    <row r="69" spans="1:73" x14ac:dyDescent="0.2">
      <c r="C69" s="81" t="s">
        <v>156</v>
      </c>
      <c r="M69" s="22"/>
      <c r="R69" s="3">
        <f>SUM(R59:R67)</f>
        <v>66700</v>
      </c>
      <c r="S69" s="3">
        <f t="shared" ref="S69:BT69" si="10">SUM(S59:S67)</f>
        <v>106700</v>
      </c>
      <c r="T69" s="3">
        <f t="shared" si="10"/>
        <v>106700</v>
      </c>
      <c r="U69" s="3">
        <f t="shared" si="10"/>
        <v>106700</v>
      </c>
      <c r="V69" s="3">
        <f t="shared" si="10"/>
        <v>106700</v>
      </c>
      <c r="W69" s="3">
        <f t="shared" si="10"/>
        <v>106700</v>
      </c>
      <c r="X69" s="3">
        <f t="shared" si="10"/>
        <v>106700</v>
      </c>
      <c r="Y69" s="3">
        <f t="shared" si="10"/>
        <v>106700</v>
      </c>
      <c r="Z69" s="3">
        <f t="shared" si="10"/>
        <v>106700</v>
      </c>
      <c r="AA69" s="3">
        <f t="shared" si="10"/>
        <v>106700</v>
      </c>
      <c r="AB69" s="59">
        <f t="shared" si="10"/>
        <v>106700</v>
      </c>
      <c r="AC69" s="59">
        <f t="shared" si="10"/>
        <v>106700</v>
      </c>
      <c r="AD69" s="3">
        <f t="shared" si="10"/>
        <v>104700</v>
      </c>
      <c r="AE69" s="3">
        <f t="shared" si="10"/>
        <v>104700</v>
      </c>
      <c r="AF69" s="3">
        <f t="shared" si="10"/>
        <v>104700</v>
      </c>
      <c r="AG69" s="3">
        <f t="shared" si="10"/>
        <v>104700</v>
      </c>
      <c r="AH69" s="3">
        <f t="shared" si="10"/>
        <v>104700</v>
      </c>
      <c r="AI69" s="3">
        <f t="shared" si="10"/>
        <v>104700</v>
      </c>
      <c r="AJ69" s="3">
        <f t="shared" si="10"/>
        <v>104700</v>
      </c>
      <c r="AK69" s="3">
        <f t="shared" si="10"/>
        <v>104700</v>
      </c>
      <c r="AL69" s="3">
        <f t="shared" si="10"/>
        <v>104700</v>
      </c>
      <c r="AM69" s="3">
        <f t="shared" si="10"/>
        <v>104700</v>
      </c>
      <c r="AN69" s="3">
        <f t="shared" si="10"/>
        <v>99700</v>
      </c>
      <c r="AO69" s="3">
        <f t="shared" si="10"/>
        <v>99700</v>
      </c>
      <c r="AP69" s="3">
        <f t="shared" si="10"/>
        <v>99700</v>
      </c>
      <c r="AQ69" s="3">
        <f t="shared" si="10"/>
        <v>99700</v>
      </c>
      <c r="AR69" s="3">
        <f t="shared" si="10"/>
        <v>99700</v>
      </c>
      <c r="AS69" s="3">
        <f t="shared" si="10"/>
        <v>99700</v>
      </c>
      <c r="AT69" s="3">
        <f t="shared" si="10"/>
        <v>99700</v>
      </c>
      <c r="AU69" s="3">
        <f t="shared" si="10"/>
        <v>99700</v>
      </c>
      <c r="AV69" s="3">
        <f t="shared" si="10"/>
        <v>99700</v>
      </c>
      <c r="AW69" s="3">
        <f t="shared" si="10"/>
        <v>99700</v>
      </c>
      <c r="AX69" s="3">
        <f t="shared" si="10"/>
        <v>99700</v>
      </c>
      <c r="AY69" s="3">
        <f t="shared" si="10"/>
        <v>99700</v>
      </c>
      <c r="AZ69" s="3">
        <f t="shared" si="10"/>
        <v>99700</v>
      </c>
      <c r="BA69" s="3">
        <f t="shared" si="10"/>
        <v>99700</v>
      </c>
      <c r="BB69" s="3">
        <f t="shared" si="10"/>
        <v>99700</v>
      </c>
      <c r="BC69" s="3">
        <f t="shared" si="10"/>
        <v>99700</v>
      </c>
      <c r="BD69" s="3">
        <f t="shared" si="10"/>
        <v>99700</v>
      </c>
      <c r="BE69" s="3">
        <f t="shared" si="10"/>
        <v>99700</v>
      </c>
      <c r="BF69" s="3">
        <f t="shared" si="10"/>
        <v>99700</v>
      </c>
      <c r="BG69" s="3">
        <f t="shared" si="10"/>
        <v>99700</v>
      </c>
      <c r="BH69" s="88">
        <f t="shared" si="10"/>
        <v>99700</v>
      </c>
      <c r="BI69" s="3">
        <f t="shared" si="10"/>
        <v>99700</v>
      </c>
      <c r="BJ69" s="3">
        <f t="shared" si="10"/>
        <v>99700</v>
      </c>
      <c r="BK69" s="3">
        <f t="shared" si="10"/>
        <v>99700</v>
      </c>
      <c r="BL69" s="3">
        <f t="shared" si="10"/>
        <v>99700</v>
      </c>
      <c r="BM69" s="3">
        <f t="shared" si="10"/>
        <v>99700</v>
      </c>
      <c r="BN69" s="3">
        <f t="shared" si="10"/>
        <v>99700</v>
      </c>
      <c r="BO69" s="3">
        <f t="shared" si="10"/>
        <v>99700</v>
      </c>
      <c r="BP69" s="3">
        <f t="shared" si="10"/>
        <v>99700</v>
      </c>
      <c r="BQ69" s="3">
        <f t="shared" si="10"/>
        <v>99700</v>
      </c>
      <c r="BR69" s="3">
        <f t="shared" si="10"/>
        <v>99700</v>
      </c>
      <c r="BS69" s="3">
        <f t="shared" si="10"/>
        <v>99700</v>
      </c>
      <c r="BT69" s="3">
        <f t="shared" si="10"/>
        <v>99700</v>
      </c>
    </row>
    <row r="70" spans="1:73" x14ac:dyDescent="0.2">
      <c r="C70" s="18"/>
      <c r="AB70" s="66"/>
      <c r="AC70" s="66"/>
      <c r="BH70" s="85"/>
    </row>
    <row r="71" spans="1:73" x14ac:dyDescent="0.2">
      <c r="C71" s="18" t="s">
        <v>165</v>
      </c>
      <c r="R71" s="3">
        <f>120000-R69</f>
        <v>53300</v>
      </c>
      <c r="S71" s="3">
        <f>120000-S69</f>
        <v>13300</v>
      </c>
      <c r="T71" s="3">
        <f>120000-T69</f>
        <v>13300</v>
      </c>
      <c r="U71" s="3">
        <f>120000-U69</f>
        <v>13300</v>
      </c>
      <c r="V71" s="3">
        <f t="shared" ref="V71:BT71" si="11">150000-V69</f>
        <v>43300</v>
      </c>
      <c r="W71" s="3">
        <f t="shared" si="11"/>
        <v>43300</v>
      </c>
      <c r="X71" s="3">
        <f t="shared" si="11"/>
        <v>43300</v>
      </c>
      <c r="Y71" s="3">
        <f t="shared" si="11"/>
        <v>43300</v>
      </c>
      <c r="Z71" s="3">
        <f t="shared" si="11"/>
        <v>43300</v>
      </c>
      <c r="AA71" s="3">
        <f t="shared" si="11"/>
        <v>43300</v>
      </c>
      <c r="AB71" s="59">
        <f t="shared" si="11"/>
        <v>43300</v>
      </c>
      <c r="AC71" s="59">
        <f t="shared" si="11"/>
        <v>43300</v>
      </c>
      <c r="AD71" s="3">
        <f t="shared" si="11"/>
        <v>45300</v>
      </c>
      <c r="AE71" s="3">
        <f t="shared" si="11"/>
        <v>45300</v>
      </c>
      <c r="AF71" s="3">
        <f t="shared" si="11"/>
        <v>45300</v>
      </c>
      <c r="AG71" s="3">
        <f t="shared" si="11"/>
        <v>45300</v>
      </c>
      <c r="AH71" s="3">
        <f t="shared" si="11"/>
        <v>45300</v>
      </c>
      <c r="AI71" s="3">
        <f t="shared" si="11"/>
        <v>45300</v>
      </c>
      <c r="AJ71" s="3">
        <f t="shared" si="11"/>
        <v>45300</v>
      </c>
      <c r="AK71" s="3">
        <f t="shared" si="11"/>
        <v>45300</v>
      </c>
      <c r="AL71" s="3">
        <f t="shared" si="11"/>
        <v>45300</v>
      </c>
      <c r="AM71" s="3">
        <f t="shared" si="11"/>
        <v>45300</v>
      </c>
      <c r="AN71" s="3">
        <f t="shared" si="11"/>
        <v>50300</v>
      </c>
      <c r="AO71" s="3">
        <f t="shared" si="11"/>
        <v>50300</v>
      </c>
      <c r="AP71" s="3">
        <f t="shared" si="11"/>
        <v>50300</v>
      </c>
      <c r="AQ71" s="3">
        <f t="shared" si="11"/>
        <v>50300</v>
      </c>
      <c r="AR71" s="3">
        <f t="shared" si="11"/>
        <v>50300</v>
      </c>
      <c r="AS71" s="3">
        <f t="shared" si="11"/>
        <v>50300</v>
      </c>
      <c r="AT71" s="3">
        <f t="shared" si="11"/>
        <v>50300</v>
      </c>
      <c r="AU71" s="3">
        <f t="shared" si="11"/>
        <v>50300</v>
      </c>
      <c r="AV71" s="3">
        <f t="shared" si="11"/>
        <v>50300</v>
      </c>
      <c r="AW71" s="3">
        <f t="shared" si="11"/>
        <v>50300</v>
      </c>
      <c r="AX71" s="3">
        <f t="shared" si="11"/>
        <v>50300</v>
      </c>
      <c r="AY71" s="3">
        <f t="shared" si="11"/>
        <v>50300</v>
      </c>
      <c r="AZ71" s="3">
        <f t="shared" si="11"/>
        <v>50300</v>
      </c>
      <c r="BA71" s="3">
        <f t="shared" si="11"/>
        <v>50300</v>
      </c>
      <c r="BB71" s="3">
        <f t="shared" si="11"/>
        <v>50300</v>
      </c>
      <c r="BC71" s="3">
        <f t="shared" si="11"/>
        <v>50300</v>
      </c>
      <c r="BD71" s="3">
        <f t="shared" si="11"/>
        <v>50300</v>
      </c>
      <c r="BE71" s="3">
        <f t="shared" si="11"/>
        <v>50300</v>
      </c>
      <c r="BF71" s="3">
        <f t="shared" si="11"/>
        <v>50300</v>
      </c>
      <c r="BG71" s="3">
        <f t="shared" si="11"/>
        <v>50300</v>
      </c>
      <c r="BH71" s="88">
        <f t="shared" si="11"/>
        <v>50300</v>
      </c>
      <c r="BI71" s="3">
        <f t="shared" si="11"/>
        <v>50300</v>
      </c>
      <c r="BJ71" s="3">
        <f t="shared" si="11"/>
        <v>50300</v>
      </c>
      <c r="BK71" s="3">
        <f t="shared" si="11"/>
        <v>50300</v>
      </c>
      <c r="BL71" s="3">
        <f t="shared" si="11"/>
        <v>50300</v>
      </c>
      <c r="BM71" s="3">
        <f t="shared" si="11"/>
        <v>50300</v>
      </c>
      <c r="BN71" s="3">
        <f t="shared" si="11"/>
        <v>50300</v>
      </c>
      <c r="BO71" s="3">
        <f t="shared" si="11"/>
        <v>50300</v>
      </c>
      <c r="BP71" s="3">
        <f t="shared" si="11"/>
        <v>50300</v>
      </c>
      <c r="BQ71" s="3">
        <f t="shared" si="11"/>
        <v>50300</v>
      </c>
      <c r="BR71" s="3">
        <f t="shared" si="11"/>
        <v>50300</v>
      </c>
      <c r="BS71" s="3">
        <f t="shared" si="11"/>
        <v>50300</v>
      </c>
      <c r="BT71" s="3">
        <f t="shared" si="11"/>
        <v>50300</v>
      </c>
    </row>
    <row r="72" spans="1:73" x14ac:dyDescent="0.2">
      <c r="C72" s="18" t="s">
        <v>164</v>
      </c>
      <c r="R72" s="3">
        <f>120000-R69</f>
        <v>53300</v>
      </c>
      <c r="S72" s="3">
        <f t="shared" ref="S72:BT72" si="12">120000-S69</f>
        <v>13300</v>
      </c>
      <c r="T72" s="3">
        <f t="shared" si="12"/>
        <v>13300</v>
      </c>
      <c r="U72" s="3">
        <f t="shared" si="12"/>
        <v>13300</v>
      </c>
      <c r="V72" s="3">
        <f t="shared" si="12"/>
        <v>13300</v>
      </c>
      <c r="W72" s="3">
        <f t="shared" si="12"/>
        <v>13300</v>
      </c>
      <c r="X72" s="3">
        <f t="shared" si="12"/>
        <v>13300</v>
      </c>
      <c r="Y72" s="3">
        <f t="shared" si="12"/>
        <v>13300</v>
      </c>
      <c r="Z72" s="3">
        <f t="shared" si="12"/>
        <v>13300</v>
      </c>
      <c r="AA72" s="3">
        <f t="shared" si="12"/>
        <v>13300</v>
      </c>
      <c r="AB72" s="59">
        <f t="shared" si="12"/>
        <v>13300</v>
      </c>
      <c r="AC72" s="59">
        <f t="shared" si="12"/>
        <v>13300</v>
      </c>
      <c r="AD72" s="3">
        <f t="shared" si="12"/>
        <v>15300</v>
      </c>
      <c r="AE72" s="3">
        <f t="shared" si="12"/>
        <v>15300</v>
      </c>
      <c r="AF72" s="3">
        <f t="shared" si="12"/>
        <v>15300</v>
      </c>
      <c r="AG72" s="3">
        <f t="shared" si="12"/>
        <v>15300</v>
      </c>
      <c r="AH72" s="3">
        <f t="shared" si="12"/>
        <v>15300</v>
      </c>
      <c r="AI72" s="3">
        <f t="shared" si="12"/>
        <v>15300</v>
      </c>
      <c r="AJ72" s="3">
        <f t="shared" si="12"/>
        <v>15300</v>
      </c>
      <c r="AK72" s="3">
        <f t="shared" si="12"/>
        <v>15300</v>
      </c>
      <c r="AL72" s="3">
        <f t="shared" si="12"/>
        <v>15300</v>
      </c>
      <c r="AM72" s="3">
        <f t="shared" si="12"/>
        <v>15300</v>
      </c>
      <c r="AN72" s="3">
        <f t="shared" si="12"/>
        <v>20300</v>
      </c>
      <c r="AO72" s="3">
        <f t="shared" si="12"/>
        <v>20300</v>
      </c>
      <c r="AP72" s="3">
        <f t="shared" si="12"/>
        <v>20300</v>
      </c>
      <c r="AQ72" s="3">
        <f t="shared" si="12"/>
        <v>20300</v>
      </c>
      <c r="AR72" s="3">
        <f t="shared" si="12"/>
        <v>20300</v>
      </c>
      <c r="AS72" s="3">
        <f t="shared" si="12"/>
        <v>20300</v>
      </c>
      <c r="AT72" s="3">
        <f t="shared" si="12"/>
        <v>20300</v>
      </c>
      <c r="AU72" s="3">
        <f t="shared" si="12"/>
        <v>20300</v>
      </c>
      <c r="AV72" s="3">
        <f t="shared" si="12"/>
        <v>20300</v>
      </c>
      <c r="AW72" s="3">
        <f t="shared" si="12"/>
        <v>20300</v>
      </c>
      <c r="AX72" s="3">
        <f t="shared" si="12"/>
        <v>20300</v>
      </c>
      <c r="AY72" s="3">
        <f t="shared" si="12"/>
        <v>20300</v>
      </c>
      <c r="AZ72" s="3">
        <f t="shared" si="12"/>
        <v>20300</v>
      </c>
      <c r="BA72" s="3">
        <f t="shared" si="12"/>
        <v>20300</v>
      </c>
      <c r="BB72" s="3">
        <f t="shared" si="12"/>
        <v>20300</v>
      </c>
      <c r="BC72" s="3">
        <f t="shared" si="12"/>
        <v>20300</v>
      </c>
      <c r="BD72" s="3">
        <f t="shared" si="12"/>
        <v>20300</v>
      </c>
      <c r="BE72" s="3">
        <f t="shared" si="12"/>
        <v>20300</v>
      </c>
      <c r="BF72" s="3">
        <f t="shared" si="12"/>
        <v>20300</v>
      </c>
      <c r="BG72" s="3">
        <f t="shared" si="12"/>
        <v>20300</v>
      </c>
      <c r="BH72" s="88">
        <f t="shared" si="12"/>
        <v>20300</v>
      </c>
      <c r="BI72" s="3">
        <f t="shared" si="12"/>
        <v>20300</v>
      </c>
      <c r="BJ72" s="3">
        <f t="shared" si="12"/>
        <v>20300</v>
      </c>
      <c r="BK72" s="3">
        <f t="shared" si="12"/>
        <v>20300</v>
      </c>
      <c r="BL72" s="3">
        <f t="shared" si="12"/>
        <v>20300</v>
      </c>
      <c r="BM72" s="3">
        <f t="shared" si="12"/>
        <v>20300</v>
      </c>
      <c r="BN72" s="3">
        <f t="shared" si="12"/>
        <v>20300</v>
      </c>
      <c r="BO72" s="3">
        <f t="shared" si="12"/>
        <v>20300</v>
      </c>
      <c r="BP72" s="3">
        <f t="shared" si="12"/>
        <v>20300</v>
      </c>
      <c r="BQ72" s="3">
        <f t="shared" si="12"/>
        <v>20300</v>
      </c>
      <c r="BR72" s="3">
        <f t="shared" si="12"/>
        <v>20300</v>
      </c>
      <c r="BS72" s="3">
        <f t="shared" si="12"/>
        <v>20300</v>
      </c>
      <c r="BT72" s="3">
        <f t="shared" si="12"/>
        <v>20300</v>
      </c>
    </row>
    <row r="73" spans="1:73" x14ac:dyDescent="0.2">
      <c r="C73" s="18"/>
      <c r="AB73" s="5"/>
      <c r="AC73" s="5"/>
      <c r="BH73" s="85"/>
    </row>
    <row r="74" spans="1:73" x14ac:dyDescent="0.2">
      <c r="C74" s="18" t="s">
        <v>157</v>
      </c>
      <c r="R74" s="3">
        <f t="shared" ref="R74:AW74" si="13">R52+R69</f>
        <v>1122700</v>
      </c>
      <c r="S74" s="3">
        <f t="shared" si="13"/>
        <v>1162700</v>
      </c>
      <c r="T74" s="3">
        <f t="shared" si="13"/>
        <v>1162700</v>
      </c>
      <c r="U74" s="3">
        <f t="shared" si="13"/>
        <v>1162700</v>
      </c>
      <c r="V74" s="3">
        <f t="shared" si="13"/>
        <v>1162700</v>
      </c>
      <c r="W74" s="3">
        <f t="shared" si="13"/>
        <v>1115700</v>
      </c>
      <c r="X74" s="3">
        <f t="shared" si="13"/>
        <v>1115700</v>
      </c>
      <c r="Y74" s="3">
        <f t="shared" si="13"/>
        <v>1090700</v>
      </c>
      <c r="Z74" s="3">
        <f t="shared" si="13"/>
        <v>1090700</v>
      </c>
      <c r="AA74" s="3">
        <f t="shared" si="13"/>
        <v>1090700</v>
      </c>
      <c r="AB74" s="12">
        <f t="shared" si="13"/>
        <v>1068700</v>
      </c>
      <c r="AC74" s="12">
        <f t="shared" si="13"/>
        <v>1068700</v>
      </c>
      <c r="AD74" s="3">
        <f t="shared" si="13"/>
        <v>1058100</v>
      </c>
      <c r="AE74" s="3">
        <f t="shared" si="13"/>
        <v>1058100</v>
      </c>
      <c r="AF74" s="3">
        <f t="shared" si="13"/>
        <v>1058100</v>
      </c>
      <c r="AG74" s="3">
        <f t="shared" si="13"/>
        <v>1058100</v>
      </c>
      <c r="AH74" s="3">
        <f t="shared" si="13"/>
        <v>1058100</v>
      </c>
      <c r="AI74" s="3">
        <f t="shared" si="13"/>
        <v>1002100</v>
      </c>
      <c r="AJ74" s="3">
        <f t="shared" si="13"/>
        <v>1002100</v>
      </c>
      <c r="AK74" s="3">
        <f t="shared" si="13"/>
        <v>1002100</v>
      </c>
      <c r="AL74" s="3">
        <f t="shared" si="13"/>
        <v>1002100</v>
      </c>
      <c r="AM74" s="3">
        <f t="shared" si="13"/>
        <v>1002100</v>
      </c>
      <c r="AN74" s="3">
        <f t="shared" si="13"/>
        <v>963100</v>
      </c>
      <c r="AO74" s="3">
        <f t="shared" si="13"/>
        <v>963100</v>
      </c>
      <c r="AP74" s="3">
        <f t="shared" si="13"/>
        <v>963100</v>
      </c>
      <c r="AQ74" s="3">
        <f t="shared" si="13"/>
        <v>963100</v>
      </c>
      <c r="AR74" s="3">
        <f t="shared" si="13"/>
        <v>963100</v>
      </c>
      <c r="AS74" s="3">
        <f t="shared" si="13"/>
        <v>963100</v>
      </c>
      <c r="AT74" s="3">
        <f t="shared" si="13"/>
        <v>963100</v>
      </c>
      <c r="AU74" s="3">
        <f t="shared" si="13"/>
        <v>977100</v>
      </c>
      <c r="AV74" s="3">
        <f t="shared" si="13"/>
        <v>977100</v>
      </c>
      <c r="AW74" s="3">
        <f t="shared" si="13"/>
        <v>977100</v>
      </c>
      <c r="AX74" s="3">
        <f t="shared" ref="AX74:BT74" si="14">AX52+AX69</f>
        <v>977100</v>
      </c>
      <c r="AY74" s="3">
        <f t="shared" si="14"/>
        <v>977100</v>
      </c>
      <c r="AZ74" s="3">
        <f t="shared" si="14"/>
        <v>963100</v>
      </c>
      <c r="BA74" s="3">
        <f t="shared" si="14"/>
        <v>866600</v>
      </c>
      <c r="BB74" s="3">
        <f t="shared" si="14"/>
        <v>866600</v>
      </c>
      <c r="BC74" s="3">
        <f t="shared" si="14"/>
        <v>866600</v>
      </c>
      <c r="BD74" s="3">
        <f t="shared" si="14"/>
        <v>866600</v>
      </c>
      <c r="BE74" s="3">
        <f t="shared" si="14"/>
        <v>866600</v>
      </c>
      <c r="BF74" s="3">
        <f t="shared" si="14"/>
        <v>866600</v>
      </c>
      <c r="BG74" s="3">
        <f t="shared" si="14"/>
        <v>534600</v>
      </c>
      <c r="BH74" s="88">
        <f t="shared" si="14"/>
        <v>534600</v>
      </c>
      <c r="BI74" s="3">
        <f t="shared" si="14"/>
        <v>485600</v>
      </c>
      <c r="BJ74" s="3">
        <f t="shared" si="14"/>
        <v>485600</v>
      </c>
      <c r="BK74" s="3">
        <f t="shared" si="14"/>
        <v>485600</v>
      </c>
      <c r="BL74" s="3">
        <f t="shared" si="14"/>
        <v>471600</v>
      </c>
      <c r="BM74" s="3">
        <f t="shared" si="14"/>
        <v>471600</v>
      </c>
      <c r="BN74" s="3">
        <f t="shared" si="14"/>
        <v>471600</v>
      </c>
      <c r="BO74" s="3">
        <f t="shared" si="14"/>
        <v>471600</v>
      </c>
      <c r="BP74" s="3">
        <f t="shared" si="14"/>
        <v>471600</v>
      </c>
      <c r="BQ74" s="3">
        <f t="shared" si="14"/>
        <v>471600</v>
      </c>
      <c r="BR74" s="3">
        <f t="shared" si="14"/>
        <v>471600</v>
      </c>
      <c r="BS74" s="3">
        <f t="shared" si="14"/>
        <v>485600</v>
      </c>
      <c r="BT74" s="3">
        <f t="shared" si="14"/>
        <v>485600</v>
      </c>
    </row>
    <row r="75" spans="1:73" x14ac:dyDescent="0.2">
      <c r="C75" s="18"/>
      <c r="AB75" s="5"/>
      <c r="AC75" s="5"/>
      <c r="BH75" s="85"/>
      <c r="BI75" s="94">
        <f>BI74/1210000</f>
        <v>0.40132231404958679</v>
      </c>
      <c r="BJ75" s="94">
        <f t="shared" ref="BJ75:BT75" si="15">BJ74/1210000</f>
        <v>0.40132231404958679</v>
      </c>
      <c r="BK75" s="94">
        <f t="shared" si="15"/>
        <v>0.40132231404958679</v>
      </c>
      <c r="BL75" s="94">
        <f t="shared" si="15"/>
        <v>0.38975206611570246</v>
      </c>
      <c r="BM75" s="94">
        <f t="shared" si="15"/>
        <v>0.38975206611570246</v>
      </c>
      <c r="BN75" s="94">
        <f t="shared" si="15"/>
        <v>0.38975206611570246</v>
      </c>
      <c r="BO75" s="94">
        <f t="shared" si="15"/>
        <v>0.38975206611570246</v>
      </c>
      <c r="BP75" s="94">
        <f t="shared" si="15"/>
        <v>0.38975206611570246</v>
      </c>
      <c r="BQ75" s="94">
        <f t="shared" si="15"/>
        <v>0.38975206611570246</v>
      </c>
      <c r="BR75" s="94">
        <f t="shared" si="15"/>
        <v>0.38975206611570246</v>
      </c>
      <c r="BS75" s="94">
        <f t="shared" si="15"/>
        <v>0.40132231404958679</v>
      </c>
      <c r="BT75" s="94">
        <f t="shared" si="15"/>
        <v>0.40132231404958679</v>
      </c>
    </row>
    <row r="76" spans="1:73" x14ac:dyDescent="0.2">
      <c r="C76" s="18" t="s">
        <v>176</v>
      </c>
      <c r="R76" s="3">
        <f>1210000-R74</f>
        <v>87300</v>
      </c>
      <c r="S76" s="3">
        <f>1210000-S74</f>
        <v>47300</v>
      </c>
      <c r="T76" s="3">
        <f>1210000-T74</f>
        <v>47300</v>
      </c>
      <c r="U76" s="3">
        <f>1210000-U74</f>
        <v>47300</v>
      </c>
      <c r="V76" s="3">
        <f t="shared" ref="V76:BT76" si="16">1210000-V74</f>
        <v>47300</v>
      </c>
      <c r="W76" s="3">
        <f t="shared" si="16"/>
        <v>94300</v>
      </c>
      <c r="X76" s="3">
        <f t="shared" si="16"/>
        <v>94300</v>
      </c>
      <c r="Y76" s="3">
        <f t="shared" si="16"/>
        <v>119300</v>
      </c>
      <c r="Z76" s="3">
        <f t="shared" si="16"/>
        <v>119300</v>
      </c>
      <c r="AA76" s="3">
        <f t="shared" si="16"/>
        <v>119300</v>
      </c>
      <c r="AB76" s="3">
        <f t="shared" si="16"/>
        <v>141300</v>
      </c>
      <c r="AC76" s="3">
        <f t="shared" si="16"/>
        <v>141300</v>
      </c>
      <c r="AD76" s="3">
        <f t="shared" si="16"/>
        <v>151900</v>
      </c>
      <c r="AE76" s="3">
        <f t="shared" si="16"/>
        <v>151900</v>
      </c>
      <c r="AF76" s="3">
        <f t="shared" si="16"/>
        <v>151900</v>
      </c>
      <c r="AG76" s="3">
        <f t="shared" si="16"/>
        <v>151900</v>
      </c>
      <c r="AH76" s="3">
        <f t="shared" si="16"/>
        <v>151900</v>
      </c>
      <c r="AI76" s="3">
        <f t="shared" si="16"/>
        <v>207900</v>
      </c>
      <c r="AJ76" s="3">
        <f t="shared" si="16"/>
        <v>207900</v>
      </c>
      <c r="AK76" s="3">
        <f t="shared" si="16"/>
        <v>207900</v>
      </c>
      <c r="AL76" s="3">
        <f t="shared" si="16"/>
        <v>207900</v>
      </c>
      <c r="AM76" s="3">
        <f t="shared" si="16"/>
        <v>207900</v>
      </c>
      <c r="AN76" s="3">
        <f t="shared" si="16"/>
        <v>246900</v>
      </c>
      <c r="AO76" s="3">
        <f t="shared" si="16"/>
        <v>246900</v>
      </c>
      <c r="AP76" s="3">
        <f t="shared" si="16"/>
        <v>246900</v>
      </c>
      <c r="AQ76" s="3">
        <f t="shared" si="16"/>
        <v>246900</v>
      </c>
      <c r="AR76" s="3">
        <f t="shared" si="16"/>
        <v>246900</v>
      </c>
      <c r="AS76" s="3">
        <f t="shared" si="16"/>
        <v>246900</v>
      </c>
      <c r="AT76" s="3">
        <f t="shared" si="16"/>
        <v>246900</v>
      </c>
      <c r="AU76" s="3">
        <f t="shared" si="16"/>
        <v>232900</v>
      </c>
      <c r="AV76" s="3">
        <f t="shared" si="16"/>
        <v>232900</v>
      </c>
      <c r="AW76" s="3">
        <f t="shared" si="16"/>
        <v>232900</v>
      </c>
      <c r="AX76" s="3">
        <f t="shared" si="16"/>
        <v>232900</v>
      </c>
      <c r="AY76" s="3">
        <f t="shared" si="16"/>
        <v>232900</v>
      </c>
      <c r="AZ76" s="3">
        <f t="shared" si="16"/>
        <v>246900</v>
      </c>
      <c r="BA76" s="3">
        <f t="shared" si="16"/>
        <v>343400</v>
      </c>
      <c r="BB76" s="3">
        <f t="shared" si="16"/>
        <v>343400</v>
      </c>
      <c r="BC76" s="3">
        <f t="shared" si="16"/>
        <v>343400</v>
      </c>
      <c r="BD76" s="3">
        <f t="shared" si="16"/>
        <v>343400</v>
      </c>
      <c r="BE76" s="3">
        <f t="shared" si="16"/>
        <v>343400</v>
      </c>
      <c r="BF76" s="3">
        <f t="shared" si="16"/>
        <v>343400</v>
      </c>
      <c r="BG76" s="3">
        <f t="shared" si="16"/>
        <v>675400</v>
      </c>
      <c r="BH76" s="3">
        <f t="shared" si="16"/>
        <v>675400</v>
      </c>
      <c r="BI76" s="3">
        <f t="shared" si="16"/>
        <v>724400</v>
      </c>
      <c r="BJ76" s="3">
        <f t="shared" si="16"/>
        <v>724400</v>
      </c>
      <c r="BK76" s="3">
        <f t="shared" si="16"/>
        <v>724400</v>
      </c>
      <c r="BL76" s="3">
        <f t="shared" si="16"/>
        <v>738400</v>
      </c>
      <c r="BM76" s="3">
        <f t="shared" si="16"/>
        <v>738400</v>
      </c>
      <c r="BN76" s="3">
        <f t="shared" si="16"/>
        <v>738400</v>
      </c>
      <c r="BO76" s="3">
        <f t="shared" si="16"/>
        <v>738400</v>
      </c>
      <c r="BP76" s="3">
        <f t="shared" si="16"/>
        <v>738400</v>
      </c>
      <c r="BQ76" s="3">
        <f t="shared" si="16"/>
        <v>738400</v>
      </c>
      <c r="BR76" s="3">
        <f t="shared" si="16"/>
        <v>738400</v>
      </c>
      <c r="BS76" s="3">
        <f t="shared" si="16"/>
        <v>724400</v>
      </c>
      <c r="BT76" s="3">
        <f t="shared" si="16"/>
        <v>724400</v>
      </c>
    </row>
    <row r="77" spans="1:73" x14ac:dyDescent="0.2">
      <c r="AB77" s="5"/>
      <c r="AC77" s="5"/>
      <c r="BH77" s="85"/>
    </row>
    <row r="78" spans="1:73" x14ac:dyDescent="0.2">
      <c r="BH78" s="85"/>
    </row>
    <row r="79" spans="1:73" x14ac:dyDescent="0.2">
      <c r="BH79" s="85"/>
    </row>
    <row r="80" spans="1:73" x14ac:dyDescent="0.2">
      <c r="J80" s="21">
        <v>37165</v>
      </c>
      <c r="K80" s="21">
        <v>37196</v>
      </c>
      <c r="L80" s="21">
        <v>37226</v>
      </c>
      <c r="M80" s="21">
        <v>37257</v>
      </c>
      <c r="N80" s="21">
        <v>37288</v>
      </c>
      <c r="O80" s="21">
        <v>37316</v>
      </c>
      <c r="P80" s="21">
        <v>37347</v>
      </c>
      <c r="Q80" s="21">
        <v>37377</v>
      </c>
      <c r="R80" s="21">
        <v>37408</v>
      </c>
      <c r="S80" s="21">
        <v>37438</v>
      </c>
      <c r="T80" s="21">
        <v>37469</v>
      </c>
      <c r="U80" s="21">
        <v>37500</v>
      </c>
      <c r="V80" s="21">
        <v>37530</v>
      </c>
      <c r="W80" s="21">
        <v>37561</v>
      </c>
      <c r="X80" s="21">
        <v>37591</v>
      </c>
      <c r="Y80" s="21">
        <v>37622</v>
      </c>
      <c r="Z80" s="21">
        <v>37653</v>
      </c>
      <c r="AA80" s="21">
        <v>37681</v>
      </c>
      <c r="AB80" s="21">
        <v>37712</v>
      </c>
      <c r="AC80" s="21">
        <v>37742</v>
      </c>
      <c r="AD80" s="21">
        <v>37773</v>
      </c>
      <c r="AE80" s="21">
        <v>37803</v>
      </c>
      <c r="AF80" s="21">
        <v>37834</v>
      </c>
      <c r="AG80" s="21">
        <v>37865</v>
      </c>
      <c r="AH80" s="21">
        <v>37895</v>
      </c>
      <c r="AI80" s="21">
        <v>37926</v>
      </c>
      <c r="AJ80" s="21">
        <v>37956</v>
      </c>
      <c r="AK80" s="21">
        <v>37987</v>
      </c>
      <c r="AL80" s="21">
        <v>38018</v>
      </c>
      <c r="AM80" s="21">
        <v>38047</v>
      </c>
      <c r="AN80" s="21">
        <v>38078</v>
      </c>
      <c r="AO80" s="21">
        <v>38108</v>
      </c>
      <c r="AP80" s="21">
        <v>38139</v>
      </c>
      <c r="AQ80" s="21">
        <v>38169</v>
      </c>
      <c r="AR80" s="21">
        <v>38200</v>
      </c>
      <c r="AS80" s="21">
        <v>38231</v>
      </c>
      <c r="AT80" s="21">
        <v>38261</v>
      </c>
      <c r="AU80" s="21">
        <v>38292</v>
      </c>
      <c r="AV80" s="21">
        <v>38322</v>
      </c>
      <c r="AW80" s="21">
        <v>38353</v>
      </c>
      <c r="AX80" s="21">
        <v>38384</v>
      </c>
      <c r="AY80" s="21">
        <v>38412</v>
      </c>
      <c r="AZ80" s="21">
        <v>38443</v>
      </c>
      <c r="BA80" s="21">
        <v>38473</v>
      </c>
      <c r="BB80" s="21">
        <v>38504</v>
      </c>
      <c r="BC80" s="21">
        <v>38534</v>
      </c>
      <c r="BD80" s="21">
        <v>38565</v>
      </c>
      <c r="BE80" s="21">
        <v>38596</v>
      </c>
      <c r="BF80" s="21">
        <v>38626</v>
      </c>
      <c r="BG80" s="21">
        <v>38657</v>
      </c>
      <c r="BH80" s="86">
        <v>38687</v>
      </c>
      <c r="BI80" s="21">
        <v>38718</v>
      </c>
      <c r="BJ80" s="21">
        <v>38749</v>
      </c>
      <c r="BK80" s="21">
        <v>38777</v>
      </c>
      <c r="BL80" s="21">
        <v>38808</v>
      </c>
      <c r="BM80" s="21">
        <v>38838</v>
      </c>
      <c r="BN80" s="21">
        <v>38869</v>
      </c>
      <c r="BO80" s="21">
        <v>38899</v>
      </c>
      <c r="BP80" s="21">
        <v>38930</v>
      </c>
      <c r="BQ80" s="21">
        <v>38961</v>
      </c>
      <c r="BR80" s="21">
        <v>38991</v>
      </c>
      <c r="BS80" s="21">
        <v>39022</v>
      </c>
      <c r="BT80" s="21">
        <v>39052</v>
      </c>
      <c r="BU80" s="21"/>
    </row>
    <row r="81" spans="8:72" x14ac:dyDescent="0.2">
      <c r="I81" s="2" t="s">
        <v>169</v>
      </c>
      <c r="J81" s="3">
        <f>J52</f>
        <v>1090000</v>
      </c>
      <c r="K81" s="3">
        <f t="shared" ref="K81:Q81" si="17">K52</f>
        <v>1062500</v>
      </c>
      <c r="L81" s="3">
        <f t="shared" si="17"/>
        <v>1076000</v>
      </c>
      <c r="M81" s="3">
        <f t="shared" si="17"/>
        <v>1090000</v>
      </c>
      <c r="N81" s="3">
        <f t="shared" si="17"/>
        <v>1070000</v>
      </c>
      <c r="O81" s="3">
        <f t="shared" si="17"/>
        <v>1070000</v>
      </c>
      <c r="P81" s="3">
        <f t="shared" si="17"/>
        <v>1056000</v>
      </c>
      <c r="Q81" s="3">
        <f t="shared" si="17"/>
        <v>1056000</v>
      </c>
      <c r="R81" s="3">
        <f>R69+R52</f>
        <v>1122700</v>
      </c>
      <c r="S81" s="3">
        <f t="shared" ref="S81:BT81" si="18">S69+S52</f>
        <v>1162700</v>
      </c>
      <c r="T81" s="3">
        <f t="shared" si="18"/>
        <v>1162700</v>
      </c>
      <c r="U81" s="3">
        <f t="shared" si="18"/>
        <v>1162700</v>
      </c>
      <c r="V81" s="3">
        <f t="shared" si="18"/>
        <v>1162700</v>
      </c>
      <c r="W81" s="3">
        <f t="shared" si="18"/>
        <v>1115700</v>
      </c>
      <c r="X81" s="3">
        <f t="shared" si="18"/>
        <v>1115700</v>
      </c>
      <c r="Y81" s="3">
        <f t="shared" si="18"/>
        <v>1090700</v>
      </c>
      <c r="Z81" s="3">
        <f t="shared" si="18"/>
        <v>1090700</v>
      </c>
      <c r="AA81" s="3">
        <f t="shared" si="18"/>
        <v>1090700</v>
      </c>
      <c r="AB81" s="3">
        <f t="shared" si="18"/>
        <v>1068700</v>
      </c>
      <c r="AC81" s="3">
        <f t="shared" si="18"/>
        <v>1068700</v>
      </c>
      <c r="AD81" s="3">
        <f t="shared" si="18"/>
        <v>1058100</v>
      </c>
      <c r="AE81" s="3">
        <f t="shared" si="18"/>
        <v>1058100</v>
      </c>
      <c r="AF81" s="3">
        <f t="shared" si="18"/>
        <v>1058100</v>
      </c>
      <c r="AG81" s="3">
        <f t="shared" si="18"/>
        <v>1058100</v>
      </c>
      <c r="AH81" s="3">
        <f t="shared" si="18"/>
        <v>1058100</v>
      </c>
      <c r="AI81" s="3">
        <f t="shared" si="18"/>
        <v>1002100</v>
      </c>
      <c r="AJ81" s="3">
        <f t="shared" si="18"/>
        <v>1002100</v>
      </c>
      <c r="AK81" s="3">
        <f t="shared" si="18"/>
        <v>1002100</v>
      </c>
      <c r="AL81" s="3">
        <f t="shared" si="18"/>
        <v>1002100</v>
      </c>
      <c r="AM81" s="3">
        <f t="shared" si="18"/>
        <v>1002100</v>
      </c>
      <c r="AN81" s="3">
        <f t="shared" si="18"/>
        <v>963100</v>
      </c>
      <c r="AO81" s="3">
        <f t="shared" si="18"/>
        <v>963100</v>
      </c>
      <c r="AP81" s="3">
        <f t="shared" si="18"/>
        <v>963100</v>
      </c>
      <c r="AQ81" s="3">
        <f t="shared" si="18"/>
        <v>963100</v>
      </c>
      <c r="AR81" s="3">
        <f t="shared" si="18"/>
        <v>963100</v>
      </c>
      <c r="AS81" s="3">
        <f t="shared" si="18"/>
        <v>963100</v>
      </c>
      <c r="AT81" s="3">
        <f t="shared" si="18"/>
        <v>963100</v>
      </c>
      <c r="AU81" s="3">
        <f t="shared" si="18"/>
        <v>977100</v>
      </c>
      <c r="AV81" s="3">
        <f t="shared" si="18"/>
        <v>977100</v>
      </c>
      <c r="AW81" s="3">
        <f t="shared" si="18"/>
        <v>977100</v>
      </c>
      <c r="AX81" s="3">
        <f t="shared" si="18"/>
        <v>977100</v>
      </c>
      <c r="AY81" s="3">
        <f t="shared" si="18"/>
        <v>977100</v>
      </c>
      <c r="AZ81" s="3">
        <f t="shared" si="18"/>
        <v>963100</v>
      </c>
      <c r="BA81" s="3">
        <f t="shared" si="18"/>
        <v>866600</v>
      </c>
      <c r="BB81" s="3">
        <f t="shared" si="18"/>
        <v>866600</v>
      </c>
      <c r="BC81" s="3">
        <f t="shared" si="18"/>
        <v>866600</v>
      </c>
      <c r="BD81" s="3">
        <f t="shared" si="18"/>
        <v>866600</v>
      </c>
      <c r="BE81" s="3">
        <f t="shared" si="18"/>
        <v>866600</v>
      </c>
      <c r="BF81" s="3">
        <f t="shared" si="18"/>
        <v>866600</v>
      </c>
      <c r="BG81" s="3">
        <f t="shared" si="18"/>
        <v>534600</v>
      </c>
      <c r="BH81" s="88">
        <f t="shared" si="18"/>
        <v>534600</v>
      </c>
      <c r="BI81" s="3">
        <f t="shared" si="18"/>
        <v>485600</v>
      </c>
      <c r="BJ81" s="3">
        <f t="shared" si="18"/>
        <v>485600</v>
      </c>
      <c r="BK81" s="3">
        <f t="shared" si="18"/>
        <v>485600</v>
      </c>
      <c r="BL81" s="3">
        <f t="shared" si="18"/>
        <v>471600</v>
      </c>
      <c r="BM81" s="3">
        <f t="shared" si="18"/>
        <v>471600</v>
      </c>
      <c r="BN81" s="3">
        <f t="shared" si="18"/>
        <v>471600</v>
      </c>
      <c r="BO81" s="3">
        <f t="shared" si="18"/>
        <v>471600</v>
      </c>
      <c r="BP81" s="3">
        <f t="shared" si="18"/>
        <v>471600</v>
      </c>
      <c r="BQ81" s="3">
        <f t="shared" si="18"/>
        <v>471600</v>
      </c>
      <c r="BR81" s="3">
        <f t="shared" si="18"/>
        <v>471600</v>
      </c>
      <c r="BS81" s="3">
        <f t="shared" si="18"/>
        <v>485600</v>
      </c>
      <c r="BT81" s="3">
        <f t="shared" si="18"/>
        <v>485600</v>
      </c>
    </row>
    <row r="82" spans="8:72" x14ac:dyDescent="0.2">
      <c r="I82" s="2" t="s">
        <v>168</v>
      </c>
      <c r="J82" s="3">
        <f>J50</f>
        <v>0</v>
      </c>
      <c r="K82" s="3">
        <f t="shared" ref="K82:BT82" si="19">K50</f>
        <v>0</v>
      </c>
      <c r="L82" s="3">
        <f t="shared" si="19"/>
        <v>0</v>
      </c>
      <c r="M82" s="3">
        <f t="shared" si="19"/>
        <v>0</v>
      </c>
      <c r="N82" s="3">
        <f t="shared" si="19"/>
        <v>20000</v>
      </c>
      <c r="O82" s="3">
        <f t="shared" si="19"/>
        <v>20000</v>
      </c>
      <c r="P82" s="3">
        <f t="shared" si="19"/>
        <v>20000</v>
      </c>
      <c r="Q82" s="3">
        <f t="shared" si="19"/>
        <v>20000</v>
      </c>
      <c r="R82" s="3">
        <f t="shared" si="19"/>
        <v>20000</v>
      </c>
      <c r="S82" s="3">
        <f t="shared" si="19"/>
        <v>20000</v>
      </c>
      <c r="T82" s="3">
        <f t="shared" si="19"/>
        <v>20000</v>
      </c>
      <c r="U82" s="3">
        <f t="shared" si="19"/>
        <v>20000</v>
      </c>
      <c r="V82" s="3">
        <f t="shared" si="19"/>
        <v>20000</v>
      </c>
      <c r="W82" s="3">
        <f t="shared" si="19"/>
        <v>81000</v>
      </c>
      <c r="X82" s="3">
        <f t="shared" si="19"/>
        <v>81000</v>
      </c>
      <c r="Y82" s="3">
        <f t="shared" si="19"/>
        <v>106000</v>
      </c>
      <c r="Z82" s="3">
        <f t="shared" si="19"/>
        <v>106000</v>
      </c>
      <c r="AA82" s="3">
        <f t="shared" si="19"/>
        <v>106000</v>
      </c>
      <c r="AB82" s="3">
        <f t="shared" si="19"/>
        <v>114000</v>
      </c>
      <c r="AC82" s="3">
        <f t="shared" si="19"/>
        <v>114000</v>
      </c>
      <c r="AD82" s="3">
        <f t="shared" si="19"/>
        <v>122600</v>
      </c>
      <c r="AE82" s="3">
        <f t="shared" si="19"/>
        <v>122600</v>
      </c>
      <c r="AF82" s="3">
        <f t="shared" si="19"/>
        <v>122600</v>
      </c>
      <c r="AG82" s="3">
        <f t="shared" si="19"/>
        <v>122600</v>
      </c>
      <c r="AH82" s="3">
        <f t="shared" si="19"/>
        <v>122600</v>
      </c>
      <c r="AI82" s="3">
        <f t="shared" si="19"/>
        <v>192600</v>
      </c>
      <c r="AJ82" s="3">
        <f t="shared" si="19"/>
        <v>192600</v>
      </c>
      <c r="AK82" s="3">
        <f t="shared" si="19"/>
        <v>192600</v>
      </c>
      <c r="AL82" s="3">
        <f t="shared" si="19"/>
        <v>192600</v>
      </c>
      <c r="AM82" s="3">
        <f t="shared" si="19"/>
        <v>192600</v>
      </c>
      <c r="AN82" s="3">
        <f t="shared" si="19"/>
        <v>212600</v>
      </c>
      <c r="AO82" s="3">
        <f t="shared" si="19"/>
        <v>212600</v>
      </c>
      <c r="AP82" s="3">
        <f t="shared" si="19"/>
        <v>212600</v>
      </c>
      <c r="AQ82" s="3">
        <f t="shared" si="19"/>
        <v>212600</v>
      </c>
      <c r="AR82" s="3">
        <f t="shared" si="19"/>
        <v>212600</v>
      </c>
      <c r="AS82" s="3">
        <f t="shared" si="19"/>
        <v>212600</v>
      </c>
      <c r="AT82" s="3">
        <f t="shared" si="19"/>
        <v>212600</v>
      </c>
      <c r="AU82" s="3">
        <f t="shared" si="19"/>
        <v>212600</v>
      </c>
      <c r="AV82" s="3">
        <f t="shared" si="19"/>
        <v>212600</v>
      </c>
      <c r="AW82" s="3">
        <f t="shared" si="19"/>
        <v>212600</v>
      </c>
      <c r="AX82" s="3">
        <f t="shared" si="19"/>
        <v>212600</v>
      </c>
      <c r="AY82" s="3">
        <f t="shared" si="19"/>
        <v>212600</v>
      </c>
      <c r="AZ82" s="3">
        <f t="shared" si="19"/>
        <v>212600</v>
      </c>
      <c r="BA82" s="3">
        <f t="shared" si="19"/>
        <v>262600</v>
      </c>
      <c r="BB82" s="3">
        <f t="shared" si="19"/>
        <v>262600</v>
      </c>
      <c r="BC82" s="3">
        <f t="shared" si="19"/>
        <v>262600</v>
      </c>
      <c r="BD82" s="3">
        <f t="shared" si="19"/>
        <v>262600</v>
      </c>
      <c r="BE82" s="3">
        <f t="shared" si="19"/>
        <v>262600</v>
      </c>
      <c r="BF82" s="3">
        <f t="shared" si="19"/>
        <v>262600</v>
      </c>
      <c r="BG82" s="3">
        <f t="shared" si="19"/>
        <v>608600</v>
      </c>
      <c r="BH82" s="88">
        <f t="shared" si="19"/>
        <v>608600</v>
      </c>
      <c r="BI82" s="3">
        <f t="shared" si="19"/>
        <v>608600</v>
      </c>
      <c r="BJ82" s="3">
        <f t="shared" si="19"/>
        <v>608600</v>
      </c>
      <c r="BK82" s="3">
        <f t="shared" si="19"/>
        <v>608600</v>
      </c>
      <c r="BL82" s="3">
        <f t="shared" si="19"/>
        <v>608600</v>
      </c>
      <c r="BM82" s="3">
        <f t="shared" si="19"/>
        <v>608600</v>
      </c>
      <c r="BN82" s="3">
        <f t="shared" si="19"/>
        <v>608600</v>
      </c>
      <c r="BO82" s="3">
        <f t="shared" si="19"/>
        <v>608600</v>
      </c>
      <c r="BP82" s="3">
        <f t="shared" si="19"/>
        <v>608600</v>
      </c>
      <c r="BQ82" s="3">
        <f t="shared" si="19"/>
        <v>608600</v>
      </c>
      <c r="BR82" s="3">
        <f t="shared" si="19"/>
        <v>608600</v>
      </c>
      <c r="BS82" s="3">
        <f t="shared" si="19"/>
        <v>608600</v>
      </c>
      <c r="BT82" s="3">
        <f t="shared" si="19"/>
        <v>608600</v>
      </c>
    </row>
    <row r="83" spans="8:72" x14ac:dyDescent="0.2">
      <c r="I83" s="2" t="s">
        <v>171</v>
      </c>
      <c r="J83" s="3">
        <f>J48</f>
        <v>0</v>
      </c>
      <c r="K83" s="3">
        <f t="shared" ref="K83:Q83" si="20">K48</f>
        <v>27500</v>
      </c>
      <c r="L83" s="3">
        <f t="shared" si="20"/>
        <v>14000</v>
      </c>
      <c r="M83" s="3">
        <f t="shared" si="20"/>
        <v>0</v>
      </c>
      <c r="N83" s="3">
        <f t="shared" si="20"/>
        <v>0</v>
      </c>
      <c r="O83" s="3">
        <f t="shared" si="20"/>
        <v>0</v>
      </c>
      <c r="P83" s="3">
        <f t="shared" si="20"/>
        <v>14000</v>
      </c>
      <c r="Q83" s="3">
        <f t="shared" si="20"/>
        <v>14000</v>
      </c>
      <c r="R83" s="3">
        <f>R48+R72</f>
        <v>67300</v>
      </c>
      <c r="S83" s="3">
        <f t="shared" ref="S83:BT83" si="21">S48+S72</f>
        <v>27300</v>
      </c>
      <c r="T83" s="3">
        <f>T48+T72</f>
        <v>27300</v>
      </c>
      <c r="U83" s="3">
        <f t="shared" si="21"/>
        <v>27300</v>
      </c>
      <c r="V83" s="3">
        <f t="shared" si="21"/>
        <v>27300</v>
      </c>
      <c r="W83" s="3">
        <f t="shared" si="21"/>
        <v>13300</v>
      </c>
      <c r="X83" s="3">
        <f t="shared" si="21"/>
        <v>13300</v>
      </c>
      <c r="Y83" s="3">
        <f t="shared" si="21"/>
        <v>13300</v>
      </c>
      <c r="Z83" s="3">
        <f t="shared" si="21"/>
        <v>13300</v>
      </c>
      <c r="AA83" s="3">
        <f t="shared" si="21"/>
        <v>13300</v>
      </c>
      <c r="AB83" s="3">
        <f t="shared" si="21"/>
        <v>27300</v>
      </c>
      <c r="AC83" s="3">
        <f t="shared" si="21"/>
        <v>27300</v>
      </c>
      <c r="AD83" s="3">
        <f t="shared" si="21"/>
        <v>29300</v>
      </c>
      <c r="AE83" s="3">
        <f t="shared" si="21"/>
        <v>29300</v>
      </c>
      <c r="AF83" s="3">
        <f t="shared" si="21"/>
        <v>29300</v>
      </c>
      <c r="AG83" s="3">
        <f t="shared" si="21"/>
        <v>29300</v>
      </c>
      <c r="AH83" s="3">
        <f t="shared" si="21"/>
        <v>29300</v>
      </c>
      <c r="AI83" s="3">
        <f t="shared" si="21"/>
        <v>15300</v>
      </c>
      <c r="AJ83" s="3">
        <f t="shared" si="21"/>
        <v>15300</v>
      </c>
      <c r="AK83" s="3">
        <f t="shared" si="21"/>
        <v>15300</v>
      </c>
      <c r="AL83" s="3">
        <f t="shared" si="21"/>
        <v>15300</v>
      </c>
      <c r="AM83" s="3">
        <f t="shared" si="21"/>
        <v>15300</v>
      </c>
      <c r="AN83" s="3">
        <f t="shared" si="21"/>
        <v>34300</v>
      </c>
      <c r="AO83" s="3">
        <f t="shared" si="21"/>
        <v>34300</v>
      </c>
      <c r="AP83" s="3">
        <f t="shared" si="21"/>
        <v>34300</v>
      </c>
      <c r="AQ83" s="3">
        <f t="shared" si="21"/>
        <v>34300</v>
      </c>
      <c r="AR83" s="3">
        <f t="shared" si="21"/>
        <v>34300</v>
      </c>
      <c r="AS83" s="3">
        <f t="shared" si="21"/>
        <v>34300</v>
      </c>
      <c r="AT83" s="3">
        <f t="shared" si="21"/>
        <v>34300</v>
      </c>
      <c r="AU83" s="3">
        <f t="shared" si="21"/>
        <v>20300</v>
      </c>
      <c r="AV83" s="3">
        <f t="shared" si="21"/>
        <v>20300</v>
      </c>
      <c r="AW83" s="3">
        <f t="shared" si="21"/>
        <v>20300</v>
      </c>
      <c r="AX83" s="3">
        <f t="shared" si="21"/>
        <v>20300</v>
      </c>
      <c r="AY83" s="3">
        <f t="shared" si="21"/>
        <v>20300</v>
      </c>
      <c r="AZ83" s="3">
        <f t="shared" si="21"/>
        <v>34300</v>
      </c>
      <c r="BA83" s="3">
        <f t="shared" si="21"/>
        <v>80800</v>
      </c>
      <c r="BB83" s="3">
        <f t="shared" si="21"/>
        <v>80800</v>
      </c>
      <c r="BC83" s="3">
        <f t="shared" si="21"/>
        <v>80800</v>
      </c>
      <c r="BD83" s="3">
        <f t="shared" si="21"/>
        <v>80800</v>
      </c>
      <c r="BE83" s="3">
        <f t="shared" si="21"/>
        <v>80800</v>
      </c>
      <c r="BF83" s="3">
        <f t="shared" si="21"/>
        <v>80800</v>
      </c>
      <c r="BG83" s="3">
        <f t="shared" si="21"/>
        <v>66800</v>
      </c>
      <c r="BH83" s="88">
        <f t="shared" si="21"/>
        <v>66800</v>
      </c>
      <c r="BI83" s="3">
        <f t="shared" si="21"/>
        <v>115800</v>
      </c>
      <c r="BJ83" s="3">
        <f t="shared" si="21"/>
        <v>115800</v>
      </c>
      <c r="BK83" s="3">
        <f t="shared" si="21"/>
        <v>115800</v>
      </c>
      <c r="BL83" s="3">
        <f t="shared" si="21"/>
        <v>129800</v>
      </c>
      <c r="BM83" s="3">
        <f t="shared" si="21"/>
        <v>129800</v>
      </c>
      <c r="BN83" s="3">
        <f t="shared" si="21"/>
        <v>129800</v>
      </c>
      <c r="BO83" s="3">
        <f t="shared" si="21"/>
        <v>129800</v>
      </c>
      <c r="BP83" s="3">
        <f t="shared" si="21"/>
        <v>129800</v>
      </c>
      <c r="BQ83" s="3">
        <f t="shared" si="21"/>
        <v>129800</v>
      </c>
      <c r="BR83" s="3">
        <f t="shared" si="21"/>
        <v>129800</v>
      </c>
      <c r="BS83" s="3">
        <f t="shared" si="21"/>
        <v>115800</v>
      </c>
      <c r="BT83" s="3">
        <f t="shared" si="21"/>
        <v>115800</v>
      </c>
    </row>
    <row r="84" spans="8:72" x14ac:dyDescent="0.2">
      <c r="I84" s="2"/>
      <c r="BH84" s="85"/>
    </row>
    <row r="85" spans="8:72" x14ac:dyDescent="0.2">
      <c r="H85" t="s">
        <v>170</v>
      </c>
      <c r="J85" s="3">
        <f t="shared" ref="J85:AO85" si="22">SUM(J81:J83)</f>
        <v>1090000</v>
      </c>
      <c r="K85" s="3">
        <f t="shared" si="22"/>
        <v>1090000</v>
      </c>
      <c r="L85" s="3">
        <f t="shared" si="22"/>
        <v>1090000</v>
      </c>
      <c r="M85" s="3">
        <f t="shared" si="22"/>
        <v>1090000</v>
      </c>
      <c r="N85" s="3">
        <f t="shared" si="22"/>
        <v>1090000</v>
      </c>
      <c r="O85" s="3">
        <f t="shared" si="22"/>
        <v>1090000</v>
      </c>
      <c r="P85" s="3">
        <f t="shared" si="22"/>
        <v>1090000</v>
      </c>
      <c r="Q85" s="3">
        <f t="shared" si="22"/>
        <v>1090000</v>
      </c>
      <c r="R85" s="3">
        <f t="shared" si="22"/>
        <v>1210000</v>
      </c>
      <c r="S85" s="3">
        <f t="shared" si="22"/>
        <v>1210000</v>
      </c>
      <c r="T85" s="3">
        <f t="shared" si="22"/>
        <v>1210000</v>
      </c>
      <c r="U85" s="3">
        <f t="shared" si="22"/>
        <v>1210000</v>
      </c>
      <c r="V85" s="3">
        <f t="shared" si="22"/>
        <v>1210000</v>
      </c>
      <c r="W85" s="3">
        <f t="shared" si="22"/>
        <v>1210000</v>
      </c>
      <c r="X85" s="3">
        <f t="shared" si="22"/>
        <v>1210000</v>
      </c>
      <c r="Y85" s="3">
        <f t="shared" si="22"/>
        <v>1210000</v>
      </c>
      <c r="Z85" s="3">
        <f t="shared" si="22"/>
        <v>1210000</v>
      </c>
      <c r="AA85" s="3">
        <f t="shared" si="22"/>
        <v>1210000</v>
      </c>
      <c r="AB85" s="3">
        <f t="shared" si="22"/>
        <v>1210000</v>
      </c>
      <c r="AC85" s="3">
        <f t="shared" si="22"/>
        <v>1210000</v>
      </c>
      <c r="AD85" s="3">
        <f t="shared" si="22"/>
        <v>1210000</v>
      </c>
      <c r="AE85" s="3">
        <f t="shared" si="22"/>
        <v>1210000</v>
      </c>
      <c r="AF85" s="3">
        <f t="shared" si="22"/>
        <v>1210000</v>
      </c>
      <c r="AG85" s="3">
        <f t="shared" si="22"/>
        <v>1210000</v>
      </c>
      <c r="AH85" s="3">
        <f t="shared" si="22"/>
        <v>1210000</v>
      </c>
      <c r="AI85" s="3">
        <f t="shared" si="22"/>
        <v>1210000</v>
      </c>
      <c r="AJ85" s="3">
        <f t="shared" si="22"/>
        <v>1210000</v>
      </c>
      <c r="AK85" s="3">
        <f t="shared" si="22"/>
        <v>1210000</v>
      </c>
      <c r="AL85" s="3">
        <f t="shared" si="22"/>
        <v>1210000</v>
      </c>
      <c r="AM85" s="3">
        <f t="shared" si="22"/>
        <v>1210000</v>
      </c>
      <c r="AN85" s="3">
        <f t="shared" si="22"/>
        <v>1210000</v>
      </c>
      <c r="AO85" s="3">
        <f t="shared" si="22"/>
        <v>1210000</v>
      </c>
      <c r="AP85" s="3">
        <f t="shared" ref="AP85:BT85" si="23">SUM(AP81:AP83)</f>
        <v>1210000</v>
      </c>
      <c r="AQ85" s="3">
        <f t="shared" si="23"/>
        <v>1210000</v>
      </c>
      <c r="AR85" s="3">
        <f t="shared" si="23"/>
        <v>1210000</v>
      </c>
      <c r="AS85" s="3">
        <f t="shared" si="23"/>
        <v>1210000</v>
      </c>
      <c r="AT85" s="3">
        <f t="shared" si="23"/>
        <v>1210000</v>
      </c>
      <c r="AU85" s="3">
        <f t="shared" si="23"/>
        <v>1210000</v>
      </c>
      <c r="AV85" s="3">
        <f t="shared" si="23"/>
        <v>1210000</v>
      </c>
      <c r="AW85" s="3">
        <f t="shared" si="23"/>
        <v>1210000</v>
      </c>
      <c r="AX85" s="3">
        <f t="shared" si="23"/>
        <v>1210000</v>
      </c>
      <c r="AY85" s="3">
        <f t="shared" si="23"/>
        <v>1210000</v>
      </c>
      <c r="AZ85" s="3">
        <f t="shared" si="23"/>
        <v>1210000</v>
      </c>
      <c r="BA85" s="3">
        <f t="shared" si="23"/>
        <v>1210000</v>
      </c>
      <c r="BB85" s="3">
        <f t="shared" si="23"/>
        <v>1210000</v>
      </c>
      <c r="BC85" s="3">
        <f t="shared" si="23"/>
        <v>1210000</v>
      </c>
      <c r="BD85" s="3">
        <f t="shared" si="23"/>
        <v>1210000</v>
      </c>
      <c r="BE85" s="3">
        <f t="shared" si="23"/>
        <v>1210000</v>
      </c>
      <c r="BF85" s="3">
        <f t="shared" si="23"/>
        <v>1210000</v>
      </c>
      <c r="BG85" s="3">
        <f t="shared" si="23"/>
        <v>1210000</v>
      </c>
      <c r="BH85" s="88">
        <f t="shared" si="23"/>
        <v>1210000</v>
      </c>
      <c r="BI85" s="3">
        <f t="shared" si="23"/>
        <v>1210000</v>
      </c>
      <c r="BJ85" s="3">
        <f t="shared" si="23"/>
        <v>1210000</v>
      </c>
      <c r="BK85" s="3">
        <f t="shared" si="23"/>
        <v>1210000</v>
      </c>
      <c r="BL85" s="3">
        <f t="shared" si="23"/>
        <v>1210000</v>
      </c>
      <c r="BM85" s="3">
        <f t="shared" si="23"/>
        <v>1210000</v>
      </c>
      <c r="BN85" s="3">
        <f t="shared" si="23"/>
        <v>1210000</v>
      </c>
      <c r="BO85" s="3">
        <f t="shared" si="23"/>
        <v>1210000</v>
      </c>
      <c r="BP85" s="3">
        <f t="shared" si="23"/>
        <v>1210000</v>
      </c>
      <c r="BQ85" s="3">
        <f t="shared" si="23"/>
        <v>1210000</v>
      </c>
      <c r="BR85" s="3">
        <f t="shared" si="23"/>
        <v>1210000</v>
      </c>
      <c r="BS85" s="3">
        <f t="shared" si="23"/>
        <v>1210000</v>
      </c>
      <c r="BT85" s="3">
        <f t="shared" si="23"/>
        <v>1210000</v>
      </c>
    </row>
    <row r="86" spans="8:72" x14ac:dyDescent="0.2">
      <c r="BH86" s="85"/>
    </row>
    <row r="87" spans="8:72" x14ac:dyDescent="0.2">
      <c r="BH87" s="85"/>
    </row>
    <row r="88" spans="8:72" x14ac:dyDescent="0.2">
      <c r="H88" t="s">
        <v>174</v>
      </c>
      <c r="J88" s="84">
        <f>J52/1090000</f>
        <v>1</v>
      </c>
      <c r="K88" s="84">
        <f t="shared" ref="K88:Q88" si="24">K52/1090000</f>
        <v>0.97477064220183485</v>
      </c>
      <c r="L88" s="84">
        <f t="shared" si="24"/>
        <v>0.98715596330275235</v>
      </c>
      <c r="M88" s="84">
        <f t="shared" si="24"/>
        <v>1</v>
      </c>
      <c r="N88" s="84">
        <f t="shared" si="24"/>
        <v>0.98165137614678899</v>
      </c>
      <c r="O88" s="84">
        <f t="shared" si="24"/>
        <v>0.98165137614678899</v>
      </c>
      <c r="P88" s="84">
        <f t="shared" si="24"/>
        <v>0.96880733944954134</v>
      </c>
      <c r="Q88" s="84">
        <f t="shared" si="24"/>
        <v>0.96880733944954134</v>
      </c>
      <c r="R88" s="84">
        <f>R74/1210000</f>
        <v>0.92785123966942151</v>
      </c>
      <c r="S88" s="84">
        <f t="shared" ref="S88:BH88" si="25">S74/1210000</f>
        <v>0.96090909090909093</v>
      </c>
      <c r="T88" s="84">
        <f t="shared" si="25"/>
        <v>0.96090909090909093</v>
      </c>
      <c r="U88" s="84">
        <f t="shared" si="25"/>
        <v>0.96090909090909093</v>
      </c>
      <c r="V88" s="84">
        <f t="shared" si="25"/>
        <v>0.96090909090909093</v>
      </c>
      <c r="W88" s="84">
        <f t="shared" si="25"/>
        <v>0.92206611570247932</v>
      </c>
      <c r="X88" s="84">
        <f t="shared" si="25"/>
        <v>0.92206611570247932</v>
      </c>
      <c r="Y88" s="84">
        <f t="shared" si="25"/>
        <v>0.901404958677686</v>
      </c>
      <c r="Z88" s="84">
        <f t="shared" si="25"/>
        <v>0.901404958677686</v>
      </c>
      <c r="AA88" s="84">
        <f t="shared" si="25"/>
        <v>0.901404958677686</v>
      </c>
      <c r="AB88" s="84">
        <f t="shared" si="25"/>
        <v>0.88322314049586781</v>
      </c>
      <c r="AC88" s="84">
        <f t="shared" si="25"/>
        <v>0.88322314049586781</v>
      </c>
      <c r="AD88" s="84">
        <f t="shared" si="25"/>
        <v>0.87446280991735537</v>
      </c>
      <c r="AE88" s="84">
        <f t="shared" si="25"/>
        <v>0.87446280991735537</v>
      </c>
      <c r="AF88" s="84">
        <f t="shared" si="25"/>
        <v>0.87446280991735537</v>
      </c>
      <c r="AG88" s="84">
        <f t="shared" si="25"/>
        <v>0.87446280991735537</v>
      </c>
      <c r="AH88" s="84">
        <f t="shared" si="25"/>
        <v>0.87446280991735537</v>
      </c>
      <c r="AI88" s="84">
        <f t="shared" si="25"/>
        <v>0.82818181818181813</v>
      </c>
      <c r="AJ88" s="84">
        <f t="shared" si="25"/>
        <v>0.82818181818181813</v>
      </c>
      <c r="AK88" s="84">
        <f t="shared" si="25"/>
        <v>0.82818181818181813</v>
      </c>
      <c r="AL88" s="84">
        <f t="shared" si="25"/>
        <v>0.82818181818181813</v>
      </c>
      <c r="AM88" s="84">
        <f t="shared" si="25"/>
        <v>0.82818181818181813</v>
      </c>
      <c r="AN88" s="84">
        <f t="shared" si="25"/>
        <v>0.79595041322314053</v>
      </c>
      <c r="AO88" s="84">
        <f t="shared" si="25"/>
        <v>0.79595041322314053</v>
      </c>
      <c r="AP88" s="84">
        <f t="shared" si="25"/>
        <v>0.79595041322314053</v>
      </c>
      <c r="AQ88" s="84">
        <f t="shared" si="25"/>
        <v>0.79595041322314053</v>
      </c>
      <c r="AR88" s="84">
        <f t="shared" si="25"/>
        <v>0.79595041322314053</v>
      </c>
      <c r="AS88" s="84">
        <f t="shared" si="25"/>
        <v>0.79595041322314053</v>
      </c>
      <c r="AT88" s="84">
        <f t="shared" si="25"/>
        <v>0.79595041322314053</v>
      </c>
      <c r="AU88" s="84">
        <f t="shared" si="25"/>
        <v>0.80752066115702481</v>
      </c>
      <c r="AV88" s="84">
        <f t="shared" si="25"/>
        <v>0.80752066115702481</v>
      </c>
      <c r="AW88" s="84">
        <f t="shared" si="25"/>
        <v>0.80752066115702481</v>
      </c>
      <c r="AX88" s="84">
        <f t="shared" si="25"/>
        <v>0.80752066115702481</v>
      </c>
      <c r="AY88" s="84">
        <f t="shared" si="25"/>
        <v>0.80752066115702481</v>
      </c>
      <c r="AZ88" s="84">
        <f t="shared" si="25"/>
        <v>0.79595041322314053</v>
      </c>
      <c r="BA88" s="84">
        <f t="shared" si="25"/>
        <v>0.71619834710743802</v>
      </c>
      <c r="BB88" s="84">
        <f t="shared" si="25"/>
        <v>0.71619834710743802</v>
      </c>
      <c r="BC88" s="84">
        <f t="shared" si="25"/>
        <v>0.71619834710743802</v>
      </c>
      <c r="BD88" s="84">
        <f t="shared" si="25"/>
        <v>0.71619834710743802</v>
      </c>
      <c r="BE88" s="84">
        <f t="shared" si="25"/>
        <v>0.71619834710743802</v>
      </c>
      <c r="BF88" s="84">
        <f t="shared" si="25"/>
        <v>0.71619834710743802</v>
      </c>
      <c r="BG88" s="84">
        <f t="shared" si="25"/>
        <v>0.44181818181818183</v>
      </c>
      <c r="BH88" s="92">
        <f t="shared" si="25"/>
        <v>0.44181818181818183</v>
      </c>
    </row>
    <row r="89" spans="8:72" x14ac:dyDescent="0.2">
      <c r="BH89" s="92">
        <f>SUM(J88:BH88)/51</f>
        <v>0.84408590640744874</v>
      </c>
    </row>
    <row r="90" spans="8:72" x14ac:dyDescent="0.2">
      <c r="H90" t="s">
        <v>175</v>
      </c>
      <c r="J90" s="84">
        <f>(1090000-J52)/1090000</f>
        <v>0</v>
      </c>
      <c r="K90" s="84">
        <f t="shared" ref="K90:Q90" si="26">(1090000-K52)/1090000</f>
        <v>2.5229357798165139E-2</v>
      </c>
      <c r="L90" s="84">
        <f t="shared" si="26"/>
        <v>1.2844036697247707E-2</v>
      </c>
      <c r="M90" s="84">
        <f t="shared" si="26"/>
        <v>0</v>
      </c>
      <c r="N90" s="84">
        <f t="shared" si="26"/>
        <v>1.834862385321101E-2</v>
      </c>
      <c r="O90" s="84">
        <f t="shared" si="26"/>
        <v>1.834862385321101E-2</v>
      </c>
      <c r="P90" s="84">
        <f t="shared" si="26"/>
        <v>3.1192660550458717E-2</v>
      </c>
      <c r="Q90" s="84">
        <f t="shared" si="26"/>
        <v>3.1192660550458717E-2</v>
      </c>
      <c r="R90" s="84">
        <f>(1210000-R74)/1210000</f>
        <v>7.2148760330578515E-2</v>
      </c>
      <c r="S90" s="84">
        <f t="shared" ref="S90:BH90" si="27">(1210000-S74)/1210000</f>
        <v>3.9090909090909093E-2</v>
      </c>
      <c r="T90" s="84">
        <f t="shared" si="27"/>
        <v>3.9090909090909093E-2</v>
      </c>
      <c r="U90" s="84">
        <f t="shared" si="27"/>
        <v>3.9090909090909093E-2</v>
      </c>
      <c r="V90" s="84">
        <f t="shared" si="27"/>
        <v>3.9090909090909093E-2</v>
      </c>
      <c r="W90" s="84">
        <f t="shared" si="27"/>
        <v>7.7933884297520656E-2</v>
      </c>
      <c r="X90" s="84">
        <f t="shared" si="27"/>
        <v>7.7933884297520656E-2</v>
      </c>
      <c r="Y90" s="84">
        <f t="shared" si="27"/>
        <v>9.8595041322314045E-2</v>
      </c>
      <c r="Z90" s="84">
        <f t="shared" si="27"/>
        <v>9.8595041322314045E-2</v>
      </c>
      <c r="AA90" s="84">
        <f t="shared" si="27"/>
        <v>9.8595041322314045E-2</v>
      </c>
      <c r="AB90" s="84">
        <f t="shared" si="27"/>
        <v>0.11677685950413223</v>
      </c>
      <c r="AC90" s="84">
        <f t="shared" si="27"/>
        <v>0.11677685950413223</v>
      </c>
      <c r="AD90" s="84">
        <f t="shared" si="27"/>
        <v>0.12553719008264463</v>
      </c>
      <c r="AE90" s="84">
        <f t="shared" si="27"/>
        <v>0.12553719008264463</v>
      </c>
      <c r="AF90" s="84">
        <f t="shared" si="27"/>
        <v>0.12553719008264463</v>
      </c>
      <c r="AG90" s="84">
        <f t="shared" si="27"/>
        <v>0.12553719008264463</v>
      </c>
      <c r="AH90" s="84">
        <f t="shared" si="27"/>
        <v>0.12553719008264463</v>
      </c>
      <c r="AI90" s="84">
        <f t="shared" si="27"/>
        <v>0.17181818181818181</v>
      </c>
      <c r="AJ90" s="84">
        <f t="shared" si="27"/>
        <v>0.17181818181818181</v>
      </c>
      <c r="AK90" s="84">
        <f t="shared" si="27"/>
        <v>0.17181818181818181</v>
      </c>
      <c r="AL90" s="84">
        <f t="shared" si="27"/>
        <v>0.17181818181818181</v>
      </c>
      <c r="AM90" s="84">
        <f t="shared" si="27"/>
        <v>0.17181818181818181</v>
      </c>
      <c r="AN90" s="84">
        <f t="shared" si="27"/>
        <v>0.2040495867768595</v>
      </c>
      <c r="AO90" s="84">
        <f t="shared" si="27"/>
        <v>0.2040495867768595</v>
      </c>
      <c r="AP90" s="84">
        <f t="shared" si="27"/>
        <v>0.2040495867768595</v>
      </c>
      <c r="AQ90" s="84">
        <f t="shared" si="27"/>
        <v>0.2040495867768595</v>
      </c>
      <c r="AR90" s="84">
        <f t="shared" si="27"/>
        <v>0.2040495867768595</v>
      </c>
      <c r="AS90" s="84">
        <f t="shared" si="27"/>
        <v>0.2040495867768595</v>
      </c>
      <c r="AT90" s="84">
        <f t="shared" si="27"/>
        <v>0.2040495867768595</v>
      </c>
      <c r="AU90" s="84">
        <f t="shared" si="27"/>
        <v>0.19247933884297522</v>
      </c>
      <c r="AV90" s="84">
        <f t="shared" si="27"/>
        <v>0.19247933884297522</v>
      </c>
      <c r="AW90" s="84">
        <f t="shared" si="27"/>
        <v>0.19247933884297522</v>
      </c>
      <c r="AX90" s="84">
        <f t="shared" si="27"/>
        <v>0.19247933884297522</v>
      </c>
      <c r="AY90" s="84">
        <f t="shared" si="27"/>
        <v>0.19247933884297522</v>
      </c>
      <c r="AZ90" s="84">
        <f t="shared" si="27"/>
        <v>0.2040495867768595</v>
      </c>
      <c r="BA90" s="84">
        <f t="shared" si="27"/>
        <v>0.28380165289256198</v>
      </c>
      <c r="BB90" s="84">
        <f t="shared" si="27"/>
        <v>0.28380165289256198</v>
      </c>
      <c r="BC90" s="84">
        <f t="shared" si="27"/>
        <v>0.28380165289256198</v>
      </c>
      <c r="BD90" s="84">
        <f t="shared" si="27"/>
        <v>0.28380165289256198</v>
      </c>
      <c r="BE90" s="84">
        <f t="shared" si="27"/>
        <v>0.28380165289256198</v>
      </c>
      <c r="BF90" s="84">
        <f t="shared" si="27"/>
        <v>0.28380165289256198</v>
      </c>
      <c r="BG90" s="84">
        <f t="shared" si="27"/>
        <v>0.55818181818181822</v>
      </c>
      <c r="BH90" s="92">
        <f t="shared" si="27"/>
        <v>0.55818181818181822</v>
      </c>
    </row>
    <row r="91" spans="8:72" x14ac:dyDescent="0.2">
      <c r="BH91" s="92">
        <f>SUM(J90:BH90)/51</f>
        <v>0.15591409359255115</v>
      </c>
    </row>
    <row r="92" spans="8:72" x14ac:dyDescent="0.2">
      <c r="BH92" s="85"/>
    </row>
    <row r="93" spans="8:72" x14ac:dyDescent="0.2">
      <c r="BH93" s="85"/>
    </row>
  </sheetData>
  <phoneticPr fontId="0" type="noConversion"/>
  <printOptions verticalCentered="1"/>
  <pageMargins left="0.75" right="0.75" top="1" bottom="1" header="0.5" footer="0.5"/>
  <pageSetup paperSize="5" scale="39" fitToWidth="2" orientation="landscape" r:id="rId1"/>
  <headerFooter alignWithMargins="0">
    <oddHeader xml:space="preserve">&amp;L&amp;D&amp;CWest Capacity 2001 - 2005
ROFR Rights
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46"/>
  <sheetViews>
    <sheetView zoomScale="75" zoomScaleNormal="75" workbookViewId="0">
      <selection activeCell="A2" sqref="A2"/>
    </sheetView>
  </sheetViews>
  <sheetFormatPr defaultRowHeight="12.75" x14ac:dyDescent="0.2"/>
  <cols>
    <col min="4" max="5" width="10.7109375" customWidth="1"/>
    <col min="6" max="6" width="4.7109375" customWidth="1"/>
    <col min="7" max="7" width="10.7109375" customWidth="1"/>
  </cols>
  <sheetData>
    <row r="1" spans="1:72" x14ac:dyDescent="0.2">
      <c r="A1" s="35" t="s">
        <v>173</v>
      </c>
    </row>
    <row r="2" spans="1:72" ht="15" x14ac:dyDescent="0.2">
      <c r="A2" s="39" t="s">
        <v>111</v>
      </c>
    </row>
    <row r="3" spans="1:72" ht="15" x14ac:dyDescent="0.2">
      <c r="A3" s="38"/>
      <c r="M3" s="22"/>
    </row>
    <row r="4" spans="1:72" x14ac:dyDescent="0.2">
      <c r="A4" s="35" t="s">
        <v>110</v>
      </c>
      <c r="M4" s="22"/>
    </row>
    <row r="5" spans="1:72" x14ac:dyDescent="0.2">
      <c r="M5" s="22"/>
    </row>
    <row r="6" spans="1:72" x14ac:dyDescent="0.2">
      <c r="M6" s="22"/>
    </row>
    <row r="7" spans="1:72" ht="13.5" thickBot="1" x14ac:dyDescent="0.25">
      <c r="M7" s="22"/>
    </row>
    <row r="8" spans="1:72" ht="13.5" thickBot="1" x14ac:dyDescent="0.25">
      <c r="A8" s="2" t="s">
        <v>2</v>
      </c>
      <c r="B8" t="s">
        <v>3</v>
      </c>
      <c r="C8" s="2" t="s">
        <v>102</v>
      </c>
      <c r="D8" t="s">
        <v>103</v>
      </c>
      <c r="E8" t="s">
        <v>63</v>
      </c>
      <c r="F8" t="s">
        <v>1</v>
      </c>
      <c r="G8" s="30" t="s">
        <v>105</v>
      </c>
      <c r="H8" s="21">
        <v>37104</v>
      </c>
      <c r="I8" s="21">
        <v>37135</v>
      </c>
      <c r="J8" s="21">
        <v>37165</v>
      </c>
      <c r="K8" s="21">
        <v>37196</v>
      </c>
      <c r="L8" s="21">
        <v>37226</v>
      </c>
      <c r="M8" s="75">
        <v>37257</v>
      </c>
      <c r="N8" s="21">
        <v>37288</v>
      </c>
      <c r="O8" s="21">
        <v>37316</v>
      </c>
      <c r="P8" s="21">
        <v>37347</v>
      </c>
      <c r="Q8" s="21">
        <v>37377</v>
      </c>
      <c r="R8" s="21">
        <v>37408</v>
      </c>
      <c r="S8" s="21">
        <v>37438</v>
      </c>
      <c r="T8" s="21">
        <v>37469</v>
      </c>
      <c r="U8" s="21">
        <v>37500</v>
      </c>
      <c r="V8" s="21">
        <v>37530</v>
      </c>
      <c r="W8" s="21">
        <v>37561</v>
      </c>
      <c r="X8" s="21">
        <v>37591</v>
      </c>
      <c r="Y8" s="21">
        <v>37622</v>
      </c>
      <c r="Z8" s="21">
        <v>37653</v>
      </c>
      <c r="AA8" s="21">
        <v>37681</v>
      </c>
      <c r="AB8" s="21">
        <v>37712</v>
      </c>
      <c r="AC8" s="21">
        <v>37742</v>
      </c>
      <c r="AD8" s="21">
        <v>37773</v>
      </c>
      <c r="AE8" s="21">
        <v>37803</v>
      </c>
      <c r="AF8" s="21">
        <v>37834</v>
      </c>
      <c r="AG8" s="21">
        <v>37865</v>
      </c>
      <c r="AH8" s="21">
        <v>37895</v>
      </c>
      <c r="AI8" s="21">
        <v>37926</v>
      </c>
      <c r="AJ8" s="21">
        <v>37956</v>
      </c>
      <c r="AK8" s="21">
        <v>37987</v>
      </c>
      <c r="AL8" s="21">
        <v>38018</v>
      </c>
      <c r="AM8" s="21">
        <v>38047</v>
      </c>
      <c r="AN8" s="21">
        <v>38078</v>
      </c>
      <c r="AO8" s="21">
        <v>38108</v>
      </c>
      <c r="AP8" s="21">
        <v>38139</v>
      </c>
      <c r="AQ8" s="21">
        <v>38169</v>
      </c>
      <c r="AR8" s="21">
        <v>38200</v>
      </c>
      <c r="AS8" s="21">
        <v>38231</v>
      </c>
      <c r="AT8" s="21">
        <v>38261</v>
      </c>
      <c r="AU8" s="21">
        <v>38292</v>
      </c>
      <c r="AV8" s="21">
        <v>38322</v>
      </c>
      <c r="AW8" s="21">
        <v>38353</v>
      </c>
      <c r="AX8" s="21">
        <v>38384</v>
      </c>
      <c r="AY8" s="21">
        <v>38412</v>
      </c>
      <c r="AZ8" s="21">
        <v>38443</v>
      </c>
      <c r="BA8" s="21">
        <v>38473</v>
      </c>
      <c r="BB8" s="21">
        <v>38504</v>
      </c>
      <c r="BC8" s="21">
        <v>38534</v>
      </c>
      <c r="BD8" s="21">
        <v>38565</v>
      </c>
      <c r="BE8" s="21">
        <v>38596</v>
      </c>
      <c r="BF8" s="21">
        <v>38626</v>
      </c>
      <c r="BG8" s="21">
        <v>38657</v>
      </c>
      <c r="BH8" s="21">
        <v>38687</v>
      </c>
      <c r="BI8" s="21">
        <v>38718</v>
      </c>
      <c r="BJ8" s="21">
        <v>38749</v>
      </c>
      <c r="BK8" s="21">
        <v>38777</v>
      </c>
      <c r="BL8" s="21">
        <v>38808</v>
      </c>
      <c r="BM8" s="21">
        <v>38838</v>
      </c>
      <c r="BN8" s="21">
        <v>38869</v>
      </c>
      <c r="BO8" s="21">
        <v>38899</v>
      </c>
      <c r="BP8" s="21">
        <v>38930</v>
      </c>
      <c r="BQ8" s="21">
        <v>38961</v>
      </c>
      <c r="BR8" s="21">
        <v>38991</v>
      </c>
      <c r="BS8" s="21">
        <v>39022</v>
      </c>
      <c r="BT8" s="21">
        <v>39052</v>
      </c>
    </row>
    <row r="9" spans="1:72" ht="13.5" thickBot="1" x14ac:dyDescent="0.25">
      <c r="A9" s="2"/>
      <c r="C9" s="2"/>
      <c r="G9" s="19"/>
      <c r="M9" s="22"/>
    </row>
    <row r="10" spans="1:72" ht="13.5" thickBot="1" x14ac:dyDescent="0.25">
      <c r="A10">
        <v>20715</v>
      </c>
      <c r="B10" t="s">
        <v>0</v>
      </c>
      <c r="C10" s="3">
        <v>200000</v>
      </c>
      <c r="D10" s="1">
        <v>33664</v>
      </c>
      <c r="E10" s="1">
        <v>38656</v>
      </c>
      <c r="F10" t="s">
        <v>5</v>
      </c>
      <c r="G10" s="6">
        <v>38291</v>
      </c>
      <c r="H10" s="3">
        <v>200000</v>
      </c>
      <c r="I10" s="3">
        <v>200000</v>
      </c>
      <c r="J10" s="3">
        <v>200000</v>
      </c>
      <c r="K10" s="3">
        <v>200000</v>
      </c>
      <c r="L10" s="3">
        <v>200000</v>
      </c>
      <c r="M10" s="71">
        <v>200000</v>
      </c>
      <c r="N10" s="3">
        <v>200000</v>
      </c>
      <c r="O10" s="3">
        <v>200000</v>
      </c>
      <c r="P10" s="3">
        <v>200000</v>
      </c>
      <c r="Q10" s="3">
        <v>200000</v>
      </c>
      <c r="R10" s="3">
        <v>200000</v>
      </c>
      <c r="S10" s="3">
        <v>200000</v>
      </c>
      <c r="T10" s="3">
        <v>200000</v>
      </c>
      <c r="U10" s="3">
        <v>200000</v>
      </c>
      <c r="V10" s="3">
        <v>200000</v>
      </c>
      <c r="W10" s="3">
        <v>200000</v>
      </c>
      <c r="X10" s="3">
        <v>200000</v>
      </c>
      <c r="Y10" s="3">
        <v>200000</v>
      </c>
      <c r="Z10" s="3">
        <v>200000</v>
      </c>
      <c r="AA10" s="3">
        <v>200000</v>
      </c>
      <c r="AB10" s="3">
        <v>200000</v>
      </c>
      <c r="AC10" s="3">
        <v>200000</v>
      </c>
      <c r="AD10" s="3">
        <v>200000</v>
      </c>
      <c r="AE10" s="3">
        <v>200000</v>
      </c>
      <c r="AF10" s="3">
        <v>200000</v>
      </c>
      <c r="AG10" s="3">
        <v>200000</v>
      </c>
      <c r="AH10" s="3">
        <v>200000</v>
      </c>
      <c r="AI10" s="3">
        <v>200000</v>
      </c>
      <c r="AJ10" s="3">
        <v>200000</v>
      </c>
      <c r="AK10" s="3">
        <v>200000</v>
      </c>
      <c r="AL10" s="3">
        <v>200000</v>
      </c>
      <c r="AM10" s="3">
        <v>200000</v>
      </c>
      <c r="AN10" s="3">
        <v>200000</v>
      </c>
      <c r="AO10" s="3">
        <v>200000</v>
      </c>
      <c r="AP10" s="3">
        <v>200000</v>
      </c>
      <c r="AQ10" s="3">
        <v>200000</v>
      </c>
      <c r="AR10" s="3">
        <v>200000</v>
      </c>
      <c r="AS10" s="3">
        <v>200000</v>
      </c>
      <c r="AT10" s="29">
        <v>200000</v>
      </c>
      <c r="AU10" s="3">
        <v>200000</v>
      </c>
      <c r="AV10" s="3">
        <v>200000</v>
      </c>
      <c r="AW10" s="3">
        <v>200000</v>
      </c>
      <c r="AX10" s="3">
        <v>200000</v>
      </c>
      <c r="AY10" s="3">
        <v>200000</v>
      </c>
      <c r="AZ10" s="3">
        <v>200000</v>
      </c>
      <c r="BA10" s="3">
        <v>200000</v>
      </c>
      <c r="BB10" s="3">
        <v>200000</v>
      </c>
      <c r="BC10" s="3">
        <v>200000</v>
      </c>
      <c r="BD10" s="3">
        <v>200000</v>
      </c>
      <c r="BE10" s="3">
        <v>200000</v>
      </c>
      <c r="BF10" s="3">
        <v>200000</v>
      </c>
      <c r="BG10" s="28">
        <v>200000</v>
      </c>
      <c r="BH10" s="28">
        <v>200000</v>
      </c>
      <c r="BI10" s="28">
        <v>200000</v>
      </c>
      <c r="BJ10" s="28">
        <v>200000</v>
      </c>
      <c r="BK10" s="28">
        <v>200000</v>
      </c>
      <c r="BL10" s="28">
        <v>200000</v>
      </c>
      <c r="BM10" s="28">
        <v>200000</v>
      </c>
      <c r="BN10" s="28">
        <v>200000</v>
      </c>
      <c r="BO10" s="28">
        <v>200000</v>
      </c>
      <c r="BP10" s="28">
        <v>200000</v>
      </c>
      <c r="BQ10" s="28">
        <v>200000</v>
      </c>
      <c r="BR10" s="28">
        <v>200000</v>
      </c>
      <c r="BS10" s="28">
        <v>200000</v>
      </c>
      <c r="BT10" s="28">
        <v>200000</v>
      </c>
    </row>
    <row r="11" spans="1:72" ht="13.5" thickBot="1" x14ac:dyDescent="0.25">
      <c r="A11">
        <v>20834</v>
      </c>
      <c r="B11" t="s">
        <v>7</v>
      </c>
      <c r="C11" s="3">
        <v>25000</v>
      </c>
      <c r="D11" s="1">
        <v>33664</v>
      </c>
      <c r="E11" s="1">
        <v>39141</v>
      </c>
      <c r="F11" t="s">
        <v>5</v>
      </c>
      <c r="G11" s="6">
        <v>38776</v>
      </c>
      <c r="H11" s="3">
        <v>25000</v>
      </c>
      <c r="I11" s="3">
        <v>25000</v>
      </c>
      <c r="J11" s="3">
        <v>25000</v>
      </c>
      <c r="K11" s="3">
        <v>25000</v>
      </c>
      <c r="L11" s="3">
        <v>25000</v>
      </c>
      <c r="M11" s="71">
        <v>25000</v>
      </c>
      <c r="N11" s="3">
        <v>25000</v>
      </c>
      <c r="O11" s="3">
        <v>25000</v>
      </c>
      <c r="P11" s="3">
        <v>25000</v>
      </c>
      <c r="Q11" s="3">
        <v>25000</v>
      </c>
      <c r="R11" s="3">
        <v>25000</v>
      </c>
      <c r="S11" s="3">
        <v>25000</v>
      </c>
      <c r="T11" s="3">
        <v>25000</v>
      </c>
      <c r="U11" s="3">
        <v>25000</v>
      </c>
      <c r="V11" s="3">
        <v>25000</v>
      </c>
      <c r="W11" s="3">
        <v>25000</v>
      </c>
      <c r="X11" s="3">
        <v>25000</v>
      </c>
      <c r="Y11" s="3">
        <v>25000</v>
      </c>
      <c r="Z11" s="3">
        <v>25000</v>
      </c>
      <c r="AA11" s="3">
        <v>25000</v>
      </c>
      <c r="AB11" s="3">
        <v>25000</v>
      </c>
      <c r="AC11" s="3">
        <v>25000</v>
      </c>
      <c r="AD11" s="3">
        <v>25000</v>
      </c>
      <c r="AE11" s="3">
        <v>25000</v>
      </c>
      <c r="AF11" s="3">
        <v>25000</v>
      </c>
      <c r="AG11" s="3">
        <v>25000</v>
      </c>
      <c r="AH11" s="3">
        <v>25000</v>
      </c>
      <c r="AI11" s="3">
        <v>25000</v>
      </c>
      <c r="AJ11" s="3">
        <v>25000</v>
      </c>
      <c r="AK11" s="3">
        <v>25000</v>
      </c>
      <c r="AL11" s="3">
        <v>25000</v>
      </c>
      <c r="AM11" s="3">
        <v>25000</v>
      </c>
      <c r="AN11" s="3">
        <v>25000</v>
      </c>
      <c r="AO11" s="3">
        <v>25000</v>
      </c>
      <c r="AP11" s="3">
        <v>25000</v>
      </c>
      <c r="AQ11" s="3">
        <v>25000</v>
      </c>
      <c r="AR11" s="3">
        <v>25000</v>
      </c>
      <c r="AS11" s="3">
        <v>25000</v>
      </c>
      <c r="AT11" s="3">
        <v>25000</v>
      </c>
      <c r="AU11" s="3">
        <v>25000</v>
      </c>
      <c r="AV11" s="3">
        <v>25000</v>
      </c>
      <c r="AW11" s="3">
        <v>25000</v>
      </c>
      <c r="AX11" s="3">
        <v>25000</v>
      </c>
      <c r="AY11" s="3">
        <v>25000</v>
      </c>
      <c r="AZ11" s="3">
        <v>25000</v>
      </c>
      <c r="BA11" s="3">
        <v>25000</v>
      </c>
      <c r="BB11" s="3">
        <v>25000</v>
      </c>
      <c r="BC11" s="3">
        <v>25000</v>
      </c>
      <c r="BD11" s="3">
        <v>25000</v>
      </c>
      <c r="BE11" s="3">
        <v>25000</v>
      </c>
      <c r="BF11" s="3">
        <v>25000</v>
      </c>
      <c r="BG11" s="3">
        <v>25000</v>
      </c>
      <c r="BH11" s="3">
        <v>25000</v>
      </c>
      <c r="BI11" s="3">
        <v>25000</v>
      </c>
      <c r="BJ11" s="29">
        <v>25000</v>
      </c>
      <c r="BK11" s="3">
        <v>25000</v>
      </c>
      <c r="BL11" s="3">
        <v>25000</v>
      </c>
      <c r="BM11" s="3">
        <v>25000</v>
      </c>
      <c r="BN11" s="3">
        <v>25000</v>
      </c>
      <c r="BO11" s="3">
        <v>25000</v>
      </c>
      <c r="BP11" s="3">
        <v>25000</v>
      </c>
      <c r="BQ11" s="3">
        <v>25000</v>
      </c>
      <c r="BR11" s="3">
        <v>25000</v>
      </c>
      <c r="BS11" s="3">
        <v>25000</v>
      </c>
      <c r="BT11" s="3">
        <v>25000</v>
      </c>
    </row>
    <row r="12" spans="1:72" ht="13.5" thickBot="1" x14ac:dyDescent="0.25">
      <c r="A12">
        <v>20835</v>
      </c>
      <c r="B12" t="s">
        <v>6</v>
      </c>
      <c r="C12" s="3">
        <v>20000</v>
      </c>
      <c r="D12" s="1">
        <v>33664</v>
      </c>
      <c r="E12" s="1">
        <v>37315</v>
      </c>
      <c r="F12" t="s">
        <v>5</v>
      </c>
      <c r="G12" s="6" t="s">
        <v>79</v>
      </c>
      <c r="H12" s="3">
        <v>20000</v>
      </c>
      <c r="I12" s="3">
        <v>20000</v>
      </c>
      <c r="J12" s="3">
        <v>20000</v>
      </c>
      <c r="K12" s="3">
        <v>20000</v>
      </c>
      <c r="L12" s="3">
        <v>20000</v>
      </c>
      <c r="M12" s="71">
        <v>20000</v>
      </c>
      <c r="N12" s="3">
        <v>20000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</row>
    <row r="13" spans="1:72" ht="13.5" thickBot="1" x14ac:dyDescent="0.25">
      <c r="A13">
        <v>21175</v>
      </c>
      <c r="B13" t="s">
        <v>14</v>
      </c>
      <c r="C13" s="3">
        <v>150000</v>
      </c>
      <c r="D13" s="1">
        <v>33679</v>
      </c>
      <c r="E13" s="1">
        <v>39172</v>
      </c>
      <c r="F13" t="s">
        <v>5</v>
      </c>
      <c r="G13" s="6">
        <v>38807</v>
      </c>
      <c r="H13" s="3">
        <v>150000</v>
      </c>
      <c r="I13" s="3">
        <v>150000</v>
      </c>
      <c r="J13" s="3">
        <v>150000</v>
      </c>
      <c r="K13" s="3">
        <v>150000</v>
      </c>
      <c r="L13" s="3">
        <v>150000</v>
      </c>
      <c r="M13" s="71">
        <v>150000</v>
      </c>
      <c r="N13" s="3">
        <v>150000</v>
      </c>
      <c r="O13" s="3">
        <v>150000</v>
      </c>
      <c r="P13" s="3">
        <v>150000</v>
      </c>
      <c r="Q13" s="3">
        <v>150000</v>
      </c>
      <c r="R13" s="3">
        <v>150000</v>
      </c>
      <c r="S13" s="3">
        <v>150000</v>
      </c>
      <c r="T13" s="3">
        <v>150000</v>
      </c>
      <c r="U13" s="3">
        <v>150000</v>
      </c>
      <c r="V13" s="3">
        <v>150000</v>
      </c>
      <c r="W13" s="3">
        <v>150000</v>
      </c>
      <c r="X13" s="3">
        <v>150000</v>
      </c>
      <c r="Y13" s="3">
        <v>150000</v>
      </c>
      <c r="Z13" s="3">
        <v>150000</v>
      </c>
      <c r="AA13" s="3">
        <v>150000</v>
      </c>
      <c r="AB13" s="3">
        <v>150000</v>
      </c>
      <c r="AC13" s="3">
        <v>150000</v>
      </c>
      <c r="AD13" s="3">
        <v>150000</v>
      </c>
      <c r="AE13" s="3">
        <v>150000</v>
      </c>
      <c r="AF13" s="3">
        <v>150000</v>
      </c>
      <c r="AG13" s="3">
        <v>150000</v>
      </c>
      <c r="AH13" s="3">
        <v>150000</v>
      </c>
      <c r="AI13" s="3">
        <v>150000</v>
      </c>
      <c r="AJ13" s="3">
        <v>150000</v>
      </c>
      <c r="AK13" s="3">
        <v>150000</v>
      </c>
      <c r="AL13" s="3">
        <v>150000</v>
      </c>
      <c r="AM13" s="3">
        <v>150000</v>
      </c>
      <c r="AN13" s="3">
        <v>150000</v>
      </c>
      <c r="AO13" s="3">
        <v>150000</v>
      </c>
      <c r="AP13" s="3">
        <v>150000</v>
      </c>
      <c r="AQ13" s="3">
        <v>150000</v>
      </c>
      <c r="AR13" s="3">
        <v>150000</v>
      </c>
      <c r="AS13" s="3">
        <v>150000</v>
      </c>
      <c r="AT13" s="3">
        <v>150000</v>
      </c>
      <c r="AU13" s="3">
        <v>150000</v>
      </c>
      <c r="AV13" s="3">
        <v>150000</v>
      </c>
      <c r="AW13" s="3">
        <v>150000</v>
      </c>
      <c r="AX13" s="3">
        <v>150000</v>
      </c>
      <c r="AY13" s="3">
        <v>150000</v>
      </c>
      <c r="AZ13" s="3">
        <v>150000</v>
      </c>
      <c r="BA13" s="3">
        <v>150000</v>
      </c>
      <c r="BB13" s="3">
        <v>150000</v>
      </c>
      <c r="BC13" s="3">
        <v>150000</v>
      </c>
      <c r="BD13" s="3">
        <v>150000</v>
      </c>
      <c r="BE13" s="3">
        <v>150000</v>
      </c>
      <c r="BF13" s="3">
        <v>150000</v>
      </c>
      <c r="BG13" s="3">
        <v>150000</v>
      </c>
      <c r="BH13" s="3">
        <v>150000</v>
      </c>
      <c r="BI13" s="3">
        <v>150000</v>
      </c>
      <c r="BJ13" s="3">
        <v>150000</v>
      </c>
      <c r="BK13" s="29">
        <v>150000</v>
      </c>
      <c r="BL13" s="3">
        <v>150000</v>
      </c>
      <c r="BM13" s="3">
        <v>150000</v>
      </c>
      <c r="BN13" s="3">
        <v>150000</v>
      </c>
      <c r="BO13" s="3">
        <v>150000</v>
      </c>
      <c r="BP13" s="3">
        <v>150000</v>
      </c>
      <c r="BQ13" s="3">
        <v>150000</v>
      </c>
      <c r="BR13" s="3">
        <v>150000</v>
      </c>
      <c r="BS13" s="3">
        <v>150000</v>
      </c>
      <c r="BT13" s="3">
        <v>150000</v>
      </c>
    </row>
    <row r="14" spans="1:72" ht="13.5" thickBot="1" x14ac:dyDescent="0.25">
      <c r="A14">
        <v>21372</v>
      </c>
      <c r="B14" t="s">
        <v>50</v>
      </c>
      <c r="C14" s="3">
        <v>1346</v>
      </c>
      <c r="D14" s="1">
        <v>34001</v>
      </c>
      <c r="E14" s="1">
        <v>37986</v>
      </c>
      <c r="F14" t="s">
        <v>5</v>
      </c>
      <c r="G14" s="6">
        <v>37621</v>
      </c>
      <c r="H14" s="3">
        <v>1346</v>
      </c>
      <c r="I14" s="3">
        <v>1346</v>
      </c>
      <c r="J14" s="3">
        <v>1346</v>
      </c>
      <c r="K14" s="3">
        <v>1346</v>
      </c>
      <c r="L14" s="3">
        <v>1346</v>
      </c>
      <c r="M14" s="71">
        <v>1346</v>
      </c>
      <c r="N14" s="3">
        <v>1346</v>
      </c>
      <c r="O14" s="3">
        <v>1346</v>
      </c>
      <c r="P14" s="3">
        <v>1346</v>
      </c>
      <c r="Q14" s="3">
        <v>1346</v>
      </c>
      <c r="R14" s="3">
        <v>1346</v>
      </c>
      <c r="S14" s="3">
        <v>1346</v>
      </c>
      <c r="T14" s="3">
        <v>1346</v>
      </c>
      <c r="U14" s="3">
        <v>1346</v>
      </c>
      <c r="V14" s="3">
        <v>1346</v>
      </c>
      <c r="W14" s="3">
        <v>1346</v>
      </c>
      <c r="X14" s="29">
        <v>1346</v>
      </c>
      <c r="Y14" s="3">
        <v>1346</v>
      </c>
      <c r="Z14" s="3">
        <v>1346</v>
      </c>
      <c r="AA14" s="3">
        <v>1346</v>
      </c>
      <c r="AB14" s="3">
        <v>1346</v>
      </c>
      <c r="AC14" s="3">
        <v>1346</v>
      </c>
      <c r="AD14" s="3">
        <v>1346</v>
      </c>
      <c r="AE14" s="3">
        <v>1346</v>
      </c>
      <c r="AF14" s="3">
        <v>1346</v>
      </c>
      <c r="AG14" s="3">
        <v>1346</v>
      </c>
      <c r="AH14" s="3">
        <v>1346</v>
      </c>
      <c r="AI14" s="3">
        <v>1346</v>
      </c>
      <c r="AJ14" s="3">
        <v>1346</v>
      </c>
      <c r="AK14" s="28">
        <v>1346</v>
      </c>
      <c r="AL14" s="28">
        <v>1346</v>
      </c>
      <c r="AM14" s="28">
        <v>1346</v>
      </c>
      <c r="AN14" s="28">
        <v>1346</v>
      </c>
      <c r="AO14" s="28">
        <v>1346</v>
      </c>
      <c r="AP14" s="28">
        <v>1346</v>
      </c>
      <c r="AQ14" s="28">
        <v>1346</v>
      </c>
      <c r="AR14" s="28">
        <v>1346</v>
      </c>
      <c r="AS14" s="28">
        <v>1346</v>
      </c>
      <c r="AT14" s="28">
        <v>1346</v>
      </c>
      <c r="AU14" s="28">
        <v>1346</v>
      </c>
      <c r="AV14" s="28">
        <v>1346</v>
      </c>
      <c r="AW14" s="28">
        <v>1346</v>
      </c>
      <c r="AX14" s="28">
        <v>1346</v>
      </c>
      <c r="AY14" s="28">
        <v>1346</v>
      </c>
      <c r="AZ14" s="28">
        <v>1346</v>
      </c>
      <c r="BA14" s="28">
        <v>1346</v>
      </c>
      <c r="BB14" s="28">
        <v>1346</v>
      </c>
      <c r="BC14" s="28">
        <v>1346</v>
      </c>
      <c r="BD14" s="28">
        <v>1346</v>
      </c>
      <c r="BE14" s="28">
        <v>1346</v>
      </c>
      <c r="BF14" s="28">
        <v>1346</v>
      </c>
      <c r="BG14" s="28">
        <v>1346</v>
      </c>
      <c r="BH14" s="28">
        <v>1346</v>
      </c>
      <c r="BI14" s="28">
        <v>1346</v>
      </c>
      <c r="BJ14" s="28">
        <v>1346</v>
      </c>
      <c r="BK14" s="28">
        <v>1346</v>
      </c>
      <c r="BL14" s="28">
        <v>1346</v>
      </c>
      <c r="BM14" s="28">
        <v>1346</v>
      </c>
      <c r="BN14" s="28">
        <v>1346</v>
      </c>
      <c r="BO14" s="28">
        <v>1346</v>
      </c>
      <c r="BP14" s="28">
        <v>1346</v>
      </c>
      <c r="BQ14" s="28">
        <v>1346</v>
      </c>
      <c r="BR14" s="28">
        <v>1346</v>
      </c>
      <c r="BS14" s="28">
        <v>1346</v>
      </c>
      <c r="BT14" s="28">
        <v>1346</v>
      </c>
    </row>
    <row r="15" spans="1:72" x14ac:dyDescent="0.2">
      <c r="A15">
        <v>25071</v>
      </c>
      <c r="B15" t="s">
        <v>53</v>
      </c>
      <c r="C15" s="3">
        <v>90000</v>
      </c>
      <c r="D15" s="1">
        <v>35400</v>
      </c>
      <c r="E15" s="1">
        <v>39782</v>
      </c>
      <c r="F15" t="s">
        <v>5</v>
      </c>
      <c r="G15" s="6">
        <v>39416</v>
      </c>
      <c r="H15" s="3">
        <v>90000</v>
      </c>
      <c r="I15" s="3">
        <v>90000</v>
      </c>
      <c r="J15" s="3">
        <v>90000</v>
      </c>
      <c r="K15" s="3">
        <v>90000</v>
      </c>
      <c r="L15" s="3">
        <v>90000</v>
      </c>
      <c r="M15" s="71">
        <v>90000</v>
      </c>
      <c r="N15" s="3">
        <v>90000</v>
      </c>
      <c r="O15" s="3">
        <v>90000</v>
      </c>
      <c r="P15" s="3">
        <v>90000</v>
      </c>
      <c r="Q15" s="3">
        <v>90000</v>
      </c>
      <c r="R15" s="3">
        <v>90000</v>
      </c>
      <c r="S15" s="3">
        <v>90000</v>
      </c>
      <c r="T15" s="3">
        <v>90000</v>
      </c>
      <c r="U15" s="3">
        <v>90000</v>
      </c>
      <c r="V15" s="3">
        <v>90000</v>
      </c>
      <c r="W15" s="3">
        <v>90000</v>
      </c>
      <c r="X15" s="3">
        <v>90000</v>
      </c>
      <c r="Y15" s="3">
        <v>90000</v>
      </c>
      <c r="Z15" s="3">
        <v>90000</v>
      </c>
      <c r="AA15" s="3">
        <v>90000</v>
      </c>
      <c r="AB15" s="3">
        <v>90000</v>
      </c>
      <c r="AC15" s="3">
        <v>90000</v>
      </c>
      <c r="AD15" s="3">
        <v>90000</v>
      </c>
      <c r="AE15" s="3">
        <v>90000</v>
      </c>
      <c r="AF15" s="3">
        <v>90000</v>
      </c>
      <c r="AG15" s="3">
        <v>90000</v>
      </c>
      <c r="AH15" s="3">
        <v>90000</v>
      </c>
      <c r="AI15" s="3">
        <v>90000</v>
      </c>
      <c r="AJ15" s="3">
        <v>90000</v>
      </c>
      <c r="AK15" s="3">
        <v>90000</v>
      </c>
      <c r="AL15" s="3">
        <v>90000</v>
      </c>
      <c r="AM15" s="3">
        <v>90000</v>
      </c>
      <c r="AN15" s="3">
        <v>90000</v>
      </c>
      <c r="AO15" s="3">
        <v>90000</v>
      </c>
      <c r="AP15" s="3">
        <v>90000</v>
      </c>
      <c r="AQ15" s="3">
        <v>90000</v>
      </c>
      <c r="AR15" s="3">
        <v>90000</v>
      </c>
      <c r="AS15" s="3">
        <v>90000</v>
      </c>
      <c r="AT15" s="3">
        <v>90000</v>
      </c>
      <c r="AU15" s="3">
        <v>90000</v>
      </c>
      <c r="AV15" s="3">
        <v>90000</v>
      </c>
      <c r="AW15" s="3">
        <v>90000</v>
      </c>
      <c r="AX15" s="3">
        <v>90000</v>
      </c>
      <c r="AY15" s="3">
        <v>90000</v>
      </c>
      <c r="AZ15" s="3">
        <v>90000</v>
      </c>
      <c r="BA15" s="3">
        <v>90000</v>
      </c>
      <c r="BB15" s="3">
        <v>90000</v>
      </c>
      <c r="BC15" s="3">
        <v>90000</v>
      </c>
      <c r="BD15" s="3">
        <v>90000</v>
      </c>
      <c r="BE15" s="3">
        <v>90000</v>
      </c>
      <c r="BF15" s="3">
        <v>90000</v>
      </c>
      <c r="BG15" s="3">
        <v>90000</v>
      </c>
      <c r="BH15" s="3">
        <v>90000</v>
      </c>
      <c r="BI15" s="3">
        <v>90000</v>
      </c>
      <c r="BJ15" s="3">
        <v>90000</v>
      </c>
      <c r="BK15" s="3">
        <v>90000</v>
      </c>
      <c r="BL15" s="3">
        <v>90000</v>
      </c>
      <c r="BM15" s="3">
        <v>90000</v>
      </c>
      <c r="BN15" s="3">
        <v>90000</v>
      </c>
      <c r="BO15" s="3">
        <v>90000</v>
      </c>
      <c r="BP15" s="3">
        <v>90000</v>
      </c>
      <c r="BQ15" s="3">
        <v>90000</v>
      </c>
      <c r="BR15" s="3">
        <v>90000</v>
      </c>
      <c r="BS15" s="3">
        <v>90000</v>
      </c>
      <c r="BT15" s="3">
        <v>90000</v>
      </c>
    </row>
    <row r="16" spans="1:72" x14ac:dyDescent="0.2">
      <c r="A16">
        <v>24568</v>
      </c>
      <c r="B16" t="s">
        <v>19</v>
      </c>
      <c r="C16" s="3">
        <v>32000</v>
      </c>
      <c r="D16" s="1">
        <v>35400</v>
      </c>
      <c r="E16" s="1">
        <v>37256</v>
      </c>
      <c r="F16" t="s">
        <v>5</v>
      </c>
      <c r="G16" s="2" t="s">
        <v>79</v>
      </c>
      <c r="H16" s="3">
        <v>32000</v>
      </c>
      <c r="I16" s="3">
        <v>32000</v>
      </c>
      <c r="J16" s="3">
        <v>32000</v>
      </c>
      <c r="K16" s="3">
        <v>32000</v>
      </c>
      <c r="L16" s="3">
        <v>32000</v>
      </c>
      <c r="M16" s="31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</row>
    <row r="17" spans="1:72" x14ac:dyDescent="0.2">
      <c r="A17">
        <v>24654</v>
      </c>
      <c r="B17" t="s">
        <v>20</v>
      </c>
      <c r="C17" s="3">
        <v>8000</v>
      </c>
      <c r="D17" s="1">
        <v>35400</v>
      </c>
      <c r="E17" s="1">
        <v>37256</v>
      </c>
      <c r="F17" t="s">
        <v>5</v>
      </c>
      <c r="G17" s="2" t="s">
        <v>79</v>
      </c>
      <c r="H17" s="3">
        <v>8000</v>
      </c>
      <c r="I17" s="3">
        <v>8000</v>
      </c>
      <c r="J17" s="3">
        <v>8000</v>
      </c>
      <c r="K17" s="3">
        <v>8000</v>
      </c>
      <c r="L17" s="3">
        <v>8000</v>
      </c>
      <c r="M17" s="31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</row>
    <row r="18" spans="1:72" ht="13.5" thickBot="1" x14ac:dyDescent="0.25">
      <c r="A18">
        <v>24809</v>
      </c>
      <c r="B18" t="s">
        <v>14</v>
      </c>
      <c r="C18" s="3">
        <v>20000</v>
      </c>
      <c r="D18" s="1">
        <v>35400</v>
      </c>
      <c r="E18" s="1">
        <v>37225</v>
      </c>
      <c r="F18" t="s">
        <v>5</v>
      </c>
      <c r="G18" s="2" t="s">
        <v>79</v>
      </c>
      <c r="H18" s="3">
        <v>20000</v>
      </c>
      <c r="I18" s="3">
        <v>20000</v>
      </c>
      <c r="J18" s="3">
        <v>20000</v>
      </c>
      <c r="K18" s="3">
        <v>20000</v>
      </c>
      <c r="L18" s="28"/>
      <c r="M18" s="31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</row>
    <row r="19" spans="1:72" ht="13.5" thickBot="1" x14ac:dyDescent="0.25">
      <c r="A19">
        <v>25025</v>
      </c>
      <c r="B19" t="s">
        <v>27</v>
      </c>
      <c r="C19" s="3">
        <v>80000</v>
      </c>
      <c r="D19" s="1">
        <v>35400</v>
      </c>
      <c r="E19" s="1">
        <v>39051</v>
      </c>
      <c r="F19" t="s">
        <v>5</v>
      </c>
      <c r="G19" s="6">
        <v>38686</v>
      </c>
      <c r="H19" s="3">
        <v>80000</v>
      </c>
      <c r="I19" s="3">
        <v>80000</v>
      </c>
      <c r="J19" s="3">
        <v>80000</v>
      </c>
      <c r="K19" s="3">
        <v>80000</v>
      </c>
      <c r="L19" s="3">
        <v>80000</v>
      </c>
      <c r="M19" s="71">
        <v>80000</v>
      </c>
      <c r="N19" s="3">
        <v>80000</v>
      </c>
      <c r="O19" s="3">
        <v>80000</v>
      </c>
      <c r="P19" s="3">
        <v>80000</v>
      </c>
      <c r="Q19" s="3">
        <v>80000</v>
      </c>
      <c r="R19" s="3">
        <v>80000</v>
      </c>
      <c r="S19" s="3">
        <v>80000</v>
      </c>
      <c r="T19" s="3">
        <v>80000</v>
      </c>
      <c r="U19" s="3">
        <v>80000</v>
      </c>
      <c r="V19" s="3">
        <v>80000</v>
      </c>
      <c r="W19" s="3">
        <v>80000</v>
      </c>
      <c r="X19" s="3">
        <v>80000</v>
      </c>
      <c r="Y19" s="3">
        <v>80000</v>
      </c>
      <c r="Z19" s="3">
        <v>80000</v>
      </c>
      <c r="AA19" s="3">
        <v>80000</v>
      </c>
      <c r="AB19" s="3">
        <v>80000</v>
      </c>
      <c r="AC19" s="3">
        <v>80000</v>
      </c>
      <c r="AD19" s="3">
        <v>80000</v>
      </c>
      <c r="AE19" s="3">
        <v>80000</v>
      </c>
      <c r="AF19" s="3">
        <v>80000</v>
      </c>
      <c r="AG19" s="3">
        <v>80000</v>
      </c>
      <c r="AH19" s="3">
        <v>80000</v>
      </c>
      <c r="AI19" s="3">
        <v>80000</v>
      </c>
      <c r="AJ19" s="3">
        <v>80000</v>
      </c>
      <c r="AK19" s="3">
        <v>80000</v>
      </c>
      <c r="AL19" s="3">
        <v>80000</v>
      </c>
      <c r="AM19" s="3">
        <v>80000</v>
      </c>
      <c r="AN19" s="3">
        <v>80000</v>
      </c>
      <c r="AO19" s="3">
        <v>80000</v>
      </c>
      <c r="AP19" s="3">
        <v>80000</v>
      </c>
      <c r="AQ19" s="3">
        <v>80000</v>
      </c>
      <c r="AR19" s="3">
        <v>80000</v>
      </c>
      <c r="AS19" s="3">
        <v>80000</v>
      </c>
      <c r="AT19" s="3">
        <v>80000</v>
      </c>
      <c r="AU19" s="3">
        <v>80000</v>
      </c>
      <c r="AV19" s="3">
        <v>60000</v>
      </c>
      <c r="AW19" s="3">
        <v>60000</v>
      </c>
      <c r="AX19" s="3">
        <v>60000</v>
      </c>
      <c r="AY19" s="3">
        <v>60000</v>
      </c>
      <c r="AZ19" s="3">
        <v>60000</v>
      </c>
      <c r="BA19" s="3">
        <v>60000</v>
      </c>
      <c r="BB19" s="3">
        <v>60000</v>
      </c>
      <c r="BC19" s="3">
        <v>60000</v>
      </c>
      <c r="BD19" s="3">
        <v>60000</v>
      </c>
      <c r="BE19" s="3">
        <v>60000</v>
      </c>
      <c r="BF19" s="3">
        <v>60000</v>
      </c>
      <c r="BG19" s="29">
        <v>60000</v>
      </c>
      <c r="BH19" s="3">
        <v>60000</v>
      </c>
      <c r="BI19" s="3">
        <v>60000</v>
      </c>
      <c r="BJ19" s="3">
        <v>60000</v>
      </c>
      <c r="BK19" s="3">
        <v>60000</v>
      </c>
      <c r="BL19" s="3">
        <v>60000</v>
      </c>
      <c r="BM19" s="3">
        <v>60000</v>
      </c>
      <c r="BN19" s="3">
        <v>60000</v>
      </c>
      <c r="BO19" s="3">
        <v>60000</v>
      </c>
      <c r="BP19" s="3">
        <v>60000</v>
      </c>
      <c r="BQ19" s="3">
        <v>60000</v>
      </c>
      <c r="BR19" s="3">
        <v>60000</v>
      </c>
      <c r="BS19" s="3">
        <v>60000</v>
      </c>
      <c r="BT19" s="31">
        <v>60000</v>
      </c>
    </row>
    <row r="20" spans="1:72" ht="13.5" thickBot="1" x14ac:dyDescent="0.25">
      <c r="A20">
        <v>24670</v>
      </c>
      <c r="B20" t="s">
        <v>23</v>
      </c>
      <c r="C20" s="3">
        <v>10000</v>
      </c>
      <c r="D20" s="1">
        <v>35490</v>
      </c>
      <c r="E20" s="1">
        <v>39172</v>
      </c>
      <c r="F20" t="s">
        <v>5</v>
      </c>
      <c r="G20" s="6">
        <v>38807</v>
      </c>
      <c r="H20" s="3">
        <v>10000</v>
      </c>
      <c r="I20" s="3">
        <v>10000</v>
      </c>
      <c r="J20" s="3">
        <v>10000</v>
      </c>
      <c r="K20" s="3">
        <v>10000</v>
      </c>
      <c r="L20" s="3">
        <v>10000</v>
      </c>
      <c r="M20" s="71">
        <v>10000</v>
      </c>
      <c r="N20" s="3">
        <v>10000</v>
      </c>
      <c r="O20" s="3">
        <v>10000</v>
      </c>
      <c r="P20" s="3">
        <v>10000</v>
      </c>
      <c r="Q20" s="3">
        <v>10000</v>
      </c>
      <c r="R20" s="3">
        <v>10000</v>
      </c>
      <c r="S20" s="3">
        <v>10000</v>
      </c>
      <c r="T20" s="3">
        <v>10000</v>
      </c>
      <c r="U20" s="3">
        <v>10000</v>
      </c>
      <c r="V20" s="3">
        <v>10000</v>
      </c>
      <c r="W20" s="3">
        <v>10000</v>
      </c>
      <c r="X20" s="3">
        <v>10000</v>
      </c>
      <c r="Y20" s="3">
        <v>10000</v>
      </c>
      <c r="Z20" s="3">
        <v>10000</v>
      </c>
      <c r="AA20" s="3">
        <v>10000</v>
      </c>
      <c r="AB20" s="3">
        <v>10000</v>
      </c>
      <c r="AC20" s="3">
        <v>10000</v>
      </c>
      <c r="AD20" s="3">
        <v>10000</v>
      </c>
      <c r="AE20" s="3">
        <v>10000</v>
      </c>
      <c r="AF20" s="3">
        <v>10000</v>
      </c>
      <c r="AG20" s="3">
        <v>10000</v>
      </c>
      <c r="AH20" s="3">
        <v>10000</v>
      </c>
      <c r="AI20" s="3">
        <v>10000</v>
      </c>
      <c r="AJ20" s="3">
        <v>10000</v>
      </c>
      <c r="AK20" s="3">
        <v>10000</v>
      </c>
      <c r="AL20" s="3">
        <v>10000</v>
      </c>
      <c r="AM20" s="3">
        <v>10000</v>
      </c>
      <c r="AN20" s="3">
        <v>10000</v>
      </c>
      <c r="AO20" s="3">
        <v>10000</v>
      </c>
      <c r="AP20" s="3">
        <v>10000</v>
      </c>
      <c r="AQ20" s="3">
        <v>10000</v>
      </c>
      <c r="AR20" s="3">
        <v>10000</v>
      </c>
      <c r="AS20" s="3">
        <v>10000</v>
      </c>
      <c r="AT20" s="3">
        <v>10000</v>
      </c>
      <c r="AU20" s="3">
        <v>10000</v>
      </c>
      <c r="AV20" s="3">
        <v>10000</v>
      </c>
      <c r="AW20" s="3">
        <v>10000</v>
      </c>
      <c r="AX20" s="3">
        <v>10000</v>
      </c>
      <c r="AY20" s="3">
        <v>10000</v>
      </c>
      <c r="AZ20" s="3">
        <v>10000</v>
      </c>
      <c r="BA20" s="3">
        <v>10000</v>
      </c>
      <c r="BB20" s="3">
        <v>10000</v>
      </c>
      <c r="BC20" s="3">
        <v>10000</v>
      </c>
      <c r="BD20" s="3">
        <v>10000</v>
      </c>
      <c r="BE20" s="3">
        <v>10000</v>
      </c>
      <c r="BF20" s="3">
        <v>10000</v>
      </c>
      <c r="BG20" s="3">
        <v>10000</v>
      </c>
      <c r="BH20" s="3">
        <v>10000</v>
      </c>
      <c r="BI20" s="3">
        <v>10000</v>
      </c>
      <c r="BJ20" s="3">
        <v>10000</v>
      </c>
      <c r="BK20" s="29">
        <v>10000</v>
      </c>
      <c r="BL20" s="3">
        <v>10000</v>
      </c>
      <c r="BM20" s="3">
        <v>10000</v>
      </c>
      <c r="BN20" s="3">
        <v>10000</v>
      </c>
      <c r="BO20" s="3">
        <v>10000</v>
      </c>
      <c r="BP20" s="3">
        <v>10000</v>
      </c>
      <c r="BQ20" s="3">
        <v>10000</v>
      </c>
      <c r="BR20" s="3">
        <v>10000</v>
      </c>
      <c r="BS20" s="3">
        <v>10000</v>
      </c>
      <c r="BT20" s="3">
        <v>10000</v>
      </c>
    </row>
    <row r="21" spans="1:72" ht="13.5" thickBot="1" x14ac:dyDescent="0.25">
      <c r="A21">
        <v>25700</v>
      </c>
      <c r="B21" t="s">
        <v>53</v>
      </c>
      <c r="C21" s="3">
        <v>25000</v>
      </c>
      <c r="D21" s="1">
        <v>35796</v>
      </c>
      <c r="E21" s="1">
        <v>37621</v>
      </c>
      <c r="F21" t="s">
        <v>5</v>
      </c>
      <c r="G21" s="6">
        <v>37256</v>
      </c>
      <c r="H21" s="3">
        <v>25000</v>
      </c>
      <c r="I21" s="3">
        <v>25000</v>
      </c>
      <c r="J21" s="3">
        <v>25000</v>
      </c>
      <c r="K21" s="3">
        <v>25000</v>
      </c>
      <c r="L21" s="29">
        <v>25000</v>
      </c>
      <c r="M21" s="71">
        <v>25000</v>
      </c>
      <c r="N21" s="3">
        <v>25000</v>
      </c>
      <c r="O21" s="3">
        <v>25000</v>
      </c>
      <c r="P21" s="3">
        <v>25000</v>
      </c>
      <c r="Q21" s="3">
        <v>25000</v>
      </c>
      <c r="R21" s="3">
        <v>25000</v>
      </c>
      <c r="S21" s="3">
        <v>25000</v>
      </c>
      <c r="T21" s="3">
        <v>25000</v>
      </c>
      <c r="U21" s="3">
        <v>25000</v>
      </c>
      <c r="V21" s="3">
        <v>25000</v>
      </c>
      <c r="W21" s="3">
        <v>25000</v>
      </c>
      <c r="X21" s="3">
        <v>25000</v>
      </c>
      <c r="Y21" s="28">
        <v>25000</v>
      </c>
      <c r="Z21" s="28">
        <v>25000</v>
      </c>
      <c r="AA21" s="28">
        <v>25000</v>
      </c>
      <c r="AB21" s="28">
        <v>25000</v>
      </c>
      <c r="AC21" s="28">
        <v>25000</v>
      </c>
      <c r="AD21" s="28">
        <v>25000</v>
      </c>
      <c r="AE21" s="28">
        <v>25000</v>
      </c>
      <c r="AF21" s="28">
        <v>25000</v>
      </c>
      <c r="AG21" s="28">
        <v>25000</v>
      </c>
      <c r="AH21" s="28">
        <v>25000</v>
      </c>
      <c r="AI21" s="28">
        <v>25000</v>
      </c>
      <c r="AJ21" s="28">
        <v>25000</v>
      </c>
      <c r="AK21" s="28">
        <v>25000</v>
      </c>
      <c r="AL21" s="28">
        <v>25000</v>
      </c>
      <c r="AM21" s="28">
        <v>25000</v>
      </c>
      <c r="AN21" s="28">
        <v>25000</v>
      </c>
      <c r="AO21" s="28">
        <v>25000</v>
      </c>
      <c r="AP21" s="28">
        <v>25000</v>
      </c>
      <c r="AQ21" s="28">
        <v>25000</v>
      </c>
      <c r="AR21" s="28">
        <v>25000</v>
      </c>
      <c r="AS21" s="28">
        <v>25000</v>
      </c>
      <c r="AT21" s="28">
        <v>25000</v>
      </c>
      <c r="AU21" s="28">
        <v>25000</v>
      </c>
      <c r="AV21" s="28">
        <v>25000</v>
      </c>
      <c r="AW21" s="28">
        <v>25000</v>
      </c>
      <c r="AX21" s="28">
        <v>25000</v>
      </c>
      <c r="AY21" s="28">
        <v>25000</v>
      </c>
      <c r="AZ21" s="28">
        <v>25000</v>
      </c>
      <c r="BA21" s="28">
        <v>25000</v>
      </c>
      <c r="BB21" s="28">
        <v>25000</v>
      </c>
      <c r="BC21" s="28">
        <v>25000</v>
      </c>
      <c r="BD21" s="28">
        <v>25000</v>
      </c>
      <c r="BE21" s="28">
        <v>25000</v>
      </c>
      <c r="BF21" s="28">
        <v>25000</v>
      </c>
      <c r="BG21" s="28">
        <v>25000</v>
      </c>
      <c r="BH21" s="28">
        <v>25000</v>
      </c>
      <c r="BI21" s="28">
        <v>25000</v>
      </c>
      <c r="BJ21" s="28">
        <v>25000</v>
      </c>
      <c r="BK21" s="28">
        <v>25000</v>
      </c>
      <c r="BL21" s="28">
        <v>25000</v>
      </c>
      <c r="BM21" s="28">
        <v>25000</v>
      </c>
      <c r="BN21" s="28">
        <v>25000</v>
      </c>
      <c r="BO21" s="28">
        <v>25000</v>
      </c>
      <c r="BP21" s="28">
        <v>25000</v>
      </c>
      <c r="BQ21" s="28">
        <v>25000</v>
      </c>
      <c r="BR21" s="28">
        <v>25000</v>
      </c>
      <c r="BS21" s="28">
        <v>25000</v>
      </c>
      <c r="BT21" s="28">
        <v>25000</v>
      </c>
    </row>
    <row r="22" spans="1:72" ht="13.5" thickBot="1" x14ac:dyDescent="0.25">
      <c r="A22">
        <v>25923</v>
      </c>
      <c r="B22" t="s">
        <v>29</v>
      </c>
      <c r="C22" s="3">
        <v>20000</v>
      </c>
      <c r="D22" s="1">
        <v>35855</v>
      </c>
      <c r="E22" s="1">
        <v>39141</v>
      </c>
      <c r="F22" t="s">
        <v>5</v>
      </c>
      <c r="G22" s="6">
        <v>38776</v>
      </c>
      <c r="H22" s="3">
        <v>20000</v>
      </c>
      <c r="I22" s="3">
        <v>20000</v>
      </c>
      <c r="J22" s="3">
        <v>20000</v>
      </c>
      <c r="K22" s="3">
        <v>20000</v>
      </c>
      <c r="L22" s="3">
        <v>20000</v>
      </c>
      <c r="M22" s="71">
        <v>20000</v>
      </c>
      <c r="N22" s="3">
        <v>20000</v>
      </c>
      <c r="O22" s="3">
        <v>20000</v>
      </c>
      <c r="P22" s="3">
        <v>20000</v>
      </c>
      <c r="Q22" s="3">
        <v>20000</v>
      </c>
      <c r="R22" s="3">
        <v>20000</v>
      </c>
      <c r="S22" s="3">
        <v>20000</v>
      </c>
      <c r="T22" s="3">
        <v>20000</v>
      </c>
      <c r="U22" s="3">
        <v>20000</v>
      </c>
      <c r="V22" s="3">
        <v>20000</v>
      </c>
      <c r="W22" s="3">
        <v>20000</v>
      </c>
      <c r="X22" s="3">
        <v>20000</v>
      </c>
      <c r="Y22" s="3">
        <v>20000</v>
      </c>
      <c r="Z22" s="3">
        <v>20000</v>
      </c>
      <c r="AA22" s="3">
        <v>20000</v>
      </c>
      <c r="AB22" s="3">
        <v>20000</v>
      </c>
      <c r="AC22" s="3">
        <v>20000</v>
      </c>
      <c r="AD22" s="3">
        <v>20000</v>
      </c>
      <c r="AE22" s="3">
        <v>20000</v>
      </c>
      <c r="AF22" s="3">
        <v>20000</v>
      </c>
      <c r="AG22" s="3">
        <v>20000</v>
      </c>
      <c r="AH22" s="3">
        <v>20000</v>
      </c>
      <c r="AI22" s="3">
        <v>20000</v>
      </c>
      <c r="AJ22" s="3">
        <v>20000</v>
      </c>
      <c r="AK22" s="3">
        <v>20000</v>
      </c>
      <c r="AL22" s="3">
        <v>20000</v>
      </c>
      <c r="AM22" s="3">
        <v>20000</v>
      </c>
      <c r="AN22" s="3">
        <v>20000</v>
      </c>
      <c r="AO22" s="3">
        <v>20000</v>
      </c>
      <c r="AP22" s="3">
        <v>20000</v>
      </c>
      <c r="AQ22" s="3">
        <v>20000</v>
      </c>
      <c r="AR22" s="3">
        <v>20000</v>
      </c>
      <c r="AS22" s="3">
        <v>20000</v>
      </c>
      <c r="AT22" s="3">
        <v>20000</v>
      </c>
      <c r="AU22" s="3">
        <v>20000</v>
      </c>
      <c r="AV22" s="3">
        <v>20000</v>
      </c>
      <c r="AW22" s="3">
        <v>20000</v>
      </c>
      <c r="AX22" s="3">
        <v>20000</v>
      </c>
      <c r="AY22" s="3">
        <v>20000</v>
      </c>
      <c r="AZ22" s="3">
        <v>20000</v>
      </c>
      <c r="BA22" s="3">
        <v>20000</v>
      </c>
      <c r="BB22" s="3">
        <v>20000</v>
      </c>
      <c r="BC22" s="3">
        <v>20000</v>
      </c>
      <c r="BD22" s="3">
        <v>20000</v>
      </c>
      <c r="BE22" s="3">
        <v>20000</v>
      </c>
      <c r="BF22" s="3">
        <v>20000</v>
      </c>
      <c r="BG22" s="3">
        <v>20000</v>
      </c>
      <c r="BH22" s="3">
        <v>20000</v>
      </c>
      <c r="BI22" s="3">
        <v>20000</v>
      </c>
      <c r="BJ22" s="29">
        <v>20000</v>
      </c>
      <c r="BK22" s="3">
        <v>20000</v>
      </c>
      <c r="BL22" s="3">
        <v>20000</v>
      </c>
      <c r="BM22" s="3">
        <v>20000</v>
      </c>
      <c r="BN22" s="3">
        <v>20000</v>
      </c>
      <c r="BO22" s="3">
        <v>20000</v>
      </c>
      <c r="BP22" s="3">
        <v>20000</v>
      </c>
      <c r="BQ22" s="3">
        <v>20000</v>
      </c>
      <c r="BR22" s="3">
        <v>20000</v>
      </c>
      <c r="BS22" s="3">
        <v>20000</v>
      </c>
      <c r="BT22" s="3">
        <v>20000</v>
      </c>
    </row>
    <row r="23" spans="1:72" ht="13.5" thickBot="1" x14ac:dyDescent="0.25">
      <c r="A23">
        <v>26125</v>
      </c>
      <c r="B23" t="s">
        <v>31</v>
      </c>
      <c r="C23" s="3">
        <v>8600</v>
      </c>
      <c r="D23" s="1">
        <v>35947</v>
      </c>
      <c r="E23" s="1">
        <v>37772</v>
      </c>
      <c r="F23" t="s">
        <v>5</v>
      </c>
      <c r="G23" s="6">
        <v>37407</v>
      </c>
      <c r="H23" s="3">
        <v>8600</v>
      </c>
      <c r="I23" s="3">
        <v>8600</v>
      </c>
      <c r="J23" s="3">
        <v>8600</v>
      </c>
      <c r="K23" s="3">
        <v>8600</v>
      </c>
      <c r="L23" s="3">
        <v>8600</v>
      </c>
      <c r="M23" s="71">
        <v>8600</v>
      </c>
      <c r="N23" s="3">
        <v>8600</v>
      </c>
      <c r="O23" s="3">
        <v>8600</v>
      </c>
      <c r="P23" s="3">
        <v>8600</v>
      </c>
      <c r="Q23" s="29">
        <v>8600</v>
      </c>
      <c r="R23" s="3">
        <v>8600</v>
      </c>
      <c r="S23" s="3">
        <v>8600</v>
      </c>
      <c r="T23" s="3">
        <v>8600</v>
      </c>
      <c r="U23" s="3">
        <v>8600</v>
      </c>
      <c r="V23" s="3">
        <v>8600</v>
      </c>
      <c r="W23" s="3">
        <v>8600</v>
      </c>
      <c r="X23" s="3">
        <v>8600</v>
      </c>
      <c r="Y23" s="3">
        <v>8600</v>
      </c>
      <c r="Z23" s="3">
        <v>8600</v>
      </c>
      <c r="AA23" s="3">
        <v>8600</v>
      </c>
      <c r="AB23" s="3">
        <v>8600</v>
      </c>
      <c r="AC23" s="3">
        <v>8600</v>
      </c>
      <c r="AD23" s="28">
        <v>8600</v>
      </c>
      <c r="AE23" s="28">
        <v>8600</v>
      </c>
      <c r="AF23" s="28">
        <v>8600</v>
      </c>
      <c r="AG23" s="28">
        <v>8600</v>
      </c>
      <c r="AH23" s="28">
        <v>8600</v>
      </c>
      <c r="AI23" s="28">
        <v>8600</v>
      </c>
      <c r="AJ23" s="28">
        <v>8600</v>
      </c>
      <c r="AK23" s="28">
        <v>8600</v>
      </c>
      <c r="AL23" s="28">
        <v>8600</v>
      </c>
      <c r="AM23" s="28">
        <v>8600</v>
      </c>
      <c r="AN23" s="28">
        <v>8600</v>
      </c>
      <c r="AO23" s="28">
        <v>8600</v>
      </c>
      <c r="AP23" s="28">
        <v>8600</v>
      </c>
      <c r="AQ23" s="28">
        <v>8600</v>
      </c>
      <c r="AR23" s="28">
        <v>8600</v>
      </c>
      <c r="AS23" s="28">
        <v>8600</v>
      </c>
      <c r="AT23" s="28">
        <v>8600</v>
      </c>
      <c r="AU23" s="28">
        <v>8600</v>
      </c>
      <c r="AV23" s="28">
        <v>8600</v>
      </c>
      <c r="AW23" s="28">
        <v>8600</v>
      </c>
      <c r="AX23" s="28">
        <v>8600</v>
      </c>
      <c r="AY23" s="28">
        <v>8600</v>
      </c>
      <c r="AZ23" s="28">
        <v>8600</v>
      </c>
      <c r="BA23" s="28">
        <v>8600</v>
      </c>
      <c r="BB23" s="28">
        <v>8600</v>
      </c>
      <c r="BC23" s="28">
        <v>8600</v>
      </c>
      <c r="BD23" s="28">
        <v>8600</v>
      </c>
      <c r="BE23" s="28">
        <v>8600</v>
      </c>
      <c r="BF23" s="28">
        <v>8600</v>
      </c>
      <c r="BG23" s="28">
        <v>8600</v>
      </c>
      <c r="BH23" s="28">
        <v>8600</v>
      </c>
      <c r="BI23" s="28">
        <v>8600</v>
      </c>
      <c r="BJ23" s="28">
        <v>8600</v>
      </c>
      <c r="BK23" s="28">
        <v>8600</v>
      </c>
      <c r="BL23" s="28">
        <v>8600</v>
      </c>
      <c r="BM23" s="28">
        <v>8600</v>
      </c>
      <c r="BN23" s="28">
        <v>8600</v>
      </c>
      <c r="BO23" s="28">
        <v>8600</v>
      </c>
      <c r="BP23" s="28">
        <v>8600</v>
      </c>
      <c r="BQ23" s="28">
        <v>8600</v>
      </c>
      <c r="BR23" s="28">
        <v>8600</v>
      </c>
      <c r="BS23" s="28">
        <v>8600</v>
      </c>
      <c r="BT23" s="28">
        <v>8600</v>
      </c>
    </row>
    <row r="24" spans="1:72" ht="13.5" thickBot="1" x14ac:dyDescent="0.25">
      <c r="A24">
        <v>26371</v>
      </c>
      <c r="B24" t="s">
        <v>32</v>
      </c>
      <c r="C24" s="3">
        <v>25000</v>
      </c>
      <c r="D24" s="1">
        <v>36100</v>
      </c>
      <c r="E24" s="1">
        <v>39172</v>
      </c>
      <c r="F24" t="s">
        <v>5</v>
      </c>
      <c r="G24" s="6">
        <v>38807</v>
      </c>
      <c r="H24" s="3">
        <v>25000</v>
      </c>
      <c r="I24" s="3">
        <v>25000</v>
      </c>
      <c r="J24" s="3">
        <v>25000</v>
      </c>
      <c r="K24" s="3">
        <v>25000</v>
      </c>
      <c r="L24" s="3">
        <v>25000</v>
      </c>
      <c r="M24" s="71">
        <v>25000</v>
      </c>
      <c r="N24" s="3">
        <v>25000</v>
      </c>
      <c r="O24" s="3">
        <v>25000</v>
      </c>
      <c r="P24" s="3">
        <v>25000</v>
      </c>
      <c r="Q24" s="3">
        <v>25000</v>
      </c>
      <c r="R24" s="3">
        <v>25000</v>
      </c>
      <c r="S24" s="3">
        <v>25000</v>
      </c>
      <c r="T24" s="3">
        <v>25000</v>
      </c>
      <c r="U24" s="3">
        <v>25000</v>
      </c>
      <c r="V24" s="3">
        <v>25000</v>
      </c>
      <c r="W24" s="3">
        <v>25000</v>
      </c>
      <c r="X24" s="3">
        <v>25000</v>
      </c>
      <c r="Y24" s="3">
        <v>25000</v>
      </c>
      <c r="Z24" s="3">
        <v>25000</v>
      </c>
      <c r="AA24" s="3">
        <v>25000</v>
      </c>
      <c r="AB24" s="3">
        <v>25000</v>
      </c>
      <c r="AC24" s="3">
        <v>25000</v>
      </c>
      <c r="AD24" s="3">
        <v>25000</v>
      </c>
      <c r="AE24" s="3">
        <v>25000</v>
      </c>
      <c r="AF24" s="3">
        <v>25000</v>
      </c>
      <c r="AG24" s="3">
        <v>25000</v>
      </c>
      <c r="AH24" s="3">
        <v>25000</v>
      </c>
      <c r="AI24" s="3">
        <v>25000</v>
      </c>
      <c r="AJ24" s="3">
        <v>25000</v>
      </c>
      <c r="AK24" s="3">
        <v>25000</v>
      </c>
      <c r="AL24" s="3">
        <v>25000</v>
      </c>
      <c r="AM24" s="3">
        <v>25000</v>
      </c>
      <c r="AN24" s="3">
        <v>25000</v>
      </c>
      <c r="AO24" s="3">
        <v>25000</v>
      </c>
      <c r="AP24" s="3">
        <v>25000</v>
      </c>
      <c r="AQ24" s="3">
        <v>25000</v>
      </c>
      <c r="AR24" s="3">
        <v>25000</v>
      </c>
      <c r="AS24" s="3">
        <v>25000</v>
      </c>
      <c r="AT24" s="3">
        <v>25000</v>
      </c>
      <c r="AU24" s="3">
        <v>25000</v>
      </c>
      <c r="AV24" s="3">
        <v>25000</v>
      </c>
      <c r="AW24" s="3">
        <v>25000</v>
      </c>
      <c r="AX24" s="3">
        <v>25000</v>
      </c>
      <c r="AY24" s="3">
        <v>25000</v>
      </c>
      <c r="AZ24" s="3">
        <v>25000</v>
      </c>
      <c r="BA24" s="3">
        <v>25000</v>
      </c>
      <c r="BB24" s="3">
        <v>25000</v>
      </c>
      <c r="BC24" s="3">
        <v>25000</v>
      </c>
      <c r="BD24" s="3">
        <v>25000</v>
      </c>
      <c r="BE24" s="3">
        <v>25000</v>
      </c>
      <c r="BF24" s="3">
        <v>25000</v>
      </c>
      <c r="BG24" s="3">
        <v>25000</v>
      </c>
      <c r="BH24" s="3">
        <v>25000</v>
      </c>
      <c r="BI24" s="3">
        <v>25000</v>
      </c>
      <c r="BJ24" s="3">
        <v>25000</v>
      </c>
      <c r="BK24" s="29">
        <v>25000</v>
      </c>
      <c r="BL24" s="3">
        <v>25000</v>
      </c>
      <c r="BM24" s="3">
        <v>25000</v>
      </c>
      <c r="BN24" s="3">
        <v>25000</v>
      </c>
      <c r="BO24" s="3">
        <v>25000</v>
      </c>
      <c r="BP24" s="3">
        <v>25000</v>
      </c>
      <c r="BQ24" s="3">
        <v>25000</v>
      </c>
      <c r="BR24" s="3">
        <v>25000</v>
      </c>
      <c r="BS24" s="3">
        <v>25000</v>
      </c>
      <c r="BT24" s="3">
        <v>25000</v>
      </c>
    </row>
    <row r="25" spans="1:72" ht="13.5" thickBot="1" x14ac:dyDescent="0.25">
      <c r="A25">
        <v>26677</v>
      </c>
      <c r="B25" t="s">
        <v>54</v>
      </c>
      <c r="C25" s="3">
        <v>25000</v>
      </c>
      <c r="D25" s="1">
        <v>36251</v>
      </c>
      <c r="E25" s="1">
        <v>39172</v>
      </c>
      <c r="F25" t="s">
        <v>5</v>
      </c>
      <c r="G25" s="6">
        <v>38807</v>
      </c>
      <c r="H25" s="3">
        <v>25000</v>
      </c>
      <c r="I25" s="3">
        <v>25000</v>
      </c>
      <c r="J25" s="3">
        <v>25000</v>
      </c>
      <c r="K25" s="3">
        <v>25000</v>
      </c>
      <c r="L25" s="3">
        <v>25000</v>
      </c>
      <c r="M25" s="71">
        <v>25000</v>
      </c>
      <c r="N25" s="3">
        <v>25000</v>
      </c>
      <c r="O25" s="3">
        <v>25000</v>
      </c>
      <c r="P25" s="3">
        <v>25000</v>
      </c>
      <c r="Q25" s="3">
        <v>25000</v>
      </c>
      <c r="R25" s="3">
        <v>25000</v>
      </c>
      <c r="S25" s="3">
        <v>25000</v>
      </c>
      <c r="T25" s="3">
        <v>25000</v>
      </c>
      <c r="U25" s="3">
        <v>25000</v>
      </c>
      <c r="V25" s="3">
        <v>25000</v>
      </c>
      <c r="W25" s="3">
        <v>25000</v>
      </c>
      <c r="X25" s="3">
        <v>25000</v>
      </c>
      <c r="Y25" s="3">
        <v>25000</v>
      </c>
      <c r="Z25" s="3">
        <v>25000</v>
      </c>
      <c r="AA25" s="3">
        <v>25000</v>
      </c>
      <c r="AB25" s="3">
        <v>25000</v>
      </c>
      <c r="AC25" s="3">
        <v>25000</v>
      </c>
      <c r="AD25" s="3">
        <v>25000</v>
      </c>
      <c r="AE25" s="3">
        <v>25000</v>
      </c>
      <c r="AF25" s="3">
        <v>25000</v>
      </c>
      <c r="AG25" s="3">
        <v>25000</v>
      </c>
      <c r="AH25" s="3">
        <v>25000</v>
      </c>
      <c r="AI25" s="3">
        <v>25000</v>
      </c>
      <c r="AJ25" s="3">
        <v>25000</v>
      </c>
      <c r="AK25" s="3">
        <v>25000</v>
      </c>
      <c r="AL25" s="3">
        <v>25000</v>
      </c>
      <c r="AM25" s="3">
        <v>25000</v>
      </c>
      <c r="AN25" s="3">
        <v>25000</v>
      </c>
      <c r="AO25" s="3">
        <v>25000</v>
      </c>
      <c r="AP25" s="3">
        <v>25000</v>
      </c>
      <c r="AQ25" s="3">
        <v>25000</v>
      </c>
      <c r="AR25" s="3">
        <v>25000</v>
      </c>
      <c r="AS25" s="3">
        <v>25000</v>
      </c>
      <c r="AT25" s="3">
        <v>25000</v>
      </c>
      <c r="AU25" s="3">
        <v>25000</v>
      </c>
      <c r="AV25" s="3">
        <v>25000</v>
      </c>
      <c r="AW25" s="3">
        <v>25000</v>
      </c>
      <c r="AX25" s="3">
        <v>25000</v>
      </c>
      <c r="AY25" s="3">
        <v>25000</v>
      </c>
      <c r="AZ25" s="3">
        <v>25000</v>
      </c>
      <c r="BA25" s="3">
        <v>25000</v>
      </c>
      <c r="BB25" s="3">
        <v>25000</v>
      </c>
      <c r="BC25" s="3">
        <v>25000</v>
      </c>
      <c r="BD25" s="3">
        <v>25000</v>
      </c>
      <c r="BE25" s="3">
        <v>25000</v>
      </c>
      <c r="BF25" s="3">
        <v>25000</v>
      </c>
      <c r="BG25" s="3">
        <v>25000</v>
      </c>
      <c r="BH25" s="3">
        <v>25000</v>
      </c>
      <c r="BI25" s="3">
        <v>25000</v>
      </c>
      <c r="BJ25" s="3">
        <v>25000</v>
      </c>
      <c r="BK25" s="29">
        <v>25000</v>
      </c>
      <c r="BL25" s="3">
        <v>25000</v>
      </c>
      <c r="BM25" s="3">
        <v>25000</v>
      </c>
      <c r="BN25" s="3">
        <v>25000</v>
      </c>
      <c r="BO25" s="3">
        <v>25000</v>
      </c>
      <c r="BP25" s="3">
        <v>25000</v>
      </c>
      <c r="BQ25" s="3">
        <v>25000</v>
      </c>
      <c r="BR25" s="3">
        <v>25000</v>
      </c>
      <c r="BS25" s="3">
        <v>25000</v>
      </c>
      <c r="BT25" s="3">
        <v>25000</v>
      </c>
    </row>
    <row r="26" spans="1:72" ht="13.5" thickBot="1" x14ac:dyDescent="0.25">
      <c r="A26">
        <v>26960</v>
      </c>
      <c r="B26" t="s">
        <v>41</v>
      </c>
      <c r="C26" s="3">
        <v>20000</v>
      </c>
      <c r="D26" s="1">
        <v>36617</v>
      </c>
      <c r="E26" s="1">
        <v>38077</v>
      </c>
      <c r="F26" t="s">
        <v>5</v>
      </c>
      <c r="G26" s="6">
        <v>37711</v>
      </c>
      <c r="H26" s="3">
        <v>20000</v>
      </c>
      <c r="I26" s="3">
        <v>20000</v>
      </c>
      <c r="J26" s="3">
        <v>20000</v>
      </c>
      <c r="K26" s="3">
        <v>20000</v>
      </c>
      <c r="L26" s="3">
        <v>20000</v>
      </c>
      <c r="M26" s="71">
        <v>20000</v>
      </c>
      <c r="N26" s="3">
        <v>20000</v>
      </c>
      <c r="O26" s="3">
        <v>20000</v>
      </c>
      <c r="P26" s="3">
        <v>20000</v>
      </c>
      <c r="Q26" s="3">
        <v>20000</v>
      </c>
      <c r="R26" s="3">
        <v>20000</v>
      </c>
      <c r="S26" s="3">
        <v>20000</v>
      </c>
      <c r="T26" s="3">
        <v>20000</v>
      </c>
      <c r="U26" s="3">
        <v>20000</v>
      </c>
      <c r="V26" s="3">
        <v>20000</v>
      </c>
      <c r="W26" s="3">
        <v>20000</v>
      </c>
      <c r="X26" s="3">
        <v>20000</v>
      </c>
      <c r="Y26" s="3">
        <v>20000</v>
      </c>
      <c r="Z26" s="3">
        <v>20000</v>
      </c>
      <c r="AA26" s="29">
        <v>20000</v>
      </c>
      <c r="AB26" s="3">
        <v>20000</v>
      </c>
      <c r="AC26" s="3">
        <v>20000</v>
      </c>
      <c r="AD26" s="3">
        <v>20000</v>
      </c>
      <c r="AE26" s="3">
        <v>20000</v>
      </c>
      <c r="AF26" s="3">
        <v>20000</v>
      </c>
      <c r="AG26" s="3">
        <v>20000</v>
      </c>
      <c r="AH26" s="3">
        <v>20000</v>
      </c>
      <c r="AI26" s="3">
        <v>20000</v>
      </c>
      <c r="AJ26" s="3">
        <v>20000</v>
      </c>
      <c r="AK26" s="3">
        <v>20000</v>
      </c>
      <c r="AL26" s="3">
        <v>20000</v>
      </c>
      <c r="AM26" s="3">
        <v>20000</v>
      </c>
      <c r="AN26" s="28">
        <v>20000</v>
      </c>
      <c r="AO26" s="28">
        <v>20000</v>
      </c>
      <c r="AP26" s="28">
        <v>20000</v>
      </c>
      <c r="AQ26" s="28">
        <v>20000</v>
      </c>
      <c r="AR26" s="28">
        <v>20000</v>
      </c>
      <c r="AS26" s="28">
        <v>20000</v>
      </c>
      <c r="AT26" s="28">
        <v>20000</v>
      </c>
      <c r="AU26" s="28">
        <v>20000</v>
      </c>
      <c r="AV26" s="28">
        <v>20000</v>
      </c>
      <c r="AW26" s="28">
        <v>20000</v>
      </c>
      <c r="AX26" s="28">
        <v>20000</v>
      </c>
      <c r="AY26" s="28">
        <v>20000</v>
      </c>
      <c r="AZ26" s="28">
        <v>20000</v>
      </c>
      <c r="BA26" s="28">
        <v>20000</v>
      </c>
      <c r="BB26" s="28">
        <v>20000</v>
      </c>
      <c r="BC26" s="28">
        <v>20000</v>
      </c>
      <c r="BD26" s="28">
        <v>20000</v>
      </c>
      <c r="BE26" s="28">
        <v>20000</v>
      </c>
      <c r="BF26" s="28">
        <v>20000</v>
      </c>
      <c r="BG26" s="28">
        <v>20000</v>
      </c>
      <c r="BH26" s="28">
        <v>20000</v>
      </c>
      <c r="BI26" s="28">
        <v>20000</v>
      </c>
      <c r="BJ26" s="28">
        <v>20000</v>
      </c>
      <c r="BK26" s="28">
        <v>20000</v>
      </c>
      <c r="BL26" s="28">
        <v>20000</v>
      </c>
      <c r="BM26" s="28">
        <v>20000</v>
      </c>
      <c r="BN26" s="28">
        <v>20000</v>
      </c>
      <c r="BO26" s="28">
        <v>20000</v>
      </c>
      <c r="BP26" s="28">
        <v>20000</v>
      </c>
      <c r="BQ26" s="28">
        <v>20000</v>
      </c>
      <c r="BR26" s="28">
        <v>20000</v>
      </c>
      <c r="BS26" s="28">
        <v>20000</v>
      </c>
      <c r="BT26" s="28">
        <v>20000</v>
      </c>
    </row>
    <row r="27" spans="1:72" x14ac:dyDescent="0.2">
      <c r="A27">
        <v>26719</v>
      </c>
      <c r="B27" t="s">
        <v>35</v>
      </c>
      <c r="C27" s="3">
        <v>25000</v>
      </c>
      <c r="D27" s="1">
        <v>36647</v>
      </c>
      <c r="E27" s="1">
        <v>38472</v>
      </c>
      <c r="F27" t="s">
        <v>38</v>
      </c>
      <c r="G27" s="6"/>
      <c r="H27" s="3">
        <v>25000</v>
      </c>
      <c r="I27" s="3">
        <v>25000</v>
      </c>
      <c r="J27" s="3">
        <v>25000</v>
      </c>
      <c r="K27" s="3">
        <v>25000</v>
      </c>
      <c r="L27" s="3">
        <v>25000</v>
      </c>
      <c r="M27" s="71">
        <v>25000</v>
      </c>
      <c r="N27" s="3">
        <v>25000</v>
      </c>
      <c r="O27" s="3">
        <v>25000</v>
      </c>
      <c r="P27" s="3">
        <v>25000</v>
      </c>
      <c r="Q27" s="3">
        <v>25000</v>
      </c>
      <c r="R27" s="3">
        <v>25000</v>
      </c>
      <c r="S27" s="3">
        <v>25000</v>
      </c>
      <c r="T27" s="3">
        <v>25000</v>
      </c>
      <c r="U27" s="3">
        <v>25000</v>
      </c>
      <c r="V27" s="3">
        <v>25000</v>
      </c>
      <c r="W27" s="3">
        <v>25000</v>
      </c>
      <c r="X27" s="3">
        <v>25000</v>
      </c>
      <c r="Y27" s="3">
        <v>25000</v>
      </c>
      <c r="Z27" s="3">
        <v>25000</v>
      </c>
      <c r="AA27" s="3">
        <v>25000</v>
      </c>
      <c r="AB27" s="3">
        <v>25000</v>
      </c>
      <c r="AC27" s="3">
        <v>25000</v>
      </c>
      <c r="AD27" s="3">
        <v>25000</v>
      </c>
      <c r="AE27" s="3">
        <v>25000</v>
      </c>
      <c r="AF27" s="3">
        <v>25000</v>
      </c>
      <c r="AG27" s="3">
        <v>25000</v>
      </c>
      <c r="AH27" s="3">
        <v>25000</v>
      </c>
      <c r="AI27" s="3">
        <v>25000</v>
      </c>
      <c r="AJ27" s="3">
        <v>25000</v>
      </c>
      <c r="AK27" s="3">
        <v>25000</v>
      </c>
      <c r="AL27" s="3">
        <v>25000</v>
      </c>
      <c r="AM27" s="3">
        <v>25000</v>
      </c>
      <c r="AN27" s="3">
        <v>25000</v>
      </c>
      <c r="AO27" s="3">
        <v>25000</v>
      </c>
      <c r="AP27" s="3">
        <v>25000</v>
      </c>
      <c r="AQ27" s="3">
        <v>25000</v>
      </c>
      <c r="AR27" s="3">
        <v>25000</v>
      </c>
      <c r="AS27" s="3">
        <v>25000</v>
      </c>
      <c r="AT27" s="3">
        <v>25000</v>
      </c>
      <c r="AU27" s="3">
        <v>25000</v>
      </c>
      <c r="AV27" s="3">
        <v>25000</v>
      </c>
      <c r="AW27" s="3">
        <v>25000</v>
      </c>
      <c r="AX27" s="3">
        <v>25000</v>
      </c>
      <c r="AY27" s="3">
        <v>25000</v>
      </c>
      <c r="AZ27" s="3">
        <v>25000</v>
      </c>
    </row>
    <row r="28" spans="1:72" x14ac:dyDescent="0.2">
      <c r="A28">
        <v>26813</v>
      </c>
      <c r="B28" t="s">
        <v>37</v>
      </c>
      <c r="C28" s="3">
        <v>3500</v>
      </c>
      <c r="D28" s="1">
        <v>36647</v>
      </c>
      <c r="E28" s="1">
        <v>39506</v>
      </c>
      <c r="F28" t="s">
        <v>38</v>
      </c>
      <c r="G28" s="20"/>
      <c r="H28" s="3">
        <v>3500</v>
      </c>
      <c r="I28" s="3">
        <v>3500</v>
      </c>
      <c r="J28" s="3">
        <v>3500</v>
      </c>
      <c r="K28" s="3">
        <v>3500</v>
      </c>
      <c r="L28" s="3">
        <v>3500</v>
      </c>
      <c r="M28" s="71">
        <v>3500</v>
      </c>
      <c r="N28" s="3">
        <v>3500</v>
      </c>
      <c r="O28" s="3">
        <v>3500</v>
      </c>
      <c r="P28" s="3">
        <v>3500</v>
      </c>
      <c r="Q28" s="3">
        <v>3500</v>
      </c>
      <c r="R28" s="3">
        <v>3500</v>
      </c>
      <c r="S28" s="3">
        <v>3500</v>
      </c>
      <c r="T28" s="3">
        <v>3500</v>
      </c>
      <c r="U28" s="3">
        <v>3500</v>
      </c>
      <c r="V28" s="3">
        <v>3500</v>
      </c>
      <c r="W28" s="3">
        <v>3500</v>
      </c>
      <c r="X28" s="3">
        <v>3500</v>
      </c>
      <c r="Y28" s="3">
        <v>3500</v>
      </c>
      <c r="Z28" s="3">
        <v>3500</v>
      </c>
      <c r="AA28" s="3">
        <v>3500</v>
      </c>
      <c r="AB28" s="3">
        <v>3500</v>
      </c>
      <c r="AC28" s="3">
        <v>3500</v>
      </c>
      <c r="AD28" s="3">
        <v>3500</v>
      </c>
      <c r="AE28" s="3">
        <v>3500</v>
      </c>
      <c r="AF28" s="3">
        <v>3500</v>
      </c>
      <c r="AG28" s="3">
        <v>3500</v>
      </c>
      <c r="AH28" s="3">
        <v>3500</v>
      </c>
      <c r="AI28" s="3">
        <v>3500</v>
      </c>
      <c r="AJ28" s="3">
        <v>3500</v>
      </c>
      <c r="AK28" s="3">
        <v>3500</v>
      </c>
      <c r="AL28" s="3">
        <v>3500</v>
      </c>
      <c r="AM28" s="3">
        <v>3500</v>
      </c>
      <c r="AN28" s="3">
        <v>3500</v>
      </c>
      <c r="AO28" s="3">
        <v>3500</v>
      </c>
      <c r="AP28" s="3">
        <v>3500</v>
      </c>
      <c r="AQ28" s="3">
        <v>3500</v>
      </c>
      <c r="AR28" s="3">
        <v>3500</v>
      </c>
      <c r="AS28" s="3">
        <v>3500</v>
      </c>
      <c r="AT28" s="3">
        <v>3500</v>
      </c>
      <c r="AU28" s="3">
        <v>3500</v>
      </c>
      <c r="AV28" s="3">
        <v>3500</v>
      </c>
      <c r="AW28" s="3">
        <v>3500</v>
      </c>
      <c r="AX28" s="3">
        <v>3500</v>
      </c>
      <c r="AY28" s="3">
        <v>3500</v>
      </c>
      <c r="AZ28" s="3">
        <v>3500</v>
      </c>
      <c r="BA28" s="3">
        <v>3500</v>
      </c>
      <c r="BB28" s="3">
        <v>3500</v>
      </c>
      <c r="BC28" s="3">
        <v>3500</v>
      </c>
      <c r="BD28" s="3">
        <v>3500</v>
      </c>
      <c r="BE28" s="3">
        <v>3500</v>
      </c>
      <c r="BF28" s="3">
        <v>3500</v>
      </c>
      <c r="BG28" s="3">
        <v>3500</v>
      </c>
      <c r="BH28" s="3">
        <v>3500</v>
      </c>
      <c r="BI28" s="3">
        <v>3500</v>
      </c>
      <c r="BJ28" s="3">
        <v>3500</v>
      </c>
      <c r="BK28" s="3">
        <v>3500</v>
      </c>
      <c r="BL28" s="3">
        <v>3500</v>
      </c>
      <c r="BM28" s="3">
        <v>3500</v>
      </c>
      <c r="BN28" s="3">
        <v>3500</v>
      </c>
      <c r="BO28" s="3">
        <v>3500</v>
      </c>
      <c r="BP28" s="3">
        <v>3500</v>
      </c>
      <c r="BQ28" s="3">
        <v>3500</v>
      </c>
      <c r="BR28" s="3">
        <v>3500</v>
      </c>
      <c r="BS28" s="3">
        <v>3500</v>
      </c>
      <c r="BT28" s="3">
        <v>3500</v>
      </c>
    </row>
    <row r="29" spans="1:72" ht="13.5" thickBot="1" x14ac:dyDescent="0.25">
      <c r="A29">
        <v>26816</v>
      </c>
      <c r="B29" t="s">
        <v>39</v>
      </c>
      <c r="C29" s="3">
        <v>21500</v>
      </c>
      <c r="D29" s="1">
        <v>36647</v>
      </c>
      <c r="E29" s="1">
        <v>38472</v>
      </c>
      <c r="F29" t="s">
        <v>38</v>
      </c>
      <c r="G29" s="2"/>
      <c r="H29" s="3">
        <v>21500</v>
      </c>
      <c r="I29" s="3">
        <v>21500</v>
      </c>
      <c r="J29" s="3">
        <v>21500</v>
      </c>
      <c r="K29" s="3">
        <v>21500</v>
      </c>
      <c r="L29" s="3">
        <v>21500</v>
      </c>
      <c r="M29" s="71">
        <v>21500</v>
      </c>
      <c r="N29" s="3">
        <v>21500</v>
      </c>
      <c r="O29" s="3">
        <v>21500</v>
      </c>
      <c r="P29" s="3">
        <v>21500</v>
      </c>
      <c r="Q29" s="3">
        <v>21500</v>
      </c>
      <c r="R29" s="3">
        <v>21500</v>
      </c>
      <c r="S29" s="3">
        <v>21500</v>
      </c>
      <c r="T29" s="3">
        <v>21500</v>
      </c>
      <c r="U29" s="3">
        <v>21500</v>
      </c>
      <c r="V29" s="3">
        <v>21500</v>
      </c>
      <c r="W29" s="3">
        <v>21500</v>
      </c>
      <c r="X29" s="3">
        <v>21500</v>
      </c>
      <c r="Y29" s="3">
        <v>21500</v>
      </c>
      <c r="Z29" s="3">
        <v>21500</v>
      </c>
      <c r="AA29" s="3">
        <v>21500</v>
      </c>
      <c r="AB29" s="3">
        <v>21500</v>
      </c>
      <c r="AC29" s="3">
        <v>21500</v>
      </c>
      <c r="AD29" s="3">
        <v>21500</v>
      </c>
      <c r="AE29" s="3">
        <v>21500</v>
      </c>
      <c r="AF29" s="3">
        <v>21500</v>
      </c>
      <c r="AG29" s="3">
        <v>21500</v>
      </c>
      <c r="AH29" s="3">
        <v>21500</v>
      </c>
      <c r="AI29" s="3">
        <v>21500</v>
      </c>
      <c r="AJ29" s="3">
        <v>21500</v>
      </c>
      <c r="AK29" s="3">
        <v>21500</v>
      </c>
      <c r="AL29" s="3">
        <v>21500</v>
      </c>
      <c r="AM29" s="3">
        <v>21500</v>
      </c>
      <c r="AN29" s="3">
        <v>21500</v>
      </c>
      <c r="AO29" s="3">
        <v>21500</v>
      </c>
      <c r="AP29" s="3">
        <v>21500</v>
      </c>
      <c r="AQ29" s="3">
        <v>21500</v>
      </c>
      <c r="AR29" s="3">
        <v>21500</v>
      </c>
      <c r="AS29" s="3">
        <v>21500</v>
      </c>
      <c r="AT29" s="3">
        <v>21500</v>
      </c>
      <c r="AU29" s="3">
        <v>21500</v>
      </c>
      <c r="AV29" s="3">
        <v>21500</v>
      </c>
      <c r="AW29" s="3">
        <v>21500</v>
      </c>
      <c r="AX29" s="3">
        <v>21500</v>
      </c>
      <c r="AY29" s="3">
        <v>21500</v>
      </c>
      <c r="AZ29" s="3">
        <v>21500</v>
      </c>
    </row>
    <row r="30" spans="1:72" ht="13.5" thickBot="1" x14ac:dyDescent="0.25">
      <c r="A30">
        <v>26884</v>
      </c>
      <c r="B30" t="s">
        <v>54</v>
      </c>
      <c r="C30" s="3">
        <v>40000</v>
      </c>
      <c r="D30" s="1">
        <v>36647</v>
      </c>
      <c r="E30" s="1">
        <v>38656</v>
      </c>
      <c r="F30" t="s">
        <v>5</v>
      </c>
      <c r="G30" s="6">
        <v>38291</v>
      </c>
      <c r="H30" s="3">
        <v>40000</v>
      </c>
      <c r="I30" s="3">
        <v>40000</v>
      </c>
      <c r="J30" s="3">
        <v>40000</v>
      </c>
      <c r="K30" s="3">
        <v>40000</v>
      </c>
      <c r="L30" s="3">
        <v>40000</v>
      </c>
      <c r="M30" s="71">
        <v>40000</v>
      </c>
      <c r="N30" s="3">
        <v>40000</v>
      </c>
      <c r="O30" s="3">
        <v>40000</v>
      </c>
      <c r="P30" s="3">
        <v>40000</v>
      </c>
      <c r="Q30" s="3">
        <v>40000</v>
      </c>
      <c r="R30" s="3">
        <v>40000</v>
      </c>
      <c r="S30" s="3">
        <v>40000</v>
      </c>
      <c r="T30" s="3">
        <v>40000</v>
      </c>
      <c r="U30" s="3">
        <v>40000</v>
      </c>
      <c r="V30" s="3">
        <v>40000</v>
      </c>
      <c r="W30" s="3">
        <v>40000</v>
      </c>
      <c r="X30" s="3">
        <v>40000</v>
      </c>
      <c r="Y30" s="3">
        <v>40000</v>
      </c>
      <c r="Z30" s="3">
        <v>40000</v>
      </c>
      <c r="AA30" s="3">
        <v>40000</v>
      </c>
      <c r="AB30" s="3">
        <v>40000</v>
      </c>
      <c r="AC30" s="3">
        <v>40000</v>
      </c>
      <c r="AD30" s="3">
        <v>40000</v>
      </c>
      <c r="AE30" s="3">
        <v>40000</v>
      </c>
      <c r="AF30" s="3">
        <v>40000</v>
      </c>
      <c r="AG30" s="3">
        <v>40000</v>
      </c>
      <c r="AH30" s="3">
        <v>40000</v>
      </c>
      <c r="AI30" s="3">
        <v>40000</v>
      </c>
      <c r="AJ30" s="3">
        <v>40000</v>
      </c>
      <c r="AK30" s="3">
        <v>40000</v>
      </c>
      <c r="AL30" s="3">
        <v>40000</v>
      </c>
      <c r="AM30" s="3">
        <v>40000</v>
      </c>
      <c r="AN30" s="3">
        <v>40000</v>
      </c>
      <c r="AO30" s="3">
        <v>40000</v>
      </c>
      <c r="AP30" s="3">
        <v>40000</v>
      </c>
      <c r="AQ30" s="3">
        <v>40000</v>
      </c>
      <c r="AR30" s="3">
        <v>40000</v>
      </c>
      <c r="AS30" s="3">
        <v>40000</v>
      </c>
      <c r="AT30" s="29">
        <v>40000</v>
      </c>
      <c r="AU30" s="3">
        <v>40000</v>
      </c>
      <c r="AV30" s="3">
        <v>40000</v>
      </c>
      <c r="AW30" s="3">
        <v>40000</v>
      </c>
      <c r="AX30" s="3">
        <v>40000</v>
      </c>
      <c r="AY30" s="3">
        <v>40000</v>
      </c>
      <c r="AZ30" s="3">
        <v>40000</v>
      </c>
      <c r="BA30" s="3">
        <v>40000</v>
      </c>
      <c r="BB30" s="3">
        <v>40000</v>
      </c>
      <c r="BC30" s="3">
        <v>40000</v>
      </c>
      <c r="BD30" s="3">
        <v>40000</v>
      </c>
      <c r="BE30" s="3">
        <v>40000</v>
      </c>
      <c r="BF30" s="3">
        <v>40000</v>
      </c>
      <c r="BG30" s="28">
        <v>40000</v>
      </c>
      <c r="BH30" s="28">
        <v>40000</v>
      </c>
      <c r="BI30" s="28">
        <v>40000</v>
      </c>
      <c r="BJ30" s="28">
        <v>40000</v>
      </c>
      <c r="BK30" s="28">
        <v>40000</v>
      </c>
      <c r="BL30" s="28">
        <v>40000</v>
      </c>
      <c r="BM30" s="28">
        <v>40000</v>
      </c>
      <c r="BN30" s="28">
        <v>40000</v>
      </c>
      <c r="BO30" s="28">
        <v>40000</v>
      </c>
      <c r="BP30" s="28">
        <v>40000</v>
      </c>
      <c r="BQ30" s="28">
        <v>40000</v>
      </c>
      <c r="BR30" s="28">
        <v>40000</v>
      </c>
      <c r="BS30" s="28">
        <v>40000</v>
      </c>
      <c r="BT30" s="28">
        <v>40000</v>
      </c>
    </row>
    <row r="31" spans="1:72" x14ac:dyDescent="0.2">
      <c r="A31">
        <v>27457</v>
      </c>
      <c r="B31" t="s">
        <v>58</v>
      </c>
      <c r="C31" s="3">
        <v>13500</v>
      </c>
      <c r="D31" s="1">
        <v>37226</v>
      </c>
      <c r="E31" s="1">
        <v>37256</v>
      </c>
      <c r="F31" t="s">
        <v>38</v>
      </c>
      <c r="G31" s="2"/>
      <c r="L31" s="3">
        <v>13500</v>
      </c>
      <c r="M31" s="22"/>
    </row>
    <row r="32" spans="1:72" x14ac:dyDescent="0.2">
      <c r="A32">
        <v>27454</v>
      </c>
      <c r="B32" t="s">
        <v>40</v>
      </c>
      <c r="C32" s="3">
        <v>27500</v>
      </c>
      <c r="D32" s="1">
        <v>37257</v>
      </c>
      <c r="E32" s="1">
        <v>37621</v>
      </c>
      <c r="F32" t="s">
        <v>38</v>
      </c>
      <c r="G32" s="2"/>
      <c r="M32" s="71">
        <v>27500</v>
      </c>
      <c r="N32" s="3">
        <v>27500</v>
      </c>
      <c r="O32" s="3">
        <v>27500</v>
      </c>
      <c r="P32" s="3">
        <v>27500</v>
      </c>
      <c r="Q32" s="3">
        <v>27500</v>
      </c>
      <c r="R32" s="3">
        <v>27500</v>
      </c>
      <c r="S32" s="3">
        <v>27500</v>
      </c>
      <c r="T32" s="3">
        <v>27500</v>
      </c>
      <c r="U32" s="3">
        <v>27500</v>
      </c>
      <c r="V32" s="3">
        <v>27500</v>
      </c>
      <c r="W32" s="3">
        <v>27500</v>
      </c>
      <c r="X32" s="3">
        <v>27500</v>
      </c>
    </row>
    <row r="33" spans="1:72" x14ac:dyDescent="0.2">
      <c r="A33">
        <v>27456</v>
      </c>
      <c r="B33" t="s">
        <v>58</v>
      </c>
      <c r="C33" s="3">
        <v>21500</v>
      </c>
      <c r="D33" s="1">
        <v>37561</v>
      </c>
      <c r="E33" s="1">
        <v>37621</v>
      </c>
      <c r="F33" t="s">
        <v>38</v>
      </c>
      <c r="G33" s="2"/>
      <c r="M33" s="22"/>
      <c r="W33" s="3">
        <v>21500</v>
      </c>
      <c r="X33" s="3">
        <v>21500</v>
      </c>
    </row>
    <row r="34" spans="1:72" x14ac:dyDescent="0.2">
      <c r="A34">
        <v>27453</v>
      </c>
      <c r="B34" t="s">
        <v>58</v>
      </c>
      <c r="C34" s="3">
        <v>35000</v>
      </c>
      <c r="D34" s="1">
        <v>37622</v>
      </c>
      <c r="E34" s="1">
        <v>37986</v>
      </c>
      <c r="F34" t="s">
        <v>38</v>
      </c>
      <c r="G34" s="2"/>
      <c r="M34" s="22"/>
      <c r="Y34" s="3">
        <v>35000</v>
      </c>
      <c r="Z34" s="3">
        <v>35000</v>
      </c>
      <c r="AA34" s="3">
        <v>35000</v>
      </c>
      <c r="AB34" s="3">
        <v>35000</v>
      </c>
      <c r="AC34" s="3">
        <v>35000</v>
      </c>
      <c r="AD34" s="3">
        <v>35000</v>
      </c>
      <c r="AE34" s="3">
        <v>35000</v>
      </c>
      <c r="AF34" s="3">
        <v>35000</v>
      </c>
      <c r="AG34" s="3">
        <v>35000</v>
      </c>
      <c r="AH34" s="3">
        <v>35000</v>
      </c>
      <c r="AI34" s="3">
        <v>35000</v>
      </c>
      <c r="AJ34" s="3">
        <v>35000</v>
      </c>
    </row>
    <row r="35" spans="1:72" ht="13.5" thickBot="1" x14ac:dyDescent="0.25">
      <c r="A35">
        <v>27458</v>
      </c>
      <c r="B35" t="s">
        <v>60</v>
      </c>
      <c r="C35" s="3">
        <v>14000</v>
      </c>
      <c r="D35" s="1">
        <v>37622</v>
      </c>
      <c r="E35" s="1">
        <v>38717</v>
      </c>
      <c r="F35" t="s">
        <v>38</v>
      </c>
      <c r="G35" s="2"/>
      <c r="M35" s="22"/>
      <c r="Y35" s="3">
        <v>14000</v>
      </c>
      <c r="Z35" s="3">
        <v>14000</v>
      </c>
      <c r="AA35" s="3">
        <v>14000</v>
      </c>
      <c r="AB35" s="3">
        <v>14000</v>
      </c>
      <c r="AC35" s="3">
        <v>14000</v>
      </c>
      <c r="AD35" s="3">
        <v>14000</v>
      </c>
      <c r="AE35" s="3">
        <v>14000</v>
      </c>
      <c r="AF35" s="3">
        <v>14000</v>
      </c>
      <c r="AG35" s="3">
        <v>14000</v>
      </c>
      <c r="AH35" s="3">
        <v>14000</v>
      </c>
      <c r="AI35" s="3">
        <v>14000</v>
      </c>
      <c r="AJ35" s="3">
        <v>14000</v>
      </c>
      <c r="AK35" s="3">
        <v>14000</v>
      </c>
      <c r="AL35" s="3">
        <v>14000</v>
      </c>
      <c r="AM35" s="3">
        <v>14000</v>
      </c>
      <c r="AN35" s="3">
        <v>14000</v>
      </c>
      <c r="AO35" s="3">
        <v>14000</v>
      </c>
      <c r="AP35" s="3">
        <v>14000</v>
      </c>
      <c r="AQ35" s="3">
        <v>14000</v>
      </c>
      <c r="AR35" s="3">
        <v>14000</v>
      </c>
      <c r="AS35" s="3">
        <v>14000</v>
      </c>
      <c r="AT35" s="3">
        <v>14000</v>
      </c>
      <c r="AU35" s="3">
        <v>14000</v>
      </c>
      <c r="AV35" s="3">
        <v>14000</v>
      </c>
      <c r="AW35" s="3">
        <v>14000</v>
      </c>
      <c r="AX35" s="3">
        <v>14000</v>
      </c>
      <c r="AY35" s="3">
        <v>14000</v>
      </c>
      <c r="AZ35" s="3">
        <v>14000</v>
      </c>
      <c r="BA35" s="3">
        <v>14000</v>
      </c>
      <c r="BB35" s="3">
        <v>14000</v>
      </c>
      <c r="BC35" s="3">
        <v>14000</v>
      </c>
      <c r="BD35" s="3">
        <v>14000</v>
      </c>
      <c r="BE35" s="3">
        <v>14000</v>
      </c>
      <c r="BF35" s="3">
        <v>14000</v>
      </c>
      <c r="BG35" s="3">
        <v>14000</v>
      </c>
      <c r="BH35" s="3">
        <v>14000</v>
      </c>
    </row>
    <row r="36" spans="1:72" ht="13.5" thickBot="1" x14ac:dyDescent="0.25">
      <c r="A36">
        <v>27566</v>
      </c>
      <c r="B36" t="s">
        <v>6</v>
      </c>
      <c r="C36" s="3">
        <v>20000</v>
      </c>
      <c r="D36" s="1">
        <v>37316</v>
      </c>
      <c r="E36" s="1">
        <v>39172</v>
      </c>
      <c r="F36" t="s">
        <v>5</v>
      </c>
      <c r="G36" s="6">
        <v>38807</v>
      </c>
      <c r="M36" s="22"/>
      <c r="O36" s="3">
        <v>20000</v>
      </c>
      <c r="P36" s="3">
        <v>20000</v>
      </c>
      <c r="Q36" s="3">
        <v>20000</v>
      </c>
      <c r="R36" s="3">
        <v>20000</v>
      </c>
      <c r="S36" s="3">
        <v>20000</v>
      </c>
      <c r="T36" s="3">
        <v>20000</v>
      </c>
      <c r="U36" s="3">
        <v>20000</v>
      </c>
      <c r="V36" s="3">
        <v>20000</v>
      </c>
      <c r="W36" s="3">
        <v>20000</v>
      </c>
      <c r="X36" s="3">
        <v>20000</v>
      </c>
      <c r="Y36" s="3">
        <v>20000</v>
      </c>
      <c r="Z36" s="3">
        <v>20000</v>
      </c>
      <c r="AA36" s="3">
        <v>20000</v>
      </c>
      <c r="AB36" s="3">
        <v>20000</v>
      </c>
      <c r="AC36" s="3">
        <v>20000</v>
      </c>
      <c r="AD36" s="3">
        <v>20000</v>
      </c>
      <c r="AE36" s="3">
        <v>20000</v>
      </c>
      <c r="AF36" s="3">
        <v>20000</v>
      </c>
      <c r="AG36" s="3">
        <v>20000</v>
      </c>
      <c r="AH36" s="3">
        <v>20000</v>
      </c>
      <c r="AI36" s="3">
        <v>20000</v>
      </c>
      <c r="AJ36" s="3">
        <v>20000</v>
      </c>
      <c r="AK36" s="3">
        <v>20000</v>
      </c>
      <c r="AL36" s="3">
        <v>20000</v>
      </c>
      <c r="AM36" s="3">
        <v>20000</v>
      </c>
      <c r="AN36" s="3">
        <v>20000</v>
      </c>
      <c r="AO36" s="3">
        <v>20000</v>
      </c>
      <c r="AP36" s="3">
        <v>20000</v>
      </c>
      <c r="AQ36" s="3">
        <v>20000</v>
      </c>
      <c r="AR36" s="3">
        <v>20000</v>
      </c>
      <c r="AS36" s="3">
        <v>20000</v>
      </c>
      <c r="AT36" s="3">
        <v>20000</v>
      </c>
      <c r="AU36" s="3">
        <v>20000</v>
      </c>
      <c r="AV36" s="3">
        <v>20000</v>
      </c>
      <c r="AW36" s="3">
        <v>20000</v>
      </c>
      <c r="AX36" s="3">
        <v>20000</v>
      </c>
      <c r="AY36" s="3">
        <v>20000</v>
      </c>
      <c r="AZ36" s="3">
        <v>20000</v>
      </c>
      <c r="BA36" s="3">
        <v>20000</v>
      </c>
      <c r="BB36" s="3">
        <v>20000</v>
      </c>
      <c r="BC36" s="3">
        <v>20000</v>
      </c>
      <c r="BD36" s="3">
        <v>20000</v>
      </c>
      <c r="BE36" s="3">
        <v>20000</v>
      </c>
      <c r="BF36" s="3">
        <v>20000</v>
      </c>
      <c r="BG36" s="3">
        <v>20000</v>
      </c>
      <c r="BH36" s="3">
        <v>20000</v>
      </c>
      <c r="BI36" s="3">
        <v>20000</v>
      </c>
      <c r="BJ36" s="3">
        <v>20000</v>
      </c>
      <c r="BK36" s="29">
        <v>20000</v>
      </c>
      <c r="BL36" s="3">
        <v>20000</v>
      </c>
      <c r="BM36" s="3">
        <v>20000</v>
      </c>
      <c r="BN36" s="3">
        <v>20000</v>
      </c>
      <c r="BO36" s="3">
        <v>20000</v>
      </c>
      <c r="BP36" s="3">
        <v>20000</v>
      </c>
      <c r="BQ36" s="3">
        <v>20000</v>
      </c>
      <c r="BR36" s="3">
        <v>20000</v>
      </c>
      <c r="BS36" s="3">
        <v>20000</v>
      </c>
      <c r="BT36" s="3">
        <v>20000</v>
      </c>
    </row>
    <row r="37" spans="1:72" x14ac:dyDescent="0.2">
      <c r="A37" s="2">
        <v>27504</v>
      </c>
      <c r="B37" t="s">
        <v>39</v>
      </c>
      <c r="C37" s="4">
        <v>35000</v>
      </c>
      <c r="D37" s="6">
        <v>37987</v>
      </c>
      <c r="E37" s="6">
        <v>38717</v>
      </c>
      <c r="F37" t="s">
        <v>38</v>
      </c>
      <c r="G37" s="2"/>
      <c r="H37" s="37"/>
      <c r="I37" s="37"/>
      <c r="J37" s="37"/>
      <c r="K37" s="37"/>
      <c r="L37" s="37"/>
      <c r="M37" s="7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25">
        <v>35000</v>
      </c>
      <c r="AL37" s="25">
        <v>35000</v>
      </c>
      <c r="AM37" s="25">
        <v>35000</v>
      </c>
      <c r="AN37" s="25">
        <v>35000</v>
      </c>
      <c r="AO37" s="25">
        <v>35000</v>
      </c>
      <c r="AP37" s="25">
        <v>35000</v>
      </c>
      <c r="AQ37" s="25">
        <v>35000</v>
      </c>
      <c r="AR37" s="25">
        <v>35000</v>
      </c>
      <c r="AS37" s="25">
        <v>35000</v>
      </c>
      <c r="AT37" s="25">
        <v>35000</v>
      </c>
      <c r="AU37" s="25">
        <v>35000</v>
      </c>
      <c r="AV37" s="25">
        <v>35000</v>
      </c>
      <c r="AW37" s="25">
        <v>35000</v>
      </c>
      <c r="AX37" s="25">
        <v>35000</v>
      </c>
      <c r="AY37" s="25">
        <v>35000</v>
      </c>
      <c r="AZ37" s="25">
        <v>35000</v>
      </c>
      <c r="BA37" s="25">
        <v>35000</v>
      </c>
      <c r="BB37" s="25">
        <v>35000</v>
      </c>
      <c r="BC37" s="25">
        <v>35000</v>
      </c>
      <c r="BD37" s="25">
        <v>35000</v>
      </c>
      <c r="BE37" s="25">
        <v>35000</v>
      </c>
      <c r="BF37" s="25">
        <v>35000</v>
      </c>
      <c r="BG37" s="25">
        <v>35000</v>
      </c>
      <c r="BH37" s="25">
        <v>35000</v>
      </c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</row>
    <row r="38" spans="1:72" x14ac:dyDescent="0.2">
      <c r="G38" s="19"/>
      <c r="H38" s="3">
        <f t="shared" ref="H38:BH38" si="0">SUM(H10:H37)</f>
        <v>849946</v>
      </c>
      <c r="I38" s="3">
        <f t="shared" si="0"/>
        <v>849946</v>
      </c>
      <c r="J38" s="3">
        <f t="shared" si="0"/>
        <v>849946</v>
      </c>
      <c r="K38" s="3">
        <f t="shared" si="0"/>
        <v>849946</v>
      </c>
      <c r="L38" s="3">
        <f t="shared" si="0"/>
        <v>843446</v>
      </c>
      <c r="M38" s="71">
        <f t="shared" si="0"/>
        <v>817446</v>
      </c>
      <c r="N38" s="3">
        <f t="shared" si="0"/>
        <v>817446</v>
      </c>
      <c r="O38" s="3">
        <f t="shared" si="0"/>
        <v>817446</v>
      </c>
      <c r="P38" s="3">
        <f t="shared" si="0"/>
        <v>817446</v>
      </c>
      <c r="Q38" s="3">
        <f t="shared" si="0"/>
        <v>817446</v>
      </c>
      <c r="R38" s="3">
        <f t="shared" si="0"/>
        <v>817446</v>
      </c>
      <c r="S38" s="3">
        <f t="shared" si="0"/>
        <v>817446</v>
      </c>
      <c r="T38" s="3">
        <f t="shared" si="0"/>
        <v>817446</v>
      </c>
      <c r="U38" s="3">
        <f t="shared" si="0"/>
        <v>817446</v>
      </c>
      <c r="V38" s="3">
        <f t="shared" si="0"/>
        <v>817446</v>
      </c>
      <c r="W38" s="3">
        <f t="shared" si="0"/>
        <v>838946</v>
      </c>
      <c r="X38" s="3">
        <f t="shared" si="0"/>
        <v>838946</v>
      </c>
      <c r="Y38" s="3">
        <f t="shared" si="0"/>
        <v>838946</v>
      </c>
      <c r="Z38" s="3">
        <f t="shared" si="0"/>
        <v>838946</v>
      </c>
      <c r="AA38" s="3">
        <f t="shared" si="0"/>
        <v>838946</v>
      </c>
      <c r="AB38" s="3">
        <f t="shared" si="0"/>
        <v>838946</v>
      </c>
      <c r="AC38" s="3">
        <f t="shared" si="0"/>
        <v>838946</v>
      </c>
      <c r="AD38" s="3">
        <f t="shared" si="0"/>
        <v>838946</v>
      </c>
      <c r="AE38" s="3">
        <f t="shared" si="0"/>
        <v>838946</v>
      </c>
      <c r="AF38" s="3">
        <f t="shared" si="0"/>
        <v>838946</v>
      </c>
      <c r="AG38" s="3">
        <f t="shared" si="0"/>
        <v>838946</v>
      </c>
      <c r="AH38" s="3">
        <f t="shared" si="0"/>
        <v>838946</v>
      </c>
      <c r="AI38" s="3">
        <f t="shared" si="0"/>
        <v>838946</v>
      </c>
      <c r="AJ38" s="3">
        <f t="shared" si="0"/>
        <v>838946</v>
      </c>
      <c r="AK38" s="3">
        <f t="shared" si="0"/>
        <v>838946</v>
      </c>
      <c r="AL38" s="3">
        <f t="shared" si="0"/>
        <v>838946</v>
      </c>
      <c r="AM38" s="3">
        <f t="shared" si="0"/>
        <v>838946</v>
      </c>
      <c r="AN38" s="3">
        <f t="shared" si="0"/>
        <v>838946</v>
      </c>
      <c r="AO38" s="3">
        <f t="shared" si="0"/>
        <v>838946</v>
      </c>
      <c r="AP38" s="3">
        <f t="shared" si="0"/>
        <v>838946</v>
      </c>
      <c r="AQ38" s="3">
        <f t="shared" si="0"/>
        <v>838946</v>
      </c>
      <c r="AR38" s="3">
        <f t="shared" si="0"/>
        <v>838946</v>
      </c>
      <c r="AS38" s="3">
        <f t="shared" si="0"/>
        <v>838946</v>
      </c>
      <c r="AT38" s="3">
        <f t="shared" si="0"/>
        <v>838946</v>
      </c>
      <c r="AU38" s="3">
        <f t="shared" si="0"/>
        <v>838946</v>
      </c>
      <c r="AV38" s="3">
        <f t="shared" si="0"/>
        <v>818946</v>
      </c>
      <c r="AW38" s="3">
        <f t="shared" si="0"/>
        <v>818946</v>
      </c>
      <c r="AX38" s="3">
        <f t="shared" si="0"/>
        <v>818946</v>
      </c>
      <c r="AY38" s="3">
        <f t="shared" si="0"/>
        <v>818946</v>
      </c>
      <c r="AZ38" s="3">
        <f t="shared" si="0"/>
        <v>818946</v>
      </c>
      <c r="BA38" s="3">
        <f t="shared" si="0"/>
        <v>772446</v>
      </c>
      <c r="BB38" s="3">
        <f t="shared" si="0"/>
        <v>772446</v>
      </c>
      <c r="BC38" s="3">
        <f t="shared" si="0"/>
        <v>772446</v>
      </c>
      <c r="BD38" s="3">
        <f t="shared" si="0"/>
        <v>772446</v>
      </c>
      <c r="BE38" s="3">
        <f t="shared" si="0"/>
        <v>772446</v>
      </c>
      <c r="BF38" s="3">
        <f t="shared" si="0"/>
        <v>772446</v>
      </c>
      <c r="BG38" s="3">
        <f t="shared" si="0"/>
        <v>772446</v>
      </c>
      <c r="BH38" s="3">
        <f t="shared" si="0"/>
        <v>772446</v>
      </c>
      <c r="BI38" s="3">
        <f t="shared" ref="BI38:BT38" si="1">SUM(BI10:BI37)</f>
        <v>723446</v>
      </c>
      <c r="BJ38" s="3">
        <f t="shared" si="1"/>
        <v>723446</v>
      </c>
      <c r="BK38" s="3">
        <f t="shared" si="1"/>
        <v>723446</v>
      </c>
      <c r="BL38" s="3">
        <f t="shared" si="1"/>
        <v>723446</v>
      </c>
      <c r="BM38" s="3">
        <f t="shared" si="1"/>
        <v>723446</v>
      </c>
      <c r="BN38" s="3">
        <f t="shared" si="1"/>
        <v>723446</v>
      </c>
      <c r="BO38" s="3">
        <f t="shared" si="1"/>
        <v>723446</v>
      </c>
      <c r="BP38" s="3">
        <f t="shared" si="1"/>
        <v>723446</v>
      </c>
      <c r="BQ38" s="3">
        <f t="shared" si="1"/>
        <v>723446</v>
      </c>
      <c r="BR38" s="3">
        <f t="shared" si="1"/>
        <v>723446</v>
      </c>
      <c r="BS38" s="3">
        <f t="shared" si="1"/>
        <v>723446</v>
      </c>
      <c r="BT38" s="3">
        <f t="shared" si="1"/>
        <v>723446</v>
      </c>
    </row>
    <row r="39" spans="1:72" x14ac:dyDescent="0.2">
      <c r="D39" s="1"/>
      <c r="E39" s="1"/>
      <c r="G39" s="6"/>
      <c r="M39" s="22"/>
    </row>
    <row r="40" spans="1:72" x14ac:dyDescent="0.2">
      <c r="C40" s="18" t="s">
        <v>108</v>
      </c>
      <c r="E40" s="1"/>
      <c r="G40" s="6"/>
      <c r="H40" s="36">
        <f t="shared" ref="H40:BS40" si="2">850000-H38</f>
        <v>54</v>
      </c>
      <c r="I40" s="36">
        <f t="shared" si="2"/>
        <v>54</v>
      </c>
      <c r="J40" s="36">
        <f t="shared" si="2"/>
        <v>54</v>
      </c>
      <c r="K40" s="36">
        <f t="shared" si="2"/>
        <v>54</v>
      </c>
      <c r="L40" s="36">
        <f t="shared" si="2"/>
        <v>6554</v>
      </c>
      <c r="M40" s="78">
        <f t="shared" si="2"/>
        <v>32554</v>
      </c>
      <c r="N40" s="36">
        <f t="shared" si="2"/>
        <v>32554</v>
      </c>
      <c r="O40" s="36">
        <f t="shared" si="2"/>
        <v>32554</v>
      </c>
      <c r="P40" s="36">
        <f t="shared" si="2"/>
        <v>32554</v>
      </c>
      <c r="Q40" s="36">
        <f t="shared" si="2"/>
        <v>32554</v>
      </c>
      <c r="R40" s="36">
        <f t="shared" si="2"/>
        <v>32554</v>
      </c>
      <c r="S40" s="36">
        <f t="shared" si="2"/>
        <v>32554</v>
      </c>
      <c r="T40" s="36">
        <f t="shared" si="2"/>
        <v>32554</v>
      </c>
      <c r="U40" s="36">
        <f t="shared" si="2"/>
        <v>32554</v>
      </c>
      <c r="V40" s="36">
        <f t="shared" si="2"/>
        <v>32554</v>
      </c>
      <c r="W40" s="36">
        <f t="shared" si="2"/>
        <v>11054</v>
      </c>
      <c r="X40" s="36">
        <f t="shared" si="2"/>
        <v>11054</v>
      </c>
      <c r="Y40" s="36">
        <f t="shared" si="2"/>
        <v>11054</v>
      </c>
      <c r="Z40" s="36">
        <f t="shared" si="2"/>
        <v>11054</v>
      </c>
      <c r="AA40" s="36">
        <f t="shared" si="2"/>
        <v>11054</v>
      </c>
      <c r="AB40" s="36">
        <f t="shared" si="2"/>
        <v>11054</v>
      </c>
      <c r="AC40" s="36">
        <f t="shared" si="2"/>
        <v>11054</v>
      </c>
      <c r="AD40" s="36">
        <f t="shared" si="2"/>
        <v>11054</v>
      </c>
      <c r="AE40" s="36">
        <f t="shared" si="2"/>
        <v>11054</v>
      </c>
      <c r="AF40" s="36">
        <f>850000-AF38</f>
        <v>11054</v>
      </c>
      <c r="AG40" s="36">
        <f t="shared" si="2"/>
        <v>11054</v>
      </c>
      <c r="AH40" s="36">
        <f t="shared" si="2"/>
        <v>11054</v>
      </c>
      <c r="AI40" s="36">
        <f t="shared" si="2"/>
        <v>11054</v>
      </c>
      <c r="AJ40" s="36">
        <f t="shared" si="2"/>
        <v>11054</v>
      </c>
      <c r="AK40" s="36">
        <f>850000-AK38</f>
        <v>11054</v>
      </c>
      <c r="AL40" s="36">
        <f t="shared" si="2"/>
        <v>11054</v>
      </c>
      <c r="AM40" s="36">
        <f t="shared" si="2"/>
        <v>11054</v>
      </c>
      <c r="AN40" s="36">
        <f t="shared" si="2"/>
        <v>11054</v>
      </c>
      <c r="AO40" s="36">
        <f t="shared" si="2"/>
        <v>11054</v>
      </c>
      <c r="AP40" s="36">
        <f t="shared" si="2"/>
        <v>11054</v>
      </c>
      <c r="AQ40" s="36">
        <f t="shared" si="2"/>
        <v>11054</v>
      </c>
      <c r="AR40" s="36">
        <f t="shared" si="2"/>
        <v>11054</v>
      </c>
      <c r="AS40" s="36">
        <f t="shared" si="2"/>
        <v>11054</v>
      </c>
      <c r="AT40" s="36">
        <f t="shared" si="2"/>
        <v>11054</v>
      </c>
      <c r="AU40" s="36">
        <f t="shared" si="2"/>
        <v>11054</v>
      </c>
      <c r="AV40" s="36">
        <f t="shared" si="2"/>
        <v>31054</v>
      </c>
      <c r="AW40" s="36">
        <f>850000-AW38</f>
        <v>31054</v>
      </c>
      <c r="AX40" s="36">
        <f t="shared" si="2"/>
        <v>31054</v>
      </c>
      <c r="AY40" s="36">
        <f t="shared" si="2"/>
        <v>31054</v>
      </c>
      <c r="AZ40" s="36">
        <f t="shared" si="2"/>
        <v>31054</v>
      </c>
      <c r="BA40" s="36">
        <f t="shared" si="2"/>
        <v>77554</v>
      </c>
      <c r="BB40" s="36">
        <f t="shared" si="2"/>
        <v>77554</v>
      </c>
      <c r="BC40" s="36">
        <f t="shared" si="2"/>
        <v>77554</v>
      </c>
      <c r="BD40" s="36">
        <f t="shared" si="2"/>
        <v>77554</v>
      </c>
      <c r="BE40" s="36">
        <f t="shared" si="2"/>
        <v>77554</v>
      </c>
      <c r="BF40" s="36">
        <f t="shared" si="2"/>
        <v>77554</v>
      </c>
      <c r="BG40" s="36">
        <f t="shared" si="2"/>
        <v>77554</v>
      </c>
      <c r="BH40" s="36">
        <f t="shared" si="2"/>
        <v>77554</v>
      </c>
      <c r="BI40" s="36">
        <f t="shared" si="2"/>
        <v>126554</v>
      </c>
      <c r="BJ40" s="36">
        <f t="shared" si="2"/>
        <v>126554</v>
      </c>
      <c r="BK40" s="36">
        <f t="shared" si="2"/>
        <v>126554</v>
      </c>
      <c r="BL40" s="36">
        <f t="shared" si="2"/>
        <v>126554</v>
      </c>
      <c r="BM40" s="36">
        <f t="shared" si="2"/>
        <v>126554</v>
      </c>
      <c r="BN40" s="36">
        <f t="shared" si="2"/>
        <v>126554</v>
      </c>
      <c r="BO40" s="36">
        <f t="shared" si="2"/>
        <v>126554</v>
      </c>
      <c r="BP40" s="36">
        <f t="shared" si="2"/>
        <v>126554</v>
      </c>
      <c r="BQ40" s="36">
        <f t="shared" si="2"/>
        <v>126554</v>
      </c>
      <c r="BR40" s="36">
        <f t="shared" si="2"/>
        <v>126554</v>
      </c>
      <c r="BS40" s="36">
        <f t="shared" si="2"/>
        <v>126554</v>
      </c>
      <c r="BT40" s="36">
        <f>850000-BT38</f>
        <v>126554</v>
      </c>
    </row>
    <row r="41" spans="1:72" x14ac:dyDescent="0.2">
      <c r="E41" s="1"/>
      <c r="G41" s="6"/>
      <c r="M41" s="22"/>
    </row>
    <row r="42" spans="1:72" x14ac:dyDescent="0.2">
      <c r="C42" s="18" t="s">
        <v>106</v>
      </c>
      <c r="E42" s="1"/>
      <c r="F42" s="1"/>
      <c r="G42" s="6"/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 s="3">
        <f>Y21</f>
        <v>25000</v>
      </c>
      <c r="Z42" s="3">
        <f>Z21</f>
        <v>25000</v>
      </c>
      <c r="AA42" s="3">
        <f>AA21</f>
        <v>25000</v>
      </c>
      <c r="AB42" s="3">
        <f>AB21</f>
        <v>25000</v>
      </c>
      <c r="AC42" s="3">
        <f>AC21</f>
        <v>25000</v>
      </c>
      <c r="AD42" s="3">
        <f t="shared" ref="AD42:AI42" si="3">AD21+AD23</f>
        <v>33600</v>
      </c>
      <c r="AE42" s="3">
        <f t="shared" si="3"/>
        <v>33600</v>
      </c>
      <c r="AF42" s="3">
        <f t="shared" si="3"/>
        <v>33600</v>
      </c>
      <c r="AG42" s="3">
        <f t="shared" si="3"/>
        <v>33600</v>
      </c>
      <c r="AH42" s="3">
        <f t="shared" si="3"/>
        <v>33600</v>
      </c>
      <c r="AI42" s="3">
        <f t="shared" si="3"/>
        <v>33600</v>
      </c>
      <c r="AJ42" s="3">
        <f>AJ21+AJ23</f>
        <v>33600</v>
      </c>
      <c r="AK42" s="3">
        <f>AK21+AK23+AK14</f>
        <v>34946</v>
      </c>
      <c r="AL42" s="3">
        <f>AL21+AL23+AL14</f>
        <v>34946</v>
      </c>
      <c r="AM42" s="3">
        <f>AM21+AM23+AM14</f>
        <v>34946</v>
      </c>
      <c r="AN42" s="3">
        <f t="shared" ref="AN42:AW42" si="4">AN21+AN23+AN14+AN26</f>
        <v>54946</v>
      </c>
      <c r="AO42" s="3">
        <f t="shared" si="4"/>
        <v>54946</v>
      </c>
      <c r="AP42" s="3">
        <f t="shared" si="4"/>
        <v>54946</v>
      </c>
      <c r="AQ42" s="3">
        <f t="shared" si="4"/>
        <v>54946</v>
      </c>
      <c r="AR42" s="3">
        <f t="shared" si="4"/>
        <v>54946</v>
      </c>
      <c r="AS42" s="3">
        <f t="shared" si="4"/>
        <v>54946</v>
      </c>
      <c r="AT42" s="3">
        <f t="shared" si="4"/>
        <v>54946</v>
      </c>
      <c r="AU42" s="3">
        <f t="shared" si="4"/>
        <v>54946</v>
      </c>
      <c r="AV42" s="3">
        <f t="shared" si="4"/>
        <v>54946</v>
      </c>
      <c r="AW42" s="3">
        <f t="shared" si="4"/>
        <v>54946</v>
      </c>
      <c r="AX42" s="3">
        <f>AX21+AX23+AX14+AX26+AX12</f>
        <v>54946</v>
      </c>
      <c r="AY42" s="3">
        <f>AY21+AY23+AY14+AY26+AY12</f>
        <v>54946</v>
      </c>
      <c r="AZ42" s="3">
        <f>AZ21+AZ23+AZ14+AZ26+AZ12</f>
        <v>54946</v>
      </c>
      <c r="BA42" s="3">
        <f t="shared" ref="BA42:BF42" si="5">BA21+BA23+BA14+BA26+BA12</f>
        <v>54946</v>
      </c>
      <c r="BB42" s="3">
        <f t="shared" si="5"/>
        <v>54946</v>
      </c>
      <c r="BC42" s="3">
        <f t="shared" si="5"/>
        <v>54946</v>
      </c>
      <c r="BD42" s="3">
        <f t="shared" si="5"/>
        <v>54946</v>
      </c>
      <c r="BE42" s="3">
        <f t="shared" si="5"/>
        <v>54946</v>
      </c>
      <c r="BF42" s="3">
        <f t="shared" si="5"/>
        <v>54946</v>
      </c>
      <c r="BG42" s="3">
        <f>BG21+BG23+BG14+BG26+BG12+BG10+BG30</f>
        <v>294946</v>
      </c>
      <c r="BH42" s="3">
        <f t="shared" ref="BH42:BR42" si="6">BH21+BH23+BH14+BH26+BH12+BH10+BH30</f>
        <v>294946</v>
      </c>
      <c r="BI42" s="3">
        <f t="shared" si="6"/>
        <v>294946</v>
      </c>
      <c r="BJ42" s="3">
        <f t="shared" si="6"/>
        <v>294946</v>
      </c>
      <c r="BK42" s="3">
        <f t="shared" si="6"/>
        <v>294946</v>
      </c>
      <c r="BL42" s="3">
        <f t="shared" si="6"/>
        <v>294946</v>
      </c>
      <c r="BM42" s="3">
        <f t="shared" si="6"/>
        <v>294946</v>
      </c>
      <c r="BN42" s="3">
        <f t="shared" si="6"/>
        <v>294946</v>
      </c>
      <c r="BO42" s="3">
        <f t="shared" si="6"/>
        <v>294946</v>
      </c>
      <c r="BP42" s="3">
        <f t="shared" si="6"/>
        <v>294946</v>
      </c>
      <c r="BQ42" s="3">
        <f t="shared" si="6"/>
        <v>294946</v>
      </c>
      <c r="BR42" s="3">
        <f t="shared" si="6"/>
        <v>294946</v>
      </c>
      <c r="BS42" s="3">
        <f>BS21+BS23+BS14+BS26+BS12+BS10+BS30</f>
        <v>294946</v>
      </c>
      <c r="BT42" s="3">
        <f>BT21+BT23+BT14+BT26+BT12+BT10+BT30+BT19</f>
        <v>354946</v>
      </c>
    </row>
    <row r="43" spans="1:72" x14ac:dyDescent="0.2">
      <c r="E43" s="1"/>
      <c r="G43" s="6"/>
    </row>
    <row r="44" spans="1:72" x14ac:dyDescent="0.2">
      <c r="C44" s="18" t="s">
        <v>107</v>
      </c>
      <c r="E44" s="1"/>
      <c r="G44" s="6"/>
      <c r="H44" s="3">
        <f t="shared" ref="H44:X44" si="7">SUM(H10:H37)</f>
        <v>849946</v>
      </c>
      <c r="I44" s="3">
        <f t="shared" si="7"/>
        <v>849946</v>
      </c>
      <c r="J44" s="3">
        <f t="shared" si="7"/>
        <v>849946</v>
      </c>
      <c r="K44" s="3">
        <f t="shared" si="7"/>
        <v>849946</v>
      </c>
      <c r="L44" s="3">
        <f t="shared" si="7"/>
        <v>843446</v>
      </c>
      <c r="M44" s="3">
        <f t="shared" si="7"/>
        <v>817446</v>
      </c>
      <c r="N44" s="3">
        <f t="shared" si="7"/>
        <v>817446</v>
      </c>
      <c r="O44" s="3">
        <f t="shared" si="7"/>
        <v>817446</v>
      </c>
      <c r="P44" s="3">
        <f t="shared" si="7"/>
        <v>817446</v>
      </c>
      <c r="Q44" s="3">
        <f t="shared" si="7"/>
        <v>817446</v>
      </c>
      <c r="R44" s="3">
        <f t="shared" si="7"/>
        <v>817446</v>
      </c>
      <c r="S44" s="3">
        <f t="shared" si="7"/>
        <v>817446</v>
      </c>
      <c r="T44" s="3">
        <f t="shared" si="7"/>
        <v>817446</v>
      </c>
      <c r="U44" s="3">
        <f t="shared" si="7"/>
        <v>817446</v>
      </c>
      <c r="V44" s="3">
        <f t="shared" si="7"/>
        <v>817446</v>
      </c>
      <c r="W44" s="3">
        <f t="shared" si="7"/>
        <v>838946</v>
      </c>
      <c r="X44" s="3">
        <f t="shared" si="7"/>
        <v>838946</v>
      </c>
      <c r="Y44" s="3">
        <f>SUM(Y10:Y37)-Y42</f>
        <v>813946</v>
      </c>
      <c r="Z44" s="3">
        <f t="shared" ref="Z44:BT44" si="8">SUM(Z10:Z37)-Z42</f>
        <v>813946</v>
      </c>
      <c r="AA44" s="3">
        <f t="shared" si="8"/>
        <v>813946</v>
      </c>
      <c r="AB44" s="3">
        <f t="shared" si="8"/>
        <v>813946</v>
      </c>
      <c r="AC44" s="3">
        <f t="shared" si="8"/>
        <v>813946</v>
      </c>
      <c r="AD44" s="3">
        <f t="shared" si="8"/>
        <v>805346</v>
      </c>
      <c r="AE44" s="3">
        <f t="shared" si="8"/>
        <v>805346</v>
      </c>
      <c r="AF44" s="3">
        <f t="shared" si="8"/>
        <v>805346</v>
      </c>
      <c r="AG44" s="3">
        <f t="shared" si="8"/>
        <v>805346</v>
      </c>
      <c r="AH44" s="3">
        <f t="shared" si="8"/>
        <v>805346</v>
      </c>
      <c r="AI44" s="3">
        <f t="shared" si="8"/>
        <v>805346</v>
      </c>
      <c r="AJ44" s="3">
        <f t="shared" si="8"/>
        <v>805346</v>
      </c>
      <c r="AK44" s="3">
        <f t="shared" si="8"/>
        <v>804000</v>
      </c>
      <c r="AL44" s="3">
        <f t="shared" si="8"/>
        <v>804000</v>
      </c>
      <c r="AM44" s="3">
        <f t="shared" si="8"/>
        <v>804000</v>
      </c>
      <c r="AN44" s="3">
        <f t="shared" si="8"/>
        <v>784000</v>
      </c>
      <c r="AO44" s="3">
        <f t="shared" si="8"/>
        <v>784000</v>
      </c>
      <c r="AP44" s="3">
        <f t="shared" si="8"/>
        <v>784000</v>
      </c>
      <c r="AQ44" s="3">
        <f t="shared" si="8"/>
        <v>784000</v>
      </c>
      <c r="AR44" s="3">
        <f t="shared" si="8"/>
        <v>784000</v>
      </c>
      <c r="AS44" s="3">
        <f t="shared" si="8"/>
        <v>784000</v>
      </c>
      <c r="AT44" s="3">
        <f t="shared" si="8"/>
        <v>784000</v>
      </c>
      <c r="AU44" s="3">
        <f t="shared" si="8"/>
        <v>784000</v>
      </c>
      <c r="AV44" s="3">
        <f t="shared" si="8"/>
        <v>764000</v>
      </c>
      <c r="AW44" s="3">
        <f t="shared" si="8"/>
        <v>764000</v>
      </c>
      <c r="AX44" s="3">
        <f t="shared" si="8"/>
        <v>764000</v>
      </c>
      <c r="AY44" s="3">
        <f t="shared" si="8"/>
        <v>764000</v>
      </c>
      <c r="AZ44" s="3">
        <f t="shared" si="8"/>
        <v>764000</v>
      </c>
      <c r="BA44" s="3">
        <f t="shared" si="8"/>
        <v>717500</v>
      </c>
      <c r="BB44" s="3">
        <f t="shared" si="8"/>
        <v>717500</v>
      </c>
      <c r="BC44" s="3">
        <f t="shared" si="8"/>
        <v>717500</v>
      </c>
      <c r="BD44" s="3">
        <f t="shared" si="8"/>
        <v>717500</v>
      </c>
      <c r="BE44" s="3">
        <f t="shared" si="8"/>
        <v>717500</v>
      </c>
      <c r="BF44" s="3">
        <f t="shared" si="8"/>
        <v>717500</v>
      </c>
      <c r="BG44" s="3">
        <f t="shared" si="8"/>
        <v>477500</v>
      </c>
      <c r="BH44" s="3">
        <f t="shared" si="8"/>
        <v>477500</v>
      </c>
      <c r="BI44" s="3">
        <f t="shared" si="8"/>
        <v>428500</v>
      </c>
      <c r="BJ44" s="3">
        <f t="shared" si="8"/>
        <v>428500</v>
      </c>
      <c r="BK44" s="3">
        <f t="shared" si="8"/>
        <v>428500</v>
      </c>
      <c r="BL44" s="3">
        <f t="shared" si="8"/>
        <v>428500</v>
      </c>
      <c r="BM44" s="3">
        <f t="shared" si="8"/>
        <v>428500</v>
      </c>
      <c r="BN44" s="3">
        <f t="shared" si="8"/>
        <v>428500</v>
      </c>
      <c r="BO44" s="3">
        <f t="shared" si="8"/>
        <v>428500</v>
      </c>
      <c r="BP44" s="3">
        <f t="shared" si="8"/>
        <v>428500</v>
      </c>
      <c r="BQ44" s="3">
        <f t="shared" si="8"/>
        <v>428500</v>
      </c>
      <c r="BR44" s="3">
        <f t="shared" si="8"/>
        <v>428500</v>
      </c>
      <c r="BS44" s="3">
        <f t="shared" si="8"/>
        <v>428500</v>
      </c>
      <c r="BT44" s="3">
        <f t="shared" si="8"/>
        <v>368500</v>
      </c>
    </row>
    <row r="45" spans="1:72" x14ac:dyDescent="0.2">
      <c r="D45" s="1"/>
      <c r="E45" s="1"/>
      <c r="G45" s="6"/>
    </row>
    <row r="46" spans="1:72" x14ac:dyDescent="0.2">
      <c r="BH46" s="36"/>
    </row>
  </sheetData>
  <phoneticPr fontId="0" type="noConversion"/>
  <printOptions horizontalCentered="1"/>
  <pageMargins left="0.75" right="0.75" top="1" bottom="1" header="0.5" footer="0.5"/>
  <pageSetup paperSize="5" scale="73" fitToHeight="0" orientation="landscape" r:id="rId1"/>
  <headerFooter alignWithMargins="0">
    <oddHeader>&amp;L&amp;D&amp;CSan Juan Capacity 2001-2005
ROFR Rights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U51"/>
  <sheetViews>
    <sheetView tabSelected="1" zoomScale="75" zoomScaleNormal="75" workbookViewId="0">
      <selection activeCell="A2" sqref="A2"/>
    </sheetView>
  </sheetViews>
  <sheetFormatPr defaultRowHeight="12.75" x14ac:dyDescent="0.2"/>
  <cols>
    <col min="2" max="2" width="9.28515625" bestFit="1" customWidth="1"/>
    <col min="4" max="4" width="9.28515625" bestFit="1" customWidth="1"/>
    <col min="5" max="5" width="9.85546875" bestFit="1" customWidth="1"/>
    <col min="6" max="6" width="10.7109375" customWidth="1"/>
    <col min="8" max="8" width="10.7109375" customWidth="1"/>
    <col min="9" max="19" width="9.28515625" bestFit="1" customWidth="1"/>
  </cols>
  <sheetData>
    <row r="1" spans="1:73" x14ac:dyDescent="0.2">
      <c r="A1" s="35" t="s">
        <v>173</v>
      </c>
    </row>
    <row r="2" spans="1:73" x14ac:dyDescent="0.2">
      <c r="A2" s="62" t="s">
        <v>133</v>
      </c>
    </row>
    <row r="3" spans="1:73" x14ac:dyDescent="0.2">
      <c r="A3" s="62" t="s">
        <v>134</v>
      </c>
    </row>
    <row r="5" spans="1:73" x14ac:dyDescent="0.2">
      <c r="A5" t="s">
        <v>132</v>
      </c>
    </row>
    <row r="10" spans="1:73" x14ac:dyDescent="0.2">
      <c r="A10" s="7" t="s">
        <v>130</v>
      </c>
      <c r="B10" s="5"/>
      <c r="C10" s="5"/>
      <c r="D10" s="5"/>
      <c r="E10" s="5"/>
      <c r="F10" s="5"/>
      <c r="G10" s="5"/>
      <c r="H10" s="19"/>
    </row>
    <row r="11" spans="1:73" ht="13.5" thickBot="1" x14ac:dyDescent="0.25">
      <c r="B11" s="5"/>
      <c r="C11" s="5"/>
      <c r="D11" s="5"/>
      <c r="E11" s="5"/>
      <c r="F11" s="5"/>
      <c r="G11" s="5"/>
      <c r="H11" s="19"/>
    </row>
    <row r="12" spans="1:73" ht="13.5" thickBot="1" x14ac:dyDescent="0.25">
      <c r="B12" s="2" t="s">
        <v>2</v>
      </c>
      <c r="C12" t="s">
        <v>3</v>
      </c>
      <c r="D12" s="2" t="s">
        <v>102</v>
      </c>
      <c r="E12" t="s">
        <v>103</v>
      </c>
      <c r="F12" t="s">
        <v>63</v>
      </c>
      <c r="G12" t="s">
        <v>1</v>
      </c>
      <c r="H12" s="30" t="s">
        <v>105</v>
      </c>
      <c r="I12" s="21">
        <v>37104</v>
      </c>
      <c r="J12" s="21">
        <v>37135</v>
      </c>
      <c r="K12" s="21">
        <v>37165</v>
      </c>
      <c r="L12" s="21">
        <v>37196</v>
      </c>
      <c r="M12" s="21">
        <v>37226</v>
      </c>
      <c r="N12" s="21">
        <v>37257</v>
      </c>
      <c r="O12" s="21">
        <v>37288</v>
      </c>
      <c r="P12" s="21">
        <v>37316</v>
      </c>
      <c r="Q12" s="21">
        <v>37347</v>
      </c>
      <c r="R12" s="21">
        <v>37377</v>
      </c>
      <c r="S12" s="21">
        <v>37408</v>
      </c>
      <c r="T12" s="21">
        <v>37438</v>
      </c>
      <c r="U12" s="21">
        <v>37469</v>
      </c>
      <c r="V12" s="21">
        <v>37500</v>
      </c>
      <c r="W12" s="21">
        <v>37530</v>
      </c>
      <c r="X12" s="21">
        <v>37561</v>
      </c>
      <c r="Y12" s="21">
        <v>37591</v>
      </c>
      <c r="Z12" s="21">
        <v>37622</v>
      </c>
      <c r="AA12" s="21">
        <v>37653</v>
      </c>
      <c r="AB12" s="21">
        <v>37681</v>
      </c>
      <c r="AC12" s="21">
        <v>37712</v>
      </c>
      <c r="AD12" s="21">
        <v>37742</v>
      </c>
      <c r="AE12" s="21">
        <v>37773</v>
      </c>
      <c r="AF12" s="21">
        <v>37803</v>
      </c>
      <c r="AG12" s="21">
        <v>37834</v>
      </c>
      <c r="AH12" s="21">
        <v>37865</v>
      </c>
      <c r="AI12" s="21">
        <v>37895</v>
      </c>
      <c r="AJ12" s="21">
        <v>37926</v>
      </c>
      <c r="AK12" s="21">
        <v>37956</v>
      </c>
      <c r="AL12" s="21">
        <v>37987</v>
      </c>
      <c r="AM12" s="21">
        <v>38018</v>
      </c>
      <c r="AN12" s="21">
        <v>38047</v>
      </c>
      <c r="AO12" s="21">
        <v>38078</v>
      </c>
      <c r="AP12" s="21">
        <v>38108</v>
      </c>
      <c r="AQ12" s="21">
        <v>38139</v>
      </c>
      <c r="AR12" s="21">
        <v>38169</v>
      </c>
      <c r="AS12" s="21">
        <v>38200</v>
      </c>
      <c r="AT12" s="21">
        <v>38231</v>
      </c>
      <c r="AU12" s="21">
        <v>38261</v>
      </c>
      <c r="AV12" s="21">
        <v>38292</v>
      </c>
      <c r="AW12" s="21">
        <v>38322</v>
      </c>
      <c r="AX12" s="21">
        <v>38353</v>
      </c>
      <c r="AY12" s="21">
        <v>38384</v>
      </c>
      <c r="AZ12" s="21">
        <v>38412</v>
      </c>
      <c r="BA12" s="21">
        <v>38443</v>
      </c>
      <c r="BB12" s="21">
        <v>38473</v>
      </c>
      <c r="BC12" s="21">
        <v>38504</v>
      </c>
      <c r="BD12" s="21">
        <v>38534</v>
      </c>
      <c r="BE12" s="21">
        <v>38565</v>
      </c>
      <c r="BF12" s="21">
        <v>38596</v>
      </c>
      <c r="BG12" s="21">
        <v>38626</v>
      </c>
      <c r="BH12" s="21">
        <v>38657</v>
      </c>
      <c r="BI12" s="21">
        <v>38687</v>
      </c>
      <c r="BJ12" s="21">
        <v>38718</v>
      </c>
      <c r="BK12" s="21">
        <v>38749</v>
      </c>
      <c r="BL12" s="21">
        <v>38777</v>
      </c>
      <c r="BM12" s="21">
        <v>38808</v>
      </c>
      <c r="BN12" s="21">
        <v>38838</v>
      </c>
      <c r="BO12" s="21">
        <v>38869</v>
      </c>
      <c r="BP12" s="21">
        <v>38899</v>
      </c>
      <c r="BQ12" s="21">
        <v>38930</v>
      </c>
      <c r="BR12" s="21">
        <v>38961</v>
      </c>
      <c r="BS12" s="21">
        <v>38991</v>
      </c>
      <c r="BT12" s="21">
        <v>39022</v>
      </c>
      <c r="BU12" s="21">
        <v>39052</v>
      </c>
    </row>
    <row r="13" spans="1:73" ht="13.5" thickBot="1" x14ac:dyDescent="0.25">
      <c r="B13" s="19"/>
      <c r="C13" s="5"/>
      <c r="D13" s="19"/>
      <c r="E13" s="19"/>
      <c r="F13" s="19"/>
      <c r="G13" s="5"/>
      <c r="H13" s="19"/>
    </row>
    <row r="14" spans="1:73" ht="13.5" thickBot="1" x14ac:dyDescent="0.25">
      <c r="B14" s="5">
        <v>24924</v>
      </c>
      <c r="C14" s="5" t="s">
        <v>20</v>
      </c>
      <c r="D14" s="12">
        <v>25000</v>
      </c>
      <c r="E14" s="57">
        <v>35309</v>
      </c>
      <c r="F14" s="57">
        <v>38017</v>
      </c>
      <c r="G14" s="5" t="s">
        <v>5</v>
      </c>
      <c r="H14" s="58">
        <v>37652</v>
      </c>
      <c r="I14" s="12">
        <v>25000</v>
      </c>
      <c r="J14" s="12">
        <v>25000</v>
      </c>
      <c r="K14" s="12">
        <v>25000</v>
      </c>
      <c r="L14" s="12">
        <v>25000</v>
      </c>
      <c r="M14" s="12">
        <v>25000</v>
      </c>
      <c r="N14" s="12">
        <v>25000</v>
      </c>
      <c r="O14" s="12">
        <v>25000</v>
      </c>
      <c r="P14" s="12">
        <v>25000</v>
      </c>
      <c r="Q14" s="12">
        <v>25000</v>
      </c>
      <c r="R14" s="12">
        <v>25000</v>
      </c>
      <c r="S14" s="12">
        <v>25000</v>
      </c>
      <c r="T14" s="12">
        <v>25000</v>
      </c>
      <c r="U14" s="12">
        <v>25000</v>
      </c>
      <c r="V14" s="12">
        <v>25000</v>
      </c>
      <c r="W14" s="12">
        <v>25000</v>
      </c>
      <c r="X14" s="12">
        <v>25000</v>
      </c>
      <c r="Y14" s="12">
        <v>25000</v>
      </c>
      <c r="Z14" s="29">
        <v>25000</v>
      </c>
      <c r="AA14" s="12">
        <v>25000</v>
      </c>
      <c r="AB14" s="12">
        <v>25000</v>
      </c>
      <c r="AC14" s="12">
        <v>25000</v>
      </c>
      <c r="AD14" s="12">
        <v>25000</v>
      </c>
      <c r="AE14" s="12">
        <v>25000</v>
      </c>
      <c r="AF14" s="12">
        <v>25000</v>
      </c>
      <c r="AG14" s="12">
        <v>25000</v>
      </c>
      <c r="AH14" s="12">
        <v>25000</v>
      </c>
      <c r="AI14" s="12">
        <v>25000</v>
      </c>
      <c r="AJ14" s="12">
        <v>25000</v>
      </c>
      <c r="AK14" s="12">
        <v>25000</v>
      </c>
      <c r="AL14" s="12">
        <v>25000</v>
      </c>
      <c r="AM14" s="60">
        <v>25000</v>
      </c>
      <c r="AN14" s="60">
        <v>25000</v>
      </c>
      <c r="AO14" s="60">
        <v>25000</v>
      </c>
      <c r="AP14" s="60">
        <v>25000</v>
      </c>
      <c r="AQ14" s="60">
        <v>25000</v>
      </c>
      <c r="AR14" s="60">
        <v>25000</v>
      </c>
      <c r="AS14" s="60">
        <v>25000</v>
      </c>
      <c r="AT14" s="60">
        <v>25000</v>
      </c>
      <c r="AU14" s="60">
        <v>25000</v>
      </c>
      <c r="AV14" s="60">
        <v>25000</v>
      </c>
      <c r="AW14" s="60">
        <v>25000</v>
      </c>
      <c r="AX14" s="60">
        <v>25000</v>
      </c>
      <c r="AY14" s="60">
        <v>25000</v>
      </c>
      <c r="AZ14" s="60">
        <v>25000</v>
      </c>
      <c r="BA14" s="60">
        <v>25000</v>
      </c>
      <c r="BB14" s="60">
        <v>25000</v>
      </c>
      <c r="BC14" s="60">
        <v>25000</v>
      </c>
      <c r="BD14" s="60">
        <v>25000</v>
      </c>
      <c r="BE14" s="60">
        <v>25000</v>
      </c>
      <c r="BF14" s="60">
        <v>25000</v>
      </c>
      <c r="BG14" s="60">
        <v>25000</v>
      </c>
      <c r="BH14" s="60">
        <v>25000</v>
      </c>
      <c r="BI14" s="60">
        <v>25000</v>
      </c>
      <c r="BJ14" s="60">
        <v>25000</v>
      </c>
      <c r="BK14" s="60">
        <v>25000</v>
      </c>
      <c r="BL14" s="60">
        <v>25000</v>
      </c>
      <c r="BM14" s="60">
        <v>25000</v>
      </c>
      <c r="BN14" s="60">
        <v>25000</v>
      </c>
      <c r="BO14" s="60">
        <v>25000</v>
      </c>
      <c r="BP14" s="60">
        <v>25000</v>
      </c>
      <c r="BQ14" s="60">
        <v>25000</v>
      </c>
      <c r="BR14" s="60">
        <v>25000</v>
      </c>
      <c r="BS14" s="60">
        <v>25000</v>
      </c>
      <c r="BT14" s="60">
        <v>25000</v>
      </c>
      <c r="BU14" s="60">
        <v>25000</v>
      </c>
    </row>
    <row r="15" spans="1:73" ht="13.5" thickBot="1" x14ac:dyDescent="0.25">
      <c r="B15" s="5">
        <v>24925</v>
      </c>
      <c r="C15" s="5" t="s">
        <v>25</v>
      </c>
      <c r="D15" s="12">
        <v>100000</v>
      </c>
      <c r="E15" s="57">
        <v>35309</v>
      </c>
      <c r="F15" s="57">
        <v>38017</v>
      </c>
      <c r="G15" s="5" t="s">
        <v>5</v>
      </c>
      <c r="H15" s="58">
        <v>37652</v>
      </c>
      <c r="I15" s="12">
        <v>100000</v>
      </c>
      <c r="J15" s="12">
        <v>100000</v>
      </c>
      <c r="K15" s="12">
        <v>100000</v>
      </c>
      <c r="L15" s="12">
        <v>100000</v>
      </c>
      <c r="M15" s="12">
        <v>100000</v>
      </c>
      <c r="N15" s="12">
        <v>100000</v>
      </c>
      <c r="O15" s="12">
        <v>100000</v>
      </c>
      <c r="P15" s="12">
        <v>100000</v>
      </c>
      <c r="Q15" s="12">
        <v>100000</v>
      </c>
      <c r="R15" s="12">
        <v>100000</v>
      </c>
      <c r="S15" s="12">
        <v>100000</v>
      </c>
      <c r="T15" s="12">
        <v>100000</v>
      </c>
      <c r="U15" s="12">
        <v>100000</v>
      </c>
      <c r="V15" s="12">
        <v>100000</v>
      </c>
      <c r="W15" s="12">
        <v>100000</v>
      </c>
      <c r="X15" s="12">
        <v>100000</v>
      </c>
      <c r="Y15" s="12">
        <v>100000</v>
      </c>
      <c r="Z15" s="29">
        <v>100000</v>
      </c>
      <c r="AA15" s="12">
        <v>100000</v>
      </c>
      <c r="AB15" s="12">
        <v>100000</v>
      </c>
      <c r="AC15" s="12">
        <v>100000</v>
      </c>
      <c r="AD15" s="12">
        <v>100000</v>
      </c>
      <c r="AE15" s="12">
        <v>100000</v>
      </c>
      <c r="AF15" s="12">
        <v>100000</v>
      </c>
      <c r="AG15" s="12">
        <v>100000</v>
      </c>
      <c r="AH15" s="12">
        <v>100000</v>
      </c>
      <c r="AI15" s="12">
        <v>100000</v>
      </c>
      <c r="AJ15" s="12">
        <v>100000</v>
      </c>
      <c r="AK15" s="12">
        <v>100000</v>
      </c>
      <c r="AL15" s="12">
        <v>100000</v>
      </c>
      <c r="AM15" s="60">
        <v>100000</v>
      </c>
      <c r="AN15" s="60">
        <v>100000</v>
      </c>
      <c r="AO15" s="60">
        <v>100000</v>
      </c>
      <c r="AP15" s="60">
        <v>100000</v>
      </c>
      <c r="AQ15" s="60">
        <v>100000</v>
      </c>
      <c r="AR15" s="60">
        <v>100000</v>
      </c>
      <c r="AS15" s="60">
        <v>100000</v>
      </c>
      <c r="AT15" s="60">
        <v>100000</v>
      </c>
      <c r="AU15" s="60">
        <v>100000</v>
      </c>
      <c r="AV15" s="60">
        <v>100000</v>
      </c>
      <c r="AW15" s="60">
        <v>100000</v>
      </c>
      <c r="AX15" s="60">
        <v>100000</v>
      </c>
      <c r="AY15" s="60">
        <v>100000</v>
      </c>
      <c r="AZ15" s="60">
        <v>100000</v>
      </c>
      <c r="BA15" s="60">
        <v>100000</v>
      </c>
      <c r="BB15" s="60">
        <v>100000</v>
      </c>
      <c r="BC15" s="60">
        <v>100000</v>
      </c>
      <c r="BD15" s="60">
        <v>100000</v>
      </c>
      <c r="BE15" s="60">
        <v>100000</v>
      </c>
      <c r="BF15" s="60">
        <v>100000</v>
      </c>
      <c r="BG15" s="60">
        <v>100000</v>
      </c>
      <c r="BH15" s="60">
        <v>100000</v>
      </c>
      <c r="BI15" s="60">
        <v>100000</v>
      </c>
      <c r="BJ15" s="60">
        <v>100000</v>
      </c>
      <c r="BK15" s="60">
        <v>100000</v>
      </c>
      <c r="BL15" s="60">
        <v>100000</v>
      </c>
      <c r="BM15" s="60">
        <v>100000</v>
      </c>
      <c r="BN15" s="60">
        <v>100000</v>
      </c>
      <c r="BO15" s="60">
        <v>100000</v>
      </c>
      <c r="BP15" s="60">
        <v>100000</v>
      </c>
      <c r="BQ15" s="60">
        <v>100000</v>
      </c>
      <c r="BR15" s="60">
        <v>100000</v>
      </c>
      <c r="BS15" s="60">
        <v>100000</v>
      </c>
      <c r="BT15" s="60">
        <v>100000</v>
      </c>
      <c r="BU15" s="60">
        <v>100000</v>
      </c>
    </row>
    <row r="16" spans="1:73" ht="13.5" thickBot="1" x14ac:dyDescent="0.25">
      <c r="B16" s="5">
        <v>24927</v>
      </c>
      <c r="C16" s="5" t="s">
        <v>26</v>
      </c>
      <c r="D16" s="12">
        <v>30000</v>
      </c>
      <c r="E16" s="57">
        <v>35309</v>
      </c>
      <c r="F16" s="57">
        <v>38748</v>
      </c>
      <c r="G16" s="5" t="s">
        <v>5</v>
      </c>
      <c r="H16" s="58">
        <v>38383</v>
      </c>
      <c r="I16" s="12">
        <v>30000</v>
      </c>
      <c r="J16" s="12">
        <v>30000</v>
      </c>
      <c r="K16" s="12">
        <v>30000</v>
      </c>
      <c r="L16" s="12">
        <v>30000</v>
      </c>
      <c r="M16" s="12">
        <v>30000</v>
      </c>
      <c r="N16" s="12">
        <v>30000</v>
      </c>
      <c r="O16" s="12">
        <v>30000</v>
      </c>
      <c r="P16" s="12">
        <v>30000</v>
      </c>
      <c r="Q16" s="12">
        <v>30000</v>
      </c>
      <c r="R16" s="12">
        <v>30000</v>
      </c>
      <c r="S16" s="12">
        <v>30000</v>
      </c>
      <c r="T16" s="12">
        <v>30000</v>
      </c>
      <c r="U16" s="12">
        <v>30000</v>
      </c>
      <c r="V16" s="12">
        <v>30000</v>
      </c>
      <c r="W16" s="12">
        <v>30000</v>
      </c>
      <c r="X16" s="12">
        <v>30000</v>
      </c>
      <c r="Y16" s="12">
        <v>30000</v>
      </c>
      <c r="Z16" s="12">
        <v>30000</v>
      </c>
      <c r="AA16" s="12">
        <v>30000</v>
      </c>
      <c r="AB16" s="12">
        <v>30000</v>
      </c>
      <c r="AC16" s="12">
        <v>30000</v>
      </c>
      <c r="AD16" s="12">
        <v>30000</v>
      </c>
      <c r="AE16" s="12">
        <v>30000</v>
      </c>
      <c r="AF16" s="12">
        <v>30000</v>
      </c>
      <c r="AG16" s="12">
        <v>30000</v>
      </c>
      <c r="AH16" s="12">
        <v>30000</v>
      </c>
      <c r="AI16" s="12">
        <v>30000</v>
      </c>
      <c r="AJ16" s="12">
        <v>30000</v>
      </c>
      <c r="AK16" s="12">
        <v>30000</v>
      </c>
      <c r="AL16" s="12">
        <v>30000</v>
      </c>
      <c r="AM16" s="12">
        <v>30000</v>
      </c>
      <c r="AN16" s="12">
        <v>30000</v>
      </c>
      <c r="AO16" s="12">
        <v>30000</v>
      </c>
      <c r="AP16" s="12">
        <v>30000</v>
      </c>
      <c r="AQ16" s="12">
        <v>30000</v>
      </c>
      <c r="AR16" s="12">
        <v>30000</v>
      </c>
      <c r="AS16" s="12">
        <v>30000</v>
      </c>
      <c r="AT16" s="12">
        <v>30000</v>
      </c>
      <c r="AU16" s="12">
        <v>30000</v>
      </c>
      <c r="AV16" s="12">
        <v>30000</v>
      </c>
      <c r="AW16" s="12">
        <v>30000</v>
      </c>
      <c r="AX16" s="29">
        <v>30000</v>
      </c>
      <c r="AY16" s="12">
        <v>30000</v>
      </c>
      <c r="AZ16" s="12">
        <v>30000</v>
      </c>
      <c r="BA16" s="12">
        <v>30000</v>
      </c>
      <c r="BB16" s="12">
        <v>30000</v>
      </c>
      <c r="BC16" s="12">
        <v>30000</v>
      </c>
      <c r="BD16" s="12">
        <v>30000</v>
      </c>
      <c r="BE16" s="12">
        <v>30000</v>
      </c>
      <c r="BF16" s="12">
        <v>30000</v>
      </c>
      <c r="BG16" s="12">
        <v>30000</v>
      </c>
      <c r="BH16" s="12">
        <v>30000</v>
      </c>
      <c r="BI16" s="12">
        <v>30000</v>
      </c>
      <c r="BJ16" s="12">
        <v>30000</v>
      </c>
      <c r="BK16" s="79">
        <v>30000</v>
      </c>
      <c r="BL16" s="79">
        <v>30000</v>
      </c>
      <c r="BM16" s="79">
        <v>30000</v>
      </c>
      <c r="BN16" s="79">
        <v>30000</v>
      </c>
      <c r="BO16" s="79">
        <v>30000</v>
      </c>
      <c r="BP16" s="79">
        <v>30000</v>
      </c>
      <c r="BQ16" s="79">
        <v>30000</v>
      </c>
      <c r="BR16" s="79">
        <v>30000</v>
      </c>
      <c r="BS16" s="79">
        <v>30000</v>
      </c>
      <c r="BT16" s="79">
        <v>30000</v>
      </c>
      <c r="BU16" s="79">
        <v>30000</v>
      </c>
    </row>
    <row r="17" spans="2:73" ht="13.5" thickBot="1" x14ac:dyDescent="0.25">
      <c r="B17" s="5">
        <v>25067</v>
      </c>
      <c r="C17" s="5" t="s">
        <v>27</v>
      </c>
      <c r="D17" s="12">
        <v>15000</v>
      </c>
      <c r="E17" s="57">
        <v>35309</v>
      </c>
      <c r="F17" s="57">
        <v>37225</v>
      </c>
      <c r="G17" s="5" t="s">
        <v>5</v>
      </c>
      <c r="H17" s="19" t="s">
        <v>79</v>
      </c>
      <c r="I17" s="12">
        <v>15000</v>
      </c>
      <c r="J17" s="12">
        <v>15000</v>
      </c>
      <c r="K17" s="12">
        <v>15000</v>
      </c>
      <c r="L17" s="12">
        <v>15000</v>
      </c>
    </row>
    <row r="18" spans="2:73" ht="13.5" thickBot="1" x14ac:dyDescent="0.25">
      <c r="B18" s="5">
        <v>25397</v>
      </c>
      <c r="C18" s="5" t="s">
        <v>16</v>
      </c>
      <c r="D18" s="12">
        <v>10000</v>
      </c>
      <c r="E18" s="57">
        <v>35886</v>
      </c>
      <c r="F18" s="57">
        <v>37711</v>
      </c>
      <c r="G18" s="5" t="s">
        <v>5</v>
      </c>
      <c r="H18" s="58">
        <v>37346</v>
      </c>
      <c r="I18" s="12">
        <v>10000</v>
      </c>
      <c r="J18" s="12">
        <v>10000</v>
      </c>
      <c r="K18" s="12">
        <v>10000</v>
      </c>
      <c r="L18" s="12">
        <v>10000</v>
      </c>
      <c r="M18" s="12">
        <v>10000</v>
      </c>
      <c r="N18" s="12">
        <v>10000</v>
      </c>
      <c r="O18" s="12">
        <v>10000</v>
      </c>
      <c r="P18" s="29">
        <v>10000</v>
      </c>
      <c r="Q18" s="12">
        <v>10000</v>
      </c>
      <c r="R18" s="12">
        <v>10000</v>
      </c>
      <c r="S18" s="12">
        <v>10000</v>
      </c>
      <c r="T18" s="12">
        <v>10000</v>
      </c>
      <c r="U18" s="12">
        <v>10000</v>
      </c>
      <c r="V18" s="12">
        <v>10000</v>
      </c>
      <c r="W18" s="12">
        <v>10000</v>
      </c>
      <c r="X18" s="12">
        <v>10000</v>
      </c>
      <c r="Y18" s="12">
        <v>10000</v>
      </c>
      <c r="Z18" s="12">
        <v>10000</v>
      </c>
      <c r="AA18" s="12">
        <v>10000</v>
      </c>
      <c r="AB18" s="12">
        <v>10000</v>
      </c>
      <c r="AC18" s="60">
        <v>10000</v>
      </c>
      <c r="AD18" s="60">
        <v>10000</v>
      </c>
      <c r="AE18" s="60">
        <v>10000</v>
      </c>
      <c r="AF18" s="60">
        <v>10000</v>
      </c>
      <c r="AG18" s="60">
        <v>10000</v>
      </c>
      <c r="AH18" s="60">
        <v>10000</v>
      </c>
      <c r="AI18" s="60">
        <v>10000</v>
      </c>
      <c r="AJ18" s="60">
        <v>10000</v>
      </c>
      <c r="AK18" s="60">
        <v>10000</v>
      </c>
      <c r="AL18" s="60">
        <v>10000</v>
      </c>
      <c r="AM18" s="60">
        <v>10000</v>
      </c>
      <c r="AN18" s="60">
        <v>10000</v>
      </c>
      <c r="AO18" s="60">
        <v>10000</v>
      </c>
      <c r="AP18" s="60">
        <v>10000</v>
      </c>
      <c r="AQ18" s="60">
        <v>10000</v>
      </c>
      <c r="AR18" s="60">
        <v>10000</v>
      </c>
      <c r="AS18" s="60">
        <v>10000</v>
      </c>
      <c r="AT18" s="60">
        <v>10000</v>
      </c>
      <c r="AU18" s="60">
        <v>10000</v>
      </c>
      <c r="AV18" s="60">
        <v>10000</v>
      </c>
      <c r="AW18" s="60">
        <v>10000</v>
      </c>
      <c r="AX18" s="60">
        <v>10000</v>
      </c>
      <c r="AY18" s="60">
        <v>10000</v>
      </c>
      <c r="AZ18" s="60">
        <v>10000</v>
      </c>
      <c r="BA18" s="60">
        <v>10000</v>
      </c>
      <c r="BB18" s="60">
        <v>10000</v>
      </c>
      <c r="BC18" s="60">
        <v>10000</v>
      </c>
      <c r="BD18" s="60">
        <v>10000</v>
      </c>
      <c r="BE18" s="60">
        <v>10000</v>
      </c>
      <c r="BF18" s="60">
        <v>10000</v>
      </c>
      <c r="BG18" s="60">
        <v>10000</v>
      </c>
      <c r="BH18" s="60">
        <v>10000</v>
      </c>
      <c r="BI18" s="60">
        <v>10000</v>
      </c>
      <c r="BJ18" s="60">
        <v>10000</v>
      </c>
      <c r="BK18" s="60">
        <v>10000</v>
      </c>
      <c r="BL18" s="60">
        <v>10000</v>
      </c>
      <c r="BM18" s="60">
        <v>10000</v>
      </c>
      <c r="BN18" s="60">
        <v>10000</v>
      </c>
      <c r="BO18" s="60">
        <v>10000</v>
      </c>
      <c r="BP18" s="60">
        <v>10000</v>
      </c>
      <c r="BQ18" s="60">
        <v>10000</v>
      </c>
      <c r="BR18" s="60">
        <v>10000</v>
      </c>
      <c r="BS18" s="60">
        <v>10000</v>
      </c>
      <c r="BT18" s="60">
        <v>10000</v>
      </c>
      <c r="BU18" s="60">
        <v>10000</v>
      </c>
    </row>
    <row r="19" spans="2:73" ht="13.5" thickBot="1" x14ac:dyDescent="0.25">
      <c r="B19" s="5">
        <v>26044</v>
      </c>
      <c r="C19" s="5" t="s">
        <v>30</v>
      </c>
      <c r="D19" s="12">
        <v>85000</v>
      </c>
      <c r="E19" s="57">
        <v>35886</v>
      </c>
      <c r="F19" s="57">
        <v>37925</v>
      </c>
      <c r="G19" s="5" t="s">
        <v>5</v>
      </c>
      <c r="H19" s="58">
        <v>37560</v>
      </c>
      <c r="I19" s="12">
        <v>85000</v>
      </c>
      <c r="J19" s="12">
        <v>85000</v>
      </c>
      <c r="K19" s="12">
        <v>85000</v>
      </c>
      <c r="L19" s="12">
        <v>85000</v>
      </c>
      <c r="M19" s="12">
        <v>85000</v>
      </c>
      <c r="N19" s="12">
        <v>85000</v>
      </c>
      <c r="O19" s="12">
        <v>85000</v>
      </c>
      <c r="P19" s="12">
        <v>85000</v>
      </c>
      <c r="Q19" s="12">
        <v>85000</v>
      </c>
      <c r="R19" s="12">
        <v>85000</v>
      </c>
      <c r="S19" s="12">
        <v>85000</v>
      </c>
      <c r="T19" s="12">
        <v>85000</v>
      </c>
      <c r="U19" s="12">
        <v>85000</v>
      </c>
      <c r="V19" s="12">
        <v>85000</v>
      </c>
      <c r="W19" s="29">
        <v>85000</v>
      </c>
      <c r="X19" s="12">
        <v>85000</v>
      </c>
      <c r="Y19" s="12">
        <v>85000</v>
      </c>
      <c r="Z19" s="12">
        <v>85000</v>
      </c>
      <c r="AA19" s="12">
        <v>85000</v>
      </c>
      <c r="AB19" s="12">
        <v>85000</v>
      </c>
      <c r="AC19" s="12">
        <v>85000</v>
      </c>
      <c r="AD19" s="12">
        <v>85000</v>
      </c>
      <c r="AE19" s="12">
        <v>85000</v>
      </c>
      <c r="AF19" s="12">
        <v>85000</v>
      </c>
      <c r="AG19" s="12">
        <v>85000</v>
      </c>
      <c r="AH19" s="12">
        <v>85000</v>
      </c>
      <c r="AI19" s="12">
        <v>85000</v>
      </c>
      <c r="AJ19" s="60">
        <v>85000</v>
      </c>
      <c r="AK19" s="60">
        <v>85000</v>
      </c>
      <c r="AL19" s="60">
        <v>85000</v>
      </c>
      <c r="AM19" s="60">
        <v>85000</v>
      </c>
      <c r="AN19" s="60">
        <v>85000</v>
      </c>
      <c r="AO19" s="60">
        <v>85000</v>
      </c>
      <c r="AP19" s="60">
        <v>85000</v>
      </c>
      <c r="AQ19" s="60">
        <v>85000</v>
      </c>
      <c r="AR19" s="60">
        <v>85000</v>
      </c>
      <c r="AS19" s="60">
        <v>85000</v>
      </c>
      <c r="AT19" s="60">
        <v>85000</v>
      </c>
      <c r="AU19" s="60">
        <v>85000</v>
      </c>
      <c r="AV19" s="60">
        <v>85000</v>
      </c>
      <c r="AW19" s="60">
        <v>85000</v>
      </c>
      <c r="AX19" s="60">
        <v>85000</v>
      </c>
      <c r="AY19" s="60">
        <v>85000</v>
      </c>
      <c r="AZ19" s="60">
        <v>85000</v>
      </c>
      <c r="BA19" s="60">
        <v>85000</v>
      </c>
      <c r="BB19" s="60">
        <v>85000</v>
      </c>
      <c r="BC19" s="60">
        <v>85000</v>
      </c>
      <c r="BD19" s="60">
        <v>85000</v>
      </c>
      <c r="BE19" s="60">
        <v>85000</v>
      </c>
      <c r="BF19" s="60">
        <v>85000</v>
      </c>
      <c r="BG19" s="60">
        <v>85000</v>
      </c>
      <c r="BH19" s="60">
        <v>85000</v>
      </c>
      <c r="BI19" s="60">
        <v>85000</v>
      </c>
      <c r="BJ19" s="60">
        <v>85000</v>
      </c>
      <c r="BK19" s="60">
        <v>85000</v>
      </c>
      <c r="BL19" s="60">
        <v>85000</v>
      </c>
      <c r="BM19" s="60">
        <v>85000</v>
      </c>
      <c r="BN19" s="60">
        <v>85000</v>
      </c>
      <c r="BO19" s="60">
        <v>85000</v>
      </c>
      <c r="BP19" s="60">
        <v>85000</v>
      </c>
      <c r="BQ19" s="60">
        <v>85000</v>
      </c>
      <c r="BR19" s="60">
        <v>85000</v>
      </c>
      <c r="BS19" s="60">
        <v>85000</v>
      </c>
      <c r="BT19" s="60">
        <v>85000</v>
      </c>
      <c r="BU19" s="60">
        <v>85000</v>
      </c>
    </row>
    <row r="20" spans="2:73" ht="13.5" thickBot="1" x14ac:dyDescent="0.25">
      <c r="B20" s="5">
        <v>26436</v>
      </c>
      <c r="C20" s="5" t="s">
        <v>30</v>
      </c>
      <c r="D20" s="12">
        <v>59000</v>
      </c>
      <c r="E20" s="57">
        <v>36100</v>
      </c>
      <c r="F20" s="57">
        <v>37925</v>
      </c>
      <c r="G20" s="5" t="s">
        <v>5</v>
      </c>
      <c r="H20" s="58">
        <v>37560</v>
      </c>
      <c r="I20" s="12">
        <v>59000</v>
      </c>
      <c r="J20" s="12">
        <v>59000</v>
      </c>
      <c r="K20" s="12">
        <v>59000</v>
      </c>
      <c r="L20" s="12">
        <v>59000</v>
      </c>
      <c r="M20" s="12">
        <v>59000</v>
      </c>
      <c r="N20" s="12">
        <v>59000</v>
      </c>
      <c r="O20" s="12">
        <v>59000</v>
      </c>
      <c r="P20" s="12">
        <v>59000</v>
      </c>
      <c r="Q20" s="12">
        <v>59000</v>
      </c>
      <c r="R20" s="12">
        <v>59000</v>
      </c>
      <c r="S20" s="12">
        <v>59000</v>
      </c>
      <c r="T20" s="12">
        <v>59000</v>
      </c>
      <c r="U20" s="12">
        <v>59000</v>
      </c>
      <c r="V20" s="12">
        <v>59000</v>
      </c>
      <c r="W20" s="29">
        <v>59000</v>
      </c>
      <c r="X20" s="12">
        <v>59000</v>
      </c>
      <c r="Y20" s="12">
        <v>59000</v>
      </c>
      <c r="Z20" s="12">
        <v>59000</v>
      </c>
      <c r="AA20" s="12">
        <v>59000</v>
      </c>
      <c r="AB20" s="12">
        <v>59000</v>
      </c>
      <c r="AC20" s="12">
        <v>59000</v>
      </c>
      <c r="AD20" s="12">
        <v>59000</v>
      </c>
      <c r="AE20" s="12">
        <v>59000</v>
      </c>
      <c r="AF20" s="12">
        <v>59000</v>
      </c>
      <c r="AG20" s="12">
        <v>59000</v>
      </c>
      <c r="AH20" s="12">
        <v>59000</v>
      </c>
      <c r="AI20" s="12">
        <v>59000</v>
      </c>
      <c r="AJ20" s="60">
        <v>59000</v>
      </c>
      <c r="AK20" s="60">
        <v>59000</v>
      </c>
      <c r="AL20" s="60">
        <v>59000</v>
      </c>
      <c r="AM20" s="60">
        <v>59000</v>
      </c>
      <c r="AN20" s="60">
        <v>59000</v>
      </c>
      <c r="AO20" s="60">
        <v>59000</v>
      </c>
      <c r="AP20" s="60">
        <v>59000</v>
      </c>
      <c r="AQ20" s="60">
        <v>59000</v>
      </c>
      <c r="AR20" s="60">
        <v>59000</v>
      </c>
      <c r="AS20" s="60">
        <v>59000</v>
      </c>
      <c r="AT20" s="60">
        <v>59000</v>
      </c>
      <c r="AU20" s="60">
        <v>59000</v>
      </c>
      <c r="AV20" s="60">
        <v>59000</v>
      </c>
      <c r="AW20" s="60">
        <v>59000</v>
      </c>
      <c r="AX20" s="60">
        <v>59000</v>
      </c>
      <c r="AY20" s="60">
        <v>59000</v>
      </c>
      <c r="AZ20" s="60">
        <v>59000</v>
      </c>
      <c r="BA20" s="60">
        <v>59000</v>
      </c>
      <c r="BB20" s="60">
        <v>59000</v>
      </c>
      <c r="BC20" s="60">
        <v>59000</v>
      </c>
      <c r="BD20" s="60">
        <v>59000</v>
      </c>
      <c r="BE20" s="60">
        <v>59000</v>
      </c>
      <c r="BF20" s="60">
        <v>59000</v>
      </c>
      <c r="BG20" s="60">
        <v>59000</v>
      </c>
      <c r="BH20" s="60">
        <v>59000</v>
      </c>
      <c r="BI20" s="60">
        <v>59000</v>
      </c>
      <c r="BJ20" s="60">
        <v>59000</v>
      </c>
      <c r="BK20" s="60">
        <v>59000</v>
      </c>
      <c r="BL20" s="60">
        <v>59000</v>
      </c>
      <c r="BM20" s="60">
        <v>59000</v>
      </c>
      <c r="BN20" s="60">
        <v>59000</v>
      </c>
      <c r="BO20" s="60">
        <v>59000</v>
      </c>
      <c r="BP20" s="60">
        <v>59000</v>
      </c>
      <c r="BQ20" s="60">
        <v>59000</v>
      </c>
      <c r="BR20" s="60">
        <v>59000</v>
      </c>
      <c r="BS20" s="60">
        <v>59000</v>
      </c>
      <c r="BT20" s="60">
        <v>59000</v>
      </c>
      <c r="BU20" s="60">
        <v>59000</v>
      </c>
    </row>
    <row r="21" spans="2:73" ht="13.5" thickBot="1" x14ac:dyDescent="0.25">
      <c r="B21" s="5">
        <v>27342</v>
      </c>
      <c r="C21" s="5" t="s">
        <v>39</v>
      </c>
      <c r="D21" s="12">
        <v>30000</v>
      </c>
      <c r="E21" s="57">
        <v>36892</v>
      </c>
      <c r="F21" s="57">
        <v>37621</v>
      </c>
      <c r="G21" s="5" t="s">
        <v>5</v>
      </c>
      <c r="H21" s="58">
        <v>37437</v>
      </c>
      <c r="I21" s="12">
        <v>30000</v>
      </c>
      <c r="J21" s="12">
        <v>30000</v>
      </c>
      <c r="K21" s="12">
        <v>30000</v>
      </c>
      <c r="L21" s="12">
        <v>30000</v>
      </c>
      <c r="M21" s="12">
        <v>30000</v>
      </c>
      <c r="N21" s="69">
        <v>30000</v>
      </c>
      <c r="O21" s="69">
        <v>30000</v>
      </c>
      <c r="P21" s="69">
        <v>30000</v>
      </c>
      <c r="Q21" s="69">
        <v>30000</v>
      </c>
      <c r="R21" s="69">
        <v>30000</v>
      </c>
      <c r="S21" s="70">
        <v>30000</v>
      </c>
      <c r="T21" s="69">
        <v>30000</v>
      </c>
      <c r="U21" s="69">
        <v>30000</v>
      </c>
      <c r="V21" s="69">
        <v>30000</v>
      </c>
      <c r="W21" s="69">
        <v>30000</v>
      </c>
      <c r="X21" s="69">
        <v>30000</v>
      </c>
      <c r="Y21" s="69">
        <v>30000</v>
      </c>
      <c r="Z21" s="60">
        <v>30000</v>
      </c>
      <c r="AA21" s="60">
        <v>30000</v>
      </c>
      <c r="AB21" s="60">
        <v>30000</v>
      </c>
      <c r="AC21" s="60">
        <v>30000</v>
      </c>
      <c r="AD21" s="60">
        <v>30000</v>
      </c>
      <c r="AE21" s="60">
        <v>30000</v>
      </c>
      <c r="AF21" s="60">
        <v>30000</v>
      </c>
      <c r="AG21" s="60">
        <v>30000</v>
      </c>
      <c r="AH21" s="60">
        <v>30000</v>
      </c>
      <c r="AI21" s="60">
        <v>30000</v>
      </c>
      <c r="AJ21" s="60">
        <v>30000</v>
      </c>
      <c r="AK21" s="60">
        <v>30000</v>
      </c>
      <c r="AL21" s="60">
        <v>30000</v>
      </c>
      <c r="AM21" s="60">
        <v>30000</v>
      </c>
      <c r="AN21" s="60">
        <v>30000</v>
      </c>
      <c r="AO21" s="60">
        <v>30000</v>
      </c>
      <c r="AP21" s="60">
        <v>30000</v>
      </c>
      <c r="AQ21" s="60">
        <v>30000</v>
      </c>
      <c r="AR21" s="60">
        <v>30000</v>
      </c>
      <c r="AS21" s="60">
        <v>30000</v>
      </c>
      <c r="AT21" s="60">
        <v>30000</v>
      </c>
      <c r="AU21" s="60">
        <v>30000</v>
      </c>
      <c r="AV21" s="60">
        <v>30000</v>
      </c>
      <c r="AW21" s="60">
        <v>30000</v>
      </c>
      <c r="AX21" s="60">
        <v>30000</v>
      </c>
      <c r="AY21" s="60">
        <v>30000</v>
      </c>
      <c r="AZ21" s="60">
        <v>30000</v>
      </c>
      <c r="BA21" s="60">
        <v>30000</v>
      </c>
      <c r="BB21" s="60">
        <v>30000</v>
      </c>
      <c r="BC21" s="60">
        <v>30000</v>
      </c>
      <c r="BD21" s="60">
        <v>30000</v>
      </c>
      <c r="BE21" s="60">
        <v>30000</v>
      </c>
      <c r="BF21" s="60">
        <v>30000</v>
      </c>
      <c r="BG21" s="60">
        <v>30000</v>
      </c>
      <c r="BH21" s="60">
        <v>30000</v>
      </c>
      <c r="BI21" s="60">
        <v>30000</v>
      </c>
      <c r="BJ21" s="60">
        <v>30000</v>
      </c>
      <c r="BK21" s="60">
        <v>30000</v>
      </c>
      <c r="BL21" s="60">
        <v>30000</v>
      </c>
      <c r="BM21" s="60">
        <v>30000</v>
      </c>
      <c r="BN21" s="60">
        <v>30000</v>
      </c>
      <c r="BO21" s="60">
        <v>30000</v>
      </c>
      <c r="BP21" s="60">
        <v>30000</v>
      </c>
      <c r="BQ21" s="60">
        <v>30000</v>
      </c>
      <c r="BR21" s="60">
        <v>30000</v>
      </c>
      <c r="BS21" s="60">
        <v>30000</v>
      </c>
      <c r="BT21" s="60">
        <v>30000</v>
      </c>
      <c r="BU21" s="60">
        <v>30000</v>
      </c>
    </row>
    <row r="22" spans="2:73" ht="13.5" thickBot="1" x14ac:dyDescent="0.25">
      <c r="B22" s="5">
        <v>27370</v>
      </c>
      <c r="C22" s="5" t="s">
        <v>53</v>
      </c>
      <c r="D22" s="12">
        <v>22000</v>
      </c>
      <c r="E22" s="57">
        <v>36892</v>
      </c>
      <c r="F22" s="57">
        <v>37621</v>
      </c>
      <c r="G22" s="5" t="s">
        <v>5</v>
      </c>
      <c r="H22" s="58">
        <v>37437</v>
      </c>
      <c r="I22" s="12">
        <v>22000</v>
      </c>
      <c r="J22" s="12">
        <v>22000</v>
      </c>
      <c r="K22" s="12">
        <v>22000</v>
      </c>
      <c r="L22" s="12">
        <v>22000</v>
      </c>
      <c r="M22" s="12">
        <v>22000</v>
      </c>
      <c r="N22" s="69">
        <v>22000</v>
      </c>
      <c r="O22" s="69">
        <v>22000</v>
      </c>
      <c r="P22" s="69">
        <v>22000</v>
      </c>
      <c r="Q22" s="69">
        <v>22000</v>
      </c>
      <c r="R22" s="69">
        <v>22000</v>
      </c>
      <c r="S22" s="70">
        <v>22000</v>
      </c>
      <c r="T22" s="69">
        <v>22000</v>
      </c>
      <c r="U22" s="69">
        <v>22000</v>
      </c>
      <c r="V22" s="69">
        <v>22000</v>
      </c>
      <c r="W22" s="69">
        <v>22000</v>
      </c>
      <c r="X22" s="69">
        <v>22000</v>
      </c>
      <c r="Y22" s="69">
        <v>22000</v>
      </c>
      <c r="Z22" s="60">
        <v>22000</v>
      </c>
      <c r="AA22" s="60">
        <v>22000</v>
      </c>
      <c r="AB22" s="60">
        <v>22000</v>
      </c>
      <c r="AC22" s="60">
        <v>22000</v>
      </c>
      <c r="AD22" s="60">
        <v>22000</v>
      </c>
      <c r="AE22" s="60">
        <v>22000</v>
      </c>
      <c r="AF22" s="60">
        <v>22000</v>
      </c>
      <c r="AG22" s="60">
        <v>22000</v>
      </c>
      <c r="AH22" s="60">
        <v>22000</v>
      </c>
      <c r="AI22" s="60">
        <v>22000</v>
      </c>
      <c r="AJ22" s="60">
        <v>22000</v>
      </c>
      <c r="AK22" s="60">
        <v>22000</v>
      </c>
      <c r="AL22" s="60">
        <v>22000</v>
      </c>
      <c r="AM22" s="60">
        <v>22000</v>
      </c>
      <c r="AN22" s="60">
        <v>22000</v>
      </c>
      <c r="AO22" s="60">
        <v>22000</v>
      </c>
      <c r="AP22" s="60">
        <v>22000</v>
      </c>
      <c r="AQ22" s="60">
        <v>22000</v>
      </c>
      <c r="AR22" s="60">
        <v>22000</v>
      </c>
      <c r="AS22" s="60">
        <v>22000</v>
      </c>
      <c r="AT22" s="60">
        <v>22000</v>
      </c>
      <c r="AU22" s="60">
        <v>22000</v>
      </c>
      <c r="AV22" s="60">
        <v>22000</v>
      </c>
      <c r="AW22" s="60">
        <v>22000</v>
      </c>
      <c r="AX22" s="60">
        <v>22000</v>
      </c>
      <c r="AY22" s="60">
        <v>22000</v>
      </c>
      <c r="AZ22" s="60">
        <v>22000</v>
      </c>
      <c r="BA22" s="60">
        <v>22000</v>
      </c>
      <c r="BB22" s="60">
        <v>22000</v>
      </c>
      <c r="BC22" s="60">
        <v>22000</v>
      </c>
      <c r="BD22" s="60">
        <v>22000</v>
      </c>
      <c r="BE22" s="60">
        <v>22000</v>
      </c>
      <c r="BF22" s="60">
        <v>22000</v>
      </c>
      <c r="BG22" s="60">
        <v>22000</v>
      </c>
      <c r="BH22" s="60">
        <v>22000</v>
      </c>
      <c r="BI22" s="60">
        <v>22000</v>
      </c>
      <c r="BJ22" s="60">
        <v>22000</v>
      </c>
      <c r="BK22" s="60">
        <v>22000</v>
      </c>
      <c r="BL22" s="60">
        <v>22000</v>
      </c>
      <c r="BM22" s="60">
        <v>22000</v>
      </c>
      <c r="BN22" s="60">
        <v>22000</v>
      </c>
      <c r="BO22" s="60">
        <v>22000</v>
      </c>
      <c r="BP22" s="60">
        <v>22000</v>
      </c>
      <c r="BQ22" s="60">
        <v>22000</v>
      </c>
      <c r="BR22" s="60">
        <v>22000</v>
      </c>
      <c r="BS22" s="60">
        <v>22000</v>
      </c>
      <c r="BT22" s="60">
        <v>22000</v>
      </c>
      <c r="BU22" s="60">
        <v>22000</v>
      </c>
    </row>
    <row r="23" spans="2:73" x14ac:dyDescent="0.2">
      <c r="B23" s="5">
        <v>24568</v>
      </c>
      <c r="C23" s="5" t="s">
        <v>19</v>
      </c>
      <c r="D23" s="12">
        <v>32000</v>
      </c>
      <c r="E23" s="57">
        <v>35400</v>
      </c>
      <c r="F23" s="57">
        <v>37256</v>
      </c>
      <c r="G23" s="5" t="s">
        <v>5</v>
      </c>
      <c r="H23" s="19" t="s">
        <v>79</v>
      </c>
      <c r="I23" s="12">
        <v>32000</v>
      </c>
      <c r="J23" s="12">
        <v>32000</v>
      </c>
      <c r="K23" s="12">
        <v>32000</v>
      </c>
      <c r="L23" s="12">
        <v>32000</v>
      </c>
      <c r="M23" s="12">
        <v>32000</v>
      </c>
    </row>
    <row r="24" spans="2:73" ht="13.5" thickBot="1" x14ac:dyDescent="0.25">
      <c r="B24" s="5">
        <v>24654</v>
      </c>
      <c r="C24" s="5" t="s">
        <v>20</v>
      </c>
      <c r="D24" s="12">
        <v>8000</v>
      </c>
      <c r="E24" s="57">
        <v>35400</v>
      </c>
      <c r="F24" s="57">
        <v>37256</v>
      </c>
      <c r="G24" s="5" t="s">
        <v>5</v>
      </c>
      <c r="H24" s="19" t="s">
        <v>79</v>
      </c>
      <c r="I24" s="12">
        <v>8000</v>
      </c>
      <c r="J24" s="12">
        <v>8000</v>
      </c>
      <c r="K24" s="12">
        <v>8000</v>
      </c>
      <c r="L24" s="12">
        <v>8000</v>
      </c>
      <c r="M24" s="12">
        <v>8000</v>
      </c>
    </row>
    <row r="25" spans="2:73" ht="13.5" thickBot="1" x14ac:dyDescent="0.25">
      <c r="B25" s="66">
        <v>27460</v>
      </c>
      <c r="C25" s="66" t="s">
        <v>53</v>
      </c>
      <c r="D25" s="12">
        <v>55000</v>
      </c>
      <c r="E25" s="57">
        <v>37257</v>
      </c>
      <c r="F25" s="57">
        <v>37986</v>
      </c>
      <c r="G25" s="66" t="s">
        <v>5</v>
      </c>
      <c r="H25" s="58">
        <v>37802</v>
      </c>
      <c r="I25" s="12"/>
      <c r="J25" s="12"/>
      <c r="K25" s="12"/>
      <c r="L25" s="12"/>
      <c r="M25" s="12"/>
      <c r="N25" s="3">
        <v>55000</v>
      </c>
      <c r="O25" s="3">
        <v>55000</v>
      </c>
      <c r="P25" s="3">
        <v>55000</v>
      </c>
      <c r="Q25" s="3">
        <v>55000</v>
      </c>
      <c r="R25" s="3">
        <v>55000</v>
      </c>
      <c r="S25" s="3">
        <v>55000</v>
      </c>
      <c r="T25" s="3">
        <v>55000</v>
      </c>
      <c r="U25" s="3">
        <v>55000</v>
      </c>
      <c r="V25" s="3">
        <v>55000</v>
      </c>
      <c r="W25" s="3">
        <v>55000</v>
      </c>
      <c r="X25" s="3">
        <v>55000</v>
      </c>
      <c r="Y25" s="3">
        <v>55000</v>
      </c>
      <c r="Z25" s="3">
        <v>20000</v>
      </c>
      <c r="AA25" s="3">
        <v>20000</v>
      </c>
      <c r="AB25" s="3">
        <v>20000</v>
      </c>
      <c r="AC25" s="3">
        <v>20000</v>
      </c>
      <c r="AD25" s="3">
        <v>20000</v>
      </c>
      <c r="AE25" s="29">
        <v>20000</v>
      </c>
      <c r="AF25" s="3">
        <v>20000</v>
      </c>
      <c r="AG25" s="3">
        <v>20000</v>
      </c>
      <c r="AH25" s="3">
        <v>20000</v>
      </c>
      <c r="AI25" s="3">
        <v>20000</v>
      </c>
      <c r="AJ25" s="3">
        <v>20000</v>
      </c>
      <c r="AK25" s="3">
        <v>20000</v>
      </c>
      <c r="AL25" s="60">
        <v>20000</v>
      </c>
      <c r="AM25" s="60">
        <v>20000</v>
      </c>
      <c r="AN25" s="60">
        <v>20000</v>
      </c>
      <c r="AO25" s="60">
        <v>20000</v>
      </c>
      <c r="AP25" s="60">
        <v>20000</v>
      </c>
      <c r="AQ25" s="60">
        <v>20000</v>
      </c>
      <c r="AR25" s="60">
        <v>20000</v>
      </c>
      <c r="AS25" s="60">
        <v>20000</v>
      </c>
      <c r="AT25" s="60">
        <v>20000</v>
      </c>
      <c r="AU25" s="60">
        <v>20000</v>
      </c>
      <c r="AV25" s="60">
        <v>20000</v>
      </c>
      <c r="AW25" s="60">
        <v>20000</v>
      </c>
      <c r="AX25" s="60">
        <v>20000</v>
      </c>
      <c r="AY25" s="60">
        <v>20000</v>
      </c>
      <c r="AZ25" s="60">
        <v>20000</v>
      </c>
      <c r="BA25" s="60">
        <v>20000</v>
      </c>
      <c r="BB25" s="60">
        <v>20000</v>
      </c>
      <c r="BC25" s="60">
        <v>20000</v>
      </c>
      <c r="BD25" s="60">
        <v>20000</v>
      </c>
      <c r="BE25" s="60">
        <v>20000</v>
      </c>
      <c r="BF25" s="60">
        <v>20000</v>
      </c>
      <c r="BG25" s="60">
        <v>20000</v>
      </c>
      <c r="BH25" s="60">
        <v>20000</v>
      </c>
      <c r="BI25" s="60">
        <v>20000</v>
      </c>
      <c r="BJ25" s="60">
        <v>20000</v>
      </c>
      <c r="BK25" s="60">
        <v>20000</v>
      </c>
      <c r="BL25" s="60">
        <v>20000</v>
      </c>
      <c r="BM25" s="60">
        <v>20000</v>
      </c>
      <c r="BN25" s="60">
        <v>20000</v>
      </c>
      <c r="BO25" s="60">
        <v>20000</v>
      </c>
      <c r="BP25" s="60">
        <v>20000</v>
      </c>
      <c r="BQ25" s="60">
        <v>20000</v>
      </c>
      <c r="BR25" s="60">
        <v>20000</v>
      </c>
      <c r="BS25" s="60">
        <v>20000</v>
      </c>
      <c r="BT25" s="60">
        <v>20000</v>
      </c>
      <c r="BU25" s="60">
        <v>20000</v>
      </c>
    </row>
    <row r="26" spans="2:73" x14ac:dyDescent="0.2">
      <c r="B26" s="66">
        <v>27453</v>
      </c>
      <c r="C26" s="66" t="s">
        <v>58</v>
      </c>
      <c r="D26" s="12">
        <v>35000</v>
      </c>
      <c r="E26" s="57">
        <v>37622</v>
      </c>
      <c r="F26" s="57">
        <v>37986</v>
      </c>
      <c r="G26" s="66" t="s">
        <v>38</v>
      </c>
      <c r="H26" s="58"/>
      <c r="I26" s="12"/>
      <c r="J26" s="12"/>
      <c r="K26" s="12"/>
      <c r="L26" s="12"/>
      <c r="M26" s="1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>
        <v>35000</v>
      </c>
      <c r="AA26" s="3">
        <v>35000</v>
      </c>
      <c r="AB26" s="3">
        <v>35000</v>
      </c>
      <c r="AC26" s="3">
        <v>35000</v>
      </c>
      <c r="AD26" s="3">
        <v>35000</v>
      </c>
      <c r="AE26" s="3">
        <v>35000</v>
      </c>
      <c r="AF26" s="3">
        <v>35000</v>
      </c>
      <c r="AG26" s="3">
        <v>35000</v>
      </c>
      <c r="AH26" s="3">
        <v>35000</v>
      </c>
      <c r="AI26" s="3">
        <v>35000</v>
      </c>
      <c r="AJ26" s="3">
        <v>35000</v>
      </c>
      <c r="AK26" s="3">
        <v>35000</v>
      </c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</row>
    <row r="27" spans="2:73" x14ac:dyDescent="0.2">
      <c r="B27" s="5">
        <v>25071</v>
      </c>
      <c r="C27" s="5" t="s">
        <v>53</v>
      </c>
      <c r="D27" s="12">
        <v>60000</v>
      </c>
      <c r="E27" s="57">
        <v>35400</v>
      </c>
      <c r="F27" s="57">
        <v>39782</v>
      </c>
      <c r="G27" s="5" t="s">
        <v>5</v>
      </c>
      <c r="H27" s="58">
        <v>39416</v>
      </c>
      <c r="I27" s="61">
        <v>60000</v>
      </c>
      <c r="J27" s="61">
        <v>60000</v>
      </c>
      <c r="K27" s="61">
        <v>60000</v>
      </c>
      <c r="L27" s="61">
        <v>60000</v>
      </c>
      <c r="M27" s="61">
        <v>60000</v>
      </c>
      <c r="N27" s="61">
        <v>60000</v>
      </c>
      <c r="O27" s="61">
        <v>60000</v>
      </c>
      <c r="P27" s="61">
        <v>60000</v>
      </c>
      <c r="Q27" s="61">
        <v>60000</v>
      </c>
      <c r="R27" s="61">
        <v>60000</v>
      </c>
      <c r="S27" s="61">
        <v>60000</v>
      </c>
      <c r="T27" s="61">
        <v>60000</v>
      </c>
      <c r="U27" s="61">
        <v>60000</v>
      </c>
      <c r="V27" s="61">
        <v>60000</v>
      </c>
      <c r="W27" s="61">
        <v>60000</v>
      </c>
      <c r="X27" s="61">
        <v>60000</v>
      </c>
      <c r="Y27" s="61">
        <v>60000</v>
      </c>
      <c r="Z27" s="61">
        <v>60000</v>
      </c>
      <c r="AA27" s="61">
        <v>60000</v>
      </c>
      <c r="AB27" s="61">
        <v>60000</v>
      </c>
      <c r="AC27" s="61">
        <v>60000</v>
      </c>
      <c r="AD27" s="61">
        <v>60000</v>
      </c>
      <c r="AE27" s="61">
        <v>60000</v>
      </c>
      <c r="AF27" s="61">
        <v>60000</v>
      </c>
      <c r="AG27" s="61">
        <v>60000</v>
      </c>
      <c r="AH27" s="61">
        <v>60000</v>
      </c>
      <c r="AI27" s="61">
        <v>60000</v>
      </c>
      <c r="AJ27" s="61">
        <v>60000</v>
      </c>
      <c r="AK27" s="61">
        <v>60000</v>
      </c>
      <c r="AL27" s="61">
        <v>60000</v>
      </c>
      <c r="AM27" s="61">
        <v>60000</v>
      </c>
      <c r="AN27" s="61">
        <v>60000</v>
      </c>
      <c r="AO27" s="61">
        <v>60000</v>
      </c>
      <c r="AP27" s="61">
        <v>60000</v>
      </c>
      <c r="AQ27" s="61">
        <v>60000</v>
      </c>
      <c r="AR27" s="61">
        <v>60000</v>
      </c>
      <c r="AS27" s="61">
        <v>60000</v>
      </c>
      <c r="AT27" s="61">
        <v>60000</v>
      </c>
      <c r="AU27" s="61">
        <v>60000</v>
      </c>
      <c r="AV27" s="61">
        <v>60000</v>
      </c>
      <c r="AW27" s="61">
        <v>60000</v>
      </c>
      <c r="AX27" s="61">
        <v>60000</v>
      </c>
      <c r="AY27" s="61">
        <v>60000</v>
      </c>
      <c r="AZ27" s="61">
        <v>60000</v>
      </c>
      <c r="BA27" s="61">
        <v>60000</v>
      </c>
      <c r="BB27" s="61">
        <v>60000</v>
      </c>
      <c r="BC27" s="61">
        <v>60000</v>
      </c>
      <c r="BD27" s="61">
        <v>60000</v>
      </c>
      <c r="BE27" s="61">
        <v>60000</v>
      </c>
      <c r="BF27" s="61">
        <v>60000</v>
      </c>
      <c r="BG27" s="61">
        <v>60000</v>
      </c>
      <c r="BH27" s="61">
        <v>60000</v>
      </c>
      <c r="BI27" s="61">
        <v>60000</v>
      </c>
      <c r="BJ27" s="61">
        <v>60000</v>
      </c>
      <c r="BK27" s="61">
        <v>60000</v>
      </c>
      <c r="BL27" s="61">
        <v>60000</v>
      </c>
      <c r="BM27" s="61">
        <v>60000</v>
      </c>
      <c r="BN27" s="61">
        <v>60000</v>
      </c>
      <c r="BO27" s="61">
        <v>60000</v>
      </c>
      <c r="BP27" s="61">
        <v>60000</v>
      </c>
      <c r="BQ27" s="61">
        <v>60000</v>
      </c>
      <c r="BR27" s="61">
        <v>60000</v>
      </c>
      <c r="BS27" s="61">
        <v>60000</v>
      </c>
      <c r="BT27" s="61">
        <v>60000</v>
      </c>
      <c r="BU27" s="61">
        <v>60000</v>
      </c>
    </row>
    <row r="28" spans="2:73" x14ac:dyDescent="0.2">
      <c r="B28" s="5"/>
      <c r="C28" s="5"/>
      <c r="D28" s="5"/>
      <c r="E28" s="5"/>
      <c r="F28" s="5"/>
      <c r="G28" s="5"/>
      <c r="H28" s="5"/>
      <c r="I28" s="3">
        <f t="shared" ref="I28:BI28" si="0">SUM(I14:I27)</f>
        <v>476000</v>
      </c>
      <c r="J28" s="3">
        <f t="shared" si="0"/>
        <v>476000</v>
      </c>
      <c r="K28" s="3">
        <f t="shared" si="0"/>
        <v>476000</v>
      </c>
      <c r="L28" s="3">
        <f t="shared" si="0"/>
        <v>476000</v>
      </c>
      <c r="M28" s="3">
        <f t="shared" si="0"/>
        <v>461000</v>
      </c>
      <c r="N28" s="3">
        <f t="shared" si="0"/>
        <v>476000</v>
      </c>
      <c r="O28" s="3">
        <f t="shared" si="0"/>
        <v>476000</v>
      </c>
      <c r="P28" s="3">
        <f t="shared" si="0"/>
        <v>476000</v>
      </c>
      <c r="Q28" s="3">
        <f t="shared" si="0"/>
        <v>476000</v>
      </c>
      <c r="R28" s="3">
        <f t="shared" si="0"/>
        <v>476000</v>
      </c>
      <c r="S28" s="3">
        <f t="shared" si="0"/>
        <v>476000</v>
      </c>
      <c r="T28" s="3">
        <f t="shared" si="0"/>
        <v>476000</v>
      </c>
      <c r="U28" s="3">
        <f t="shared" si="0"/>
        <v>476000</v>
      </c>
      <c r="V28" s="3">
        <f t="shared" si="0"/>
        <v>476000</v>
      </c>
      <c r="W28" s="3">
        <f t="shared" si="0"/>
        <v>476000</v>
      </c>
      <c r="X28" s="3">
        <f t="shared" si="0"/>
        <v>476000</v>
      </c>
      <c r="Y28" s="3">
        <f t="shared" si="0"/>
        <v>476000</v>
      </c>
      <c r="Z28" s="3">
        <f t="shared" si="0"/>
        <v>476000</v>
      </c>
      <c r="AA28" s="3">
        <f t="shared" si="0"/>
        <v>476000</v>
      </c>
      <c r="AB28" s="3">
        <f t="shared" si="0"/>
        <v>476000</v>
      </c>
      <c r="AC28" s="3">
        <f t="shared" si="0"/>
        <v>476000</v>
      </c>
      <c r="AD28" s="3">
        <f t="shared" si="0"/>
        <v>476000</v>
      </c>
      <c r="AE28" s="3">
        <f t="shared" si="0"/>
        <v>476000</v>
      </c>
      <c r="AF28" s="3">
        <f t="shared" si="0"/>
        <v>476000</v>
      </c>
      <c r="AG28" s="3">
        <f t="shared" si="0"/>
        <v>476000</v>
      </c>
      <c r="AH28" s="3">
        <f t="shared" si="0"/>
        <v>476000</v>
      </c>
      <c r="AI28" s="3">
        <f t="shared" si="0"/>
        <v>476000</v>
      </c>
      <c r="AJ28" s="3">
        <f t="shared" si="0"/>
        <v>476000</v>
      </c>
      <c r="AK28" s="3">
        <f t="shared" si="0"/>
        <v>476000</v>
      </c>
      <c r="AL28" s="3">
        <f t="shared" si="0"/>
        <v>441000</v>
      </c>
      <c r="AM28" s="3">
        <f t="shared" si="0"/>
        <v>441000</v>
      </c>
      <c r="AN28" s="3">
        <f t="shared" si="0"/>
        <v>441000</v>
      </c>
      <c r="AO28" s="3">
        <f t="shared" si="0"/>
        <v>441000</v>
      </c>
      <c r="AP28" s="3">
        <f t="shared" si="0"/>
        <v>441000</v>
      </c>
      <c r="AQ28" s="3">
        <f t="shared" si="0"/>
        <v>441000</v>
      </c>
      <c r="AR28" s="3">
        <f t="shared" si="0"/>
        <v>441000</v>
      </c>
      <c r="AS28" s="3">
        <f t="shared" si="0"/>
        <v>441000</v>
      </c>
      <c r="AT28" s="3">
        <f t="shared" si="0"/>
        <v>441000</v>
      </c>
      <c r="AU28" s="3">
        <f t="shared" si="0"/>
        <v>441000</v>
      </c>
      <c r="AV28" s="3">
        <f t="shared" si="0"/>
        <v>441000</v>
      </c>
      <c r="AW28" s="3">
        <f t="shared" si="0"/>
        <v>441000</v>
      </c>
      <c r="AX28" s="3">
        <f t="shared" si="0"/>
        <v>441000</v>
      </c>
      <c r="AY28" s="3">
        <f t="shared" si="0"/>
        <v>441000</v>
      </c>
      <c r="AZ28" s="3">
        <f t="shared" si="0"/>
        <v>441000</v>
      </c>
      <c r="BA28" s="3">
        <f t="shared" si="0"/>
        <v>441000</v>
      </c>
      <c r="BB28" s="3">
        <f t="shared" si="0"/>
        <v>441000</v>
      </c>
      <c r="BC28" s="3">
        <f t="shared" si="0"/>
        <v>441000</v>
      </c>
      <c r="BD28" s="3">
        <f t="shared" si="0"/>
        <v>441000</v>
      </c>
      <c r="BE28" s="3">
        <f t="shared" si="0"/>
        <v>441000</v>
      </c>
      <c r="BF28" s="3">
        <f t="shared" si="0"/>
        <v>441000</v>
      </c>
      <c r="BG28" s="3">
        <f t="shared" si="0"/>
        <v>441000</v>
      </c>
      <c r="BH28" s="3">
        <f t="shared" si="0"/>
        <v>441000</v>
      </c>
      <c r="BI28" s="3">
        <f t="shared" si="0"/>
        <v>441000</v>
      </c>
      <c r="BJ28" s="3">
        <f t="shared" ref="BJ28:BU28" si="1">SUM(BJ14:BJ27)</f>
        <v>441000</v>
      </c>
      <c r="BK28" s="3">
        <f t="shared" si="1"/>
        <v>441000</v>
      </c>
      <c r="BL28" s="3">
        <f t="shared" si="1"/>
        <v>441000</v>
      </c>
      <c r="BM28" s="3">
        <f t="shared" si="1"/>
        <v>441000</v>
      </c>
      <c r="BN28" s="3">
        <f t="shared" si="1"/>
        <v>441000</v>
      </c>
      <c r="BO28" s="3">
        <f t="shared" si="1"/>
        <v>441000</v>
      </c>
      <c r="BP28" s="3">
        <f t="shared" si="1"/>
        <v>441000</v>
      </c>
      <c r="BQ28" s="3">
        <f t="shared" si="1"/>
        <v>441000</v>
      </c>
      <c r="BR28" s="3">
        <f t="shared" si="1"/>
        <v>441000</v>
      </c>
      <c r="BS28" s="3">
        <f t="shared" si="1"/>
        <v>441000</v>
      </c>
      <c r="BT28" s="3">
        <f t="shared" si="1"/>
        <v>441000</v>
      </c>
      <c r="BU28" s="3">
        <f t="shared" si="1"/>
        <v>441000</v>
      </c>
    </row>
    <row r="29" spans="2:73" x14ac:dyDescent="0.2">
      <c r="B29" s="5"/>
      <c r="C29" s="5"/>
      <c r="D29" s="5"/>
      <c r="E29" s="5"/>
      <c r="F29" s="5"/>
      <c r="G29" s="5"/>
      <c r="H29" s="5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</row>
    <row r="30" spans="2:73" x14ac:dyDescent="0.2">
      <c r="B30" s="5"/>
      <c r="C30" s="5"/>
      <c r="D30" s="18" t="s">
        <v>108</v>
      </c>
      <c r="E30" s="5"/>
      <c r="F30" s="5"/>
      <c r="G30" s="5"/>
      <c r="H30" s="5"/>
      <c r="I30" s="3">
        <f t="shared" ref="I30:BT30" si="2">476000-I28</f>
        <v>0</v>
      </c>
      <c r="J30" s="3">
        <f t="shared" si="2"/>
        <v>0</v>
      </c>
      <c r="K30" s="3">
        <f t="shared" si="2"/>
        <v>0</v>
      </c>
      <c r="L30" s="3">
        <f t="shared" si="2"/>
        <v>0</v>
      </c>
      <c r="M30" s="3">
        <f t="shared" si="2"/>
        <v>15000</v>
      </c>
      <c r="N30" s="3">
        <f>476000-N28</f>
        <v>0</v>
      </c>
      <c r="O30" s="3">
        <f t="shared" si="2"/>
        <v>0</v>
      </c>
      <c r="P30" s="3">
        <f t="shared" si="2"/>
        <v>0</v>
      </c>
      <c r="Q30" s="3">
        <f t="shared" si="2"/>
        <v>0</v>
      </c>
      <c r="R30" s="3">
        <f t="shared" si="2"/>
        <v>0</v>
      </c>
      <c r="S30" s="3">
        <f t="shared" si="2"/>
        <v>0</v>
      </c>
      <c r="T30" s="3">
        <f t="shared" si="2"/>
        <v>0</v>
      </c>
      <c r="U30" s="3">
        <f t="shared" si="2"/>
        <v>0</v>
      </c>
      <c r="V30" s="3">
        <f t="shared" si="2"/>
        <v>0</v>
      </c>
      <c r="W30" s="3">
        <f t="shared" si="2"/>
        <v>0</v>
      </c>
      <c r="X30" s="3">
        <f t="shared" si="2"/>
        <v>0</v>
      </c>
      <c r="Y30" s="3">
        <f t="shared" si="2"/>
        <v>0</v>
      </c>
      <c r="Z30" s="3">
        <f>476000-Z28</f>
        <v>0</v>
      </c>
      <c r="AA30" s="3">
        <f t="shared" si="2"/>
        <v>0</v>
      </c>
      <c r="AB30" s="3">
        <f t="shared" si="2"/>
        <v>0</v>
      </c>
      <c r="AC30" s="3">
        <f t="shared" si="2"/>
        <v>0</v>
      </c>
      <c r="AD30" s="3">
        <f t="shared" si="2"/>
        <v>0</v>
      </c>
      <c r="AE30" s="3">
        <f t="shared" si="2"/>
        <v>0</v>
      </c>
      <c r="AF30" s="3">
        <f t="shared" si="2"/>
        <v>0</v>
      </c>
      <c r="AG30" s="3">
        <f t="shared" si="2"/>
        <v>0</v>
      </c>
      <c r="AH30" s="3">
        <f t="shared" si="2"/>
        <v>0</v>
      </c>
      <c r="AI30" s="3">
        <f t="shared" si="2"/>
        <v>0</v>
      </c>
      <c r="AJ30" s="3">
        <f t="shared" si="2"/>
        <v>0</v>
      </c>
      <c r="AK30" s="3">
        <f t="shared" si="2"/>
        <v>0</v>
      </c>
      <c r="AL30" s="3">
        <f t="shared" si="2"/>
        <v>35000</v>
      </c>
      <c r="AM30" s="3">
        <f t="shared" si="2"/>
        <v>35000</v>
      </c>
      <c r="AN30" s="3">
        <f t="shared" si="2"/>
        <v>35000</v>
      </c>
      <c r="AO30" s="3">
        <f t="shared" si="2"/>
        <v>35000</v>
      </c>
      <c r="AP30" s="3">
        <f t="shared" si="2"/>
        <v>35000</v>
      </c>
      <c r="AQ30" s="3">
        <f t="shared" si="2"/>
        <v>35000</v>
      </c>
      <c r="AR30" s="3">
        <f t="shared" si="2"/>
        <v>35000</v>
      </c>
      <c r="AS30" s="3">
        <f t="shared" si="2"/>
        <v>35000</v>
      </c>
      <c r="AT30" s="3">
        <f t="shared" si="2"/>
        <v>35000</v>
      </c>
      <c r="AU30" s="3">
        <f t="shared" si="2"/>
        <v>35000</v>
      </c>
      <c r="AV30" s="3">
        <f t="shared" si="2"/>
        <v>35000</v>
      </c>
      <c r="AW30" s="3">
        <f t="shared" si="2"/>
        <v>35000</v>
      </c>
      <c r="AX30" s="3">
        <f t="shared" si="2"/>
        <v>35000</v>
      </c>
      <c r="AY30" s="3">
        <f t="shared" si="2"/>
        <v>35000</v>
      </c>
      <c r="AZ30" s="3">
        <f t="shared" si="2"/>
        <v>35000</v>
      </c>
      <c r="BA30" s="3">
        <f t="shared" si="2"/>
        <v>35000</v>
      </c>
      <c r="BB30" s="3">
        <f t="shared" si="2"/>
        <v>35000</v>
      </c>
      <c r="BC30" s="3">
        <f t="shared" si="2"/>
        <v>35000</v>
      </c>
      <c r="BD30" s="3">
        <f t="shared" si="2"/>
        <v>35000</v>
      </c>
      <c r="BE30" s="3">
        <f t="shared" si="2"/>
        <v>35000</v>
      </c>
      <c r="BF30" s="3">
        <f t="shared" si="2"/>
        <v>35000</v>
      </c>
      <c r="BG30" s="3">
        <f t="shared" si="2"/>
        <v>35000</v>
      </c>
      <c r="BH30" s="3">
        <f t="shared" si="2"/>
        <v>35000</v>
      </c>
      <c r="BI30" s="3">
        <f t="shared" si="2"/>
        <v>35000</v>
      </c>
      <c r="BJ30" s="3">
        <f t="shared" si="2"/>
        <v>35000</v>
      </c>
      <c r="BK30" s="3">
        <f t="shared" si="2"/>
        <v>35000</v>
      </c>
      <c r="BL30" s="3">
        <f t="shared" si="2"/>
        <v>35000</v>
      </c>
      <c r="BM30" s="3">
        <f t="shared" si="2"/>
        <v>35000</v>
      </c>
      <c r="BN30" s="3">
        <f t="shared" si="2"/>
        <v>35000</v>
      </c>
      <c r="BO30" s="3">
        <f t="shared" si="2"/>
        <v>35000</v>
      </c>
      <c r="BP30" s="3">
        <f t="shared" si="2"/>
        <v>35000</v>
      </c>
      <c r="BQ30" s="3">
        <f t="shared" si="2"/>
        <v>35000</v>
      </c>
      <c r="BR30" s="3">
        <f t="shared" si="2"/>
        <v>35000</v>
      </c>
      <c r="BS30" s="3">
        <f t="shared" si="2"/>
        <v>35000</v>
      </c>
      <c r="BT30" s="3">
        <f t="shared" si="2"/>
        <v>35000</v>
      </c>
      <c r="BU30" s="3">
        <f>476000-BU28</f>
        <v>35000</v>
      </c>
    </row>
    <row r="31" spans="2:73" x14ac:dyDescent="0.2">
      <c r="B31" s="5"/>
      <c r="C31" s="5"/>
      <c r="E31" s="5"/>
      <c r="F31" s="5"/>
      <c r="G31" s="5"/>
      <c r="H31" s="5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</row>
    <row r="32" spans="2:73" x14ac:dyDescent="0.2">
      <c r="B32" s="5"/>
      <c r="C32" s="5"/>
      <c r="D32" s="18" t="s">
        <v>106</v>
      </c>
      <c r="E32" s="5"/>
      <c r="F32" s="5"/>
      <c r="G32" s="5"/>
      <c r="H32" s="5"/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f>N21</f>
        <v>30000</v>
      </c>
      <c r="O32" s="3">
        <f t="shared" ref="O32:Y32" si="3">O21</f>
        <v>30000</v>
      </c>
      <c r="P32" s="3">
        <f t="shared" si="3"/>
        <v>30000</v>
      </c>
      <c r="Q32" s="3">
        <f t="shared" si="3"/>
        <v>30000</v>
      </c>
      <c r="R32" s="3">
        <f t="shared" si="3"/>
        <v>30000</v>
      </c>
      <c r="S32" s="3">
        <f t="shared" si="3"/>
        <v>30000</v>
      </c>
      <c r="T32" s="3">
        <f t="shared" si="3"/>
        <v>30000</v>
      </c>
      <c r="U32" s="3">
        <f t="shared" si="3"/>
        <v>30000</v>
      </c>
      <c r="V32" s="3">
        <f t="shared" si="3"/>
        <v>30000</v>
      </c>
      <c r="W32" s="3">
        <f t="shared" si="3"/>
        <v>30000</v>
      </c>
      <c r="X32" s="3">
        <f t="shared" si="3"/>
        <v>30000</v>
      </c>
      <c r="Y32" s="3">
        <f t="shared" si="3"/>
        <v>30000</v>
      </c>
      <c r="Z32" s="3">
        <f>Z21+Z22</f>
        <v>52000</v>
      </c>
      <c r="AA32" s="3">
        <f>AA21+AA22</f>
        <v>52000</v>
      </c>
      <c r="AB32" s="3">
        <f>AB21+AB22</f>
        <v>52000</v>
      </c>
      <c r="AC32" s="3">
        <f>AC21+AC22+AC18</f>
        <v>62000</v>
      </c>
      <c r="AD32" s="3">
        <f t="shared" ref="AD32:AI32" si="4">AD21+AD22+AD18</f>
        <v>62000</v>
      </c>
      <c r="AE32" s="3">
        <f t="shared" si="4"/>
        <v>62000</v>
      </c>
      <c r="AF32" s="3">
        <f t="shared" si="4"/>
        <v>62000</v>
      </c>
      <c r="AG32" s="3">
        <f t="shared" si="4"/>
        <v>62000</v>
      </c>
      <c r="AH32" s="3">
        <f t="shared" si="4"/>
        <v>62000</v>
      </c>
      <c r="AI32" s="3">
        <f t="shared" si="4"/>
        <v>62000</v>
      </c>
      <c r="AJ32" s="3">
        <f>AJ21+AJ22+AJ18+AJ19+AJ20</f>
        <v>206000</v>
      </c>
      <c r="AK32" s="3">
        <f>AK21+AK22+AK18+AK19+AK20</f>
        <v>206000</v>
      </c>
      <c r="AL32" s="3">
        <f>AL21+AL22+AL18+AL19+AL20+AL25</f>
        <v>226000</v>
      </c>
      <c r="AM32" s="3">
        <f>AM21+AM22+AM18+AM19+AM20+AM25+AM14+AM15</f>
        <v>351000</v>
      </c>
      <c r="AN32" s="3">
        <f t="shared" ref="AN32:BH32" si="5">AN21+AN22+AN18+AN19+AN20+AN25+AN14+AN15</f>
        <v>351000</v>
      </c>
      <c r="AO32" s="3">
        <f t="shared" si="5"/>
        <v>351000</v>
      </c>
      <c r="AP32" s="3">
        <f t="shared" si="5"/>
        <v>351000</v>
      </c>
      <c r="AQ32" s="3">
        <f t="shared" si="5"/>
        <v>351000</v>
      </c>
      <c r="AR32" s="3">
        <f t="shared" si="5"/>
        <v>351000</v>
      </c>
      <c r="AS32" s="3">
        <f t="shared" si="5"/>
        <v>351000</v>
      </c>
      <c r="AT32" s="3">
        <f t="shared" si="5"/>
        <v>351000</v>
      </c>
      <c r="AU32" s="3">
        <f t="shared" si="5"/>
        <v>351000</v>
      </c>
      <c r="AV32" s="3">
        <f t="shared" si="5"/>
        <v>351000</v>
      </c>
      <c r="AW32" s="3">
        <f t="shared" si="5"/>
        <v>351000</v>
      </c>
      <c r="AX32" s="3">
        <f t="shared" si="5"/>
        <v>351000</v>
      </c>
      <c r="AY32" s="3">
        <f t="shared" si="5"/>
        <v>351000</v>
      </c>
      <c r="AZ32" s="3">
        <f t="shared" si="5"/>
        <v>351000</v>
      </c>
      <c r="BA32" s="3">
        <f t="shared" si="5"/>
        <v>351000</v>
      </c>
      <c r="BB32" s="3">
        <f t="shared" si="5"/>
        <v>351000</v>
      </c>
      <c r="BC32" s="3">
        <f t="shared" si="5"/>
        <v>351000</v>
      </c>
      <c r="BD32" s="3">
        <f t="shared" si="5"/>
        <v>351000</v>
      </c>
      <c r="BE32" s="3">
        <f t="shared" si="5"/>
        <v>351000</v>
      </c>
      <c r="BF32" s="3">
        <f t="shared" si="5"/>
        <v>351000</v>
      </c>
      <c r="BG32" s="3">
        <f t="shared" si="5"/>
        <v>351000</v>
      </c>
      <c r="BH32" s="3">
        <f t="shared" si="5"/>
        <v>351000</v>
      </c>
      <c r="BI32" s="3">
        <f>BI21+BI22+BI18+BI19+BI20+BI25+BI14+BI15</f>
        <v>351000</v>
      </c>
      <c r="BJ32" s="3">
        <f>BJ21+BJ22+BJ18+BJ19+BJ20+BJ25+BJ14+BJ15</f>
        <v>351000</v>
      </c>
      <c r="BK32" s="3">
        <f>BK21+BK22+BK18+BK19+BK20+BK25+BK14+BK15+BK16</f>
        <v>381000</v>
      </c>
      <c r="BL32" s="3">
        <f t="shared" ref="BL32:BT32" si="6">BL21+BL22+BL18+BL19+BL20+BL25+BL14+BL15+BL16</f>
        <v>381000</v>
      </c>
      <c r="BM32" s="3">
        <f t="shared" si="6"/>
        <v>381000</v>
      </c>
      <c r="BN32" s="3">
        <f t="shared" si="6"/>
        <v>381000</v>
      </c>
      <c r="BO32" s="3">
        <f t="shared" si="6"/>
        <v>381000</v>
      </c>
      <c r="BP32" s="3">
        <f t="shared" si="6"/>
        <v>381000</v>
      </c>
      <c r="BQ32" s="3">
        <f t="shared" si="6"/>
        <v>381000</v>
      </c>
      <c r="BR32" s="3">
        <f t="shared" si="6"/>
        <v>381000</v>
      </c>
      <c r="BS32" s="3">
        <f t="shared" si="6"/>
        <v>381000</v>
      </c>
      <c r="BT32" s="3">
        <f t="shared" si="6"/>
        <v>381000</v>
      </c>
      <c r="BU32" s="3">
        <f>BU21+BU22+BU18+BU19+BU20+BU25+BU14+BU15+BU16</f>
        <v>381000</v>
      </c>
    </row>
    <row r="33" spans="1:73" x14ac:dyDescent="0.2">
      <c r="B33" s="5"/>
      <c r="C33" s="5"/>
      <c r="E33" s="5"/>
      <c r="F33" s="5"/>
      <c r="G33" s="5"/>
      <c r="H33" s="5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</row>
    <row r="34" spans="1:73" x14ac:dyDescent="0.2">
      <c r="B34" s="5"/>
      <c r="C34" s="5"/>
      <c r="D34" s="18" t="s">
        <v>107</v>
      </c>
      <c r="E34" s="5"/>
      <c r="F34" s="5"/>
      <c r="G34" s="5"/>
      <c r="H34" s="5"/>
      <c r="I34" s="3">
        <f>SUM(I14:I27)</f>
        <v>476000</v>
      </c>
      <c r="J34" s="3">
        <f>SUM(J14:J27)</f>
        <v>476000</v>
      </c>
      <c r="K34" s="3">
        <f>SUM(K14:K27)</f>
        <v>476000</v>
      </c>
      <c r="L34" s="3">
        <f>SUM(L14:L27)</f>
        <v>476000</v>
      </c>
      <c r="M34" s="3">
        <f>SUM(M14:M27)</f>
        <v>461000</v>
      </c>
      <c r="N34" s="3">
        <f>SUM(N14:N27)-N21</f>
        <v>446000</v>
      </c>
      <c r="O34" s="3">
        <f t="shared" ref="O34:Y34" si="7">SUM(O14:O27)-O21</f>
        <v>446000</v>
      </c>
      <c r="P34" s="3">
        <f t="shared" si="7"/>
        <v>446000</v>
      </c>
      <c r="Q34" s="3">
        <f t="shared" si="7"/>
        <v>446000</v>
      </c>
      <c r="R34" s="3">
        <f t="shared" si="7"/>
        <v>446000</v>
      </c>
      <c r="S34" s="3">
        <f t="shared" si="7"/>
        <v>446000</v>
      </c>
      <c r="T34" s="3">
        <f t="shared" si="7"/>
        <v>446000</v>
      </c>
      <c r="U34" s="3">
        <f t="shared" si="7"/>
        <v>446000</v>
      </c>
      <c r="V34" s="3">
        <f t="shared" si="7"/>
        <v>446000</v>
      </c>
      <c r="W34" s="3">
        <f t="shared" si="7"/>
        <v>446000</v>
      </c>
      <c r="X34" s="3">
        <f t="shared" si="7"/>
        <v>446000</v>
      </c>
      <c r="Y34" s="3">
        <f t="shared" si="7"/>
        <v>446000</v>
      </c>
      <c r="Z34" s="3">
        <f>SUM(Z14:Z27)-(Z21+Z22)</f>
        <v>424000</v>
      </c>
      <c r="AA34" s="3">
        <f>SUM(AA14:AA27)-(AA21+AA22)</f>
        <v>424000</v>
      </c>
      <c r="AB34" s="3">
        <f>SUM(AB14:AB27)-(AB21+AB22)</f>
        <v>424000</v>
      </c>
      <c r="AC34" s="3">
        <f>SUM(AC14:AC27)-(AC21+AC22+AC18)</f>
        <v>414000</v>
      </c>
      <c r="AD34" s="3">
        <f t="shared" ref="AD34:AI34" si="8">SUM(AD14:AD27)-(AD21+AD22+AD18)</f>
        <v>414000</v>
      </c>
      <c r="AE34" s="3">
        <f t="shared" si="8"/>
        <v>414000</v>
      </c>
      <c r="AF34" s="3">
        <f t="shared" si="8"/>
        <v>414000</v>
      </c>
      <c r="AG34" s="3">
        <f t="shared" si="8"/>
        <v>414000</v>
      </c>
      <c r="AH34" s="3">
        <f t="shared" si="8"/>
        <v>414000</v>
      </c>
      <c r="AI34" s="3">
        <f t="shared" si="8"/>
        <v>414000</v>
      </c>
      <c r="AJ34" s="3">
        <f>SUM(AJ14:AJ27)-(AJ21+AJ22+AJ18+AJ19+AJ20)</f>
        <v>270000</v>
      </c>
      <c r="AK34" s="3">
        <f>SUM(AK14:AK27)-(AK21+AK22+AK18+AK19+AK20)</f>
        <v>270000</v>
      </c>
      <c r="AL34" s="3">
        <f>SUM(AL14:AL27)-(AL21+AL22+AL18+AL19+AL20+AL25)</f>
        <v>215000</v>
      </c>
      <c r="AM34" s="3">
        <f>AM28-AM32</f>
        <v>90000</v>
      </c>
      <c r="AN34" s="3">
        <f t="shared" ref="AN34:BU34" si="9">AN28-AN32</f>
        <v>90000</v>
      </c>
      <c r="AO34" s="3">
        <f t="shared" si="9"/>
        <v>90000</v>
      </c>
      <c r="AP34" s="3">
        <f t="shared" si="9"/>
        <v>90000</v>
      </c>
      <c r="AQ34" s="3">
        <f t="shared" si="9"/>
        <v>90000</v>
      </c>
      <c r="AR34" s="3">
        <f t="shared" si="9"/>
        <v>90000</v>
      </c>
      <c r="AS34" s="3">
        <f t="shared" si="9"/>
        <v>90000</v>
      </c>
      <c r="AT34" s="3">
        <f t="shared" si="9"/>
        <v>90000</v>
      </c>
      <c r="AU34" s="3">
        <f t="shared" si="9"/>
        <v>90000</v>
      </c>
      <c r="AV34" s="3">
        <f t="shared" si="9"/>
        <v>90000</v>
      </c>
      <c r="AW34" s="3">
        <f t="shared" si="9"/>
        <v>90000</v>
      </c>
      <c r="AX34" s="3">
        <f t="shared" si="9"/>
        <v>90000</v>
      </c>
      <c r="AY34" s="3">
        <f t="shared" si="9"/>
        <v>90000</v>
      </c>
      <c r="AZ34" s="3">
        <f t="shared" si="9"/>
        <v>90000</v>
      </c>
      <c r="BA34" s="3">
        <f t="shared" si="9"/>
        <v>90000</v>
      </c>
      <c r="BB34" s="3">
        <f t="shared" si="9"/>
        <v>90000</v>
      </c>
      <c r="BC34" s="3">
        <f t="shared" si="9"/>
        <v>90000</v>
      </c>
      <c r="BD34" s="3">
        <f t="shared" si="9"/>
        <v>90000</v>
      </c>
      <c r="BE34" s="3">
        <f t="shared" si="9"/>
        <v>90000</v>
      </c>
      <c r="BF34" s="3">
        <f t="shared" si="9"/>
        <v>90000</v>
      </c>
      <c r="BG34" s="3">
        <f t="shared" si="9"/>
        <v>90000</v>
      </c>
      <c r="BH34" s="3">
        <f t="shared" si="9"/>
        <v>90000</v>
      </c>
      <c r="BI34" s="3">
        <f t="shared" si="9"/>
        <v>90000</v>
      </c>
      <c r="BJ34" s="3">
        <f t="shared" si="9"/>
        <v>90000</v>
      </c>
      <c r="BK34" s="3">
        <f t="shared" si="9"/>
        <v>60000</v>
      </c>
      <c r="BL34" s="3">
        <f t="shared" si="9"/>
        <v>60000</v>
      </c>
      <c r="BM34" s="3">
        <f t="shared" si="9"/>
        <v>60000</v>
      </c>
      <c r="BN34" s="3">
        <f t="shared" si="9"/>
        <v>60000</v>
      </c>
      <c r="BO34" s="3">
        <f t="shared" si="9"/>
        <v>60000</v>
      </c>
      <c r="BP34" s="3">
        <f t="shared" si="9"/>
        <v>60000</v>
      </c>
      <c r="BQ34" s="3">
        <f t="shared" si="9"/>
        <v>60000</v>
      </c>
      <c r="BR34" s="3">
        <f t="shared" si="9"/>
        <v>60000</v>
      </c>
      <c r="BS34" s="3">
        <f t="shared" si="9"/>
        <v>60000</v>
      </c>
      <c r="BT34" s="3">
        <f t="shared" si="9"/>
        <v>60000</v>
      </c>
      <c r="BU34" s="3">
        <f t="shared" si="9"/>
        <v>60000</v>
      </c>
    </row>
    <row r="35" spans="1:73" x14ac:dyDescent="0.2">
      <c r="B35" s="5"/>
      <c r="C35" s="5"/>
      <c r="D35" s="5"/>
      <c r="E35" s="5"/>
      <c r="F35" s="5"/>
      <c r="G35" s="5"/>
      <c r="H35" s="5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</row>
    <row r="36" spans="1:73" x14ac:dyDescent="0.2">
      <c r="A36" s="7" t="s">
        <v>131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</row>
    <row r="37" spans="1:73" ht="13.5" thickBot="1" x14ac:dyDescent="0.25"/>
    <row r="38" spans="1:73" ht="13.5" thickBot="1" x14ac:dyDescent="0.25">
      <c r="B38" s="2" t="s">
        <v>2</v>
      </c>
      <c r="C38" t="s">
        <v>3</v>
      </c>
      <c r="D38" s="2" t="s">
        <v>102</v>
      </c>
      <c r="E38" t="s">
        <v>103</v>
      </c>
      <c r="F38" t="s">
        <v>63</v>
      </c>
      <c r="G38" t="s">
        <v>1</v>
      </c>
      <c r="H38" s="30" t="s">
        <v>105</v>
      </c>
      <c r="I38" s="21">
        <v>37104</v>
      </c>
      <c r="J38" s="21">
        <v>37135</v>
      </c>
      <c r="K38" s="21">
        <v>37165</v>
      </c>
      <c r="L38" s="21">
        <v>37196</v>
      </c>
      <c r="M38" s="21">
        <v>37226</v>
      </c>
      <c r="N38" s="21">
        <v>37257</v>
      </c>
      <c r="O38" s="21">
        <v>37288</v>
      </c>
      <c r="P38" s="21">
        <v>37316</v>
      </c>
      <c r="Q38" s="21">
        <v>37347</v>
      </c>
      <c r="R38" s="21">
        <v>37377</v>
      </c>
      <c r="S38" s="21">
        <v>37408</v>
      </c>
      <c r="T38" s="21">
        <v>37438</v>
      </c>
      <c r="U38" s="21">
        <v>37469</v>
      </c>
      <c r="V38" s="21">
        <v>37500</v>
      </c>
      <c r="W38" s="21">
        <v>37530</v>
      </c>
      <c r="X38" s="21">
        <v>37561</v>
      </c>
      <c r="Y38" s="21">
        <v>37591</v>
      </c>
      <c r="Z38" s="21">
        <v>37622</v>
      </c>
      <c r="AA38" s="21">
        <v>37653</v>
      </c>
      <c r="AB38" s="21">
        <v>37681</v>
      </c>
      <c r="AC38" s="21">
        <v>37712</v>
      </c>
      <c r="AD38" s="21">
        <v>37742</v>
      </c>
      <c r="AE38" s="21">
        <v>37773</v>
      </c>
      <c r="AF38" s="21">
        <v>37803</v>
      </c>
      <c r="AG38" s="21">
        <v>37834</v>
      </c>
      <c r="AH38" s="21">
        <v>37865</v>
      </c>
      <c r="AI38" s="21">
        <v>37895</v>
      </c>
      <c r="AJ38" s="21">
        <v>37926</v>
      </c>
      <c r="AK38" s="21">
        <v>37956</v>
      </c>
      <c r="AL38" s="21">
        <v>37987</v>
      </c>
      <c r="AM38" s="21">
        <v>38018</v>
      </c>
      <c r="AN38" s="21">
        <v>38047</v>
      </c>
      <c r="AO38" s="21">
        <v>38078</v>
      </c>
      <c r="AP38" s="21">
        <v>38108</v>
      </c>
      <c r="AQ38" s="21">
        <v>38139</v>
      </c>
      <c r="AR38" s="21">
        <v>38169</v>
      </c>
      <c r="AS38" s="21">
        <v>38200</v>
      </c>
      <c r="AT38" s="21">
        <v>38231</v>
      </c>
      <c r="AU38" s="21">
        <v>38261</v>
      </c>
      <c r="AV38" s="21">
        <v>38292</v>
      </c>
      <c r="AW38" s="21">
        <v>38322</v>
      </c>
      <c r="AX38" s="21">
        <v>38353</v>
      </c>
      <c r="AY38" s="21">
        <v>38384</v>
      </c>
      <c r="AZ38" s="21">
        <v>38412</v>
      </c>
      <c r="BA38" s="21">
        <v>38443</v>
      </c>
      <c r="BB38" s="21">
        <v>38473</v>
      </c>
      <c r="BC38" s="21">
        <v>38504</v>
      </c>
      <c r="BD38" s="21">
        <v>38534</v>
      </c>
      <c r="BE38" s="21">
        <v>38565</v>
      </c>
      <c r="BF38" s="21">
        <v>38596</v>
      </c>
      <c r="BG38" s="21">
        <v>38626</v>
      </c>
      <c r="BH38" s="21">
        <v>38657</v>
      </c>
      <c r="BI38" s="21">
        <v>38687</v>
      </c>
      <c r="BJ38" s="21">
        <v>38718</v>
      </c>
      <c r="BK38" s="21">
        <v>38749</v>
      </c>
      <c r="BL38" s="21">
        <v>38777</v>
      </c>
      <c r="BM38" s="21">
        <v>38808</v>
      </c>
      <c r="BN38" s="21">
        <v>38838</v>
      </c>
      <c r="BO38" s="21">
        <v>38869</v>
      </c>
      <c r="BP38" s="21">
        <v>38899</v>
      </c>
      <c r="BQ38" s="21">
        <v>38930</v>
      </c>
      <c r="BR38" s="21">
        <v>38961</v>
      </c>
      <c r="BS38" s="21">
        <v>38991</v>
      </c>
      <c r="BT38" s="21">
        <v>39022</v>
      </c>
      <c r="BU38" s="21">
        <v>39052</v>
      </c>
    </row>
    <row r="39" spans="1:73" ht="13.5" thickBot="1" x14ac:dyDescent="0.25">
      <c r="B39" s="2"/>
      <c r="D39" s="2"/>
      <c r="H39" s="19"/>
    </row>
    <row r="40" spans="1:73" ht="13.5" thickBot="1" x14ac:dyDescent="0.25">
      <c r="B40" s="5">
        <v>24669</v>
      </c>
      <c r="C40" s="5" t="s">
        <v>22</v>
      </c>
      <c r="D40" s="12">
        <v>12500</v>
      </c>
      <c r="E40" s="57">
        <v>35309</v>
      </c>
      <c r="F40" s="57">
        <v>38748</v>
      </c>
      <c r="G40" s="5" t="s">
        <v>5</v>
      </c>
      <c r="H40" s="58">
        <v>38383</v>
      </c>
      <c r="I40" s="12">
        <v>12500</v>
      </c>
      <c r="J40" s="12">
        <v>12500</v>
      </c>
      <c r="K40" s="12">
        <v>12500</v>
      </c>
      <c r="L40" s="12">
        <v>12500</v>
      </c>
      <c r="M40" s="12">
        <v>12500</v>
      </c>
      <c r="N40" s="12">
        <v>12500</v>
      </c>
      <c r="O40" s="12">
        <v>12500</v>
      </c>
      <c r="P40" s="12">
        <v>12500</v>
      </c>
      <c r="Q40" s="12">
        <v>12500</v>
      </c>
      <c r="R40" s="12">
        <v>12500</v>
      </c>
      <c r="S40" s="12">
        <v>12500</v>
      </c>
      <c r="T40" s="12">
        <v>12500</v>
      </c>
      <c r="U40" s="12">
        <v>12500</v>
      </c>
      <c r="V40" s="12">
        <v>12500</v>
      </c>
      <c r="W40" s="12">
        <v>12500</v>
      </c>
      <c r="X40" s="12">
        <v>12500</v>
      </c>
      <c r="Y40" s="12">
        <v>12500</v>
      </c>
      <c r="Z40" s="12">
        <v>12500</v>
      </c>
      <c r="AA40" s="12">
        <v>12500</v>
      </c>
      <c r="AB40" s="12">
        <v>12500</v>
      </c>
      <c r="AC40" s="12">
        <v>12500</v>
      </c>
      <c r="AD40" s="12">
        <v>12500</v>
      </c>
      <c r="AE40" s="12">
        <v>12500</v>
      </c>
      <c r="AF40" s="12">
        <v>12500</v>
      </c>
      <c r="AG40" s="12">
        <v>12500</v>
      </c>
      <c r="AH40" s="12">
        <v>12500</v>
      </c>
      <c r="AI40" s="12">
        <v>12500</v>
      </c>
      <c r="AJ40" s="12">
        <v>12500</v>
      </c>
      <c r="AK40" s="12">
        <v>12500</v>
      </c>
      <c r="AL40" s="12">
        <v>12500</v>
      </c>
      <c r="AM40" s="12">
        <v>12500</v>
      </c>
      <c r="AN40" s="12">
        <v>12500</v>
      </c>
      <c r="AO40" s="12">
        <v>12500</v>
      </c>
      <c r="AP40" s="12">
        <v>12500</v>
      </c>
      <c r="AQ40" s="12">
        <v>12500</v>
      </c>
      <c r="AR40" s="12">
        <v>12500</v>
      </c>
      <c r="AS40" s="12">
        <v>12500</v>
      </c>
      <c r="AT40" s="12">
        <v>12500</v>
      </c>
      <c r="AU40" s="12">
        <v>12500</v>
      </c>
      <c r="AV40" s="12">
        <v>12500</v>
      </c>
      <c r="AW40" s="12">
        <v>12500</v>
      </c>
      <c r="AX40" s="29">
        <v>12500</v>
      </c>
      <c r="AY40" s="12">
        <v>12500</v>
      </c>
      <c r="AZ40" s="12">
        <v>12500</v>
      </c>
      <c r="BA40" s="12">
        <v>12500</v>
      </c>
      <c r="BB40" s="12">
        <v>12500</v>
      </c>
      <c r="BC40" s="12">
        <v>12500</v>
      </c>
      <c r="BD40" s="12">
        <v>12500</v>
      </c>
      <c r="BE40" s="12">
        <v>12500</v>
      </c>
      <c r="BF40" s="12">
        <v>12500</v>
      </c>
      <c r="BG40" s="12">
        <v>12500</v>
      </c>
      <c r="BH40" s="12">
        <v>12500</v>
      </c>
      <c r="BI40" s="12">
        <v>12500</v>
      </c>
      <c r="BJ40" s="12">
        <v>12500</v>
      </c>
      <c r="BK40" s="79">
        <v>12500</v>
      </c>
      <c r="BL40" s="79">
        <v>12500</v>
      </c>
      <c r="BM40" s="79">
        <v>12500</v>
      </c>
      <c r="BN40" s="79">
        <v>12500</v>
      </c>
      <c r="BO40" s="79">
        <v>12500</v>
      </c>
      <c r="BP40" s="79">
        <v>12500</v>
      </c>
      <c r="BQ40" s="79">
        <v>12500</v>
      </c>
      <c r="BR40" s="79">
        <v>12500</v>
      </c>
      <c r="BS40" s="79">
        <v>12500</v>
      </c>
      <c r="BT40" s="79">
        <v>12500</v>
      </c>
      <c r="BU40" s="79">
        <v>12500</v>
      </c>
    </row>
    <row r="41" spans="1:73" x14ac:dyDescent="0.2">
      <c r="B41" s="5">
        <v>27047</v>
      </c>
      <c r="C41" s="5" t="s">
        <v>49</v>
      </c>
      <c r="D41" s="12">
        <v>125000</v>
      </c>
      <c r="E41" s="57">
        <v>36557</v>
      </c>
      <c r="F41" s="57">
        <v>38717</v>
      </c>
      <c r="G41" s="5" t="s">
        <v>38</v>
      </c>
      <c r="H41" s="58"/>
      <c r="I41" s="12">
        <v>125000</v>
      </c>
      <c r="J41" s="12">
        <v>125000</v>
      </c>
      <c r="K41" s="12">
        <v>125000</v>
      </c>
      <c r="L41" s="12">
        <v>125000</v>
      </c>
      <c r="M41" s="12">
        <v>125000</v>
      </c>
      <c r="N41" s="59">
        <v>150000</v>
      </c>
      <c r="O41" s="59">
        <v>150000</v>
      </c>
      <c r="P41" s="59">
        <v>150000</v>
      </c>
      <c r="Q41" s="59">
        <v>150000</v>
      </c>
      <c r="R41" s="59">
        <v>150000</v>
      </c>
      <c r="S41" s="59">
        <v>150000</v>
      </c>
      <c r="T41" s="59">
        <v>150000</v>
      </c>
      <c r="U41" s="59">
        <v>150000</v>
      </c>
      <c r="V41" s="59">
        <v>150000</v>
      </c>
      <c r="W41" s="59">
        <v>150000</v>
      </c>
      <c r="X41" s="59">
        <v>150000</v>
      </c>
      <c r="Y41" s="59">
        <v>150000</v>
      </c>
      <c r="Z41" s="59">
        <v>150000</v>
      </c>
      <c r="AA41" s="59">
        <v>150000</v>
      </c>
      <c r="AB41" s="59">
        <v>150000</v>
      </c>
      <c r="AC41" s="59">
        <v>150000</v>
      </c>
      <c r="AD41" s="59">
        <v>150000</v>
      </c>
      <c r="AE41" s="59">
        <v>150000</v>
      </c>
      <c r="AF41" s="59">
        <v>150000</v>
      </c>
      <c r="AG41" s="59">
        <v>150000</v>
      </c>
      <c r="AH41" s="59">
        <v>150000</v>
      </c>
      <c r="AI41" s="59">
        <v>150000</v>
      </c>
      <c r="AJ41" s="59">
        <v>150000</v>
      </c>
      <c r="AK41" s="59">
        <v>150000</v>
      </c>
      <c r="AL41" s="59">
        <v>150000</v>
      </c>
      <c r="AM41" s="59">
        <v>150000</v>
      </c>
      <c r="AN41" s="59">
        <v>150000</v>
      </c>
      <c r="AO41" s="59">
        <v>150000</v>
      </c>
      <c r="AP41" s="59">
        <v>150000</v>
      </c>
      <c r="AQ41" s="59">
        <v>150000</v>
      </c>
      <c r="AR41" s="59">
        <v>150000</v>
      </c>
      <c r="AS41" s="59">
        <v>150000</v>
      </c>
      <c r="AT41" s="59">
        <v>150000</v>
      </c>
      <c r="AU41" s="59">
        <v>150000</v>
      </c>
      <c r="AV41" s="59">
        <v>150000</v>
      </c>
      <c r="AW41" s="59">
        <v>150000</v>
      </c>
      <c r="AX41" s="59">
        <v>150000</v>
      </c>
      <c r="AY41" s="59">
        <v>150000</v>
      </c>
      <c r="AZ41" s="59">
        <v>150000</v>
      </c>
      <c r="BA41" s="59">
        <v>150000</v>
      </c>
      <c r="BB41" s="59">
        <v>150000</v>
      </c>
      <c r="BC41" s="59">
        <v>150000</v>
      </c>
      <c r="BD41" s="59">
        <v>150000</v>
      </c>
      <c r="BE41" s="59">
        <v>150000</v>
      </c>
      <c r="BF41" s="59">
        <v>150000</v>
      </c>
      <c r="BG41" s="59">
        <v>150000</v>
      </c>
      <c r="BH41" s="59">
        <v>150000</v>
      </c>
      <c r="BI41" s="59">
        <v>150000</v>
      </c>
    </row>
    <row r="42" spans="1:73" x14ac:dyDescent="0.2">
      <c r="B42" s="5">
        <v>27344</v>
      </c>
      <c r="C42" s="5" t="s">
        <v>29</v>
      </c>
      <c r="D42" s="12">
        <v>13500</v>
      </c>
      <c r="E42" s="57">
        <v>36892</v>
      </c>
      <c r="F42" s="57">
        <v>37621</v>
      </c>
      <c r="G42" s="5" t="s">
        <v>38</v>
      </c>
      <c r="H42" s="19"/>
      <c r="I42" s="12">
        <v>13500</v>
      </c>
      <c r="J42" s="12">
        <v>13500</v>
      </c>
      <c r="K42" s="12">
        <v>13500</v>
      </c>
      <c r="L42" s="12">
        <v>13500</v>
      </c>
      <c r="M42" s="12">
        <v>13500</v>
      </c>
      <c r="N42" s="12">
        <v>13500</v>
      </c>
      <c r="O42" s="12">
        <v>13500</v>
      </c>
      <c r="P42" s="12">
        <v>13500</v>
      </c>
      <c r="Q42" s="12">
        <v>13500</v>
      </c>
      <c r="R42" s="12">
        <v>13500</v>
      </c>
      <c r="S42" s="12">
        <v>13500</v>
      </c>
      <c r="T42" s="12">
        <v>13500</v>
      </c>
      <c r="U42" s="12">
        <v>13500</v>
      </c>
      <c r="V42" s="12">
        <v>13500</v>
      </c>
      <c r="W42" s="12">
        <v>13500</v>
      </c>
      <c r="X42" s="12">
        <v>13500</v>
      </c>
      <c r="Y42" s="12">
        <v>13500</v>
      </c>
    </row>
    <row r="43" spans="1:73" x14ac:dyDescent="0.2">
      <c r="B43" s="66">
        <v>27651</v>
      </c>
      <c r="C43" s="66" t="s">
        <v>27</v>
      </c>
      <c r="D43" s="12">
        <v>15000</v>
      </c>
      <c r="E43" s="57">
        <v>37073</v>
      </c>
      <c r="F43" s="57">
        <v>37164</v>
      </c>
      <c r="G43" s="66" t="s">
        <v>38</v>
      </c>
      <c r="H43" s="19"/>
      <c r="I43" s="12">
        <v>33000</v>
      </c>
      <c r="J43" s="12">
        <v>15000</v>
      </c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</row>
    <row r="44" spans="1:73" x14ac:dyDescent="0.2">
      <c r="B44" s="5">
        <v>27371</v>
      </c>
      <c r="C44" s="5" t="s">
        <v>53</v>
      </c>
      <c r="D44" s="12">
        <v>21200</v>
      </c>
      <c r="E44" s="57">
        <v>36923</v>
      </c>
      <c r="F44" s="57">
        <v>37256</v>
      </c>
      <c r="G44" s="5" t="s">
        <v>38</v>
      </c>
      <c r="H44" s="19"/>
      <c r="I44" s="61">
        <v>21200</v>
      </c>
      <c r="J44" s="61">
        <v>21200</v>
      </c>
      <c r="K44" s="61">
        <v>21200</v>
      </c>
      <c r="L44" s="61">
        <v>21200</v>
      </c>
      <c r="M44" s="61">
        <v>21200</v>
      </c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</row>
    <row r="45" spans="1:73" x14ac:dyDescent="0.2">
      <c r="I45" s="3">
        <f t="shared" ref="I45:BI45" si="10">SUM(I40:I44)</f>
        <v>205200</v>
      </c>
      <c r="J45" s="3">
        <f t="shared" si="10"/>
        <v>187200</v>
      </c>
      <c r="K45" s="3">
        <f t="shared" si="10"/>
        <v>172200</v>
      </c>
      <c r="L45" s="3">
        <f t="shared" si="10"/>
        <v>172200</v>
      </c>
      <c r="M45" s="3">
        <f t="shared" si="10"/>
        <v>172200</v>
      </c>
      <c r="N45" s="3">
        <f t="shared" si="10"/>
        <v>176000</v>
      </c>
      <c r="O45" s="3">
        <f t="shared" si="10"/>
        <v>176000</v>
      </c>
      <c r="P45" s="3">
        <f t="shared" si="10"/>
        <v>176000</v>
      </c>
      <c r="Q45" s="3">
        <f t="shared" si="10"/>
        <v>176000</v>
      </c>
      <c r="R45" s="3">
        <f t="shared" si="10"/>
        <v>176000</v>
      </c>
      <c r="S45" s="3">
        <f t="shared" si="10"/>
        <v>176000</v>
      </c>
      <c r="T45" s="3">
        <f t="shared" si="10"/>
        <v>176000</v>
      </c>
      <c r="U45" s="3">
        <f t="shared" si="10"/>
        <v>176000</v>
      </c>
      <c r="V45" s="3">
        <f t="shared" si="10"/>
        <v>176000</v>
      </c>
      <c r="W45" s="3">
        <f t="shared" si="10"/>
        <v>176000</v>
      </c>
      <c r="X45" s="3">
        <f t="shared" si="10"/>
        <v>176000</v>
      </c>
      <c r="Y45" s="3">
        <f t="shared" si="10"/>
        <v>176000</v>
      </c>
      <c r="Z45" s="3">
        <f t="shared" si="10"/>
        <v>162500</v>
      </c>
      <c r="AA45" s="3">
        <f t="shared" si="10"/>
        <v>162500</v>
      </c>
      <c r="AB45" s="3">
        <f t="shared" si="10"/>
        <v>162500</v>
      </c>
      <c r="AC45" s="3">
        <f t="shared" si="10"/>
        <v>162500</v>
      </c>
      <c r="AD45" s="3">
        <f t="shared" si="10"/>
        <v>162500</v>
      </c>
      <c r="AE45" s="3">
        <f t="shared" si="10"/>
        <v>162500</v>
      </c>
      <c r="AF45" s="3">
        <f t="shared" si="10"/>
        <v>162500</v>
      </c>
      <c r="AG45" s="3">
        <f t="shared" si="10"/>
        <v>162500</v>
      </c>
      <c r="AH45" s="3">
        <f t="shared" si="10"/>
        <v>162500</v>
      </c>
      <c r="AI45" s="3">
        <f t="shared" si="10"/>
        <v>162500</v>
      </c>
      <c r="AJ45" s="3">
        <f t="shared" si="10"/>
        <v>162500</v>
      </c>
      <c r="AK45" s="3">
        <f t="shared" si="10"/>
        <v>162500</v>
      </c>
      <c r="AL45" s="3">
        <f t="shared" si="10"/>
        <v>162500</v>
      </c>
      <c r="AM45" s="3">
        <f t="shared" si="10"/>
        <v>162500</v>
      </c>
      <c r="AN45" s="3">
        <f t="shared" si="10"/>
        <v>162500</v>
      </c>
      <c r="AO45" s="3">
        <f t="shared" si="10"/>
        <v>162500</v>
      </c>
      <c r="AP45" s="3">
        <f t="shared" si="10"/>
        <v>162500</v>
      </c>
      <c r="AQ45" s="3">
        <f t="shared" si="10"/>
        <v>162500</v>
      </c>
      <c r="AR45" s="3">
        <f t="shared" si="10"/>
        <v>162500</v>
      </c>
      <c r="AS45" s="3">
        <f t="shared" si="10"/>
        <v>162500</v>
      </c>
      <c r="AT45" s="3">
        <f t="shared" si="10"/>
        <v>162500</v>
      </c>
      <c r="AU45" s="3">
        <f t="shared" si="10"/>
        <v>162500</v>
      </c>
      <c r="AV45" s="3">
        <f t="shared" si="10"/>
        <v>162500</v>
      </c>
      <c r="AW45" s="3">
        <f t="shared" si="10"/>
        <v>162500</v>
      </c>
      <c r="AX45" s="3">
        <f t="shared" si="10"/>
        <v>162500</v>
      </c>
      <c r="AY45" s="3">
        <f t="shared" si="10"/>
        <v>162500</v>
      </c>
      <c r="AZ45" s="3">
        <f t="shared" si="10"/>
        <v>162500</v>
      </c>
      <c r="BA45" s="3">
        <f t="shared" si="10"/>
        <v>162500</v>
      </c>
      <c r="BB45" s="3">
        <f t="shared" si="10"/>
        <v>162500</v>
      </c>
      <c r="BC45" s="3">
        <f t="shared" si="10"/>
        <v>162500</v>
      </c>
      <c r="BD45" s="3">
        <f t="shared" si="10"/>
        <v>162500</v>
      </c>
      <c r="BE45" s="3">
        <f t="shared" si="10"/>
        <v>162500</v>
      </c>
      <c r="BF45" s="3">
        <f t="shared" si="10"/>
        <v>162500</v>
      </c>
      <c r="BG45" s="3">
        <f t="shared" si="10"/>
        <v>162500</v>
      </c>
      <c r="BH45" s="3">
        <f t="shared" si="10"/>
        <v>162500</v>
      </c>
      <c r="BI45" s="3">
        <f t="shared" si="10"/>
        <v>162500</v>
      </c>
      <c r="BJ45" s="3">
        <f t="shared" ref="BJ45:BU45" si="11">SUM(BJ40:BJ44)</f>
        <v>12500</v>
      </c>
      <c r="BK45" s="3">
        <f t="shared" si="11"/>
        <v>12500</v>
      </c>
      <c r="BL45" s="3">
        <f t="shared" si="11"/>
        <v>12500</v>
      </c>
      <c r="BM45" s="3">
        <f t="shared" si="11"/>
        <v>12500</v>
      </c>
      <c r="BN45" s="3">
        <f t="shared" si="11"/>
        <v>12500</v>
      </c>
      <c r="BO45" s="3">
        <f t="shared" si="11"/>
        <v>12500</v>
      </c>
      <c r="BP45" s="3">
        <f t="shared" si="11"/>
        <v>12500</v>
      </c>
      <c r="BQ45" s="3">
        <f t="shared" si="11"/>
        <v>12500</v>
      </c>
      <c r="BR45" s="3">
        <f t="shared" si="11"/>
        <v>12500</v>
      </c>
      <c r="BS45" s="3">
        <f t="shared" si="11"/>
        <v>12500</v>
      </c>
      <c r="BT45" s="3">
        <f t="shared" si="11"/>
        <v>12500</v>
      </c>
      <c r="BU45" s="3">
        <f t="shared" si="11"/>
        <v>12500</v>
      </c>
    </row>
    <row r="47" spans="1:73" x14ac:dyDescent="0.2">
      <c r="D47" s="18" t="s">
        <v>108</v>
      </c>
      <c r="I47" s="3">
        <f t="shared" ref="I47:BT47" si="12">205000-I45</f>
        <v>-200</v>
      </c>
      <c r="J47" s="3">
        <f t="shared" si="12"/>
        <v>17800</v>
      </c>
      <c r="K47" s="3">
        <f t="shared" si="12"/>
        <v>32800</v>
      </c>
      <c r="L47" s="3">
        <f t="shared" si="12"/>
        <v>32800</v>
      </c>
      <c r="M47" s="3">
        <f t="shared" si="12"/>
        <v>32800</v>
      </c>
      <c r="N47" s="3">
        <f t="shared" si="12"/>
        <v>29000</v>
      </c>
      <c r="O47" s="3">
        <f t="shared" si="12"/>
        <v>29000</v>
      </c>
      <c r="P47" s="3">
        <f t="shared" si="12"/>
        <v>29000</v>
      </c>
      <c r="Q47" s="3">
        <f t="shared" si="12"/>
        <v>29000</v>
      </c>
      <c r="R47" s="3">
        <f t="shared" si="12"/>
        <v>29000</v>
      </c>
      <c r="S47" s="3">
        <f t="shared" si="12"/>
        <v>29000</v>
      </c>
      <c r="T47" s="3">
        <f t="shared" si="12"/>
        <v>29000</v>
      </c>
      <c r="U47" s="3">
        <f t="shared" si="12"/>
        <v>29000</v>
      </c>
      <c r="V47" s="3">
        <f t="shared" si="12"/>
        <v>29000</v>
      </c>
      <c r="W47" s="3">
        <f t="shared" si="12"/>
        <v>29000</v>
      </c>
      <c r="X47" s="3">
        <f t="shared" si="12"/>
        <v>29000</v>
      </c>
      <c r="Y47" s="3">
        <f t="shared" si="12"/>
        <v>29000</v>
      </c>
      <c r="Z47" s="3">
        <f t="shared" si="12"/>
        <v>42500</v>
      </c>
      <c r="AA47" s="3">
        <f t="shared" si="12"/>
        <v>42500</v>
      </c>
      <c r="AB47" s="3">
        <f t="shared" si="12"/>
        <v>42500</v>
      </c>
      <c r="AC47" s="3">
        <f t="shared" si="12"/>
        <v>42500</v>
      </c>
      <c r="AD47" s="3">
        <f t="shared" si="12"/>
        <v>42500</v>
      </c>
      <c r="AE47" s="3">
        <f t="shared" si="12"/>
        <v>42500</v>
      </c>
      <c r="AF47" s="3">
        <f t="shared" si="12"/>
        <v>42500</v>
      </c>
      <c r="AG47" s="3">
        <f t="shared" si="12"/>
        <v>42500</v>
      </c>
      <c r="AH47" s="3">
        <f t="shared" si="12"/>
        <v>42500</v>
      </c>
      <c r="AI47" s="3">
        <f t="shared" si="12"/>
        <v>42500</v>
      </c>
      <c r="AJ47" s="3">
        <f t="shared" si="12"/>
        <v>42500</v>
      </c>
      <c r="AK47" s="3">
        <f t="shared" si="12"/>
        <v>42500</v>
      </c>
      <c r="AL47" s="3">
        <f t="shared" si="12"/>
        <v>42500</v>
      </c>
      <c r="AM47" s="3">
        <f t="shared" si="12"/>
        <v>42500</v>
      </c>
      <c r="AN47" s="3">
        <f t="shared" si="12"/>
        <v>42500</v>
      </c>
      <c r="AO47" s="3">
        <f t="shared" si="12"/>
        <v>42500</v>
      </c>
      <c r="AP47" s="3">
        <f t="shared" si="12"/>
        <v>42500</v>
      </c>
      <c r="AQ47" s="3">
        <f t="shared" si="12"/>
        <v>42500</v>
      </c>
      <c r="AR47" s="3">
        <f t="shared" si="12"/>
        <v>42500</v>
      </c>
      <c r="AS47" s="3">
        <f t="shared" si="12"/>
        <v>42500</v>
      </c>
      <c r="AT47" s="3">
        <f t="shared" si="12"/>
        <v>42500</v>
      </c>
      <c r="AU47" s="3">
        <f t="shared" si="12"/>
        <v>42500</v>
      </c>
      <c r="AV47" s="3">
        <f t="shared" si="12"/>
        <v>42500</v>
      </c>
      <c r="AW47" s="3">
        <f t="shared" si="12"/>
        <v>42500</v>
      </c>
      <c r="AX47" s="3">
        <f t="shared" si="12"/>
        <v>42500</v>
      </c>
      <c r="AY47" s="3">
        <f t="shared" si="12"/>
        <v>42500</v>
      </c>
      <c r="AZ47" s="3">
        <f t="shared" si="12"/>
        <v>42500</v>
      </c>
      <c r="BA47" s="3">
        <f t="shared" si="12"/>
        <v>42500</v>
      </c>
      <c r="BB47" s="3">
        <f t="shared" si="12"/>
        <v>42500</v>
      </c>
      <c r="BC47" s="3">
        <f t="shared" si="12"/>
        <v>42500</v>
      </c>
      <c r="BD47" s="3">
        <f t="shared" si="12"/>
        <v>42500</v>
      </c>
      <c r="BE47" s="3">
        <f t="shared" si="12"/>
        <v>42500</v>
      </c>
      <c r="BF47" s="3">
        <f t="shared" si="12"/>
        <v>42500</v>
      </c>
      <c r="BG47" s="3">
        <f t="shared" si="12"/>
        <v>42500</v>
      </c>
      <c r="BH47" s="3">
        <f t="shared" si="12"/>
        <v>42500</v>
      </c>
      <c r="BI47" s="3">
        <f t="shared" si="12"/>
        <v>42500</v>
      </c>
      <c r="BJ47" s="3">
        <f t="shared" si="12"/>
        <v>192500</v>
      </c>
      <c r="BK47" s="3">
        <f t="shared" si="12"/>
        <v>192500</v>
      </c>
      <c r="BL47" s="3">
        <f t="shared" si="12"/>
        <v>192500</v>
      </c>
      <c r="BM47" s="3">
        <f t="shared" si="12"/>
        <v>192500</v>
      </c>
      <c r="BN47" s="3">
        <f t="shared" si="12"/>
        <v>192500</v>
      </c>
      <c r="BO47" s="3">
        <f t="shared" si="12"/>
        <v>192500</v>
      </c>
      <c r="BP47" s="3">
        <f t="shared" si="12"/>
        <v>192500</v>
      </c>
      <c r="BQ47" s="3">
        <f t="shared" si="12"/>
        <v>192500</v>
      </c>
      <c r="BR47" s="3">
        <f t="shared" si="12"/>
        <v>192500</v>
      </c>
      <c r="BS47" s="3">
        <f t="shared" si="12"/>
        <v>192500</v>
      </c>
      <c r="BT47" s="3">
        <f t="shared" si="12"/>
        <v>192500</v>
      </c>
      <c r="BU47" s="3">
        <f>205000-BU45</f>
        <v>192500</v>
      </c>
    </row>
    <row r="49" spans="4:73" x14ac:dyDescent="0.2">
      <c r="D49" s="18" t="s">
        <v>106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 s="3">
        <f>BK40</f>
        <v>12500</v>
      </c>
      <c r="BL49" s="3">
        <f t="shared" ref="BL49:BU49" si="13">BL40</f>
        <v>12500</v>
      </c>
      <c r="BM49" s="3">
        <f t="shared" si="13"/>
        <v>12500</v>
      </c>
      <c r="BN49" s="3">
        <f t="shared" si="13"/>
        <v>12500</v>
      </c>
      <c r="BO49" s="3">
        <f t="shared" si="13"/>
        <v>12500</v>
      </c>
      <c r="BP49" s="3">
        <f t="shared" si="13"/>
        <v>12500</v>
      </c>
      <c r="BQ49" s="3">
        <f t="shared" si="13"/>
        <v>12500</v>
      </c>
      <c r="BR49" s="3">
        <f t="shared" si="13"/>
        <v>12500</v>
      </c>
      <c r="BS49" s="3">
        <f t="shared" si="13"/>
        <v>12500</v>
      </c>
      <c r="BT49" s="3">
        <f t="shared" si="13"/>
        <v>12500</v>
      </c>
      <c r="BU49" s="3">
        <f t="shared" si="13"/>
        <v>12500</v>
      </c>
    </row>
    <row r="51" spans="4:73" x14ac:dyDescent="0.2">
      <c r="D51" s="18" t="s">
        <v>107</v>
      </c>
      <c r="I51" s="3">
        <f>I45-I49</f>
        <v>205200</v>
      </c>
      <c r="J51" s="3">
        <f t="shared" ref="J51:BU51" si="14">J45-J49</f>
        <v>187200</v>
      </c>
      <c r="K51" s="3">
        <f t="shared" si="14"/>
        <v>172200</v>
      </c>
      <c r="L51" s="3">
        <f t="shared" si="14"/>
        <v>172200</v>
      </c>
      <c r="M51" s="3">
        <f t="shared" si="14"/>
        <v>172200</v>
      </c>
      <c r="N51" s="3">
        <f t="shared" si="14"/>
        <v>176000</v>
      </c>
      <c r="O51" s="3">
        <f t="shared" si="14"/>
        <v>176000</v>
      </c>
      <c r="P51" s="3">
        <f t="shared" si="14"/>
        <v>176000</v>
      </c>
      <c r="Q51" s="3">
        <f t="shared" si="14"/>
        <v>176000</v>
      </c>
      <c r="R51" s="3">
        <f t="shared" si="14"/>
        <v>176000</v>
      </c>
      <c r="S51" s="3">
        <f t="shared" si="14"/>
        <v>176000</v>
      </c>
      <c r="T51" s="3">
        <f t="shared" si="14"/>
        <v>176000</v>
      </c>
      <c r="U51" s="3">
        <f t="shared" si="14"/>
        <v>176000</v>
      </c>
      <c r="V51" s="3">
        <f t="shared" si="14"/>
        <v>176000</v>
      </c>
      <c r="W51" s="3">
        <f t="shared" si="14"/>
        <v>176000</v>
      </c>
      <c r="X51" s="3">
        <f t="shared" si="14"/>
        <v>176000</v>
      </c>
      <c r="Y51" s="3">
        <f t="shared" si="14"/>
        <v>176000</v>
      </c>
      <c r="Z51" s="3">
        <f t="shared" si="14"/>
        <v>162500</v>
      </c>
      <c r="AA51" s="3">
        <f t="shared" si="14"/>
        <v>162500</v>
      </c>
      <c r="AB51" s="3">
        <f t="shared" si="14"/>
        <v>162500</v>
      </c>
      <c r="AC51" s="3">
        <f t="shared" si="14"/>
        <v>162500</v>
      </c>
      <c r="AD51" s="3">
        <f t="shared" si="14"/>
        <v>162500</v>
      </c>
      <c r="AE51" s="3">
        <f t="shared" si="14"/>
        <v>162500</v>
      </c>
      <c r="AF51" s="3">
        <f t="shared" si="14"/>
        <v>162500</v>
      </c>
      <c r="AG51" s="3">
        <f t="shared" si="14"/>
        <v>162500</v>
      </c>
      <c r="AH51" s="3">
        <f t="shared" si="14"/>
        <v>162500</v>
      </c>
      <c r="AI51" s="3">
        <f t="shared" si="14"/>
        <v>162500</v>
      </c>
      <c r="AJ51" s="3">
        <f t="shared" si="14"/>
        <v>162500</v>
      </c>
      <c r="AK51" s="3">
        <f t="shared" si="14"/>
        <v>162500</v>
      </c>
      <c r="AL51" s="3">
        <f t="shared" si="14"/>
        <v>162500</v>
      </c>
      <c r="AM51" s="3">
        <f t="shared" si="14"/>
        <v>162500</v>
      </c>
      <c r="AN51" s="3">
        <f t="shared" si="14"/>
        <v>162500</v>
      </c>
      <c r="AO51" s="3">
        <f t="shared" si="14"/>
        <v>162500</v>
      </c>
      <c r="AP51" s="3">
        <f t="shared" si="14"/>
        <v>162500</v>
      </c>
      <c r="AQ51" s="3">
        <f t="shared" si="14"/>
        <v>162500</v>
      </c>
      <c r="AR51" s="3">
        <f t="shared" si="14"/>
        <v>162500</v>
      </c>
      <c r="AS51" s="3">
        <f t="shared" si="14"/>
        <v>162500</v>
      </c>
      <c r="AT51" s="3">
        <f t="shared" si="14"/>
        <v>162500</v>
      </c>
      <c r="AU51" s="3">
        <f t="shared" si="14"/>
        <v>162500</v>
      </c>
      <c r="AV51" s="3">
        <f t="shared" si="14"/>
        <v>162500</v>
      </c>
      <c r="AW51" s="3">
        <f t="shared" si="14"/>
        <v>162500</v>
      </c>
      <c r="AX51" s="3">
        <f t="shared" si="14"/>
        <v>162500</v>
      </c>
      <c r="AY51" s="3">
        <f t="shared" si="14"/>
        <v>162500</v>
      </c>
      <c r="AZ51" s="3">
        <f t="shared" si="14"/>
        <v>162500</v>
      </c>
      <c r="BA51" s="3">
        <f t="shared" si="14"/>
        <v>162500</v>
      </c>
      <c r="BB51" s="3">
        <f t="shared" si="14"/>
        <v>162500</v>
      </c>
      <c r="BC51" s="3">
        <f t="shared" si="14"/>
        <v>162500</v>
      </c>
      <c r="BD51" s="3">
        <f t="shared" si="14"/>
        <v>162500</v>
      </c>
      <c r="BE51" s="3">
        <f t="shared" si="14"/>
        <v>162500</v>
      </c>
      <c r="BF51" s="3">
        <f t="shared" si="14"/>
        <v>162500</v>
      </c>
      <c r="BG51" s="3">
        <f t="shared" si="14"/>
        <v>162500</v>
      </c>
      <c r="BH51" s="3">
        <f t="shared" si="14"/>
        <v>162500</v>
      </c>
      <c r="BI51" s="3">
        <f t="shared" si="14"/>
        <v>162500</v>
      </c>
      <c r="BJ51" s="3">
        <f t="shared" si="14"/>
        <v>12500</v>
      </c>
      <c r="BK51" s="3">
        <f t="shared" si="14"/>
        <v>0</v>
      </c>
      <c r="BL51" s="3">
        <f t="shared" si="14"/>
        <v>0</v>
      </c>
      <c r="BM51" s="3">
        <f t="shared" si="14"/>
        <v>0</v>
      </c>
      <c r="BN51" s="3">
        <f t="shared" si="14"/>
        <v>0</v>
      </c>
      <c r="BO51" s="3">
        <f t="shared" si="14"/>
        <v>0</v>
      </c>
      <c r="BP51" s="3">
        <f t="shared" si="14"/>
        <v>0</v>
      </c>
      <c r="BQ51" s="3">
        <f t="shared" si="14"/>
        <v>0</v>
      </c>
      <c r="BR51" s="3">
        <f t="shared" si="14"/>
        <v>0</v>
      </c>
      <c r="BS51" s="3">
        <f t="shared" si="14"/>
        <v>0</v>
      </c>
      <c r="BT51" s="3">
        <f t="shared" si="14"/>
        <v>0</v>
      </c>
      <c r="BU51" s="3">
        <f t="shared" si="14"/>
        <v>0</v>
      </c>
    </row>
  </sheetData>
  <phoneticPr fontId="0" type="noConversion"/>
  <pageMargins left="0.75" right="0.75" top="1" bottom="1" header="0.5" footer="0.5"/>
  <pageSetup paperSize="5" scale="69" fitToHeight="0" orientation="landscape" r:id="rId1"/>
  <headerFooter alignWithMargins="0">
    <oddHeader>&amp;L&amp;D&amp;CIgnacio to Blanco Capacity 2001 - 2005
ROFR Rights</oddHeader>
  </headerFooter>
  <rowBreaks count="1" manualBreakCount="1">
    <brk id="52" max="3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ROFR Criteria</vt:lpstr>
      <vt:lpstr>WOT by Month</vt:lpstr>
      <vt:lpstr>WOT by Month with Red Rock</vt:lpstr>
      <vt:lpstr>SJ by Month</vt:lpstr>
      <vt:lpstr>IG-BL by Month</vt:lpstr>
      <vt:lpstr>'IG-BL by Month'!Print_Area</vt:lpstr>
      <vt:lpstr>'SJ by Month'!Print_Area</vt:lpstr>
      <vt:lpstr>'WOT by Month'!Print_Area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2001-10-23T20:11:51Z</cp:lastPrinted>
  <dcterms:created xsi:type="dcterms:W3CDTF">2001-02-09T21:48:16Z</dcterms:created>
  <dcterms:modified xsi:type="dcterms:W3CDTF">2014-09-05T11:11:21Z</dcterms:modified>
</cp:coreProperties>
</file>