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480" windowWidth="14655" windowHeight="8385" activeTab="1"/>
  </bookViews>
  <sheets>
    <sheet name="12-13 East &amp; West Bankruptcy" sheetId="1" r:id="rId1"/>
    <sheet name="12-13 East Bankruptcy" sheetId="2" r:id="rId2"/>
    <sheet name="12-13 West Bankruptcy" sheetId="3" r:id="rId3"/>
  </sheets>
  <calcPr calcId="152511"/>
</workbook>
</file>

<file path=xl/calcChain.xml><?xml version="1.0" encoding="utf-8"?>
<calcChain xmlns="http://schemas.openxmlformats.org/spreadsheetml/2006/main">
  <c r="AQ3" i="1" l="1"/>
  <c r="AQ4" i="1"/>
  <c r="AQ5" i="1"/>
  <c r="AQ6" i="1"/>
  <c r="C7" i="1"/>
  <c r="AQ7" i="1"/>
  <c r="AQ8" i="1"/>
  <c r="AQ9" i="1"/>
  <c r="AQ91" i="1" s="1"/>
  <c r="C10" i="1"/>
  <c r="AQ10" i="1"/>
  <c r="AQ11" i="1"/>
  <c r="AQ12" i="1"/>
  <c r="C13" i="1"/>
  <c r="AQ13" i="1"/>
  <c r="AQ14" i="1"/>
  <c r="AQ15" i="1"/>
  <c r="AQ16" i="1"/>
  <c r="AQ17" i="1"/>
  <c r="C18" i="1"/>
  <c r="AQ18" i="1" s="1"/>
  <c r="AQ19" i="1"/>
  <c r="AQ20" i="1"/>
  <c r="C21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C39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3" i="2"/>
  <c r="AQ4" i="2"/>
  <c r="AQ5" i="2"/>
  <c r="AQ6" i="2"/>
  <c r="C7" i="2"/>
  <c r="AQ7" i="2"/>
  <c r="AQ8" i="2"/>
  <c r="AQ9" i="2"/>
  <c r="C10" i="2"/>
  <c r="C74" i="2" s="1"/>
  <c r="D10" i="2"/>
  <c r="AQ11" i="2"/>
  <c r="C12" i="2"/>
  <c r="AQ12" i="2"/>
  <c r="AQ13" i="2"/>
  <c r="AQ14" i="2"/>
  <c r="C15" i="2"/>
  <c r="AQ15" i="2" s="1"/>
  <c r="D15" i="2"/>
  <c r="AQ16" i="2"/>
  <c r="AQ17" i="2"/>
  <c r="C18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C34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3" i="3"/>
  <c r="AQ46" i="3" s="1"/>
  <c r="AQ4" i="3"/>
  <c r="AQ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38" i="3"/>
  <c r="AQ39" i="3"/>
  <c r="AQ40" i="3"/>
  <c r="AQ41" i="3"/>
  <c r="AQ42" i="3"/>
  <c r="AQ43" i="3"/>
  <c r="AQ44" i="3"/>
  <c r="AQ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10" i="2" l="1"/>
  <c r="AQ74" i="2" s="1"/>
</calcChain>
</file>

<file path=xl/sharedStrings.xml><?xml version="1.0" encoding="utf-8"?>
<sst xmlns="http://schemas.openxmlformats.org/spreadsheetml/2006/main" count="539" uniqueCount="88">
  <si>
    <t>Physical/</t>
  </si>
  <si>
    <t>Counterparty</t>
  </si>
  <si>
    <t>Financial</t>
  </si>
  <si>
    <t>Peak Prc PL</t>
  </si>
  <si>
    <t>OPeak Prc PL</t>
  </si>
  <si>
    <t>Peak Bas PL</t>
  </si>
  <si>
    <t>OPeak Bas PL</t>
  </si>
  <si>
    <t>Total</t>
  </si>
  <si>
    <t>AESNEWENE</t>
  </si>
  <si>
    <t>Physical</t>
  </si>
  <si>
    <t>AIGENETRA</t>
  </si>
  <si>
    <t>AIGHIGCAP</t>
  </si>
  <si>
    <t>ALLEGHENENESUP</t>
  </si>
  <si>
    <t>ALLIANTENECORP</t>
  </si>
  <si>
    <t>AMERELECPOWSER</t>
  </si>
  <si>
    <t>ANPMARCOM</t>
  </si>
  <si>
    <t>APS</t>
  </si>
  <si>
    <t>AQUILA</t>
  </si>
  <si>
    <t>AQUILA RISK</t>
  </si>
  <si>
    <t>ASHGROCEM</t>
  </si>
  <si>
    <t>AVISTAENE</t>
  </si>
  <si>
    <t>BPCORNORAME</t>
  </si>
  <si>
    <t>BPENERGYCO</t>
  </si>
  <si>
    <t>CALPINEENESER</t>
  </si>
  <si>
    <t>CARGILL</t>
  </si>
  <si>
    <t>CENTRALILLLIGCO</t>
  </si>
  <si>
    <t>CINERGYSERINC</t>
  </si>
  <si>
    <t>CLECOMARAND</t>
  </si>
  <si>
    <t>CMSMARSERTRA</t>
  </si>
  <si>
    <t>CONAGRAENESER</t>
  </si>
  <si>
    <t>CONECTIVENESUP</t>
  </si>
  <si>
    <t>CONNECTIMUNELE</t>
  </si>
  <si>
    <t>CONOCOGASAND</t>
  </si>
  <si>
    <t>CONSOLIDEDIENE</t>
  </si>
  <si>
    <t>CORALENEHOL</t>
  </si>
  <si>
    <t>CORALPOWLLC</t>
  </si>
  <si>
    <t>DAYTON_P&amp;L</t>
  </si>
  <si>
    <t>DETROITEDICOM</t>
  </si>
  <si>
    <t>DUKEENETRA</t>
  </si>
  <si>
    <t>EDISONMISMAR</t>
  </si>
  <si>
    <t>ELPASOMERLP</t>
  </si>
  <si>
    <t>ENERGYUSA</t>
  </si>
  <si>
    <t>ENGAGEENEAME</t>
  </si>
  <si>
    <t>ENGAGEENECAN</t>
  </si>
  <si>
    <t>ENTERGYKOCTRA</t>
  </si>
  <si>
    <t>EXELONGENCOM</t>
  </si>
  <si>
    <t>EXPRESSPIPPAR</t>
  </si>
  <si>
    <t>FLORIDAPOWCOR</t>
  </si>
  <si>
    <t>FPLENEPOW</t>
  </si>
  <si>
    <t>IDACORPENECOR</t>
  </si>
  <si>
    <t>IDAHOPOWER</t>
  </si>
  <si>
    <t>LOWERCOLRIVAUT</t>
  </si>
  <si>
    <t>MACLARENENE</t>
  </si>
  <si>
    <t>MERRILL</t>
  </si>
  <si>
    <t>MIRANTAMEENE</t>
  </si>
  <si>
    <t>MORGAN</t>
  </si>
  <si>
    <t>NEWPOWCOM</t>
  </si>
  <si>
    <t>NRGPOWMAR</t>
  </si>
  <si>
    <t>OMAHAPUBPOW</t>
  </si>
  <si>
    <t>ONEOKPOWMAR</t>
  </si>
  <si>
    <t>OTTERTAIPOW</t>
  </si>
  <si>
    <t>PACIFICOPOWMAR</t>
  </si>
  <si>
    <t>PACIFICOR</t>
  </si>
  <si>
    <t>PALOALTOCIT</t>
  </si>
  <si>
    <t>PGEENEPOWLP</t>
  </si>
  <si>
    <t>POWEREXCOR</t>
  </si>
  <si>
    <t>PPL E</t>
  </si>
  <si>
    <t>PPLMON</t>
  </si>
  <si>
    <t>PSEGENERES</t>
  </si>
  <si>
    <t>PUBLICSERNM</t>
  </si>
  <si>
    <t>PUDSNOHOMISHCTY</t>
  </si>
  <si>
    <t>RAINBOWENEMAR</t>
  </si>
  <si>
    <t>RELIANTENEHLP</t>
  </si>
  <si>
    <t>RELIANTENESER</t>
  </si>
  <si>
    <t>SMUD</t>
  </si>
  <si>
    <t>TENASKAPOWSER</t>
  </si>
  <si>
    <t>TRACTEBEENEMAR</t>
  </si>
  <si>
    <t>TRANSAENEMARUS</t>
  </si>
  <si>
    <t>TRANSCANPOWDIV</t>
  </si>
  <si>
    <t>WESTERNRES</t>
  </si>
  <si>
    <t>WILLIAMSENEMAR</t>
  </si>
  <si>
    <t>WPSENGRYSVC</t>
  </si>
  <si>
    <t>XCELENE</t>
  </si>
  <si>
    <t xml:space="preserve">Grand Total: </t>
  </si>
  <si>
    <t>Pk Prc PL</t>
  </si>
  <si>
    <t>OPk Prc PL</t>
  </si>
  <si>
    <t>Pk Bas PL</t>
  </si>
  <si>
    <t>OPk Bas 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</si>
</sst>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37" fontId="0" fillId="0" borderId="0" xfId="0" applyNumberFormat="1"/>
    <xf numFmtId="37" fontId="1" fillId="0" borderId="0" xfId="0" applyNumberFormat="1" applyFont="1"/>
    <xf numFmtId="37" fontId="0" fillId="0" borderId="0" xfId="0" applyNumberFormat="1" applyFill="1"/>
    <xf numFmtId="0" fontId="1" fillId="0" borderId="1" xfId="0" applyFont="1" applyBorder="1"/>
    <xf numFmtId="37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93"/>
  <sheetViews>
    <sheetView topLeftCell="AM75" zoomScale="90" workbookViewId="0">
      <selection activeCell="AW75" sqref="AW75"/>
    </sheetView>
  </sheetViews>
  <sheetFormatPr defaultColWidth="13.42578125" defaultRowHeight="12.75" x14ac:dyDescent="0.2"/>
  <cols>
    <col min="1" max="1" width="20.7109375" bestFit="1" customWidth="1"/>
    <col min="2" max="2" width="9" bestFit="1" customWidth="1"/>
    <col min="3" max="4" width="14.28515625" bestFit="1" customWidth="1"/>
    <col min="5" max="5" width="12.42578125" bestFit="1" customWidth="1"/>
    <col min="6" max="6" width="13.85546875" bestFit="1" customWidth="1"/>
    <col min="7" max="7" width="15.5703125" bestFit="1" customWidth="1"/>
    <col min="8" max="8" width="14.28515625" bestFit="1" customWidth="1"/>
    <col min="9" max="9" width="12.42578125" bestFit="1" customWidth="1"/>
    <col min="10" max="10" width="13.85546875" bestFit="1" customWidth="1"/>
    <col min="11" max="11" width="15.5703125" bestFit="1" customWidth="1"/>
    <col min="12" max="12" width="14.28515625" bestFit="1" customWidth="1"/>
    <col min="13" max="13" width="13.140625" bestFit="1" customWidth="1"/>
    <col min="14" max="14" width="13.85546875" bestFit="1" customWidth="1"/>
    <col min="15" max="16" width="14.28515625" bestFit="1" customWidth="1"/>
    <col min="17" max="17" width="12.5703125" bestFit="1" customWidth="1"/>
    <col min="18" max="18" width="13.85546875" bestFit="1" customWidth="1"/>
    <col min="19" max="19" width="13.140625" bestFit="1" customWidth="1"/>
    <col min="20" max="20" width="14.28515625" bestFit="1" customWidth="1"/>
    <col min="21" max="21" width="12.5703125" bestFit="1" customWidth="1"/>
    <col min="22" max="22" width="13.85546875" bestFit="1" customWidth="1"/>
    <col min="23" max="24" width="14.28515625" bestFit="1" customWidth="1"/>
    <col min="25" max="25" width="12.42578125" bestFit="1" customWidth="1"/>
    <col min="26" max="26" width="13.85546875" bestFit="1" customWidth="1"/>
    <col min="27" max="28" width="13.140625" bestFit="1" customWidth="1"/>
    <col min="29" max="29" width="12.42578125" bestFit="1" customWidth="1"/>
    <col min="30" max="30" width="13.85546875" bestFit="1" customWidth="1"/>
    <col min="31" max="32" width="13.140625" bestFit="1" customWidth="1"/>
    <col min="33" max="33" width="12.42578125" bestFit="1" customWidth="1"/>
    <col min="34" max="34" width="13.85546875" bestFit="1" customWidth="1"/>
    <col min="35" max="36" width="13.140625" bestFit="1" customWidth="1"/>
    <col min="37" max="37" width="12.42578125" bestFit="1" customWidth="1"/>
    <col min="38" max="38" width="13.85546875" bestFit="1" customWidth="1"/>
    <col min="39" max="40" width="13.140625" bestFit="1" customWidth="1"/>
    <col min="41" max="41" width="12.42578125" bestFit="1" customWidth="1"/>
    <col min="42" max="42" width="13.85546875" bestFit="1" customWidth="1"/>
    <col min="43" max="43" width="14" style="3" bestFit="1" customWidth="1"/>
  </cols>
  <sheetData>
    <row r="1" spans="1:98" x14ac:dyDescent="0.2">
      <c r="A1" s="1"/>
      <c r="B1" s="1" t="s">
        <v>0</v>
      </c>
      <c r="C1" s="1">
        <v>2001</v>
      </c>
      <c r="D1" s="1">
        <v>2001</v>
      </c>
      <c r="E1" s="1">
        <v>2001</v>
      </c>
      <c r="F1" s="1">
        <v>2001</v>
      </c>
      <c r="G1" s="1">
        <v>2002</v>
      </c>
      <c r="H1" s="1">
        <v>2002</v>
      </c>
      <c r="I1" s="1">
        <v>2002</v>
      </c>
      <c r="J1" s="1">
        <v>2002</v>
      </c>
      <c r="K1" s="1">
        <v>2003</v>
      </c>
      <c r="L1" s="1">
        <v>2003</v>
      </c>
      <c r="M1" s="1">
        <v>2003</v>
      </c>
      <c r="N1" s="1">
        <v>2003</v>
      </c>
      <c r="O1" s="1">
        <v>2004</v>
      </c>
      <c r="P1" s="1">
        <v>2004</v>
      </c>
      <c r="Q1" s="1">
        <v>2004</v>
      </c>
      <c r="R1" s="1">
        <v>2004</v>
      </c>
      <c r="S1" s="1">
        <v>2005</v>
      </c>
      <c r="T1" s="1">
        <v>2005</v>
      </c>
      <c r="U1" s="1">
        <v>2005</v>
      </c>
      <c r="V1" s="1">
        <v>2005</v>
      </c>
      <c r="W1" s="1">
        <v>2006</v>
      </c>
      <c r="X1" s="1">
        <v>2006</v>
      </c>
      <c r="Y1" s="1">
        <v>2006</v>
      </c>
      <c r="Z1" s="1">
        <v>2006</v>
      </c>
      <c r="AA1" s="1">
        <v>2007</v>
      </c>
      <c r="AB1" s="1">
        <v>2007</v>
      </c>
      <c r="AC1" s="1">
        <v>2007</v>
      </c>
      <c r="AD1" s="1">
        <v>2007</v>
      </c>
      <c r="AE1" s="1">
        <v>2008</v>
      </c>
      <c r="AF1" s="1">
        <v>2008</v>
      </c>
      <c r="AG1" s="1">
        <v>2008</v>
      </c>
      <c r="AH1" s="1">
        <v>2008</v>
      </c>
      <c r="AI1" s="1">
        <v>2009</v>
      </c>
      <c r="AJ1" s="1">
        <v>2009</v>
      </c>
      <c r="AK1" s="1">
        <v>2009</v>
      </c>
      <c r="AL1" s="1">
        <v>2009</v>
      </c>
      <c r="AM1" s="1">
        <v>2010</v>
      </c>
      <c r="AN1" s="1">
        <v>2010</v>
      </c>
      <c r="AO1" s="1">
        <v>2010</v>
      </c>
      <c r="AP1" s="1">
        <v>2010</v>
      </c>
      <c r="AQ1" s="1"/>
    </row>
    <row r="2" spans="1:98" x14ac:dyDescent="0.2">
      <c r="A2" s="2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3</v>
      </c>
      <c r="P2" s="1" t="s">
        <v>4</v>
      </c>
      <c r="Q2" s="1" t="s">
        <v>5</v>
      </c>
      <c r="R2" s="1" t="s">
        <v>6</v>
      </c>
      <c r="S2" s="1" t="s">
        <v>3</v>
      </c>
      <c r="T2" s="1" t="s">
        <v>4</v>
      </c>
      <c r="U2" s="1" t="s">
        <v>5</v>
      </c>
      <c r="V2" s="1" t="s">
        <v>6</v>
      </c>
      <c r="W2" s="1" t="s">
        <v>3</v>
      </c>
      <c r="X2" s="1" t="s">
        <v>4</v>
      </c>
      <c r="Y2" s="1" t="s">
        <v>5</v>
      </c>
      <c r="Z2" s="1" t="s">
        <v>6</v>
      </c>
      <c r="AA2" s="1" t="s">
        <v>3</v>
      </c>
      <c r="AB2" s="1" t="s">
        <v>4</v>
      </c>
      <c r="AC2" s="1" t="s">
        <v>5</v>
      </c>
      <c r="AD2" s="1" t="s">
        <v>6</v>
      </c>
      <c r="AE2" s="1" t="s">
        <v>3</v>
      </c>
      <c r="AF2" s="1" t="s">
        <v>4</v>
      </c>
      <c r="AG2" s="1" t="s">
        <v>5</v>
      </c>
      <c r="AH2" s="1" t="s">
        <v>6</v>
      </c>
      <c r="AI2" s="1" t="s">
        <v>3</v>
      </c>
      <c r="AJ2" s="1" t="s">
        <v>4</v>
      </c>
      <c r="AK2" s="1" t="s">
        <v>5</v>
      </c>
      <c r="AL2" s="1" t="s">
        <v>6</v>
      </c>
      <c r="AM2" s="1" t="s">
        <v>3</v>
      </c>
      <c r="AN2" s="1" t="s">
        <v>4</v>
      </c>
      <c r="AO2" s="1" t="s">
        <v>5</v>
      </c>
      <c r="AP2" s="1" t="s">
        <v>6</v>
      </c>
      <c r="AQ2" s="1" t="s">
        <v>7</v>
      </c>
    </row>
    <row r="3" spans="1:98" x14ac:dyDescent="0.2">
      <c r="A3" t="s">
        <v>8</v>
      </c>
      <c r="B3" t="s">
        <v>9</v>
      </c>
      <c r="C3" s="4">
        <v>76898.720000000001</v>
      </c>
      <c r="D3" s="4">
        <v>-2371.3200000000002</v>
      </c>
      <c r="E3" s="4"/>
      <c r="F3" s="4"/>
      <c r="G3" s="4">
        <v>5470272.1200000001</v>
      </c>
      <c r="H3" s="4">
        <v>2361758.6</v>
      </c>
      <c r="I3" s="4"/>
      <c r="J3" s="4"/>
      <c r="K3" s="4">
        <v>2771031.4</v>
      </c>
      <c r="L3" s="4">
        <v>355.09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5">
        <f>SUM(C3:AP3)</f>
        <v>10677944.610000001</v>
      </c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</row>
    <row r="4" spans="1:98" x14ac:dyDescent="0.2">
      <c r="A4" t="s">
        <v>10</v>
      </c>
      <c r="B4" t="s">
        <v>9</v>
      </c>
      <c r="C4" s="4"/>
      <c r="D4" s="4"/>
      <c r="E4" s="4"/>
      <c r="F4" s="4"/>
      <c r="G4" s="4">
        <v>112634.66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5">
        <f t="shared" ref="AQ4:AQ67" si="0">SUM(C4:AP4)</f>
        <v>112634.66</v>
      </c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</row>
    <row r="5" spans="1:98" x14ac:dyDescent="0.2">
      <c r="A5" t="s">
        <v>11</v>
      </c>
      <c r="B5" t="s">
        <v>2</v>
      </c>
      <c r="C5" s="4">
        <v>-283090.13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5">
        <f t="shared" si="0"/>
        <v>-283090.13</v>
      </c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</row>
    <row r="6" spans="1:98" x14ac:dyDescent="0.2">
      <c r="A6" t="s">
        <v>12</v>
      </c>
      <c r="B6" t="s">
        <v>2</v>
      </c>
      <c r="C6" s="4">
        <v>577255.61</v>
      </c>
      <c r="D6" s="4"/>
      <c r="E6" s="4"/>
      <c r="F6" s="4"/>
      <c r="G6" s="4">
        <v>564135.26</v>
      </c>
      <c r="H6" s="4"/>
      <c r="I6" s="4"/>
      <c r="J6" s="4"/>
      <c r="K6" s="4">
        <v>-5869488.6799999997</v>
      </c>
      <c r="L6" s="4"/>
      <c r="M6" s="4"/>
      <c r="N6" s="4"/>
      <c r="O6" s="4">
        <v>-3332654.69</v>
      </c>
      <c r="P6" s="4"/>
      <c r="Q6" s="4"/>
      <c r="R6" s="4"/>
      <c r="S6" s="4">
        <v>-2848712</v>
      </c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5">
        <f t="shared" si="0"/>
        <v>-10909464.5</v>
      </c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</row>
    <row r="7" spans="1:98" x14ac:dyDescent="0.2">
      <c r="A7" t="s">
        <v>12</v>
      </c>
      <c r="B7" t="s">
        <v>9</v>
      </c>
      <c r="C7" s="4">
        <f>12569638.4+54361.24</f>
        <v>12623999.640000001</v>
      </c>
      <c r="D7" s="4">
        <v>-159453.49</v>
      </c>
      <c r="E7" s="4"/>
      <c r="F7" s="4"/>
      <c r="G7" s="4">
        <v>-39729784.299999997</v>
      </c>
      <c r="H7" s="4">
        <v>-23719730.129999999</v>
      </c>
      <c r="I7" s="4"/>
      <c r="J7" s="4"/>
      <c r="K7" s="4">
        <v>23733987.260000002</v>
      </c>
      <c r="L7" s="4">
        <v>-9071822.4600000009</v>
      </c>
      <c r="M7" s="4"/>
      <c r="N7" s="4"/>
      <c r="O7" s="4">
        <v>5365863.37</v>
      </c>
      <c r="P7" s="4">
        <v>58240.51</v>
      </c>
      <c r="Q7" s="4"/>
      <c r="R7" s="4"/>
      <c r="S7" s="4">
        <v>1596374</v>
      </c>
      <c r="T7" s="4">
        <v>320790.74</v>
      </c>
      <c r="U7" s="4"/>
      <c r="V7" s="4"/>
      <c r="W7" s="4">
        <v>922325.47</v>
      </c>
      <c r="X7" s="4">
        <v>-650290</v>
      </c>
      <c r="Y7" s="4"/>
      <c r="Z7" s="4"/>
      <c r="AA7" s="4">
        <v>1877567.11</v>
      </c>
      <c r="AB7" s="4">
        <v>379415.05</v>
      </c>
      <c r="AC7" s="4"/>
      <c r="AD7" s="4"/>
      <c r="AE7" s="4">
        <v>1109047.07</v>
      </c>
      <c r="AF7" s="4">
        <v>640666.27</v>
      </c>
      <c r="AG7" s="4"/>
      <c r="AH7" s="4"/>
      <c r="AI7" s="4">
        <v>1775062.1</v>
      </c>
      <c r="AJ7" s="4">
        <v>582193.21</v>
      </c>
      <c r="AK7" s="4"/>
      <c r="AL7" s="4"/>
      <c r="AM7" s="4">
        <v>1540906.37</v>
      </c>
      <c r="AN7" s="4">
        <v>534590.53</v>
      </c>
      <c r="AO7" s="4"/>
      <c r="AP7" s="4"/>
      <c r="AQ7" s="5">
        <f t="shared" si="0"/>
        <v>-20270051.68</v>
      </c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</row>
    <row r="8" spans="1:98" x14ac:dyDescent="0.2">
      <c r="A8" t="s">
        <v>13</v>
      </c>
      <c r="B8" t="s">
        <v>9</v>
      </c>
      <c r="C8" s="4">
        <v>728584.35</v>
      </c>
      <c r="D8" s="4"/>
      <c r="E8" s="4"/>
      <c r="F8" s="4"/>
      <c r="G8" s="4">
        <v>63566.09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5">
        <f t="shared" si="0"/>
        <v>792150.44</v>
      </c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</row>
    <row r="9" spans="1:98" x14ac:dyDescent="0.2">
      <c r="A9" t="s">
        <v>14</v>
      </c>
      <c r="B9" t="s">
        <v>2</v>
      </c>
      <c r="C9" s="4">
        <v>-2268578.75</v>
      </c>
      <c r="D9" s="4">
        <v>39547</v>
      </c>
      <c r="E9" s="4"/>
      <c r="F9" s="4"/>
      <c r="G9" s="4">
        <v>-39053066.399999999</v>
      </c>
      <c r="H9" s="4">
        <v>-419551</v>
      </c>
      <c r="I9" s="4"/>
      <c r="J9" s="4"/>
      <c r="K9" s="4">
        <v>-293183.75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5">
        <f t="shared" si="0"/>
        <v>-41994832.899999999</v>
      </c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</row>
    <row r="10" spans="1:98" x14ac:dyDescent="0.2">
      <c r="A10" t="s">
        <v>14</v>
      </c>
      <c r="B10" t="s">
        <v>9</v>
      </c>
      <c r="C10" s="4">
        <f>-7699204.1+1789.5</f>
        <v>-7697414.5999999996</v>
      </c>
      <c r="D10" s="4">
        <v>-71348.11</v>
      </c>
      <c r="E10" s="4">
        <v>19585.37</v>
      </c>
      <c r="F10" s="4"/>
      <c r="G10" s="4">
        <v>-120475170.12</v>
      </c>
      <c r="H10" s="4">
        <v>25567929.600000001</v>
      </c>
      <c r="I10" s="4">
        <v>-100895.83</v>
      </c>
      <c r="J10" s="4"/>
      <c r="K10" s="4">
        <v>5081779.24</v>
      </c>
      <c r="L10" s="4">
        <v>13719654.85</v>
      </c>
      <c r="M10" s="4">
        <v>388336.15</v>
      </c>
      <c r="N10" s="4"/>
      <c r="O10" s="4">
        <v>13500774.189999999</v>
      </c>
      <c r="P10" s="4">
        <v>-145684.22</v>
      </c>
      <c r="Q10" s="4"/>
      <c r="R10" s="4"/>
      <c r="S10" s="4">
        <v>-6811712.4199999999</v>
      </c>
      <c r="T10" s="4">
        <v>-118860.24</v>
      </c>
      <c r="U10" s="4"/>
      <c r="V10" s="4"/>
      <c r="W10" s="4">
        <v>-3177459.72</v>
      </c>
      <c r="X10" s="4">
        <v>-236240.15</v>
      </c>
      <c r="Y10" s="4"/>
      <c r="Z10" s="4"/>
      <c r="AA10" s="4">
        <v>112919.39</v>
      </c>
      <c r="AB10" s="4">
        <v>-61191.7</v>
      </c>
      <c r="AC10" s="4"/>
      <c r="AD10" s="4"/>
      <c r="AE10" s="4">
        <v>46856.1</v>
      </c>
      <c r="AF10" s="4">
        <v>-43083.58</v>
      </c>
      <c r="AG10" s="4"/>
      <c r="AH10" s="4"/>
      <c r="AI10" s="4">
        <v>88964.41</v>
      </c>
      <c r="AJ10" s="4">
        <v>-26984.71</v>
      </c>
      <c r="AK10" s="4"/>
      <c r="AL10" s="4"/>
      <c r="AM10" s="4"/>
      <c r="AN10" s="4"/>
      <c r="AO10" s="4"/>
      <c r="AP10" s="4"/>
      <c r="AQ10" s="5">
        <f t="shared" si="0"/>
        <v>-80439246.100000024</v>
      </c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</row>
    <row r="11" spans="1:98" x14ac:dyDescent="0.2">
      <c r="A11" t="s">
        <v>15</v>
      </c>
      <c r="B11" t="s">
        <v>9</v>
      </c>
      <c r="C11" s="4">
        <v>487433.07</v>
      </c>
      <c r="D11" s="4"/>
      <c r="E11" s="4"/>
      <c r="F11" s="4"/>
      <c r="G11" s="4">
        <v>-540494.06999999995</v>
      </c>
      <c r="H11" s="4">
        <v>-1290718.46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5">
        <f t="shared" si="0"/>
        <v>-1343779.46</v>
      </c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</row>
    <row r="12" spans="1:98" x14ac:dyDescent="0.2">
      <c r="A12" t="s">
        <v>16</v>
      </c>
      <c r="B12" t="s">
        <v>9</v>
      </c>
      <c r="C12" s="4">
        <v>-419173.21</v>
      </c>
      <c r="D12" s="4"/>
      <c r="E12" s="4"/>
      <c r="F12" s="4"/>
      <c r="G12" s="4">
        <v>5236970.8099999996</v>
      </c>
      <c r="H12" s="4">
        <v>-1231086.71</v>
      </c>
      <c r="I12" s="4"/>
      <c r="J12" s="4"/>
      <c r="K12" s="4">
        <v>4072.62</v>
      </c>
      <c r="L12" s="4">
        <v>-1266990.1100000001</v>
      </c>
      <c r="M12" s="4"/>
      <c r="N12" s="4"/>
      <c r="O12" s="4">
        <v>-464319</v>
      </c>
      <c r="P12" s="4">
        <v>-972264.44</v>
      </c>
      <c r="Q12" s="4"/>
      <c r="R12" s="4"/>
      <c r="S12" s="4">
        <v>-379059.79</v>
      </c>
      <c r="T12" s="4">
        <v>-1086653.76</v>
      </c>
      <c r="U12" s="4"/>
      <c r="V12" s="4"/>
      <c r="W12" s="4">
        <v>-305277</v>
      </c>
      <c r="X12" s="4">
        <v>-989232</v>
      </c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5">
        <f t="shared" si="0"/>
        <v>-1873012.5900000005</v>
      </c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</row>
    <row r="13" spans="1:98" x14ac:dyDescent="0.2">
      <c r="A13" t="s">
        <v>17</v>
      </c>
      <c r="B13" t="s">
        <v>9</v>
      </c>
      <c r="C13" s="4">
        <f>-4019396.51-72377.24</f>
        <v>-4091773.75</v>
      </c>
      <c r="D13" s="4">
        <v>-510270.79</v>
      </c>
      <c r="E13" s="4"/>
      <c r="F13" s="4"/>
      <c r="G13" s="4">
        <v>16535295.609999999</v>
      </c>
      <c r="H13" s="4">
        <v>-4702063</v>
      </c>
      <c r="I13" s="4"/>
      <c r="J13" s="4"/>
      <c r="K13" s="4">
        <v>947371.61</v>
      </c>
      <c r="L13" s="4">
        <v>2824526.94</v>
      </c>
      <c r="M13" s="4"/>
      <c r="N13" s="4"/>
      <c r="O13" s="4">
        <v>554975.87</v>
      </c>
      <c r="P13" s="4"/>
      <c r="Q13" s="4"/>
      <c r="R13" s="4"/>
      <c r="S13" s="4">
        <v>4477478.0599999996</v>
      </c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5">
        <f t="shared" si="0"/>
        <v>16035540.550000001</v>
      </c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</row>
    <row r="14" spans="1:98" x14ac:dyDescent="0.2">
      <c r="A14" t="s">
        <v>18</v>
      </c>
      <c r="B14" t="s">
        <v>2</v>
      </c>
      <c r="C14" s="4">
        <v>238701.51</v>
      </c>
      <c r="D14" s="4">
        <v>-86284.45</v>
      </c>
      <c r="E14" s="4"/>
      <c r="F14" s="4"/>
      <c r="G14" s="4">
        <v>-8579212.5399999991</v>
      </c>
      <c r="H14" s="4">
        <v>-995968.45</v>
      </c>
      <c r="I14" s="4"/>
      <c r="J14" s="4"/>
      <c r="K14" s="4">
        <v>-1326268.21</v>
      </c>
      <c r="L14" s="4"/>
      <c r="M14" s="4"/>
      <c r="N14" s="4"/>
      <c r="O14" s="4">
        <v>-75300.820000000007</v>
      </c>
      <c r="P14" s="4"/>
      <c r="Q14" s="4"/>
      <c r="R14" s="4"/>
      <c r="S14" s="4">
        <v>-479046</v>
      </c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5">
        <f t="shared" si="0"/>
        <v>-11303378.959999997</v>
      </c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</row>
    <row r="15" spans="1:98" x14ac:dyDescent="0.2">
      <c r="A15" t="s">
        <v>19</v>
      </c>
      <c r="B15" t="s">
        <v>9</v>
      </c>
      <c r="C15" s="4">
        <v>107931.11</v>
      </c>
      <c r="D15" s="4">
        <v>57989.62</v>
      </c>
      <c r="E15" s="4">
        <v>-1724.6</v>
      </c>
      <c r="F15" s="4">
        <v>-862.3</v>
      </c>
      <c r="G15" s="4">
        <v>1263961.1200000001</v>
      </c>
      <c r="H15" s="4">
        <v>740218.2</v>
      </c>
      <c r="I15" s="4">
        <v>-50333</v>
      </c>
      <c r="J15" s="4">
        <v>-25166.75</v>
      </c>
      <c r="K15" s="4">
        <v>311791.89</v>
      </c>
      <c r="L15" s="4">
        <v>310759</v>
      </c>
      <c r="M15" s="4">
        <v>-45777.33</v>
      </c>
      <c r="N15" s="4">
        <v>-22888.82</v>
      </c>
      <c r="O15" s="4">
        <v>283431</v>
      </c>
      <c r="P15" s="4">
        <v>294191.48</v>
      </c>
      <c r="Q15" s="4">
        <v>-43347.13</v>
      </c>
      <c r="R15" s="4">
        <v>-21673.68</v>
      </c>
      <c r="S15" s="4">
        <v>256465.41</v>
      </c>
      <c r="T15" s="4">
        <v>269147.52000000002</v>
      </c>
      <c r="U15" s="4">
        <v>-40667.49</v>
      </c>
      <c r="V15" s="4">
        <v>-20333.84</v>
      </c>
      <c r="W15" s="4">
        <v>232560.41</v>
      </c>
      <c r="X15" s="4">
        <v>247689.13</v>
      </c>
      <c r="Y15" s="4">
        <v>-38148.06</v>
      </c>
      <c r="Z15" s="4">
        <v>-19074.11</v>
      </c>
      <c r="AA15" s="4">
        <v>125838.76</v>
      </c>
      <c r="AB15" s="4">
        <v>118836.34</v>
      </c>
      <c r="AC15" s="4">
        <v>-16418.150000000001</v>
      </c>
      <c r="AD15" s="4">
        <v>-8203</v>
      </c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5">
        <f t="shared" si="0"/>
        <v>4266192.7300000004</v>
      </c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</row>
    <row r="16" spans="1:98" x14ac:dyDescent="0.2">
      <c r="A16" t="s">
        <v>20</v>
      </c>
      <c r="B16" t="s">
        <v>9</v>
      </c>
      <c r="C16" s="4">
        <v>-4967298.38</v>
      </c>
      <c r="D16" s="4">
        <v>477079.74</v>
      </c>
      <c r="E16" s="4"/>
      <c r="F16" s="4"/>
      <c r="G16" s="4">
        <v>-2277682</v>
      </c>
      <c r="H16" s="4">
        <v>2820409.69</v>
      </c>
      <c r="I16" s="4"/>
      <c r="J16" s="4"/>
      <c r="K16" s="4">
        <v>5835180.1299999999</v>
      </c>
      <c r="L16" s="4">
        <v>680432</v>
      </c>
      <c r="M16" s="4"/>
      <c r="N16" s="4"/>
      <c r="O16" s="4">
        <v>198006.16</v>
      </c>
      <c r="P16" s="4">
        <v>-95570.94</v>
      </c>
      <c r="Q16" s="4"/>
      <c r="R16" s="4"/>
      <c r="S16" s="4">
        <v>868396.71</v>
      </c>
      <c r="T16" s="4">
        <v>1797529.48</v>
      </c>
      <c r="U16" s="4"/>
      <c r="V16" s="4"/>
      <c r="W16" s="4">
        <v>1766206.24</v>
      </c>
      <c r="X16" s="4">
        <v>1505773.93</v>
      </c>
      <c r="Y16" s="4"/>
      <c r="Z16" s="4"/>
      <c r="AA16" s="4">
        <v>364478.06</v>
      </c>
      <c r="AB16" s="4">
        <v>-316675</v>
      </c>
      <c r="AC16" s="4"/>
      <c r="AD16" s="4"/>
      <c r="AE16" s="4">
        <v>412099</v>
      </c>
      <c r="AF16" s="4">
        <v>-284774.86</v>
      </c>
      <c r="AG16" s="4"/>
      <c r="AH16" s="4"/>
      <c r="AI16" s="4">
        <v>447975</v>
      </c>
      <c r="AJ16" s="4">
        <v>-252569.61</v>
      </c>
      <c r="AK16" s="4"/>
      <c r="AL16" s="4"/>
      <c r="AM16" s="4">
        <v>475136.41</v>
      </c>
      <c r="AN16" s="4">
        <v>-226412.4</v>
      </c>
      <c r="AO16" s="4"/>
      <c r="AP16" s="4"/>
      <c r="AQ16" s="5">
        <f t="shared" si="0"/>
        <v>9227719.3600000013</v>
      </c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</row>
    <row r="17" spans="1:98" x14ac:dyDescent="0.2">
      <c r="A17" t="s">
        <v>21</v>
      </c>
      <c r="B17" t="s">
        <v>2</v>
      </c>
      <c r="C17" s="4">
        <v>10830.81</v>
      </c>
      <c r="D17" s="4">
        <v>40477.599999999999</v>
      </c>
      <c r="E17" s="4"/>
      <c r="F17" s="4"/>
      <c r="G17" s="4">
        <v>133407.60999999999</v>
      </c>
      <c r="H17" s="4">
        <v>146250.07</v>
      </c>
      <c r="I17" s="4"/>
      <c r="J17" s="4"/>
      <c r="K17" s="4">
        <v>-7491.11</v>
      </c>
      <c r="L17" s="4">
        <v>195669.62</v>
      </c>
      <c r="M17" s="4"/>
      <c r="N17" s="4"/>
      <c r="O17" s="4">
        <v>52545.33</v>
      </c>
      <c r="P17" s="4">
        <v>48125</v>
      </c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5">
        <f t="shared" si="0"/>
        <v>619814.92999999993</v>
      </c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</row>
    <row r="18" spans="1:98" x14ac:dyDescent="0.2">
      <c r="A18" t="s">
        <v>22</v>
      </c>
      <c r="B18" t="s">
        <v>9</v>
      </c>
      <c r="C18" s="4">
        <f>9645357.48+382017</f>
        <v>10027374.48</v>
      </c>
      <c r="D18" s="4">
        <v>-1089699.58</v>
      </c>
      <c r="E18" s="4"/>
      <c r="F18" s="4"/>
      <c r="G18" s="4">
        <v>6166300.5800000001</v>
      </c>
      <c r="H18" s="4">
        <v>16107508.35</v>
      </c>
      <c r="I18" s="4"/>
      <c r="J18" s="4"/>
      <c r="K18" s="4">
        <v>-3096864.26</v>
      </c>
      <c r="L18" s="4">
        <v>4010135.66</v>
      </c>
      <c r="M18" s="4"/>
      <c r="N18" s="4"/>
      <c r="O18" s="4">
        <v>3688074.35</v>
      </c>
      <c r="P18" s="4">
        <v>3488528</v>
      </c>
      <c r="Q18" s="4"/>
      <c r="R18" s="4"/>
      <c r="S18" s="4">
        <v>4660059.6500000004</v>
      </c>
      <c r="T18" s="4">
        <v>2962657.75</v>
      </c>
      <c r="U18" s="4"/>
      <c r="V18" s="4"/>
      <c r="W18" s="4">
        <v>5060296.47</v>
      </c>
      <c r="X18" s="4">
        <v>173341.56</v>
      </c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5">
        <f t="shared" si="0"/>
        <v>52157713.009999998</v>
      </c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</row>
    <row r="19" spans="1:98" x14ac:dyDescent="0.2">
      <c r="A19" t="s">
        <v>23</v>
      </c>
      <c r="B19" t="s">
        <v>2</v>
      </c>
      <c r="C19" s="4">
        <v>-33126.129999999997</v>
      </c>
      <c r="D19" s="4">
        <v>-35232.82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5">
        <f t="shared" si="0"/>
        <v>-68358.95</v>
      </c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</row>
    <row r="20" spans="1:98" x14ac:dyDescent="0.2">
      <c r="A20" t="s">
        <v>24</v>
      </c>
      <c r="B20" t="s">
        <v>2</v>
      </c>
      <c r="C20" s="4">
        <v>-18797.650000000001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5">
        <f t="shared" si="0"/>
        <v>-18797.650000000001</v>
      </c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</row>
    <row r="21" spans="1:98" x14ac:dyDescent="0.2">
      <c r="A21" t="s">
        <v>25</v>
      </c>
      <c r="B21" t="s">
        <v>9</v>
      </c>
      <c r="C21" s="4">
        <f>457933.07+153600.31</f>
        <v>611533.38</v>
      </c>
      <c r="D21" s="4">
        <v>89022.27</v>
      </c>
      <c r="E21" s="4">
        <v>-2985.34</v>
      </c>
      <c r="F21" s="4"/>
      <c r="G21" s="4">
        <v>16679121.939999999</v>
      </c>
      <c r="H21" s="4">
        <v>3679373</v>
      </c>
      <c r="I21" s="4">
        <v>-59695.19</v>
      </c>
      <c r="J21" s="4"/>
      <c r="K21" s="4">
        <v>6706080</v>
      </c>
      <c r="L21" s="4">
        <v>1153318.8400000001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5">
        <f t="shared" si="0"/>
        <v>28855768.899999999</v>
      </c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</row>
    <row r="22" spans="1:98" x14ac:dyDescent="0.2">
      <c r="A22" t="s">
        <v>26</v>
      </c>
      <c r="B22" t="s">
        <v>9</v>
      </c>
      <c r="C22" s="4">
        <v>-1457107.12</v>
      </c>
      <c r="D22" s="4">
        <v>-19580.080000000002</v>
      </c>
      <c r="E22" s="4"/>
      <c r="F22" s="4"/>
      <c r="G22" s="4">
        <v>23813715.600000001</v>
      </c>
      <c r="H22" s="4">
        <v>935180.24</v>
      </c>
      <c r="I22" s="4"/>
      <c r="J22" s="4"/>
      <c r="K22" s="4">
        <v>5126481.6500000004</v>
      </c>
      <c r="L22" s="4"/>
      <c r="M22" s="4"/>
      <c r="N22" s="4"/>
      <c r="O22" s="4">
        <v>616674.71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5">
        <f t="shared" si="0"/>
        <v>29015365</v>
      </c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</row>
    <row r="23" spans="1:98" x14ac:dyDescent="0.2">
      <c r="A23" t="s">
        <v>27</v>
      </c>
      <c r="B23" t="s">
        <v>9</v>
      </c>
      <c r="C23" s="4">
        <v>-93535.51</v>
      </c>
      <c r="D23" s="4"/>
      <c r="E23" s="4"/>
      <c r="F23" s="4"/>
      <c r="G23" s="4">
        <v>-979115.67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5">
        <f t="shared" si="0"/>
        <v>-1072651.18</v>
      </c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</row>
    <row r="24" spans="1:98" x14ac:dyDescent="0.2">
      <c r="A24" t="s">
        <v>28</v>
      </c>
      <c r="B24" t="s">
        <v>9</v>
      </c>
      <c r="C24" s="4">
        <v>-223980.79</v>
      </c>
      <c r="D24" s="4">
        <v>11497.32</v>
      </c>
      <c r="E24" s="4"/>
      <c r="F24" s="4"/>
      <c r="G24" s="4">
        <v>3664328.15</v>
      </c>
      <c r="H24" s="4">
        <v>-863590</v>
      </c>
      <c r="I24" s="4"/>
      <c r="J24" s="4"/>
      <c r="K24" s="4">
        <v>6384528.8700000001</v>
      </c>
      <c r="L24" s="4">
        <v>-1207569.8600000001</v>
      </c>
      <c r="M24" s="4"/>
      <c r="N24" s="4"/>
      <c r="O24" s="4">
        <v>4522491.74</v>
      </c>
      <c r="P24" s="4"/>
      <c r="Q24" s="4"/>
      <c r="R24" s="4"/>
      <c r="S24" s="4">
        <v>4878003.55</v>
      </c>
      <c r="T24" s="4"/>
      <c r="U24" s="4"/>
      <c r="V24" s="4"/>
      <c r="W24" s="4">
        <v>2169947.0699999998</v>
      </c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5">
        <f t="shared" si="0"/>
        <v>19335656.050000001</v>
      </c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</row>
    <row r="25" spans="1:98" x14ac:dyDescent="0.2">
      <c r="A25" t="s">
        <v>29</v>
      </c>
      <c r="B25" t="s">
        <v>9</v>
      </c>
      <c r="C25" s="4">
        <v>-110222.59</v>
      </c>
      <c r="D25" s="4">
        <v>-39881.339999999997</v>
      </c>
      <c r="E25" s="4"/>
      <c r="F25" s="4"/>
      <c r="G25" s="4">
        <v>-1119071</v>
      </c>
      <c r="H25" s="4">
        <v>1407437.84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5">
        <f t="shared" si="0"/>
        <v>138262.91000000015</v>
      </c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</row>
    <row r="26" spans="1:98" x14ac:dyDescent="0.2">
      <c r="A26" t="s">
        <v>30</v>
      </c>
      <c r="B26" t="s">
        <v>9</v>
      </c>
      <c r="C26" s="4">
        <v>451474.17</v>
      </c>
      <c r="D26" s="4">
        <v>10778.74</v>
      </c>
      <c r="E26" s="4"/>
      <c r="F26" s="4"/>
      <c r="G26" s="4">
        <v>6885549.1600000001</v>
      </c>
      <c r="H26" s="4"/>
      <c r="I26" s="4"/>
      <c r="J26" s="4"/>
      <c r="K26" s="4">
        <v>1396266.53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5">
        <f t="shared" si="0"/>
        <v>8744068.5999999996</v>
      </c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</row>
    <row r="27" spans="1:98" x14ac:dyDescent="0.2">
      <c r="A27" t="s">
        <v>31</v>
      </c>
      <c r="B27" t="s">
        <v>9</v>
      </c>
      <c r="C27" s="4">
        <v>163862.37</v>
      </c>
      <c r="D27" s="4"/>
      <c r="E27" s="4"/>
      <c r="F27" s="4"/>
      <c r="G27" s="4">
        <v>591410.07999999996</v>
      </c>
      <c r="H27" s="4">
        <v>-719658.32</v>
      </c>
      <c r="I27" s="4"/>
      <c r="J27" s="4"/>
      <c r="K27" s="4">
        <v>47540.11</v>
      </c>
      <c r="L27" s="4"/>
      <c r="M27" s="4"/>
      <c r="N27" s="4"/>
      <c r="O27" s="4">
        <v>65977.37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5">
        <f t="shared" si="0"/>
        <v>149131.60999999999</v>
      </c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</row>
    <row r="28" spans="1:98" x14ac:dyDescent="0.2">
      <c r="A28" t="s">
        <v>32</v>
      </c>
      <c r="B28" t="s">
        <v>9</v>
      </c>
      <c r="C28" s="4">
        <v>225794.64</v>
      </c>
      <c r="D28" s="4"/>
      <c r="E28" s="4"/>
      <c r="F28" s="4"/>
      <c r="G28" s="4">
        <v>411414.1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5">
        <f t="shared" si="0"/>
        <v>637208.74</v>
      </c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</row>
    <row r="29" spans="1:98" x14ac:dyDescent="0.2">
      <c r="A29" t="s">
        <v>33</v>
      </c>
      <c r="B29" t="s">
        <v>2</v>
      </c>
      <c r="C29" s="4">
        <v>70115.649999999994</v>
      </c>
      <c r="D29" s="4"/>
      <c r="E29" s="4"/>
      <c r="F29" s="4"/>
      <c r="G29" s="4">
        <v>383454.47</v>
      </c>
      <c r="H29" s="4"/>
      <c r="I29" s="4"/>
      <c r="J29" s="4"/>
      <c r="K29" s="4">
        <v>521219.84000000003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5">
        <f t="shared" si="0"/>
        <v>974789.96</v>
      </c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</row>
    <row r="30" spans="1:98" x14ac:dyDescent="0.2">
      <c r="A30" t="s">
        <v>33</v>
      </c>
      <c r="B30" t="s">
        <v>9</v>
      </c>
      <c r="C30" s="4">
        <v>232749.54</v>
      </c>
      <c r="D30" s="4"/>
      <c r="E30" s="4"/>
      <c r="F30" s="4"/>
      <c r="G30" s="4">
        <v>968435.58</v>
      </c>
      <c r="H30" s="4">
        <v>-293981.63</v>
      </c>
      <c r="I30" s="4"/>
      <c r="J30" s="4"/>
      <c r="K30" s="4">
        <v>25053.07</v>
      </c>
      <c r="L30" s="4">
        <v>41574.42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5">
        <f t="shared" si="0"/>
        <v>973830.97999999986</v>
      </c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</row>
    <row r="31" spans="1:98" x14ac:dyDescent="0.2">
      <c r="A31" t="s">
        <v>34</v>
      </c>
      <c r="B31" t="s">
        <v>2</v>
      </c>
      <c r="C31" s="4">
        <v>57609.77</v>
      </c>
      <c r="D31" s="4"/>
      <c r="E31" s="4"/>
      <c r="F31" s="4"/>
      <c r="G31" s="4">
        <v>-736261.42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5">
        <f t="shared" si="0"/>
        <v>-678651.65</v>
      </c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</row>
    <row r="32" spans="1:98" x14ac:dyDescent="0.2">
      <c r="A32" t="s">
        <v>35</v>
      </c>
      <c r="B32" t="s">
        <v>9</v>
      </c>
      <c r="C32" s="4">
        <v>-1150903.8999999999</v>
      </c>
      <c r="D32" s="4">
        <v>326182.63</v>
      </c>
      <c r="E32" s="4"/>
      <c r="F32" s="4"/>
      <c r="G32" s="4">
        <v>6955386.3399999999</v>
      </c>
      <c r="H32" s="4">
        <v>131382.64000000001</v>
      </c>
      <c r="I32" s="4">
        <v>-243896.42</v>
      </c>
      <c r="J32" s="4"/>
      <c r="K32" s="4">
        <v>6206387.2999999998</v>
      </c>
      <c r="L32" s="4">
        <v>983159</v>
      </c>
      <c r="M32" s="4"/>
      <c r="N32" s="4"/>
      <c r="O32" s="4">
        <v>5322679.34</v>
      </c>
      <c r="P32" s="4"/>
      <c r="Q32" s="4"/>
      <c r="R32" s="4"/>
      <c r="S32" s="4">
        <v>2129174.3199999998</v>
      </c>
      <c r="T32" s="4"/>
      <c r="U32" s="4"/>
      <c r="V32" s="4"/>
      <c r="W32" s="4">
        <v>1708060.58</v>
      </c>
      <c r="X32" s="4"/>
      <c r="Y32" s="4"/>
      <c r="Z32" s="4"/>
      <c r="AA32" s="4">
        <v>763072.5</v>
      </c>
      <c r="AB32" s="4"/>
      <c r="AC32" s="4"/>
      <c r="AD32" s="4"/>
      <c r="AE32" s="4">
        <v>695935.71</v>
      </c>
      <c r="AF32" s="4"/>
      <c r="AG32" s="4"/>
      <c r="AH32" s="4"/>
      <c r="AI32" s="4">
        <v>629487.44999999995</v>
      </c>
      <c r="AJ32" s="4"/>
      <c r="AK32" s="4"/>
      <c r="AL32" s="4"/>
      <c r="AM32" s="4">
        <v>574433</v>
      </c>
      <c r="AN32" s="4"/>
      <c r="AO32" s="4"/>
      <c r="AP32" s="4"/>
      <c r="AQ32" s="5">
        <f t="shared" si="0"/>
        <v>25030540.489999998</v>
      </c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</row>
    <row r="33" spans="1:98" x14ac:dyDescent="0.2">
      <c r="A33" t="s">
        <v>36</v>
      </c>
      <c r="B33" t="s">
        <v>9</v>
      </c>
      <c r="C33" s="4">
        <v>-46017.41</v>
      </c>
      <c r="D33" s="4">
        <v>-27471.63</v>
      </c>
      <c r="E33" s="4"/>
      <c r="F33" s="4"/>
      <c r="G33" s="4">
        <v>-102102</v>
      </c>
      <c r="H33" s="4">
        <v>-911211.64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5">
        <f t="shared" si="0"/>
        <v>-1086802.68</v>
      </c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</row>
    <row r="34" spans="1:98" x14ac:dyDescent="0.2">
      <c r="A34" t="s">
        <v>37</v>
      </c>
      <c r="B34" t="s">
        <v>9</v>
      </c>
      <c r="C34" s="4"/>
      <c r="D34" s="4"/>
      <c r="E34" s="4"/>
      <c r="F34" s="4"/>
      <c r="G34" s="4">
        <v>8195920.4199999999</v>
      </c>
      <c r="H34" s="4"/>
      <c r="I34" s="4"/>
      <c r="J34" s="4"/>
      <c r="K34" s="4">
        <v>505218.95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5">
        <f t="shared" si="0"/>
        <v>8701139.3699999992</v>
      </c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</row>
    <row r="35" spans="1:98" x14ac:dyDescent="0.2">
      <c r="A35" t="s">
        <v>38</v>
      </c>
      <c r="B35" t="s">
        <v>2</v>
      </c>
      <c r="C35" s="4">
        <v>-42357</v>
      </c>
      <c r="D35" s="4"/>
      <c r="E35" s="4"/>
      <c r="F35" s="4"/>
      <c r="G35" s="4">
        <v>448730.8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5">
        <f t="shared" si="0"/>
        <v>406373.8</v>
      </c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</row>
    <row r="36" spans="1:98" x14ac:dyDescent="0.2">
      <c r="A36" t="s">
        <v>38</v>
      </c>
      <c r="B36" t="s">
        <v>9</v>
      </c>
      <c r="C36" s="4">
        <v>-4533138.63</v>
      </c>
      <c r="D36" s="4">
        <v>-1949059</v>
      </c>
      <c r="E36" s="4">
        <v>8044.13</v>
      </c>
      <c r="F36" s="4">
        <v>8982.2800000000007</v>
      </c>
      <c r="G36" s="4">
        <v>-174055630.28</v>
      </c>
      <c r="H36" s="4">
        <v>-24321899.579999998</v>
      </c>
      <c r="I36" s="4">
        <v>542455.06999999995</v>
      </c>
      <c r="J36" s="4">
        <v>-72478.2</v>
      </c>
      <c r="K36" s="4">
        <v>-140224828.69999999</v>
      </c>
      <c r="L36" s="4">
        <v>-34169317.909999996</v>
      </c>
      <c r="M36" s="4">
        <v>988025.6</v>
      </c>
      <c r="N36" s="4"/>
      <c r="O36" s="4">
        <v>-53562578.740000002</v>
      </c>
      <c r="P36" s="4">
        <v>-27642839.41</v>
      </c>
      <c r="Q36" s="4">
        <v>1105557.06</v>
      </c>
      <c r="R36" s="4"/>
      <c r="S36" s="4">
        <v>-7318495.7000000002</v>
      </c>
      <c r="T36" s="4">
        <v>-21276441.82</v>
      </c>
      <c r="U36" s="4">
        <v>1362348.71</v>
      </c>
      <c r="V36" s="4"/>
      <c r="W36" s="4">
        <v>-11255653.289999999</v>
      </c>
      <c r="X36" s="4">
        <v>-10832858.17</v>
      </c>
      <c r="Y36" s="4">
        <v>628282.07999999996</v>
      </c>
      <c r="Z36" s="4"/>
      <c r="AA36" s="4">
        <v>-8509396.4800000004</v>
      </c>
      <c r="AB36" s="4">
        <v>-4490911.87</v>
      </c>
      <c r="AC36" s="4"/>
      <c r="AD36" s="4"/>
      <c r="AE36" s="4">
        <v>-5278137.47</v>
      </c>
      <c r="AF36" s="4">
        <v>-4578218.8</v>
      </c>
      <c r="AG36" s="4"/>
      <c r="AH36" s="4"/>
      <c r="AI36" s="4">
        <v>-2126853.62</v>
      </c>
      <c r="AJ36" s="4">
        <v>-4095867.73</v>
      </c>
      <c r="AK36" s="4"/>
      <c r="AL36" s="4"/>
      <c r="AM36" s="4">
        <v>-1027954.3</v>
      </c>
      <c r="AN36" s="4">
        <v>-3682280.65</v>
      </c>
      <c r="AO36" s="4"/>
      <c r="AP36" s="4"/>
      <c r="AQ36" s="5">
        <f t="shared" si="0"/>
        <v>-540361145.42000008</v>
      </c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</row>
    <row r="37" spans="1:98" x14ac:dyDescent="0.2">
      <c r="A37" t="s">
        <v>39</v>
      </c>
      <c r="B37" t="s">
        <v>9</v>
      </c>
      <c r="C37" s="4">
        <v>-333205.21999999997</v>
      </c>
      <c r="D37" s="4">
        <v>2694.68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5">
        <f t="shared" si="0"/>
        <v>-330510.53999999998</v>
      </c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</row>
    <row r="38" spans="1:98" x14ac:dyDescent="0.2">
      <c r="A38" t="s">
        <v>40</v>
      </c>
      <c r="B38" t="s">
        <v>2</v>
      </c>
      <c r="C38" s="4">
        <v>40922.21</v>
      </c>
      <c r="D38" s="4"/>
      <c r="E38" s="4"/>
      <c r="F38" s="4"/>
      <c r="G38" s="4">
        <v>3248377.06</v>
      </c>
      <c r="H38" s="4">
        <v>-345405.41</v>
      </c>
      <c r="I38" s="4"/>
      <c r="J38" s="4"/>
      <c r="K38" s="4">
        <v>-1611674.95</v>
      </c>
      <c r="L38" s="4">
        <v>155046.28</v>
      </c>
      <c r="M38" s="4"/>
      <c r="N38" s="4"/>
      <c r="O38" s="4">
        <v>240104.84</v>
      </c>
      <c r="P38" s="4">
        <v>-615604.56999999995</v>
      </c>
      <c r="Q38" s="4"/>
      <c r="R38" s="4"/>
      <c r="S38" s="4">
        <v>2021563.2</v>
      </c>
      <c r="T38" s="4">
        <v>-502406.14</v>
      </c>
      <c r="U38" s="4"/>
      <c r="V38" s="4"/>
      <c r="W38" s="4">
        <v>1745367.64</v>
      </c>
      <c r="X38" s="4">
        <v>-469258.8</v>
      </c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5">
        <f t="shared" si="0"/>
        <v>3907031.3600000003</v>
      </c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</row>
    <row r="39" spans="1:98" x14ac:dyDescent="0.2">
      <c r="A39" t="s">
        <v>40</v>
      </c>
      <c r="B39" t="s">
        <v>9</v>
      </c>
      <c r="C39" s="4">
        <f>32877-723761.27</f>
        <v>-690884.27</v>
      </c>
      <c r="D39" s="4"/>
      <c r="E39" s="4"/>
      <c r="F39" s="4"/>
      <c r="G39" s="4">
        <v>102193379</v>
      </c>
      <c r="H39" s="4">
        <v>26259993.899999999</v>
      </c>
      <c r="I39" s="4">
        <v>-394614.21</v>
      </c>
      <c r="J39" s="4"/>
      <c r="K39" s="4">
        <v>39107391.659999996</v>
      </c>
      <c r="L39" s="4">
        <v>2319386.42</v>
      </c>
      <c r="M39" s="4">
        <v>-1044638.51</v>
      </c>
      <c r="N39" s="4">
        <v>-115670.47</v>
      </c>
      <c r="O39" s="4">
        <v>-12664541.23</v>
      </c>
      <c r="P39" s="4">
        <v>100845.36</v>
      </c>
      <c r="Q39" s="4"/>
      <c r="R39" s="4"/>
      <c r="S39" s="4">
        <v>-7843335.3700000001</v>
      </c>
      <c r="T39" s="4">
        <v>721267.45</v>
      </c>
      <c r="U39" s="4"/>
      <c r="V39" s="4"/>
      <c r="W39" s="4">
        <v>-4151302.57</v>
      </c>
      <c r="X39" s="4">
        <v>2728137.67</v>
      </c>
      <c r="Y39" s="4"/>
      <c r="Z39" s="4"/>
      <c r="AA39" s="4">
        <v>409783.3</v>
      </c>
      <c r="AB39" s="4">
        <v>694976.12</v>
      </c>
      <c r="AC39" s="4"/>
      <c r="AD39" s="4"/>
      <c r="AE39" s="4">
        <v>902269.24</v>
      </c>
      <c r="AF39" s="4"/>
      <c r="AG39" s="4"/>
      <c r="AH39" s="4"/>
      <c r="AI39" s="4">
        <v>435190.56</v>
      </c>
      <c r="AJ39" s="4"/>
      <c r="AK39" s="4"/>
      <c r="AL39" s="4"/>
      <c r="AM39" s="4">
        <v>397769.87</v>
      </c>
      <c r="AN39" s="4"/>
      <c r="AO39" s="4"/>
      <c r="AP39" s="4"/>
      <c r="AQ39" s="5">
        <f t="shared" si="0"/>
        <v>149365403.92000002</v>
      </c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</row>
    <row r="40" spans="1:98" x14ac:dyDescent="0.2">
      <c r="A40" t="s">
        <v>41</v>
      </c>
      <c r="B40" t="s">
        <v>9</v>
      </c>
      <c r="C40" s="4">
        <v>733377.84</v>
      </c>
      <c r="D40" s="4"/>
      <c r="E40" s="4"/>
      <c r="F40" s="4"/>
      <c r="G40" s="4">
        <v>510528.54</v>
      </c>
      <c r="H40" s="4"/>
      <c r="I40" s="4"/>
      <c r="J40" s="4"/>
      <c r="K40" s="4">
        <v>2794017.65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5">
        <f t="shared" si="0"/>
        <v>4037924.03</v>
      </c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</row>
    <row r="41" spans="1:98" x14ac:dyDescent="0.2">
      <c r="A41" t="s">
        <v>42</v>
      </c>
      <c r="B41" t="s">
        <v>2</v>
      </c>
      <c r="C41" s="4">
        <v>-3673.64</v>
      </c>
      <c r="D41" s="4">
        <v>3673.64</v>
      </c>
      <c r="E41" s="4"/>
      <c r="F41" s="4"/>
      <c r="G41" s="4">
        <v>12229.11</v>
      </c>
      <c r="H41" s="4">
        <v>9507.43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5">
        <f t="shared" si="0"/>
        <v>21736.54</v>
      </c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</row>
    <row r="42" spans="1:98" x14ac:dyDescent="0.2">
      <c r="A42" t="s">
        <v>42</v>
      </c>
      <c r="B42" t="s">
        <v>9</v>
      </c>
      <c r="C42" s="4">
        <v>753213.27</v>
      </c>
      <c r="D42" s="4">
        <v>-41049.31</v>
      </c>
      <c r="E42" s="4"/>
      <c r="F42" s="4"/>
      <c r="G42" s="4">
        <v>-4762856.7</v>
      </c>
      <c r="H42" s="4">
        <v>-270530.12</v>
      </c>
      <c r="I42" s="4"/>
      <c r="J42" s="4"/>
      <c r="K42" s="4">
        <v>349924.21</v>
      </c>
      <c r="L42" s="4">
        <v>277162.81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5">
        <f t="shared" si="0"/>
        <v>-3694135.8400000003</v>
      </c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</row>
    <row r="43" spans="1:98" x14ac:dyDescent="0.2">
      <c r="A43" t="s">
        <v>43</v>
      </c>
      <c r="B43" t="s">
        <v>2</v>
      </c>
      <c r="C43" s="4">
        <v>-110195.25</v>
      </c>
      <c r="D43" s="4"/>
      <c r="E43" s="4">
        <v>4394.12</v>
      </c>
      <c r="F43" s="4"/>
      <c r="G43" s="4">
        <v>-373389.65</v>
      </c>
      <c r="H43" s="4"/>
      <c r="I43" s="4">
        <v>8774.33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5">
        <f t="shared" si="0"/>
        <v>-470416.45</v>
      </c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</row>
    <row r="44" spans="1:98" x14ac:dyDescent="0.2">
      <c r="A44" t="s">
        <v>44</v>
      </c>
      <c r="B44" t="s">
        <v>2</v>
      </c>
      <c r="C44" s="4">
        <v>214583.49</v>
      </c>
      <c r="D44" s="4"/>
      <c r="E44" s="4"/>
      <c r="F44" s="4"/>
      <c r="G44" s="4">
        <v>401649.9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5">
        <f t="shared" si="0"/>
        <v>616233.39</v>
      </c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</row>
    <row r="45" spans="1:98" x14ac:dyDescent="0.2">
      <c r="A45" t="s">
        <v>44</v>
      </c>
      <c r="B45" t="s">
        <v>9</v>
      </c>
      <c r="C45" s="4">
        <v>74401</v>
      </c>
      <c r="D45" s="4">
        <v>-108745.51</v>
      </c>
      <c r="E45" s="4"/>
      <c r="F45" s="4"/>
      <c r="G45" s="4">
        <v>10060971.060000001</v>
      </c>
      <c r="H45" s="4">
        <v>-677527.73</v>
      </c>
      <c r="I45" s="4"/>
      <c r="J45" s="4"/>
      <c r="K45" s="4">
        <v>7603659.5099999998</v>
      </c>
      <c r="L45" s="4"/>
      <c r="M45" s="4"/>
      <c r="N45" s="4"/>
      <c r="O45" s="4">
        <v>4886959.57</v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5">
        <f t="shared" si="0"/>
        <v>21839717.899999999</v>
      </c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</row>
    <row r="46" spans="1:98" x14ac:dyDescent="0.2">
      <c r="A46" t="s">
        <v>45</v>
      </c>
      <c r="B46" t="s">
        <v>2</v>
      </c>
      <c r="C46" s="4">
        <v>30061.63</v>
      </c>
      <c r="D46" s="4">
        <v>-136976.57</v>
      </c>
      <c r="E46" s="4"/>
      <c r="F46" s="4"/>
      <c r="G46" s="4">
        <v>132424.04999999999</v>
      </c>
      <c r="H46" s="4">
        <v>-2068686.68</v>
      </c>
      <c r="I46" s="4"/>
      <c r="J46" s="4"/>
      <c r="K46" s="4">
        <v>204197.38</v>
      </c>
      <c r="L46" s="4">
        <v>-827910.06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5">
        <f t="shared" si="0"/>
        <v>-2666890.25</v>
      </c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</row>
    <row r="47" spans="1:98" x14ac:dyDescent="0.2">
      <c r="A47" t="s">
        <v>45</v>
      </c>
      <c r="B47" t="s">
        <v>9</v>
      </c>
      <c r="C47" s="4">
        <v>-214283.48</v>
      </c>
      <c r="D47" s="4">
        <v>-171012.78</v>
      </c>
      <c r="E47" s="4"/>
      <c r="F47" s="4"/>
      <c r="G47" s="4">
        <v>6379940.6100000003</v>
      </c>
      <c r="H47" s="4">
        <v>-3010676.72</v>
      </c>
      <c r="I47" s="4"/>
      <c r="J47" s="4"/>
      <c r="K47" s="4">
        <v>2962797.37</v>
      </c>
      <c r="L47" s="4"/>
      <c r="M47" s="4"/>
      <c r="N47" s="4"/>
      <c r="O47" s="4">
        <v>-221259.18</v>
      </c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5">
        <f t="shared" si="0"/>
        <v>5725505.8200000003</v>
      </c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</row>
    <row r="48" spans="1:98" x14ac:dyDescent="0.2">
      <c r="A48" t="s">
        <v>46</v>
      </c>
      <c r="B48" t="s">
        <v>9</v>
      </c>
      <c r="C48" s="4">
        <v>29461.89</v>
      </c>
      <c r="D48" s="4">
        <v>18755</v>
      </c>
      <c r="E48" s="4">
        <v>-1724.6</v>
      </c>
      <c r="F48" s="4">
        <v>-862.3</v>
      </c>
      <c r="G48" s="4">
        <v>488115</v>
      </c>
      <c r="H48" s="4">
        <v>352568.75</v>
      </c>
      <c r="I48" s="4">
        <v>-50333</v>
      </c>
      <c r="J48" s="4">
        <v>-25166.75</v>
      </c>
      <c r="K48" s="4">
        <v>353111.82</v>
      </c>
      <c r="L48" s="4">
        <v>345247.52</v>
      </c>
      <c r="M48" s="4">
        <v>-49889.74</v>
      </c>
      <c r="N48" s="4">
        <v>-24945</v>
      </c>
      <c r="O48" s="4">
        <v>322809.53999999998</v>
      </c>
      <c r="P48" s="4">
        <v>328210.36</v>
      </c>
      <c r="Q48" s="4">
        <v>-47323.199999999997</v>
      </c>
      <c r="R48" s="4">
        <v>-23661.71</v>
      </c>
      <c r="S48" s="4">
        <v>292634.56</v>
      </c>
      <c r="T48" s="4">
        <v>300108.69</v>
      </c>
      <c r="U48" s="4">
        <v>-44348</v>
      </c>
      <c r="V48" s="4">
        <v>-22174.07</v>
      </c>
      <c r="W48" s="4">
        <v>265892.42</v>
      </c>
      <c r="X48" s="4">
        <v>276361</v>
      </c>
      <c r="Y48" s="4">
        <v>-41602.44</v>
      </c>
      <c r="Z48" s="4">
        <v>-20801.3</v>
      </c>
      <c r="AA48" s="4">
        <v>239866.82</v>
      </c>
      <c r="AB48" s="4">
        <v>254753.74</v>
      </c>
      <c r="AC48" s="4">
        <v>-39000.82</v>
      </c>
      <c r="AD48" s="4">
        <v>-19500.490000000002</v>
      </c>
      <c r="AE48" s="4">
        <v>213204.3</v>
      </c>
      <c r="AF48" s="4">
        <v>235996.89</v>
      </c>
      <c r="AG48" s="4">
        <v>-36578.82</v>
      </c>
      <c r="AH48" s="4">
        <v>-18289.47</v>
      </c>
      <c r="AI48" s="4">
        <v>187927.55</v>
      </c>
      <c r="AJ48" s="4">
        <v>216955.06</v>
      </c>
      <c r="AK48" s="4">
        <v>-34110.58</v>
      </c>
      <c r="AL48" s="4">
        <v>-17055.349999999999</v>
      </c>
      <c r="AM48" s="4">
        <v>165510.67000000001</v>
      </c>
      <c r="AN48" s="4">
        <v>200462.07999999999</v>
      </c>
      <c r="AO48" s="4">
        <v>-31881.78</v>
      </c>
      <c r="AP48" s="4">
        <v>-15940.95</v>
      </c>
      <c r="AQ48" s="5">
        <f t="shared" si="0"/>
        <v>4522763.2899999991</v>
      </c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</row>
    <row r="49" spans="1:98" x14ac:dyDescent="0.2">
      <c r="A49" t="s">
        <v>47</v>
      </c>
      <c r="B49" t="s">
        <v>9</v>
      </c>
      <c r="C49" s="4">
        <v>610692.92000000004</v>
      </c>
      <c r="D49" s="4"/>
      <c r="E49" s="4"/>
      <c r="F49" s="4"/>
      <c r="G49" s="4">
        <v>-1020643.28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5">
        <f t="shared" si="0"/>
        <v>-409950.36</v>
      </c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</row>
    <row r="50" spans="1:98" x14ac:dyDescent="0.2">
      <c r="A50" t="s">
        <v>48</v>
      </c>
      <c r="B50" t="s">
        <v>9</v>
      </c>
      <c r="C50" s="4">
        <v>-299177.49</v>
      </c>
      <c r="D50" s="4">
        <v>-308653.2</v>
      </c>
      <c r="E50" s="4"/>
      <c r="F50" s="4"/>
      <c r="G50" s="4">
        <v>-6646822.1699999999</v>
      </c>
      <c r="H50" s="4">
        <v>9112468.25</v>
      </c>
      <c r="I50" s="4"/>
      <c r="J50" s="4"/>
      <c r="K50" s="4">
        <v>640989.63</v>
      </c>
      <c r="L50" s="4">
        <v>-7103540.3700000001</v>
      </c>
      <c r="M50" s="4"/>
      <c r="N50" s="4"/>
      <c r="O50" s="4">
        <v>1079948.31</v>
      </c>
      <c r="P50" s="4">
        <v>-5734782.46</v>
      </c>
      <c r="Q50" s="4"/>
      <c r="R50" s="4"/>
      <c r="S50" s="4">
        <v>1755945</v>
      </c>
      <c r="T50" s="4">
        <v>-5065444.8899999997</v>
      </c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5">
        <f t="shared" si="0"/>
        <v>-12569069.390000001</v>
      </c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</row>
    <row r="51" spans="1:98" x14ac:dyDescent="0.2">
      <c r="A51" t="s">
        <v>49</v>
      </c>
      <c r="B51" t="s">
        <v>9</v>
      </c>
      <c r="C51" s="4">
        <v>-8682722</v>
      </c>
      <c r="D51" s="4">
        <v>-153493.25</v>
      </c>
      <c r="E51" s="4">
        <v>-24882.92</v>
      </c>
      <c r="F51" s="4">
        <v>-8982.2800000000007</v>
      </c>
      <c r="G51" s="4">
        <v>32770843.82</v>
      </c>
      <c r="H51" s="4">
        <v>4310128.4800000004</v>
      </c>
      <c r="I51" s="4">
        <v>-931952.42</v>
      </c>
      <c r="J51" s="4">
        <v>-2425.84</v>
      </c>
      <c r="K51" s="4">
        <v>22829222.449999999</v>
      </c>
      <c r="L51" s="4">
        <v>6045613.8499999996</v>
      </c>
      <c r="M51" s="4">
        <v>-388336.15</v>
      </c>
      <c r="N51" s="4"/>
      <c r="O51" s="4">
        <v>1671367.82</v>
      </c>
      <c r="P51" s="4">
        <v>792440.76</v>
      </c>
      <c r="Q51" s="4"/>
      <c r="R51" s="4"/>
      <c r="S51" s="4">
        <v>1013189.92</v>
      </c>
      <c r="T51" s="4">
        <v>-1077890</v>
      </c>
      <c r="U51" s="4">
        <v>-340587.18</v>
      </c>
      <c r="V51" s="4"/>
      <c r="W51" s="4">
        <v>764766.27</v>
      </c>
      <c r="X51" s="4"/>
      <c r="Y51" s="4"/>
      <c r="Z51" s="4"/>
      <c r="AA51" s="4">
        <v>-691745.93</v>
      </c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5">
        <f t="shared" si="0"/>
        <v>57894555.400000006</v>
      </c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</row>
    <row r="52" spans="1:98" x14ac:dyDescent="0.2">
      <c r="A52" t="s">
        <v>50</v>
      </c>
      <c r="B52" t="s">
        <v>9</v>
      </c>
      <c r="C52" s="4"/>
      <c r="D52" s="4"/>
      <c r="E52" s="4"/>
      <c r="F52" s="4"/>
      <c r="G52" s="4">
        <v>148266.64000000001</v>
      </c>
      <c r="H52" s="4">
        <v>74133.320000000007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5">
        <f t="shared" si="0"/>
        <v>222399.96000000002</v>
      </c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</row>
    <row r="53" spans="1:98" x14ac:dyDescent="0.2">
      <c r="A53" t="s">
        <v>51</v>
      </c>
      <c r="B53" t="s">
        <v>9</v>
      </c>
      <c r="C53" s="4">
        <v>-63.18</v>
      </c>
      <c r="D53" s="4"/>
      <c r="E53" s="4"/>
      <c r="F53" s="4"/>
      <c r="G53" s="4">
        <v>7794304.9500000002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5">
        <f t="shared" si="0"/>
        <v>7794241.7700000005</v>
      </c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</row>
    <row r="54" spans="1:98" x14ac:dyDescent="0.2">
      <c r="A54" t="s">
        <v>52</v>
      </c>
      <c r="B54" t="s">
        <v>2</v>
      </c>
      <c r="C54" s="4">
        <v>-202843.26</v>
      </c>
      <c r="D54" s="4">
        <v>-95879.6</v>
      </c>
      <c r="E54" s="4"/>
      <c r="F54" s="4"/>
      <c r="G54" s="4">
        <v>-340823.84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5">
        <f t="shared" si="0"/>
        <v>-639546.69999999995</v>
      </c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</row>
    <row r="55" spans="1:98" x14ac:dyDescent="0.2">
      <c r="A55" t="s">
        <v>53</v>
      </c>
      <c r="B55" t="s">
        <v>9</v>
      </c>
      <c r="C55" s="4"/>
      <c r="D55" s="4"/>
      <c r="E55" s="4"/>
      <c r="F55" s="4"/>
      <c r="G55" s="4">
        <v>3841041.33</v>
      </c>
      <c r="H55" s="4"/>
      <c r="I55" s="4"/>
      <c r="J55" s="4"/>
      <c r="K55" s="4">
        <v>3795842</v>
      </c>
      <c r="L55" s="4"/>
      <c r="M55" s="4"/>
      <c r="N55" s="4"/>
      <c r="O55" s="4">
        <v>3662706.39</v>
      </c>
      <c r="P55" s="4">
        <v>1064354.92</v>
      </c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5">
        <f t="shared" si="0"/>
        <v>12363944.640000001</v>
      </c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</row>
    <row r="56" spans="1:98" x14ac:dyDescent="0.2">
      <c r="A56" t="s">
        <v>54</v>
      </c>
      <c r="B56" t="s">
        <v>2</v>
      </c>
      <c r="C56" s="4">
        <v>-285017.09000000003</v>
      </c>
      <c r="D56" s="4">
        <v>-79094.080000000002</v>
      </c>
      <c r="E56" s="4"/>
      <c r="F56" s="4"/>
      <c r="G56" s="4">
        <v>-1047631.13</v>
      </c>
      <c r="H56" s="4">
        <v>-3188446.18</v>
      </c>
      <c r="I56" s="4"/>
      <c r="J56" s="4"/>
      <c r="K56" s="4">
        <v>-6353465</v>
      </c>
      <c r="L56" s="4">
        <v>-3400282.69</v>
      </c>
      <c r="M56" s="4"/>
      <c r="N56" s="4"/>
      <c r="O56" s="4">
        <v>-369009.59</v>
      </c>
      <c r="P56" s="4"/>
      <c r="Q56" s="4"/>
      <c r="R56" s="4"/>
      <c r="S56" s="4">
        <v>-212020.05</v>
      </c>
      <c r="T56" s="4"/>
      <c r="U56" s="4"/>
      <c r="V56" s="4"/>
      <c r="W56" s="4">
        <v>-59289.1</v>
      </c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5">
        <f t="shared" si="0"/>
        <v>-14994254.91</v>
      </c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</row>
    <row r="57" spans="1:98" x14ac:dyDescent="0.2">
      <c r="A57" t="s">
        <v>54</v>
      </c>
      <c r="B57" t="s">
        <v>9</v>
      </c>
      <c r="C57" s="4">
        <v>23234.17</v>
      </c>
      <c r="D57" s="4">
        <v>-21916.77</v>
      </c>
      <c r="E57" s="4"/>
      <c r="F57" s="4"/>
      <c r="G57" s="4">
        <v>-11224984.109999999</v>
      </c>
      <c r="H57" s="4">
        <v>-11517115.449999999</v>
      </c>
      <c r="I57" s="4"/>
      <c r="J57" s="4"/>
      <c r="K57" s="4">
        <v>31565246.579999998</v>
      </c>
      <c r="L57" s="4">
        <v>-846112.11</v>
      </c>
      <c r="M57" s="4">
        <v>-167714.09</v>
      </c>
      <c r="N57" s="4">
        <v>-41910.480000000003</v>
      </c>
      <c r="O57" s="4">
        <v>8228837.75</v>
      </c>
      <c r="P57" s="4">
        <v>-3954370.82</v>
      </c>
      <c r="Q57" s="4"/>
      <c r="R57" s="4"/>
      <c r="S57" s="4">
        <v>8431628.4499999993</v>
      </c>
      <c r="T57" s="4">
        <v>-2671762.87</v>
      </c>
      <c r="U57" s="4"/>
      <c r="V57" s="4"/>
      <c r="W57" s="4">
        <v>5302364.1600000001</v>
      </c>
      <c r="X57" s="4">
        <v>-2611594.59</v>
      </c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5">
        <f t="shared" si="0"/>
        <v>20493829.82</v>
      </c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</row>
    <row r="58" spans="1:98" x14ac:dyDescent="0.2">
      <c r="A58" t="s">
        <v>55</v>
      </c>
      <c r="B58" t="s">
        <v>9</v>
      </c>
      <c r="C58" s="4">
        <v>-13403188.16</v>
      </c>
      <c r="D58" s="4">
        <v>-5765605.7400000002</v>
      </c>
      <c r="E58" s="4"/>
      <c r="F58" s="4"/>
      <c r="G58" s="4">
        <v>-39725837.899999999</v>
      </c>
      <c r="H58" s="4">
        <v>22590454.390000001</v>
      </c>
      <c r="I58" s="4">
        <v>29326.2</v>
      </c>
      <c r="J58" s="4">
        <v>1212.92</v>
      </c>
      <c r="K58" s="4">
        <v>-26905756.48</v>
      </c>
      <c r="L58" s="4">
        <v>-2854969</v>
      </c>
      <c r="M58" s="4"/>
      <c r="N58" s="4"/>
      <c r="O58" s="4">
        <v>-5667937.6399999997</v>
      </c>
      <c r="P58" s="4">
        <v>908882.74</v>
      </c>
      <c r="Q58" s="4"/>
      <c r="R58" s="4"/>
      <c r="S58" s="4">
        <v>4121683</v>
      </c>
      <c r="T58" s="4">
        <v>198734</v>
      </c>
      <c r="U58" s="4"/>
      <c r="V58" s="4"/>
      <c r="W58" s="4">
        <v>3806435.38</v>
      </c>
      <c r="X58" s="4">
        <v>186430.61</v>
      </c>
      <c r="Y58" s="4"/>
      <c r="Z58" s="4"/>
      <c r="AA58" s="4">
        <v>178871.61</v>
      </c>
      <c r="AB58" s="4">
        <v>-875324.53</v>
      </c>
      <c r="AC58" s="4"/>
      <c r="AD58" s="4"/>
      <c r="AE58" s="4">
        <v>409568.18</v>
      </c>
      <c r="AF58" s="4">
        <v>-810320.89</v>
      </c>
      <c r="AG58" s="4"/>
      <c r="AH58" s="4"/>
      <c r="AI58" s="4">
        <v>414676.09</v>
      </c>
      <c r="AJ58" s="4">
        <v>-744906.74</v>
      </c>
      <c r="AK58" s="4"/>
      <c r="AL58" s="4"/>
      <c r="AM58" s="4">
        <v>416030.23</v>
      </c>
      <c r="AN58" s="4">
        <v>-686487.58</v>
      </c>
      <c r="AO58" s="4"/>
      <c r="AP58" s="4"/>
      <c r="AQ58" s="5">
        <f t="shared" si="0"/>
        <v>-64178029.310000002</v>
      </c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</row>
    <row r="59" spans="1:98" x14ac:dyDescent="0.2">
      <c r="A59" t="s">
        <v>56</v>
      </c>
      <c r="B59" t="s">
        <v>2</v>
      </c>
      <c r="C59" s="4">
        <v>199309</v>
      </c>
      <c r="D59" s="4">
        <v>65072.86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5">
        <f t="shared" si="0"/>
        <v>264381.86</v>
      </c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</row>
    <row r="60" spans="1:98" x14ac:dyDescent="0.2">
      <c r="A60" t="s">
        <v>56</v>
      </c>
      <c r="B60" t="s">
        <v>9</v>
      </c>
      <c r="C60" s="4">
        <v>-331047.84000000003</v>
      </c>
      <c r="D60" s="4">
        <v>-177001</v>
      </c>
      <c r="E60" s="4"/>
      <c r="F60" s="4"/>
      <c r="G60" s="4">
        <v>5229284.4000000004</v>
      </c>
      <c r="H60" s="4">
        <v>-1280986.6100000001</v>
      </c>
      <c r="I60" s="4"/>
      <c r="J60" s="4"/>
      <c r="K60" s="4">
        <v>3397802.86</v>
      </c>
      <c r="L60" s="4">
        <v>-1512532.76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5">
        <f t="shared" si="0"/>
        <v>5325519.0500000007</v>
      </c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</row>
    <row r="61" spans="1:98" x14ac:dyDescent="0.2">
      <c r="A61" t="s">
        <v>57</v>
      </c>
      <c r="B61" t="s">
        <v>2</v>
      </c>
      <c r="C61" s="4">
        <v>-660438.35</v>
      </c>
      <c r="D61" s="4"/>
      <c r="E61" s="4"/>
      <c r="F61" s="4"/>
      <c r="G61" s="4">
        <v>-6419851.5199999996</v>
      </c>
      <c r="H61" s="4"/>
      <c r="I61" s="4"/>
      <c r="J61" s="4"/>
      <c r="K61" s="4">
        <v>-1985880.09</v>
      </c>
      <c r="L61" s="4"/>
      <c r="M61" s="4"/>
      <c r="N61" s="4"/>
      <c r="O61" s="4">
        <v>-860997.24</v>
      </c>
      <c r="P61" s="4"/>
      <c r="Q61" s="4"/>
      <c r="R61" s="4"/>
      <c r="S61" s="4">
        <v>-723458.58</v>
      </c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5">
        <f t="shared" si="0"/>
        <v>-10650625.779999999</v>
      </c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</row>
    <row r="62" spans="1:98" x14ac:dyDescent="0.2">
      <c r="A62" t="s">
        <v>57</v>
      </c>
      <c r="B62" t="s">
        <v>9</v>
      </c>
      <c r="C62" s="4">
        <v>1214333.6299999999</v>
      </c>
      <c r="D62" s="4">
        <v>-903857.21</v>
      </c>
      <c r="E62" s="4"/>
      <c r="F62" s="4"/>
      <c r="G62" s="4">
        <v>-1878312.2</v>
      </c>
      <c r="H62" s="4">
        <v>460625.22</v>
      </c>
      <c r="I62" s="4"/>
      <c r="J62" s="4"/>
      <c r="K62" s="4">
        <v>-219559.83</v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5">
        <f t="shared" si="0"/>
        <v>-1326770.3900000001</v>
      </c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</row>
    <row r="63" spans="1:98" x14ac:dyDescent="0.2">
      <c r="A63" t="s">
        <v>58</v>
      </c>
      <c r="B63" t="s">
        <v>9</v>
      </c>
      <c r="C63" s="4"/>
      <c r="D63" s="4"/>
      <c r="E63" s="4"/>
      <c r="F63" s="4"/>
      <c r="G63" s="4"/>
      <c r="H63" s="4"/>
      <c r="I63" s="4"/>
      <c r="J63" s="4"/>
      <c r="K63" s="4">
        <v>-1364687.46</v>
      </c>
      <c r="L63" s="4"/>
      <c r="M63" s="4"/>
      <c r="N63" s="4"/>
      <c r="O63" s="4">
        <v>-1283595.81</v>
      </c>
      <c r="P63" s="4"/>
      <c r="Q63" s="4"/>
      <c r="R63" s="4"/>
      <c r="S63" s="4">
        <v>-1440590.95</v>
      </c>
      <c r="T63" s="4"/>
      <c r="U63" s="4"/>
      <c r="V63" s="4"/>
      <c r="W63" s="4">
        <v>-1617090.25</v>
      </c>
      <c r="X63" s="4"/>
      <c r="Y63" s="4"/>
      <c r="Z63" s="4"/>
      <c r="AA63" s="4">
        <v>-1686543.67</v>
      </c>
      <c r="AB63" s="4"/>
      <c r="AC63" s="4"/>
      <c r="AD63" s="4"/>
      <c r="AE63" s="4">
        <v>-1552351.74</v>
      </c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5">
        <f t="shared" si="0"/>
        <v>-8944859.879999999</v>
      </c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</row>
    <row r="64" spans="1:98" x14ac:dyDescent="0.2">
      <c r="A64" t="s">
        <v>59</v>
      </c>
      <c r="B64" t="s">
        <v>9</v>
      </c>
      <c r="C64" s="4">
        <v>119564.17</v>
      </c>
      <c r="D64" s="4"/>
      <c r="E64" s="4"/>
      <c r="F64" s="4"/>
      <c r="G64" s="4">
        <v>-364573.7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5">
        <f t="shared" si="0"/>
        <v>-245009.53000000003</v>
      </c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</row>
    <row r="65" spans="1:98" x14ac:dyDescent="0.2">
      <c r="A65" t="s">
        <v>60</v>
      </c>
      <c r="B65" t="s">
        <v>9</v>
      </c>
      <c r="C65" s="4">
        <v>-22395.83</v>
      </c>
      <c r="D65" s="4"/>
      <c r="E65" s="4"/>
      <c r="F65" s="4"/>
      <c r="G65" s="4">
        <v>116984.93</v>
      </c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5">
        <f t="shared" si="0"/>
        <v>94589.099999999991</v>
      </c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</row>
    <row r="66" spans="1:98" x14ac:dyDescent="0.2">
      <c r="A66" t="s">
        <v>61</v>
      </c>
      <c r="B66" t="s">
        <v>9</v>
      </c>
      <c r="C66" s="4">
        <v>-26072.57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>
        <v>1960640.54</v>
      </c>
      <c r="P66" s="4">
        <v>3165865.24</v>
      </c>
      <c r="Q66" s="4"/>
      <c r="R66" s="4"/>
      <c r="S66" s="4">
        <v>1713160.26</v>
      </c>
      <c r="T66" s="4">
        <v>2881256.86</v>
      </c>
      <c r="U66" s="4"/>
      <c r="V66" s="4"/>
      <c r="W66" s="4">
        <v>1477735.37</v>
      </c>
      <c r="X66" s="4">
        <v>2639903.7400000002</v>
      </c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5">
        <f t="shared" si="0"/>
        <v>13812489.439999999</v>
      </c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</row>
    <row r="67" spans="1:98" x14ac:dyDescent="0.2">
      <c r="A67" t="s">
        <v>62</v>
      </c>
      <c r="B67" t="s">
        <v>9</v>
      </c>
      <c r="C67" s="4">
        <v>-4324997.2699999996</v>
      </c>
      <c r="D67" s="4">
        <v>921582.25</v>
      </c>
      <c r="E67" s="4">
        <v>14443.51</v>
      </c>
      <c r="F67" s="4">
        <v>3592.91</v>
      </c>
      <c r="G67" s="4">
        <v>10098219.65</v>
      </c>
      <c r="H67" s="4">
        <v>-940665</v>
      </c>
      <c r="I67" s="4"/>
      <c r="J67" s="4"/>
      <c r="K67" s="4">
        <v>662157.25</v>
      </c>
      <c r="L67" s="4"/>
      <c r="M67" s="4"/>
      <c r="N67" s="4"/>
      <c r="O67" s="4">
        <v>584730.25</v>
      </c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5">
        <f t="shared" si="0"/>
        <v>7019063.5500000007</v>
      </c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</row>
    <row r="68" spans="1:98" x14ac:dyDescent="0.2">
      <c r="A68" t="s">
        <v>63</v>
      </c>
      <c r="B68" t="s">
        <v>9</v>
      </c>
      <c r="C68" s="4">
        <v>461940.86</v>
      </c>
      <c r="D68" s="4">
        <v>215225.31</v>
      </c>
      <c r="E68" s="4"/>
      <c r="F68" s="4"/>
      <c r="G68" s="4">
        <v>9083228.6099999994</v>
      </c>
      <c r="H68" s="4">
        <v>4965678.33</v>
      </c>
      <c r="I68" s="4"/>
      <c r="J68" s="4"/>
      <c r="K68" s="4">
        <v>8109497</v>
      </c>
      <c r="L68" s="4">
        <v>5065836.45</v>
      </c>
      <c r="M68" s="4"/>
      <c r="N68" s="4"/>
      <c r="O68" s="4">
        <v>7643330.5999999996</v>
      </c>
      <c r="P68" s="4">
        <v>4788930.9400000004</v>
      </c>
      <c r="Q68" s="4"/>
      <c r="R68" s="4"/>
      <c r="S68" s="4">
        <v>643413.63</v>
      </c>
      <c r="T68" s="4">
        <v>386335.1</v>
      </c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5">
        <f t="shared" ref="AQ68:AQ90" si="1">SUM(C68:AP68)</f>
        <v>41363416.829999998</v>
      </c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</row>
    <row r="69" spans="1:98" x14ac:dyDescent="0.2">
      <c r="A69" t="s">
        <v>64</v>
      </c>
      <c r="B69" t="s">
        <v>9</v>
      </c>
      <c r="C69" s="4">
        <v>-82749.41</v>
      </c>
      <c r="D69" s="4">
        <v>-300946.40999999997</v>
      </c>
      <c r="E69" s="4"/>
      <c r="F69" s="4"/>
      <c r="G69" s="4">
        <v>-54884897.600000001</v>
      </c>
      <c r="H69" s="4">
        <v>-17519093.890000001</v>
      </c>
      <c r="I69" s="4"/>
      <c r="J69" s="4"/>
      <c r="K69" s="4">
        <v>-19255175.870000001</v>
      </c>
      <c r="L69" s="4">
        <v>-8813351.2400000002</v>
      </c>
      <c r="M69" s="4"/>
      <c r="N69" s="4"/>
      <c r="O69" s="4">
        <v>-2863873.84</v>
      </c>
      <c r="P69" s="4">
        <v>-7652915.5499999998</v>
      </c>
      <c r="Q69" s="4"/>
      <c r="R69" s="4"/>
      <c r="S69" s="4">
        <v>-54964.33</v>
      </c>
      <c r="T69" s="4">
        <v>614840.49</v>
      </c>
      <c r="U69" s="4"/>
      <c r="V69" s="4"/>
      <c r="W69" s="4">
        <v>-710648.22</v>
      </c>
      <c r="X69" s="4">
        <v>551557.38</v>
      </c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5">
        <f t="shared" si="1"/>
        <v>-110972218.49000001</v>
      </c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</row>
    <row r="70" spans="1:98" x14ac:dyDescent="0.2">
      <c r="A70" t="s">
        <v>65</v>
      </c>
      <c r="B70" t="s">
        <v>9</v>
      </c>
      <c r="C70" s="4">
        <v>-61471.55</v>
      </c>
      <c r="D70" s="4">
        <v>361862.63</v>
      </c>
      <c r="E70" s="4"/>
      <c r="F70" s="4"/>
      <c r="G70" s="4">
        <v>-3273568.22</v>
      </c>
      <c r="H70" s="4">
        <v>-128825.32</v>
      </c>
      <c r="I70" s="4"/>
      <c r="J70" s="4"/>
      <c r="K70" s="4">
        <v>-4112547.66</v>
      </c>
      <c r="L70" s="4">
        <v>432622.89</v>
      </c>
      <c r="M70" s="4"/>
      <c r="N70" s="4"/>
      <c r="O70" s="4">
        <v>-3474290.56</v>
      </c>
      <c r="P70" s="4">
        <v>569094.21</v>
      </c>
      <c r="Q70" s="4"/>
      <c r="R70" s="4"/>
      <c r="S70" s="4">
        <v>-3053590.9</v>
      </c>
      <c r="T70" s="4">
        <v>592141.78</v>
      </c>
      <c r="U70" s="4"/>
      <c r="V70" s="4"/>
      <c r="W70" s="4">
        <v>-2697254.36</v>
      </c>
      <c r="X70" s="4">
        <v>629637.14</v>
      </c>
      <c r="Y70" s="4"/>
      <c r="Z70" s="4"/>
      <c r="AA70" s="4">
        <v>-2393650.7599999998</v>
      </c>
      <c r="AB70" s="4">
        <v>650396.55000000005</v>
      </c>
      <c r="AC70" s="4"/>
      <c r="AD70" s="4"/>
      <c r="AE70" s="4">
        <v>-2107920</v>
      </c>
      <c r="AF70" s="4">
        <v>661205.31999999995</v>
      </c>
      <c r="AG70" s="4"/>
      <c r="AH70" s="4"/>
      <c r="AI70" s="4">
        <v>-1873663.45</v>
      </c>
      <c r="AJ70" s="4">
        <v>670654.9</v>
      </c>
      <c r="AK70" s="4"/>
      <c r="AL70" s="4"/>
      <c r="AM70" s="4">
        <v>-1651592.95</v>
      </c>
      <c r="AN70" s="4">
        <v>683722.08</v>
      </c>
      <c r="AO70" s="4"/>
      <c r="AP70" s="4"/>
      <c r="AQ70" s="5">
        <f t="shared" si="1"/>
        <v>-19577038.230000004</v>
      </c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</row>
    <row r="71" spans="1:98" x14ac:dyDescent="0.2">
      <c r="A71" t="s">
        <v>66</v>
      </c>
      <c r="B71" t="s">
        <v>2</v>
      </c>
      <c r="C71" s="4"/>
      <c r="D71" s="4"/>
      <c r="E71" s="4"/>
      <c r="F71" s="4"/>
      <c r="G71" s="4">
        <v>-781859.39</v>
      </c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5">
        <f t="shared" si="1"/>
        <v>-781859.39</v>
      </c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</row>
    <row r="72" spans="1:98" x14ac:dyDescent="0.2">
      <c r="A72" t="s">
        <v>66</v>
      </c>
      <c r="B72" t="s">
        <v>9</v>
      </c>
      <c r="C72" s="4">
        <v>-469882.62</v>
      </c>
      <c r="D72" s="4">
        <v>-45097</v>
      </c>
      <c r="E72" s="4">
        <v>-5612.93</v>
      </c>
      <c r="F72" s="4"/>
      <c r="G72" s="4">
        <v>-7292222.46</v>
      </c>
      <c r="H72" s="4">
        <v>-43179.5</v>
      </c>
      <c r="I72" s="4">
        <v>243896.42</v>
      </c>
      <c r="J72" s="4"/>
      <c r="K72" s="4">
        <v>-565938</v>
      </c>
      <c r="L72" s="4">
        <v>-1068988.45</v>
      </c>
      <c r="M72" s="4"/>
      <c r="N72" s="4"/>
      <c r="O72" s="4">
        <v>-88523.25</v>
      </c>
      <c r="P72" s="4">
        <v>-65726</v>
      </c>
      <c r="Q72" s="4"/>
      <c r="R72" s="4"/>
      <c r="S72" s="4">
        <v>-37112.54</v>
      </c>
      <c r="T72" s="4">
        <v>-61593.71</v>
      </c>
      <c r="U72" s="4"/>
      <c r="V72" s="4"/>
      <c r="W72" s="4">
        <v>-35125.33</v>
      </c>
      <c r="X72" s="4">
        <v>-57780.52</v>
      </c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5">
        <f t="shared" si="1"/>
        <v>-9592885.8899999987</v>
      </c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</row>
    <row r="73" spans="1:98" x14ac:dyDescent="0.2">
      <c r="A73" t="s">
        <v>67</v>
      </c>
      <c r="B73" t="s">
        <v>9</v>
      </c>
      <c r="C73" s="4">
        <v>628959.42000000004</v>
      </c>
      <c r="D73" s="4">
        <v>211083.65</v>
      </c>
      <c r="E73" s="4">
        <v>7185.83</v>
      </c>
      <c r="F73" s="4">
        <v>3592.91</v>
      </c>
      <c r="G73" s="4">
        <v>-3743776.87</v>
      </c>
      <c r="H73" s="4">
        <v>-2776149.78</v>
      </c>
      <c r="I73" s="4">
        <v>209720.71</v>
      </c>
      <c r="J73" s="4">
        <v>104861.45</v>
      </c>
      <c r="K73" s="4">
        <v>-2630787.63</v>
      </c>
      <c r="L73" s="4">
        <v>-2721158.62</v>
      </c>
      <c r="M73" s="4">
        <v>207873.91</v>
      </c>
      <c r="N73" s="4">
        <v>103937.61</v>
      </c>
      <c r="O73" s="4">
        <v>-2394309.46</v>
      </c>
      <c r="P73" s="4">
        <v>-2587202.89</v>
      </c>
      <c r="Q73" s="4">
        <v>197180</v>
      </c>
      <c r="R73" s="4">
        <v>98590.47</v>
      </c>
      <c r="S73" s="4">
        <v>-2231979.4500000002</v>
      </c>
      <c r="T73" s="4">
        <v>-2397622.5699999998</v>
      </c>
      <c r="U73" s="4">
        <v>124326.39999999999</v>
      </c>
      <c r="V73" s="4">
        <v>62134.21</v>
      </c>
      <c r="W73" s="4">
        <v>-2157989</v>
      </c>
      <c r="X73" s="4">
        <v>-2274118.27</v>
      </c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5">
        <f t="shared" si="1"/>
        <v>-23955647.970000003</v>
      </c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</row>
    <row r="74" spans="1:98" x14ac:dyDescent="0.2">
      <c r="A74" t="s">
        <v>68</v>
      </c>
      <c r="B74" t="s">
        <v>9</v>
      </c>
      <c r="C74" s="4">
        <v>-776652.51</v>
      </c>
      <c r="D74" s="4">
        <v>54612.28</v>
      </c>
      <c r="E74" s="4"/>
      <c r="F74" s="4"/>
      <c r="G74" s="4">
        <v>-576364.81000000006</v>
      </c>
      <c r="H74" s="4">
        <v>-1151470.92</v>
      </c>
      <c r="I74" s="4"/>
      <c r="J74" s="4"/>
      <c r="K74" s="4">
        <v>-1940998.31</v>
      </c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5">
        <f t="shared" si="1"/>
        <v>-4390874.2699999996</v>
      </c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</row>
    <row r="75" spans="1:98" x14ac:dyDescent="0.2">
      <c r="A75" t="s">
        <v>69</v>
      </c>
      <c r="B75" t="s">
        <v>9</v>
      </c>
      <c r="C75" s="4">
        <v>-325198.57</v>
      </c>
      <c r="D75" s="4">
        <v>-682653.52</v>
      </c>
      <c r="E75" s="4">
        <v>8830.58</v>
      </c>
      <c r="F75" s="4">
        <v>3592.91</v>
      </c>
      <c r="G75" s="4">
        <v>589112.68000000005</v>
      </c>
      <c r="H75" s="4"/>
      <c r="I75" s="4"/>
      <c r="J75" s="4"/>
      <c r="K75" s="4">
        <v>1748573.41</v>
      </c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5">
        <f t="shared" si="1"/>
        <v>1342257.4899999998</v>
      </c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</row>
    <row r="76" spans="1:98" x14ac:dyDescent="0.2">
      <c r="A76" t="s">
        <v>70</v>
      </c>
      <c r="B76" t="s">
        <v>9</v>
      </c>
      <c r="C76" s="4">
        <v>1275085</v>
      </c>
      <c r="D76" s="4">
        <v>316176.37</v>
      </c>
      <c r="E76" s="4"/>
      <c r="F76" s="4"/>
      <c r="G76" s="4">
        <v>11569328.59</v>
      </c>
      <c r="H76" s="4">
        <v>6236772.8200000003</v>
      </c>
      <c r="I76" s="4"/>
      <c r="J76" s="4"/>
      <c r="K76" s="4">
        <v>10652396.9</v>
      </c>
      <c r="L76" s="4">
        <v>6029040.4299999997</v>
      </c>
      <c r="M76" s="4"/>
      <c r="N76" s="4"/>
      <c r="O76" s="4">
        <v>10053823.699999999</v>
      </c>
      <c r="P76" s="4">
        <v>5721890.1299999999</v>
      </c>
      <c r="Q76" s="4"/>
      <c r="R76" s="4"/>
      <c r="S76" s="4">
        <v>9380567.7599999998</v>
      </c>
      <c r="T76" s="4">
        <v>5331036.57</v>
      </c>
      <c r="U76" s="4"/>
      <c r="V76" s="4"/>
      <c r="W76" s="4">
        <v>8763890.5</v>
      </c>
      <c r="X76" s="4">
        <v>4979463.6399999997</v>
      </c>
      <c r="Y76" s="4"/>
      <c r="Z76" s="4"/>
      <c r="AA76" s="4">
        <v>8176678.4699999997</v>
      </c>
      <c r="AB76" s="4">
        <v>4650050.49</v>
      </c>
      <c r="AC76" s="4"/>
      <c r="AD76" s="4"/>
      <c r="AE76" s="4">
        <v>7619869.7599999998</v>
      </c>
      <c r="AF76" s="4">
        <v>4349039.71</v>
      </c>
      <c r="AG76" s="4"/>
      <c r="AH76" s="4"/>
      <c r="AI76" s="4">
        <v>7060324.9000000004</v>
      </c>
      <c r="AJ76" s="4">
        <v>4042590.24</v>
      </c>
      <c r="AK76" s="4"/>
      <c r="AL76" s="4"/>
      <c r="AM76" s="4"/>
      <c r="AN76" s="4"/>
      <c r="AO76" s="4"/>
      <c r="AP76" s="4"/>
      <c r="AQ76" s="5">
        <f t="shared" si="1"/>
        <v>116208025.98</v>
      </c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</row>
    <row r="77" spans="1:98" x14ac:dyDescent="0.2">
      <c r="A77" t="s">
        <v>71</v>
      </c>
      <c r="B77" t="s">
        <v>9</v>
      </c>
      <c r="C77" s="4"/>
      <c r="D77" s="4"/>
      <c r="E77" s="4"/>
      <c r="F77" s="4"/>
      <c r="G77" s="4">
        <v>-8364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5">
        <f t="shared" si="1"/>
        <v>-8364</v>
      </c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</row>
    <row r="78" spans="1:98" x14ac:dyDescent="0.2">
      <c r="A78" t="s">
        <v>72</v>
      </c>
      <c r="B78" t="s">
        <v>9</v>
      </c>
      <c r="C78" s="4"/>
      <c r="D78" s="4"/>
      <c r="E78" s="4"/>
      <c r="F78" s="4"/>
      <c r="G78" s="4">
        <v>1112102.25</v>
      </c>
      <c r="H78" s="4">
        <v>-1257328.4099999999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5">
        <f t="shared" si="1"/>
        <v>-145226.15999999992</v>
      </c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</row>
    <row r="79" spans="1:98" x14ac:dyDescent="0.2">
      <c r="A79" t="s">
        <v>73</v>
      </c>
      <c r="B79" t="s">
        <v>9</v>
      </c>
      <c r="C79" s="4">
        <v>-5684254.7800000003</v>
      </c>
      <c r="D79" s="4">
        <v>-29102.6</v>
      </c>
      <c r="E79" s="4"/>
      <c r="F79" s="4"/>
      <c r="G79" s="4">
        <v>-43406555.590000004</v>
      </c>
      <c r="H79" s="4">
        <v>7766464.21</v>
      </c>
      <c r="I79" s="4"/>
      <c r="J79" s="4"/>
      <c r="K79" s="4">
        <v>9521361.4299999997</v>
      </c>
      <c r="L79" s="4">
        <v>7880151.9000000004</v>
      </c>
      <c r="M79" s="4"/>
      <c r="N79" s="4"/>
      <c r="O79" s="4">
        <v>-5012912.75</v>
      </c>
      <c r="P79" s="4">
        <v>7926432.21</v>
      </c>
      <c r="Q79" s="4"/>
      <c r="R79" s="4"/>
      <c r="S79" s="4">
        <v>-8211835.5499999998</v>
      </c>
      <c r="T79" s="4"/>
      <c r="U79" s="4"/>
      <c r="V79" s="4"/>
      <c r="W79" s="4">
        <v>-4373275.34</v>
      </c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5">
        <f t="shared" si="1"/>
        <v>-33623526.860000007</v>
      </c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</row>
    <row r="80" spans="1:98" x14ac:dyDescent="0.2">
      <c r="A80" t="s">
        <v>74</v>
      </c>
      <c r="B80" t="s">
        <v>9</v>
      </c>
      <c r="C80" s="4">
        <v>961371.62</v>
      </c>
      <c r="D80" s="4">
        <v>926450.65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5">
        <f t="shared" si="1"/>
        <v>1887822.27</v>
      </c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</row>
    <row r="81" spans="1:98" x14ac:dyDescent="0.2">
      <c r="A81" t="s">
        <v>75</v>
      </c>
      <c r="B81" t="s">
        <v>9</v>
      </c>
      <c r="C81" s="4"/>
      <c r="D81" s="4">
        <v>-53744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5">
        <f t="shared" si="1"/>
        <v>-53744</v>
      </c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</row>
    <row r="82" spans="1:98" x14ac:dyDescent="0.2">
      <c r="A82" t="s">
        <v>76</v>
      </c>
      <c r="B82" t="s">
        <v>2</v>
      </c>
      <c r="C82" s="4">
        <v>-471587.26</v>
      </c>
      <c r="D82" s="4"/>
      <c r="E82" s="4"/>
      <c r="F82" s="4"/>
      <c r="G82" s="4">
        <v>-8818124</v>
      </c>
      <c r="H82" s="4"/>
      <c r="I82" s="4"/>
      <c r="J82" s="4"/>
      <c r="K82" s="4">
        <v>-700782.9</v>
      </c>
      <c r="L82" s="4"/>
      <c r="M82" s="4"/>
      <c r="N82" s="4"/>
      <c r="O82" s="4">
        <v>-1706712</v>
      </c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5">
        <f t="shared" si="1"/>
        <v>-11697206.16</v>
      </c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</row>
    <row r="83" spans="1:98" x14ac:dyDescent="0.2">
      <c r="A83" t="s">
        <v>76</v>
      </c>
      <c r="B83" t="s">
        <v>9</v>
      </c>
      <c r="C83" s="4">
        <v>458644.14</v>
      </c>
      <c r="D83" s="4">
        <v>183238.58</v>
      </c>
      <c r="E83" s="4"/>
      <c r="F83" s="4"/>
      <c r="G83" s="4">
        <v>-20683975</v>
      </c>
      <c r="H83" s="4">
        <v>-194290.14</v>
      </c>
      <c r="I83" s="4"/>
      <c r="J83" s="4"/>
      <c r="K83" s="4">
        <v>-4073192.26</v>
      </c>
      <c r="L83" s="4"/>
      <c r="M83" s="4"/>
      <c r="N83" s="4"/>
      <c r="O83" s="4">
        <v>673857.33</v>
      </c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5">
        <f t="shared" si="1"/>
        <v>-23635717.350000001</v>
      </c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</row>
    <row r="84" spans="1:98" x14ac:dyDescent="0.2">
      <c r="A84" t="s">
        <v>77</v>
      </c>
      <c r="B84" t="s">
        <v>9</v>
      </c>
      <c r="C84" s="4">
        <v>2150662</v>
      </c>
      <c r="D84" s="4">
        <v>-840667.85</v>
      </c>
      <c r="E84" s="4"/>
      <c r="F84" s="4"/>
      <c r="G84" s="4">
        <v>-11426275.27</v>
      </c>
      <c r="H84" s="4">
        <v>-1232532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5">
        <f t="shared" si="1"/>
        <v>-11348813.119999999</v>
      </c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</row>
    <row r="85" spans="1:98" x14ac:dyDescent="0.2">
      <c r="A85" t="s">
        <v>78</v>
      </c>
      <c r="B85" t="s">
        <v>9</v>
      </c>
      <c r="C85" s="4">
        <v>-1042384</v>
      </c>
      <c r="D85" s="4">
        <v>-136530.70000000001</v>
      </c>
      <c r="E85" s="4"/>
      <c r="F85" s="4"/>
      <c r="G85" s="4">
        <v>11888528.82</v>
      </c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5">
        <f t="shared" si="1"/>
        <v>10709614.120000001</v>
      </c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</row>
    <row r="86" spans="1:98" x14ac:dyDescent="0.2">
      <c r="A86" t="s">
        <v>79</v>
      </c>
      <c r="B86" t="s">
        <v>9</v>
      </c>
      <c r="C86" s="4">
        <v>-793314.4</v>
      </c>
      <c r="D86" s="4">
        <v>-193595.75</v>
      </c>
      <c r="E86" s="4"/>
      <c r="F86" s="4"/>
      <c r="G86" s="4">
        <v>2197640.31</v>
      </c>
      <c r="H86" s="4"/>
      <c r="I86" s="4"/>
      <c r="J86" s="4"/>
      <c r="K86" s="4">
        <v>1800273.15</v>
      </c>
      <c r="L86" s="4"/>
      <c r="M86" s="4"/>
      <c r="N86" s="4"/>
      <c r="O86" s="4">
        <v>1755138.72</v>
      </c>
      <c r="P86" s="4"/>
      <c r="Q86" s="4"/>
      <c r="R86" s="4"/>
      <c r="S86" s="4">
        <v>906043.07</v>
      </c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5">
        <f t="shared" si="1"/>
        <v>5672185.1000000006</v>
      </c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</row>
    <row r="87" spans="1:98" x14ac:dyDescent="0.2">
      <c r="A87" t="s">
        <v>80</v>
      </c>
      <c r="B87" t="s">
        <v>2</v>
      </c>
      <c r="C87" s="4">
        <v>1060347.33</v>
      </c>
      <c r="D87" s="4">
        <v>136617</v>
      </c>
      <c r="E87" s="4"/>
      <c r="F87" s="4"/>
      <c r="G87" s="4">
        <v>3205722.25</v>
      </c>
      <c r="H87" s="4"/>
      <c r="I87" s="4"/>
      <c r="J87" s="4"/>
      <c r="K87" s="4">
        <v>-651506.64</v>
      </c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5">
        <f t="shared" si="1"/>
        <v>3751179.94</v>
      </c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</row>
    <row r="88" spans="1:98" x14ac:dyDescent="0.2">
      <c r="A88" t="s">
        <v>80</v>
      </c>
      <c r="B88" t="s">
        <v>9</v>
      </c>
      <c r="C88" s="4">
        <v>-6111582.2599999998</v>
      </c>
      <c r="D88" s="4">
        <v>-1728256.24</v>
      </c>
      <c r="E88" s="4"/>
      <c r="F88" s="4"/>
      <c r="G88" s="4">
        <v>-59936969.75</v>
      </c>
      <c r="H88" s="4">
        <v>-3855720.16</v>
      </c>
      <c r="I88" s="4">
        <v>131565.6</v>
      </c>
      <c r="J88" s="4"/>
      <c r="K88" s="4">
        <v>-72519847.459999993</v>
      </c>
      <c r="L88" s="4">
        <v>-13374067.91</v>
      </c>
      <c r="M88" s="4"/>
      <c r="N88" s="4"/>
      <c r="O88" s="4">
        <v>-10047366.07</v>
      </c>
      <c r="P88" s="4">
        <v>-6997379</v>
      </c>
      <c r="Q88" s="4"/>
      <c r="R88" s="4"/>
      <c r="S88" s="4">
        <v>-6562555</v>
      </c>
      <c r="T88" s="4">
        <v>-3156456.37</v>
      </c>
      <c r="U88" s="4"/>
      <c r="V88" s="4"/>
      <c r="W88" s="4">
        <v>2408277.17</v>
      </c>
      <c r="X88" s="4">
        <v>-366409.13</v>
      </c>
      <c r="Y88" s="4"/>
      <c r="Z88" s="4"/>
      <c r="AA88" s="4">
        <v>-799355.25</v>
      </c>
      <c r="AB88" s="4"/>
      <c r="AC88" s="4"/>
      <c r="AD88" s="4"/>
      <c r="AE88" s="4">
        <v>160419.24</v>
      </c>
      <c r="AF88" s="4"/>
      <c r="AG88" s="4"/>
      <c r="AH88" s="4"/>
      <c r="AI88" s="4">
        <v>111250.29</v>
      </c>
      <c r="AJ88" s="4"/>
      <c r="AK88" s="4"/>
      <c r="AL88" s="4"/>
      <c r="AM88" s="4">
        <v>76188.88</v>
      </c>
      <c r="AN88" s="4"/>
      <c r="AO88" s="4"/>
      <c r="AP88" s="4"/>
      <c r="AQ88" s="5">
        <f t="shared" si="1"/>
        <v>-182568263.41999999</v>
      </c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</row>
    <row r="89" spans="1:98" x14ac:dyDescent="0.2">
      <c r="A89" t="s">
        <v>81</v>
      </c>
      <c r="B89" t="s">
        <v>9</v>
      </c>
      <c r="C89" s="4">
        <v>10038.49</v>
      </c>
      <c r="D89" s="4"/>
      <c r="E89" s="4"/>
      <c r="F89" s="4"/>
      <c r="G89" s="4">
        <v>148509.57</v>
      </c>
      <c r="H89" s="4">
        <v>65033.75</v>
      </c>
      <c r="I89" s="4"/>
      <c r="J89" s="4"/>
      <c r="K89" s="4">
        <v>175179.82</v>
      </c>
      <c r="L89" s="4">
        <v>31781.81</v>
      </c>
      <c r="M89" s="4"/>
      <c r="N89" s="4"/>
      <c r="O89" s="4">
        <v>188717.85</v>
      </c>
      <c r="P89" s="4">
        <v>44981.62</v>
      </c>
      <c r="Q89" s="4"/>
      <c r="R89" s="4"/>
      <c r="S89" s="4">
        <v>-194</v>
      </c>
      <c r="T89" s="4">
        <v>-17975.79</v>
      </c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5">
        <f t="shared" si="1"/>
        <v>646073.12</v>
      </c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</row>
    <row r="90" spans="1:98" x14ac:dyDescent="0.2">
      <c r="A90" t="s">
        <v>82</v>
      </c>
      <c r="B90" t="s">
        <v>9</v>
      </c>
      <c r="C90" s="4"/>
      <c r="D90" s="4"/>
      <c r="E90" s="4"/>
      <c r="F90" s="4"/>
      <c r="G90" s="4">
        <v>-331734.07</v>
      </c>
      <c r="H90" s="4">
        <v>1087301.27</v>
      </c>
      <c r="I90" s="4"/>
      <c r="J90" s="4"/>
      <c r="K90" s="4">
        <v>46850.79</v>
      </c>
      <c r="L90" s="4">
        <v>96375.86</v>
      </c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5">
        <f t="shared" si="1"/>
        <v>898793.85</v>
      </c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</row>
    <row r="91" spans="1:98" s="3" customFormat="1" ht="13.5" thickBot="1" x14ac:dyDescent="0.25">
      <c r="A91" s="7" t="s">
        <v>83</v>
      </c>
      <c r="B91" s="7"/>
      <c r="C91" s="8">
        <f>SUM(C3:C90)</f>
        <v>-35103444.909999996</v>
      </c>
      <c r="D91" s="8">
        <f t="shared" ref="D91:AQ91" si="2">SUM(D3:D90)</f>
        <v>-11494911.879999999</v>
      </c>
      <c r="E91" s="8">
        <f t="shared" si="2"/>
        <v>25553.15</v>
      </c>
      <c r="F91" s="8">
        <f t="shared" si="2"/>
        <v>9054.1299999999992</v>
      </c>
      <c r="G91" s="8">
        <f t="shared" si="2"/>
        <v>-348853259.39999986</v>
      </c>
      <c r="H91" s="8">
        <f t="shared" si="2"/>
        <v>26260489.41</v>
      </c>
      <c r="I91" s="8">
        <f t="shared" si="2"/>
        <v>-665981.74000000022</v>
      </c>
      <c r="J91" s="8">
        <f t="shared" si="2"/>
        <v>-19163.169999999998</v>
      </c>
      <c r="K91" s="8">
        <f t="shared" si="2"/>
        <v>-81785441.909999982</v>
      </c>
      <c r="L91" s="8">
        <f t="shared" si="2"/>
        <v>-35640761.909999996</v>
      </c>
      <c r="M91" s="8">
        <f t="shared" si="2"/>
        <v>-112120.16000000006</v>
      </c>
      <c r="N91" s="8">
        <f t="shared" si="2"/>
        <v>-101477.16000000002</v>
      </c>
      <c r="O91" s="8">
        <f t="shared" si="2"/>
        <v>-26965715.230000004</v>
      </c>
      <c r="P91" s="8">
        <f t="shared" si="2"/>
        <v>-27163326.82</v>
      </c>
      <c r="Q91" s="8">
        <f t="shared" si="2"/>
        <v>1212066.7300000002</v>
      </c>
      <c r="R91" s="8">
        <f t="shared" si="2"/>
        <v>53255.08</v>
      </c>
      <c r="S91" s="8">
        <f t="shared" si="2"/>
        <v>937117.92000000086</v>
      </c>
      <c r="T91" s="8">
        <f t="shared" si="2"/>
        <v>-21057261.73</v>
      </c>
      <c r="U91" s="8">
        <f t="shared" si="2"/>
        <v>1061072.44</v>
      </c>
      <c r="V91" s="8">
        <f t="shared" si="2"/>
        <v>19626.299999999996</v>
      </c>
      <c r="W91" s="8">
        <f t="shared" si="2"/>
        <v>5853760.9700000007</v>
      </c>
      <c r="X91" s="8">
        <f t="shared" si="2"/>
        <v>-4569485.83</v>
      </c>
      <c r="Y91" s="8">
        <f t="shared" si="2"/>
        <v>548531.58000000007</v>
      </c>
      <c r="Z91" s="8">
        <f t="shared" si="2"/>
        <v>-39875.410000000003</v>
      </c>
      <c r="AA91" s="8">
        <f t="shared" si="2"/>
        <v>-1831616.0699999994</v>
      </c>
      <c r="AB91" s="8">
        <f t="shared" si="2"/>
        <v>1004325.1900000004</v>
      </c>
      <c r="AC91" s="8">
        <f t="shared" si="2"/>
        <v>-55418.97</v>
      </c>
      <c r="AD91" s="8">
        <f t="shared" si="2"/>
        <v>-27703.49</v>
      </c>
      <c r="AE91" s="8">
        <f t="shared" si="2"/>
        <v>2630859.3900000006</v>
      </c>
      <c r="AF91" s="8">
        <f t="shared" si="2"/>
        <v>170510.06000000006</v>
      </c>
      <c r="AG91" s="8">
        <f t="shared" si="2"/>
        <v>-36578.82</v>
      </c>
      <c r="AH91" s="8">
        <f t="shared" si="2"/>
        <v>-18289.47</v>
      </c>
      <c r="AI91" s="8">
        <f t="shared" si="2"/>
        <v>7150341.2800000003</v>
      </c>
      <c r="AJ91" s="8">
        <f t="shared" si="2"/>
        <v>392064.62000000058</v>
      </c>
      <c r="AK91" s="8">
        <f t="shared" si="2"/>
        <v>-34110.58</v>
      </c>
      <c r="AL91" s="8">
        <f t="shared" si="2"/>
        <v>-17055.349999999999</v>
      </c>
      <c r="AM91" s="8">
        <f t="shared" si="2"/>
        <v>966428.18</v>
      </c>
      <c r="AN91" s="8">
        <f t="shared" si="2"/>
        <v>-3176405.94</v>
      </c>
      <c r="AO91" s="8">
        <f t="shared" si="2"/>
        <v>-31881.78</v>
      </c>
      <c r="AP91" s="8">
        <f t="shared" si="2"/>
        <v>-15940.95</v>
      </c>
      <c r="AQ91" s="8">
        <f t="shared" si="2"/>
        <v>-550522172.25</v>
      </c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</row>
    <row r="93" spans="1:98" x14ac:dyDescent="0.2">
      <c r="AQ93" s="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101"/>
  <sheetViews>
    <sheetView tabSelected="1" zoomScale="90" workbookViewId="0">
      <pane xSplit="1" ySplit="2" topLeftCell="AH41" activePane="bottomRight" state="frozen"/>
      <selection pane="topRight" activeCell="B1" sqref="B1"/>
      <selection pane="bottomLeft" activeCell="A3" sqref="A3"/>
      <selection pane="bottomRight" activeCell="AK74" sqref="AK74"/>
    </sheetView>
  </sheetViews>
  <sheetFormatPr defaultRowHeight="12.75" x14ac:dyDescent="0.2"/>
  <cols>
    <col min="1" max="1" width="20" bestFit="1" customWidth="1"/>
    <col min="2" max="2" width="8.7109375" bestFit="1" customWidth="1"/>
    <col min="3" max="3" width="13.140625" bestFit="1" customWidth="1"/>
    <col min="4" max="4" width="12.42578125" bestFit="1" customWidth="1"/>
    <col min="5" max="5" width="10.140625" bestFit="1" customWidth="1"/>
    <col min="6" max="6" width="11.5703125" bestFit="1" customWidth="1"/>
    <col min="7" max="7" width="14.5703125" bestFit="1" customWidth="1"/>
    <col min="8" max="8" width="14.28515625" bestFit="1" customWidth="1"/>
    <col min="9" max="9" width="10.42578125" bestFit="1" customWidth="1"/>
    <col min="10" max="10" width="11.5703125" bestFit="1" customWidth="1"/>
    <col min="11" max="11" width="14.28515625" bestFit="1" customWidth="1"/>
    <col min="12" max="12" width="13.5703125" bestFit="1" customWidth="1"/>
    <col min="13" max="13" width="10.140625" bestFit="1" customWidth="1"/>
    <col min="14" max="14" width="11.42578125" bestFit="1" customWidth="1"/>
    <col min="15" max="15" width="13.42578125" bestFit="1" customWidth="1"/>
    <col min="16" max="16" width="12.28515625" bestFit="1" customWidth="1"/>
    <col min="17" max="17" width="10" bestFit="1" customWidth="1"/>
    <col min="18" max="18" width="11.42578125" bestFit="1" customWidth="1"/>
    <col min="19" max="19" width="13.42578125" bestFit="1" customWidth="1"/>
    <col min="20" max="20" width="12.28515625" bestFit="1" customWidth="1"/>
    <col min="21" max="21" width="10" bestFit="1" customWidth="1"/>
    <col min="22" max="22" width="11.42578125" bestFit="1" customWidth="1"/>
    <col min="23" max="23" width="12.28515625" bestFit="1" customWidth="1"/>
    <col min="24" max="24" width="11.7109375" bestFit="1" customWidth="1"/>
    <col min="25" max="25" width="10" bestFit="1" customWidth="1"/>
    <col min="26" max="26" width="11.42578125" bestFit="1" customWidth="1"/>
    <col min="27" max="27" width="12.28515625" bestFit="1" customWidth="1"/>
    <col min="28" max="28" width="11" bestFit="1" customWidth="1"/>
    <col min="29" max="29" width="10" bestFit="1" customWidth="1"/>
    <col min="30" max="30" width="11.42578125" bestFit="1" customWidth="1"/>
    <col min="31" max="31" width="12.28515625" bestFit="1" customWidth="1"/>
    <col min="32" max="32" width="11" bestFit="1" customWidth="1"/>
    <col min="33" max="33" width="10" bestFit="1" customWidth="1"/>
    <col min="34" max="34" width="11.42578125" bestFit="1" customWidth="1"/>
    <col min="35" max="35" width="10.7109375" bestFit="1" customWidth="1"/>
    <col min="36" max="36" width="11" bestFit="1" customWidth="1"/>
    <col min="37" max="37" width="10" bestFit="1" customWidth="1"/>
    <col min="38" max="38" width="11.42578125" bestFit="1" customWidth="1"/>
    <col min="39" max="39" width="10.7109375" bestFit="1" customWidth="1"/>
    <col min="40" max="40" width="11" bestFit="1" customWidth="1"/>
    <col min="41" max="41" width="10" bestFit="1" customWidth="1"/>
    <col min="42" max="42" width="11.42578125" bestFit="1" customWidth="1"/>
    <col min="43" max="43" width="14.42578125" style="3" bestFit="1" customWidth="1"/>
  </cols>
  <sheetData>
    <row r="1" spans="1:43" s="1" customFormat="1" x14ac:dyDescent="0.2">
      <c r="B1" s="1" t="s">
        <v>0</v>
      </c>
      <c r="C1" s="1">
        <v>2001</v>
      </c>
      <c r="D1" s="1">
        <v>2001</v>
      </c>
      <c r="E1" s="1">
        <v>2001</v>
      </c>
      <c r="F1" s="1">
        <v>2001</v>
      </c>
      <c r="G1" s="1">
        <v>2002</v>
      </c>
      <c r="H1" s="1">
        <v>2002</v>
      </c>
      <c r="I1" s="1">
        <v>2002</v>
      </c>
      <c r="J1" s="1">
        <v>2002</v>
      </c>
      <c r="K1" s="1">
        <v>2003</v>
      </c>
      <c r="L1" s="1">
        <v>2003</v>
      </c>
      <c r="M1" s="1">
        <v>2003</v>
      </c>
      <c r="N1" s="1">
        <v>2003</v>
      </c>
      <c r="O1" s="1">
        <v>2004</v>
      </c>
      <c r="P1" s="1">
        <v>2004</v>
      </c>
      <c r="Q1" s="1">
        <v>2004</v>
      </c>
      <c r="R1" s="1">
        <v>2004</v>
      </c>
      <c r="S1" s="1">
        <v>2005</v>
      </c>
      <c r="T1" s="1">
        <v>2005</v>
      </c>
      <c r="U1" s="1">
        <v>2005</v>
      </c>
      <c r="V1" s="1">
        <v>2005</v>
      </c>
      <c r="W1" s="1">
        <v>2006</v>
      </c>
      <c r="X1" s="1">
        <v>2006</v>
      </c>
      <c r="Y1" s="1">
        <v>2006</v>
      </c>
      <c r="Z1" s="1">
        <v>2006</v>
      </c>
      <c r="AA1" s="1">
        <v>2007</v>
      </c>
      <c r="AB1" s="1">
        <v>2007</v>
      </c>
      <c r="AC1" s="1">
        <v>2007</v>
      </c>
      <c r="AD1" s="1">
        <v>2007</v>
      </c>
      <c r="AE1" s="1">
        <v>2008</v>
      </c>
      <c r="AF1" s="1">
        <v>2008</v>
      </c>
      <c r="AG1" s="1">
        <v>2008</v>
      </c>
      <c r="AH1" s="1">
        <v>2008</v>
      </c>
      <c r="AI1" s="1">
        <v>2009</v>
      </c>
      <c r="AJ1" s="1">
        <v>2009</v>
      </c>
      <c r="AK1" s="1">
        <v>2009</v>
      </c>
      <c r="AL1" s="1">
        <v>2009</v>
      </c>
      <c r="AM1" s="1">
        <v>2010</v>
      </c>
      <c r="AN1" s="1">
        <v>2010</v>
      </c>
      <c r="AO1" s="1">
        <v>2010</v>
      </c>
      <c r="AP1" s="1">
        <v>2010</v>
      </c>
    </row>
    <row r="2" spans="1:43" s="1" customFormat="1" x14ac:dyDescent="0.2">
      <c r="A2" s="2" t="s">
        <v>1</v>
      </c>
      <c r="B2" s="1" t="s">
        <v>2</v>
      </c>
      <c r="C2" s="1" t="s">
        <v>84</v>
      </c>
      <c r="D2" s="1" t="s">
        <v>85</v>
      </c>
      <c r="E2" s="1" t="s">
        <v>86</v>
      </c>
      <c r="F2" s="1" t="s">
        <v>87</v>
      </c>
      <c r="G2" s="1" t="s">
        <v>84</v>
      </c>
      <c r="H2" s="1" t="s">
        <v>85</v>
      </c>
      <c r="I2" s="1" t="s">
        <v>86</v>
      </c>
      <c r="J2" s="1" t="s">
        <v>87</v>
      </c>
      <c r="K2" s="1" t="s">
        <v>84</v>
      </c>
      <c r="L2" s="1" t="s">
        <v>85</v>
      </c>
      <c r="M2" s="1" t="s">
        <v>86</v>
      </c>
      <c r="N2" s="1" t="s">
        <v>87</v>
      </c>
      <c r="O2" s="1" t="s">
        <v>84</v>
      </c>
      <c r="P2" s="1" t="s">
        <v>85</v>
      </c>
      <c r="Q2" s="1" t="s">
        <v>86</v>
      </c>
      <c r="R2" s="1" t="s">
        <v>87</v>
      </c>
      <c r="S2" s="1" t="s">
        <v>84</v>
      </c>
      <c r="T2" s="1" t="s">
        <v>85</v>
      </c>
      <c r="U2" s="1" t="s">
        <v>86</v>
      </c>
      <c r="V2" s="1" t="s">
        <v>87</v>
      </c>
      <c r="W2" s="1" t="s">
        <v>84</v>
      </c>
      <c r="X2" s="1" t="s">
        <v>85</v>
      </c>
      <c r="Y2" s="1" t="s">
        <v>86</v>
      </c>
      <c r="Z2" s="1" t="s">
        <v>87</v>
      </c>
      <c r="AA2" s="1" t="s">
        <v>84</v>
      </c>
      <c r="AB2" s="1" t="s">
        <v>85</v>
      </c>
      <c r="AC2" s="1" t="s">
        <v>86</v>
      </c>
      <c r="AD2" s="1" t="s">
        <v>87</v>
      </c>
      <c r="AE2" s="1" t="s">
        <v>84</v>
      </c>
      <c r="AF2" s="1" t="s">
        <v>85</v>
      </c>
      <c r="AG2" s="1" t="s">
        <v>86</v>
      </c>
      <c r="AH2" s="1" t="s">
        <v>87</v>
      </c>
      <c r="AI2" s="1" t="s">
        <v>84</v>
      </c>
      <c r="AJ2" s="1" t="s">
        <v>85</v>
      </c>
      <c r="AK2" s="1" t="s">
        <v>86</v>
      </c>
      <c r="AL2" s="1" t="s">
        <v>87</v>
      </c>
      <c r="AM2" s="1" t="s">
        <v>84</v>
      </c>
      <c r="AN2" s="1" t="s">
        <v>85</v>
      </c>
      <c r="AO2" s="1" t="s">
        <v>86</v>
      </c>
      <c r="AP2" s="1" t="s">
        <v>87</v>
      </c>
      <c r="AQ2" s="1" t="s">
        <v>7</v>
      </c>
    </row>
    <row r="3" spans="1:43" x14ac:dyDescent="0.2">
      <c r="A3" t="s">
        <v>8</v>
      </c>
      <c r="B3" t="s">
        <v>9</v>
      </c>
      <c r="C3" s="4">
        <v>81641.36</v>
      </c>
      <c r="D3" s="4"/>
      <c r="E3" s="4"/>
      <c r="F3" s="4"/>
      <c r="G3" s="4">
        <v>5470272.1200000001</v>
      </c>
      <c r="H3" s="4">
        <v>2361758.6</v>
      </c>
      <c r="I3" s="4"/>
      <c r="J3" s="4"/>
      <c r="K3" s="4">
        <v>2771031.4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5">
        <f t="shared" ref="AQ3:AQ34" si="0">SUM(C3:AP3)</f>
        <v>10684703.48</v>
      </c>
    </row>
    <row r="4" spans="1:43" x14ac:dyDescent="0.2">
      <c r="A4" t="s">
        <v>10</v>
      </c>
      <c r="B4" t="s">
        <v>9</v>
      </c>
      <c r="C4" s="4"/>
      <c r="D4" s="4"/>
      <c r="E4" s="4"/>
      <c r="F4" s="4"/>
      <c r="G4" s="4">
        <v>112634.66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5">
        <f t="shared" si="0"/>
        <v>112634.66</v>
      </c>
    </row>
    <row r="5" spans="1:43" x14ac:dyDescent="0.2">
      <c r="A5" t="s">
        <v>11</v>
      </c>
      <c r="B5" t="s">
        <v>2</v>
      </c>
      <c r="C5" s="4">
        <v>-283090.13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5">
        <f t="shared" si="0"/>
        <v>-283090.13</v>
      </c>
    </row>
    <row r="6" spans="1:43" x14ac:dyDescent="0.2">
      <c r="A6" t="s">
        <v>12</v>
      </c>
      <c r="B6" t="s">
        <v>2</v>
      </c>
      <c r="C6" s="6">
        <v>577255.61</v>
      </c>
      <c r="D6" s="6"/>
      <c r="E6" s="6"/>
      <c r="F6" s="4"/>
      <c r="G6" s="4">
        <v>564135.26</v>
      </c>
      <c r="H6" s="4"/>
      <c r="I6" s="4"/>
      <c r="J6" s="4"/>
      <c r="K6" s="4">
        <v>-5869488.6799999997</v>
      </c>
      <c r="L6" s="4"/>
      <c r="M6" s="4"/>
      <c r="N6" s="4"/>
      <c r="O6" s="4">
        <v>-3332654.69</v>
      </c>
      <c r="P6" s="4"/>
      <c r="Q6" s="4"/>
      <c r="R6" s="4"/>
      <c r="S6" s="4">
        <v>-2848712</v>
      </c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5">
        <f t="shared" si="0"/>
        <v>-10909464.5</v>
      </c>
    </row>
    <row r="7" spans="1:43" x14ac:dyDescent="0.2">
      <c r="A7" t="s">
        <v>12</v>
      </c>
      <c r="B7" t="s">
        <v>9</v>
      </c>
      <c r="C7" s="6">
        <f>-1306691.58+54361.24</f>
        <v>-1252330.3400000001</v>
      </c>
      <c r="D7" s="6">
        <v>-909186.7</v>
      </c>
      <c r="E7" s="6"/>
      <c r="F7" s="4"/>
      <c r="G7" s="4">
        <v>-36150448.460000001</v>
      </c>
      <c r="H7" s="4">
        <v>-26349059.129999999</v>
      </c>
      <c r="I7" s="4"/>
      <c r="J7" s="4"/>
      <c r="K7" s="4">
        <v>-17782350.140000001</v>
      </c>
      <c r="L7" s="4">
        <v>-9917022.8599999994</v>
      </c>
      <c r="M7" s="4"/>
      <c r="N7" s="4"/>
      <c r="O7" s="4">
        <v>2741659.8</v>
      </c>
      <c r="P7" s="4">
        <v>1226656.3999999999</v>
      </c>
      <c r="Q7" s="4"/>
      <c r="R7" s="4"/>
      <c r="S7" s="4">
        <v>2817907</v>
      </c>
      <c r="T7" s="4">
        <v>613981</v>
      </c>
      <c r="U7" s="4"/>
      <c r="V7" s="4"/>
      <c r="W7" s="4">
        <v>-57506.19</v>
      </c>
      <c r="X7" s="4">
        <v>492875.18</v>
      </c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5">
        <f t="shared" si="0"/>
        <v>-84524824.439999983</v>
      </c>
    </row>
    <row r="8" spans="1:43" x14ac:dyDescent="0.2">
      <c r="A8" t="s">
        <v>13</v>
      </c>
      <c r="B8" t="s">
        <v>9</v>
      </c>
      <c r="C8" s="6">
        <v>728584.35</v>
      </c>
      <c r="D8" s="6"/>
      <c r="E8" s="6"/>
      <c r="F8" s="4"/>
      <c r="G8" s="4">
        <v>63566.09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5">
        <f t="shared" si="0"/>
        <v>792150.44</v>
      </c>
    </row>
    <row r="9" spans="1:43" x14ac:dyDescent="0.2">
      <c r="A9" t="s">
        <v>14</v>
      </c>
      <c r="B9" t="s">
        <v>2</v>
      </c>
      <c r="C9" s="6">
        <v>-2268578.75</v>
      </c>
      <c r="D9" s="6">
        <v>39547</v>
      </c>
      <c r="E9" s="6"/>
      <c r="F9" s="4"/>
      <c r="G9" s="4">
        <v>-39053066.399999999</v>
      </c>
      <c r="H9" s="4">
        <v>-419551</v>
      </c>
      <c r="I9" s="4"/>
      <c r="J9" s="4"/>
      <c r="K9" s="4">
        <v>-293183.75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5">
        <f t="shared" si="0"/>
        <v>-41994832.899999999</v>
      </c>
    </row>
    <row r="10" spans="1:43" x14ac:dyDescent="0.2">
      <c r="A10" t="s">
        <v>14</v>
      </c>
      <c r="B10" t="s">
        <v>9</v>
      </c>
      <c r="C10" s="6">
        <f>658115.71+2595.91</f>
        <v>660711.62</v>
      </c>
      <c r="D10" s="6">
        <f>802969.36-806.41</f>
        <v>802162.95</v>
      </c>
      <c r="E10" s="6"/>
      <c r="F10" s="4"/>
      <c r="G10" s="4">
        <v>-28721041.899999999</v>
      </c>
      <c r="H10" s="4">
        <v>24228730.940000001</v>
      </c>
      <c r="I10" s="4"/>
      <c r="J10" s="4"/>
      <c r="K10" s="4">
        <v>3845295.48</v>
      </c>
      <c r="L10" s="4">
        <v>10751341.460000001</v>
      </c>
      <c r="M10" s="4"/>
      <c r="N10" s="4"/>
      <c r="O10" s="4">
        <v>13069627.890000001</v>
      </c>
      <c r="P10" s="4">
        <v>-145684.22</v>
      </c>
      <c r="Q10" s="4"/>
      <c r="R10" s="4"/>
      <c r="S10" s="4">
        <v>-1698284.85</v>
      </c>
      <c r="T10" s="4">
        <v>-118860.24</v>
      </c>
      <c r="U10" s="4"/>
      <c r="V10" s="4"/>
      <c r="W10" s="4">
        <v>-6284.53</v>
      </c>
      <c r="X10" s="4">
        <v>-81449.84</v>
      </c>
      <c r="Y10" s="4"/>
      <c r="Z10" s="4"/>
      <c r="AA10" s="4">
        <v>34591.730000000003</v>
      </c>
      <c r="AB10" s="4">
        <v>-61191.7</v>
      </c>
      <c r="AC10" s="4"/>
      <c r="AD10" s="4"/>
      <c r="AE10" s="4">
        <v>46856.1</v>
      </c>
      <c r="AF10" s="4">
        <v>-43083.58</v>
      </c>
      <c r="AG10" s="4"/>
      <c r="AH10" s="4"/>
      <c r="AI10" s="4">
        <v>88964.41</v>
      </c>
      <c r="AJ10" s="4">
        <v>-26984.71</v>
      </c>
      <c r="AK10" s="4"/>
      <c r="AL10" s="4"/>
      <c r="AM10" s="4"/>
      <c r="AN10" s="4"/>
      <c r="AO10" s="4"/>
      <c r="AP10" s="4"/>
      <c r="AQ10" s="5">
        <f t="shared" si="0"/>
        <v>22625417.010000009</v>
      </c>
    </row>
    <row r="11" spans="1:43" x14ac:dyDescent="0.2">
      <c r="A11" t="s">
        <v>15</v>
      </c>
      <c r="B11" t="s">
        <v>9</v>
      </c>
      <c r="C11" s="6">
        <v>487433.07</v>
      </c>
      <c r="D11" s="6"/>
      <c r="E11" s="6"/>
      <c r="F11" s="4"/>
      <c r="G11" s="4">
        <v>-540494.06999999995</v>
      </c>
      <c r="H11" s="4">
        <v>-1290718.46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5">
        <f t="shared" si="0"/>
        <v>-1343779.46</v>
      </c>
    </row>
    <row r="12" spans="1:43" x14ac:dyDescent="0.2">
      <c r="A12" t="s">
        <v>17</v>
      </c>
      <c r="B12" t="s">
        <v>9</v>
      </c>
      <c r="C12" s="6">
        <f>-9019.81-72377.24</f>
        <v>-81397.05</v>
      </c>
      <c r="D12" s="6">
        <v>-467263.62</v>
      </c>
      <c r="E12" s="6"/>
      <c r="F12" s="4"/>
      <c r="G12" s="4">
        <v>5674079.6500000004</v>
      </c>
      <c r="H12" s="4">
        <v>-4511665.8</v>
      </c>
      <c r="I12" s="4"/>
      <c r="J12" s="4"/>
      <c r="K12" s="4">
        <v>1256289.27</v>
      </c>
      <c r="L12" s="4">
        <v>3413497.92</v>
      </c>
      <c r="M12" s="4"/>
      <c r="N12" s="4"/>
      <c r="O12" s="4">
        <v>554975.87</v>
      </c>
      <c r="P12" s="4"/>
      <c r="Q12" s="4"/>
      <c r="R12" s="4"/>
      <c r="S12" s="4">
        <v>4477478.0599999996</v>
      </c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5">
        <f t="shared" si="0"/>
        <v>10315994.300000001</v>
      </c>
    </row>
    <row r="13" spans="1:43" x14ac:dyDescent="0.2">
      <c r="A13" t="s">
        <v>18</v>
      </c>
      <c r="B13" t="s">
        <v>2</v>
      </c>
      <c r="C13" s="6">
        <v>238701.51</v>
      </c>
      <c r="D13" s="6">
        <v>-86284.45</v>
      </c>
      <c r="E13" s="6"/>
      <c r="F13" s="4"/>
      <c r="G13" s="4">
        <v>-8579212.5399999991</v>
      </c>
      <c r="H13" s="4">
        <v>-995968.45</v>
      </c>
      <c r="I13" s="4"/>
      <c r="J13" s="4"/>
      <c r="K13" s="4">
        <v>-1326268.21</v>
      </c>
      <c r="L13" s="4"/>
      <c r="M13" s="4"/>
      <c r="N13" s="4"/>
      <c r="O13" s="4">
        <v>-75300.820000000007</v>
      </c>
      <c r="P13" s="4"/>
      <c r="Q13" s="4"/>
      <c r="R13" s="4"/>
      <c r="S13" s="4">
        <v>-479046</v>
      </c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5">
        <f t="shared" si="0"/>
        <v>-11303378.959999997</v>
      </c>
    </row>
    <row r="14" spans="1:43" x14ac:dyDescent="0.2">
      <c r="A14" t="s">
        <v>21</v>
      </c>
      <c r="B14" t="s">
        <v>2</v>
      </c>
      <c r="C14" s="6">
        <v>-196.11</v>
      </c>
      <c r="D14" s="6">
        <v>34873.300000000003</v>
      </c>
      <c r="E14" s="6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5">
        <f t="shared" si="0"/>
        <v>34677.19</v>
      </c>
    </row>
    <row r="15" spans="1:43" x14ac:dyDescent="0.2">
      <c r="A15" t="s">
        <v>22</v>
      </c>
      <c r="B15" t="s">
        <v>9</v>
      </c>
      <c r="C15" s="6">
        <f>1455250.59+382017</f>
        <v>1837267.59</v>
      </c>
      <c r="D15" s="6">
        <f>165395.07</f>
        <v>165395.07</v>
      </c>
      <c r="E15" s="6"/>
      <c r="F15" s="4"/>
      <c r="G15" s="4">
        <v>37242798.240000002</v>
      </c>
      <c r="H15" s="4">
        <v>17280610.239999998</v>
      </c>
      <c r="I15" s="4"/>
      <c r="J15" s="4"/>
      <c r="K15" s="4">
        <v>7558477.5599999996</v>
      </c>
      <c r="L15" s="4">
        <v>4091989.75</v>
      </c>
      <c r="M15" s="4"/>
      <c r="N15" s="4"/>
      <c r="O15" s="4">
        <v>3683083.12</v>
      </c>
      <c r="P15" s="4">
        <v>3483477.55</v>
      </c>
      <c r="Q15" s="4"/>
      <c r="R15" s="4"/>
      <c r="S15" s="4">
        <v>4660059.6500000004</v>
      </c>
      <c r="T15" s="4">
        <v>2962657.75</v>
      </c>
      <c r="U15" s="4"/>
      <c r="V15" s="4"/>
      <c r="W15" s="4">
        <v>5060296.47</v>
      </c>
      <c r="X15" s="4">
        <v>173341.56</v>
      </c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5">
        <f t="shared" si="0"/>
        <v>88199454.550000012</v>
      </c>
    </row>
    <row r="16" spans="1:43" x14ac:dyDescent="0.2">
      <c r="A16" t="s">
        <v>23</v>
      </c>
      <c r="B16" t="s">
        <v>2</v>
      </c>
      <c r="C16" s="6">
        <v>-33126.129999999997</v>
      </c>
      <c r="D16" s="6">
        <v>-35232.82</v>
      </c>
      <c r="E16" s="6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5">
        <f t="shared" si="0"/>
        <v>-68358.95</v>
      </c>
    </row>
    <row r="17" spans="1:43" x14ac:dyDescent="0.2">
      <c r="A17" t="s">
        <v>24</v>
      </c>
      <c r="B17" t="s">
        <v>2</v>
      </c>
      <c r="C17" s="6">
        <v>-18797.650000000001</v>
      </c>
      <c r="D17" s="6"/>
      <c r="E17" s="6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5">
        <f t="shared" si="0"/>
        <v>-18797.650000000001</v>
      </c>
    </row>
    <row r="18" spans="1:43" x14ac:dyDescent="0.2">
      <c r="A18" t="s">
        <v>25</v>
      </c>
      <c r="B18" t="s">
        <v>9</v>
      </c>
      <c r="C18" s="6">
        <f>457933.07+153600.31</f>
        <v>611533.38</v>
      </c>
      <c r="D18" s="6">
        <v>89022.27</v>
      </c>
      <c r="E18" s="6">
        <v>-2985.34</v>
      </c>
      <c r="F18" s="4"/>
      <c r="G18" s="4">
        <v>16679121.939999999</v>
      </c>
      <c r="H18" s="4">
        <v>3679373</v>
      </c>
      <c r="I18" s="4">
        <v>-59695.19</v>
      </c>
      <c r="J18" s="4"/>
      <c r="K18" s="4">
        <v>6706080</v>
      </c>
      <c r="L18" s="4">
        <v>1153318.8400000001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5">
        <f t="shared" si="0"/>
        <v>28855768.899999999</v>
      </c>
    </row>
    <row r="19" spans="1:43" x14ac:dyDescent="0.2">
      <c r="A19" t="s">
        <v>26</v>
      </c>
      <c r="B19" t="s">
        <v>9</v>
      </c>
      <c r="C19" s="6">
        <v>-2534382.27</v>
      </c>
      <c r="D19" s="6">
        <v>-19580.080000000002</v>
      </c>
      <c r="E19" s="6"/>
      <c r="F19" s="4"/>
      <c r="G19" s="4">
        <v>23813715.600000001</v>
      </c>
      <c r="H19" s="4">
        <v>935180.24</v>
      </c>
      <c r="I19" s="4"/>
      <c r="J19" s="4"/>
      <c r="K19" s="4">
        <v>5126481.6500000004</v>
      </c>
      <c r="L19" s="4"/>
      <c r="M19" s="4"/>
      <c r="N19" s="4"/>
      <c r="O19" s="4">
        <v>616674.71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5">
        <f t="shared" si="0"/>
        <v>27938089.850000001</v>
      </c>
    </row>
    <row r="20" spans="1:43" x14ac:dyDescent="0.2">
      <c r="A20" t="s">
        <v>27</v>
      </c>
      <c r="B20" t="s">
        <v>9</v>
      </c>
      <c r="C20" s="6">
        <v>-93535.51</v>
      </c>
      <c r="D20" s="6"/>
      <c r="E20" s="6"/>
      <c r="F20" s="4"/>
      <c r="G20" s="4">
        <v>-979115.67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5">
        <f t="shared" si="0"/>
        <v>-1072651.18</v>
      </c>
    </row>
    <row r="21" spans="1:43" x14ac:dyDescent="0.2">
      <c r="A21" t="s">
        <v>28</v>
      </c>
      <c r="B21" t="s">
        <v>9</v>
      </c>
      <c r="C21" s="6">
        <v>-223980.79</v>
      </c>
      <c r="D21" s="6">
        <v>11497.32</v>
      </c>
      <c r="E21" s="6"/>
      <c r="F21" s="4"/>
      <c r="G21" s="4">
        <v>3664328.15</v>
      </c>
      <c r="H21" s="4">
        <v>-863590</v>
      </c>
      <c r="I21" s="4"/>
      <c r="J21" s="4"/>
      <c r="K21" s="4">
        <v>6384528.8700000001</v>
      </c>
      <c r="L21" s="4">
        <v>-1207569.8600000001</v>
      </c>
      <c r="M21" s="4"/>
      <c r="N21" s="4"/>
      <c r="O21" s="4">
        <v>4522491.74</v>
      </c>
      <c r="P21" s="4"/>
      <c r="Q21" s="4"/>
      <c r="R21" s="4"/>
      <c r="S21" s="4">
        <v>4878003.55</v>
      </c>
      <c r="T21" s="4"/>
      <c r="U21" s="4"/>
      <c r="V21" s="4"/>
      <c r="W21" s="4">
        <v>2169947.0699999998</v>
      </c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5">
        <f t="shared" si="0"/>
        <v>19335656.050000001</v>
      </c>
    </row>
    <row r="22" spans="1:43" x14ac:dyDescent="0.2">
      <c r="A22" t="s">
        <v>30</v>
      </c>
      <c r="B22" t="s">
        <v>9</v>
      </c>
      <c r="C22" s="6">
        <v>451474.17</v>
      </c>
      <c r="D22" s="6">
        <v>10778.74</v>
      </c>
      <c r="E22" s="6"/>
      <c r="F22" s="4"/>
      <c r="G22" s="4">
        <v>6885549.1600000001</v>
      </c>
      <c r="H22" s="4"/>
      <c r="I22" s="4"/>
      <c r="J22" s="4"/>
      <c r="K22" s="4">
        <v>1396266.53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5">
        <f t="shared" si="0"/>
        <v>8744068.5999999996</v>
      </c>
    </row>
    <row r="23" spans="1:43" x14ac:dyDescent="0.2">
      <c r="A23" t="s">
        <v>31</v>
      </c>
      <c r="B23" t="s">
        <v>9</v>
      </c>
      <c r="C23" s="6">
        <v>163862.37</v>
      </c>
      <c r="D23" s="6"/>
      <c r="E23" s="6"/>
      <c r="F23" s="4"/>
      <c r="G23" s="4">
        <v>591410.07999999996</v>
      </c>
      <c r="H23" s="4">
        <v>-719658.32</v>
      </c>
      <c r="I23" s="4"/>
      <c r="J23" s="4"/>
      <c r="K23" s="4">
        <v>47540.11</v>
      </c>
      <c r="L23" s="4"/>
      <c r="M23" s="4"/>
      <c r="N23" s="4"/>
      <c r="O23" s="4">
        <v>65977.37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5">
        <f t="shared" si="0"/>
        <v>149131.60999999999</v>
      </c>
    </row>
    <row r="24" spans="1:43" x14ac:dyDescent="0.2">
      <c r="A24" t="s">
        <v>33</v>
      </c>
      <c r="B24" t="s">
        <v>2</v>
      </c>
      <c r="C24" s="6">
        <v>70115.649999999994</v>
      </c>
      <c r="D24" s="6"/>
      <c r="E24" s="6"/>
      <c r="F24" s="4"/>
      <c r="G24" s="4">
        <v>383454.47</v>
      </c>
      <c r="H24" s="4"/>
      <c r="I24" s="4"/>
      <c r="J24" s="4"/>
      <c r="K24" s="4">
        <v>521219.84000000003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5">
        <f t="shared" si="0"/>
        <v>974789.96</v>
      </c>
    </row>
    <row r="25" spans="1:43" x14ac:dyDescent="0.2">
      <c r="A25" t="s">
        <v>33</v>
      </c>
      <c r="B25" t="s">
        <v>9</v>
      </c>
      <c r="C25" s="6">
        <v>232749.54</v>
      </c>
      <c r="D25" s="6"/>
      <c r="E25" s="6"/>
      <c r="F25" s="4"/>
      <c r="G25" s="4">
        <v>968435.58</v>
      </c>
      <c r="H25" s="4">
        <v>-293981.63</v>
      </c>
      <c r="I25" s="4"/>
      <c r="J25" s="4"/>
      <c r="K25" s="4">
        <v>25053.07</v>
      </c>
      <c r="L25" s="4">
        <v>41574.42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5">
        <f t="shared" si="0"/>
        <v>973830.97999999986</v>
      </c>
    </row>
    <row r="26" spans="1:43" x14ac:dyDescent="0.2">
      <c r="A26" t="s">
        <v>34</v>
      </c>
      <c r="B26" t="s">
        <v>2</v>
      </c>
      <c r="C26" s="6">
        <v>57609.77</v>
      </c>
      <c r="D26" s="6"/>
      <c r="E26" s="6"/>
      <c r="F26" s="4"/>
      <c r="G26" s="4">
        <v>-736261.42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5">
        <f t="shared" si="0"/>
        <v>-678651.65</v>
      </c>
    </row>
    <row r="27" spans="1:43" x14ac:dyDescent="0.2">
      <c r="A27" t="s">
        <v>35</v>
      </c>
      <c r="B27" t="s">
        <v>9</v>
      </c>
      <c r="C27" s="6">
        <v>-1136304.7</v>
      </c>
      <c r="D27" s="6"/>
      <c r="E27" s="6"/>
      <c r="F27" s="4"/>
      <c r="G27" s="4">
        <v>3622427.12</v>
      </c>
      <c r="H27" s="4"/>
      <c r="I27" s="4"/>
      <c r="J27" s="4"/>
      <c r="K27" s="4">
        <v>-94298.33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5">
        <f t="shared" si="0"/>
        <v>2391824.09</v>
      </c>
    </row>
    <row r="28" spans="1:43" x14ac:dyDescent="0.2">
      <c r="A28" t="s">
        <v>36</v>
      </c>
      <c r="B28" t="s">
        <v>9</v>
      </c>
      <c r="C28" s="6">
        <v>-46017.41</v>
      </c>
      <c r="D28" s="6">
        <v>-27471.63</v>
      </c>
      <c r="E28" s="6"/>
      <c r="F28" s="4"/>
      <c r="G28" s="4">
        <v>-102102</v>
      </c>
      <c r="H28" s="4">
        <v>-911211.64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5">
        <f t="shared" si="0"/>
        <v>-1086802.68</v>
      </c>
    </row>
    <row r="29" spans="1:43" x14ac:dyDescent="0.2">
      <c r="A29" t="s">
        <v>37</v>
      </c>
      <c r="B29" t="s">
        <v>9</v>
      </c>
      <c r="C29" s="6"/>
      <c r="D29" s="6"/>
      <c r="E29" s="6"/>
      <c r="F29" s="4"/>
      <c r="G29" s="4">
        <v>8195920.4199999999</v>
      </c>
      <c r="H29" s="4"/>
      <c r="I29" s="4"/>
      <c r="J29" s="4"/>
      <c r="K29" s="4">
        <v>505218.95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5">
        <f t="shared" si="0"/>
        <v>8701139.3699999992</v>
      </c>
    </row>
    <row r="30" spans="1:43" x14ac:dyDescent="0.2">
      <c r="A30" t="s">
        <v>38</v>
      </c>
      <c r="B30" t="s">
        <v>2</v>
      </c>
      <c r="C30" s="6">
        <v>-42357</v>
      </c>
      <c r="D30" s="6"/>
      <c r="E30" s="6"/>
      <c r="F30" s="4"/>
      <c r="G30" s="4">
        <v>448730.8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5">
        <f t="shared" si="0"/>
        <v>406373.8</v>
      </c>
    </row>
    <row r="31" spans="1:43" x14ac:dyDescent="0.2">
      <c r="A31" t="s">
        <v>38</v>
      </c>
      <c r="B31" t="s">
        <v>9</v>
      </c>
      <c r="C31" s="6">
        <v>-2079103</v>
      </c>
      <c r="D31" s="6">
        <v>-49072.61</v>
      </c>
      <c r="E31" s="6"/>
      <c r="F31" s="4"/>
      <c r="G31" s="4">
        <v>-4590119.34</v>
      </c>
      <c r="H31" s="4">
        <v>2010655.68</v>
      </c>
      <c r="I31" s="4"/>
      <c r="J31" s="4"/>
      <c r="K31" s="4">
        <v>-13633511.25</v>
      </c>
      <c r="L31" s="4">
        <v>442676.67</v>
      </c>
      <c r="M31" s="4"/>
      <c r="N31" s="4"/>
      <c r="O31" s="4">
        <v>-16931790.800000001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5">
        <f t="shared" si="0"/>
        <v>-34830264.649999999</v>
      </c>
    </row>
    <row r="32" spans="1:43" x14ac:dyDescent="0.2">
      <c r="A32" t="s">
        <v>39</v>
      </c>
      <c r="B32" t="s">
        <v>9</v>
      </c>
      <c r="C32" s="6">
        <v>-504726.91</v>
      </c>
      <c r="D32" s="6"/>
      <c r="E32" s="6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5">
        <f t="shared" si="0"/>
        <v>-504726.91</v>
      </c>
    </row>
    <row r="33" spans="1:43" x14ac:dyDescent="0.2">
      <c r="A33" t="s">
        <v>40</v>
      </c>
      <c r="B33" t="s">
        <v>2</v>
      </c>
      <c r="C33" s="6">
        <v>40922.21</v>
      </c>
      <c r="D33" s="6"/>
      <c r="E33" s="6"/>
      <c r="F33" s="4"/>
      <c r="G33" s="4">
        <v>3248377.06</v>
      </c>
      <c r="H33" s="4">
        <v>-345405.41</v>
      </c>
      <c r="I33" s="4"/>
      <c r="J33" s="4"/>
      <c r="K33" s="4">
        <v>-1611674.95</v>
      </c>
      <c r="L33" s="4">
        <v>155046.28</v>
      </c>
      <c r="M33" s="4"/>
      <c r="N33" s="4"/>
      <c r="O33" s="4">
        <v>240104.84</v>
      </c>
      <c r="P33" s="4">
        <v>-615604.56999999995</v>
      </c>
      <c r="Q33" s="4"/>
      <c r="R33" s="4"/>
      <c r="S33" s="4">
        <v>2021563.2</v>
      </c>
      <c r="T33" s="4">
        <v>-502406.14</v>
      </c>
      <c r="U33" s="4"/>
      <c r="V33" s="4"/>
      <c r="W33" s="4">
        <v>1745367.64</v>
      </c>
      <c r="X33" s="4">
        <v>-469258.8</v>
      </c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5">
        <f t="shared" si="0"/>
        <v>3907031.3600000003</v>
      </c>
    </row>
    <row r="34" spans="1:43" x14ac:dyDescent="0.2">
      <c r="A34" t="s">
        <v>40</v>
      </c>
      <c r="B34" t="s">
        <v>9</v>
      </c>
      <c r="C34" s="6">
        <f>276556.34-723761.27</f>
        <v>-447204.93</v>
      </c>
      <c r="D34" s="6"/>
      <c r="E34" s="6"/>
      <c r="F34" s="4"/>
      <c r="G34" s="4">
        <v>3215769.05</v>
      </c>
      <c r="H34" s="4">
        <v>3829778.15</v>
      </c>
      <c r="I34" s="4"/>
      <c r="J34" s="4"/>
      <c r="K34" s="4">
        <v>31130508.600000001</v>
      </c>
      <c r="L34" s="4">
        <v>-2879200.44</v>
      </c>
      <c r="M34" s="4"/>
      <c r="N34" s="4"/>
      <c r="O34" s="4">
        <v>-4155745.5</v>
      </c>
      <c r="P34" s="4">
        <v>-690122.91</v>
      </c>
      <c r="Q34" s="4"/>
      <c r="R34" s="4"/>
      <c r="S34" s="4">
        <v>-1844813.49</v>
      </c>
      <c r="T34" s="4">
        <v>-246374.86</v>
      </c>
      <c r="U34" s="4"/>
      <c r="V34" s="4"/>
      <c r="W34" s="4">
        <v>17559.169999999998</v>
      </c>
      <c r="X34" s="4">
        <v>1820401</v>
      </c>
      <c r="Y34" s="4"/>
      <c r="Z34" s="4"/>
      <c r="AA34" s="4">
        <v>481839.49</v>
      </c>
      <c r="AB34" s="4">
        <v>694976.12</v>
      </c>
      <c r="AC34" s="4"/>
      <c r="AD34" s="4"/>
      <c r="AE34" s="4">
        <v>902269.24</v>
      </c>
      <c r="AF34" s="4"/>
      <c r="AG34" s="4"/>
      <c r="AH34" s="4"/>
      <c r="AI34" s="4">
        <v>435190.56</v>
      </c>
      <c r="AJ34" s="4"/>
      <c r="AK34" s="4"/>
      <c r="AL34" s="4"/>
      <c r="AM34" s="4">
        <v>397769.87</v>
      </c>
      <c r="AN34" s="4"/>
      <c r="AO34" s="4"/>
      <c r="AP34" s="4"/>
      <c r="AQ34" s="5">
        <f t="shared" si="0"/>
        <v>32662599.120000008</v>
      </c>
    </row>
    <row r="35" spans="1:43" x14ac:dyDescent="0.2">
      <c r="A35" t="s">
        <v>41</v>
      </c>
      <c r="B35" t="s">
        <v>9</v>
      </c>
      <c r="C35" s="6">
        <v>733377.84</v>
      </c>
      <c r="D35" s="6"/>
      <c r="E35" s="6"/>
      <c r="F35" s="4"/>
      <c r="G35" s="4">
        <v>510528.54</v>
      </c>
      <c r="H35" s="4"/>
      <c r="I35" s="4"/>
      <c r="J35" s="4"/>
      <c r="K35" s="4">
        <v>2794017.65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5">
        <f t="shared" ref="AQ35:AQ65" si="1">SUM(C35:AP35)</f>
        <v>4037924.03</v>
      </c>
    </row>
    <row r="36" spans="1:43" x14ac:dyDescent="0.2">
      <c r="A36" t="s">
        <v>42</v>
      </c>
      <c r="B36" t="s">
        <v>2</v>
      </c>
      <c r="C36" s="6">
        <v>-3673.64</v>
      </c>
      <c r="D36" s="6">
        <v>3673.64</v>
      </c>
      <c r="E36" s="6"/>
      <c r="F36" s="4"/>
      <c r="G36" s="4">
        <v>12229.11</v>
      </c>
      <c r="H36" s="4">
        <v>9507.43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5">
        <f t="shared" si="1"/>
        <v>21736.54</v>
      </c>
    </row>
    <row r="37" spans="1:43" x14ac:dyDescent="0.2">
      <c r="A37" t="s">
        <v>42</v>
      </c>
      <c r="B37" t="s">
        <v>9</v>
      </c>
      <c r="C37" s="6">
        <v>210803.14</v>
      </c>
      <c r="D37" s="6">
        <v>-41049.31</v>
      </c>
      <c r="E37" s="6"/>
      <c r="F37" s="4"/>
      <c r="G37" s="4">
        <v>-4976315.71</v>
      </c>
      <c r="H37" s="4">
        <v>-270530.12</v>
      </c>
      <c r="I37" s="4"/>
      <c r="J37" s="4"/>
      <c r="K37" s="4">
        <v>349924.21</v>
      </c>
      <c r="L37" s="4">
        <v>277162.81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5">
        <f t="shared" si="1"/>
        <v>-4450004.9800000004</v>
      </c>
    </row>
    <row r="38" spans="1:43" x14ac:dyDescent="0.2">
      <c r="A38" t="s">
        <v>43</v>
      </c>
      <c r="B38" t="s">
        <v>2</v>
      </c>
      <c r="C38" s="6">
        <v>-110195.25</v>
      </c>
      <c r="D38" s="6"/>
      <c r="E38" s="6">
        <v>4394.12</v>
      </c>
      <c r="F38" s="4"/>
      <c r="G38" s="4">
        <v>-373389.65</v>
      </c>
      <c r="H38" s="4"/>
      <c r="I38" s="4">
        <v>8774.33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5">
        <f t="shared" si="1"/>
        <v>-470416.45</v>
      </c>
    </row>
    <row r="39" spans="1:43" x14ac:dyDescent="0.2">
      <c r="A39" t="s">
        <v>44</v>
      </c>
      <c r="B39" t="s">
        <v>2</v>
      </c>
      <c r="C39" s="6">
        <v>214583.49</v>
      </c>
      <c r="D39" s="6"/>
      <c r="E39" s="6"/>
      <c r="F39" s="4"/>
      <c r="G39" s="4">
        <v>401649.9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5">
        <f t="shared" si="1"/>
        <v>616233.39</v>
      </c>
    </row>
    <row r="40" spans="1:43" x14ac:dyDescent="0.2">
      <c r="A40" t="s">
        <v>44</v>
      </c>
      <c r="B40" t="s">
        <v>9</v>
      </c>
      <c r="C40" s="6">
        <v>226980.05</v>
      </c>
      <c r="D40" s="6">
        <v>-108745.51</v>
      </c>
      <c r="E40" s="6"/>
      <c r="F40" s="4"/>
      <c r="G40" s="4">
        <v>4628610.53</v>
      </c>
      <c r="H40" s="4">
        <v>-677527.73</v>
      </c>
      <c r="I40" s="4"/>
      <c r="J40" s="4"/>
      <c r="K40" s="4">
        <v>7603659.5099999998</v>
      </c>
      <c r="L40" s="4"/>
      <c r="M40" s="4"/>
      <c r="N40" s="4"/>
      <c r="O40" s="4">
        <v>4886959.57</v>
      </c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5">
        <f t="shared" si="1"/>
        <v>16559936.42</v>
      </c>
    </row>
    <row r="41" spans="1:43" x14ac:dyDescent="0.2">
      <c r="A41" t="s">
        <v>45</v>
      </c>
      <c r="B41" t="s">
        <v>2</v>
      </c>
      <c r="C41" s="6">
        <v>30061.63</v>
      </c>
      <c r="D41" s="6">
        <v>-136976.57</v>
      </c>
      <c r="E41" s="6"/>
      <c r="F41" s="4"/>
      <c r="G41" s="4">
        <v>132424.04999999999</v>
      </c>
      <c r="H41" s="4">
        <v>-2068686.68</v>
      </c>
      <c r="I41" s="4"/>
      <c r="J41" s="4"/>
      <c r="K41" s="4">
        <v>204197.38</v>
      </c>
      <c r="L41" s="4">
        <v>-827910.06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5">
        <f t="shared" si="1"/>
        <v>-2666890.25</v>
      </c>
    </row>
    <row r="42" spans="1:43" x14ac:dyDescent="0.2">
      <c r="A42" t="s">
        <v>45</v>
      </c>
      <c r="B42" t="s">
        <v>9</v>
      </c>
      <c r="C42" s="6">
        <v>-203105.53</v>
      </c>
      <c r="D42" s="6">
        <v>-171012.78</v>
      </c>
      <c r="E42" s="6"/>
      <c r="F42" s="4"/>
      <c r="G42" s="4">
        <v>12702727.43</v>
      </c>
      <c r="H42" s="4">
        <v>-3010676.72</v>
      </c>
      <c r="I42" s="4"/>
      <c r="J42" s="4"/>
      <c r="K42" s="4">
        <v>3195940.5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5">
        <f t="shared" si="1"/>
        <v>12513872.899999999</v>
      </c>
    </row>
    <row r="43" spans="1:43" x14ac:dyDescent="0.2">
      <c r="A43" t="s">
        <v>47</v>
      </c>
      <c r="B43" t="s">
        <v>9</v>
      </c>
      <c r="C43" s="6">
        <v>610692.92000000004</v>
      </c>
      <c r="D43" s="6"/>
      <c r="E43" s="6"/>
      <c r="F43" s="4"/>
      <c r="G43" s="4">
        <v>-1020643.28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5">
        <f t="shared" si="1"/>
        <v>-409950.36</v>
      </c>
    </row>
    <row r="44" spans="1:43" x14ac:dyDescent="0.2">
      <c r="A44" t="s">
        <v>48</v>
      </c>
      <c r="B44" t="s">
        <v>9</v>
      </c>
      <c r="C44" s="6">
        <v>-294834.06</v>
      </c>
      <c r="D44" s="6">
        <v>-303012.33</v>
      </c>
      <c r="E44" s="6"/>
      <c r="F44" s="4"/>
      <c r="G44" s="4">
        <v>-6646822.1699999999</v>
      </c>
      <c r="H44" s="4">
        <v>9112468.25</v>
      </c>
      <c r="I44" s="4"/>
      <c r="J44" s="4"/>
      <c r="K44" s="4">
        <v>640989.63</v>
      </c>
      <c r="L44" s="4">
        <v>-7103540.3700000001</v>
      </c>
      <c r="M44" s="4"/>
      <c r="N44" s="4"/>
      <c r="O44" s="4">
        <v>1079948.31</v>
      </c>
      <c r="P44" s="4">
        <v>-5734782.46</v>
      </c>
      <c r="Q44" s="4"/>
      <c r="R44" s="4"/>
      <c r="S44" s="4">
        <v>1755945</v>
      </c>
      <c r="T44" s="4">
        <v>-5065444.8899999997</v>
      </c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5">
        <f t="shared" si="1"/>
        <v>-12559085.09</v>
      </c>
    </row>
    <row r="45" spans="1:43" x14ac:dyDescent="0.2">
      <c r="A45" t="s">
        <v>51</v>
      </c>
      <c r="B45" t="s">
        <v>9</v>
      </c>
      <c r="C45" s="6">
        <v>-63.18</v>
      </c>
      <c r="D45" s="6"/>
      <c r="E45" s="6"/>
      <c r="F45" s="4"/>
      <c r="G45" s="4">
        <v>7794304.9500000002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5">
        <f t="shared" si="1"/>
        <v>7794241.7700000005</v>
      </c>
    </row>
    <row r="46" spans="1:43" x14ac:dyDescent="0.2">
      <c r="A46" t="s">
        <v>52</v>
      </c>
      <c r="B46" t="s">
        <v>2</v>
      </c>
      <c r="C46" s="6">
        <v>-202843.26</v>
      </c>
      <c r="D46" s="6">
        <v>-95879.6</v>
      </c>
      <c r="E46" s="6"/>
      <c r="F46" s="4"/>
      <c r="G46" s="4">
        <v>-340823.84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5">
        <f t="shared" si="1"/>
        <v>-639546.69999999995</v>
      </c>
    </row>
    <row r="47" spans="1:43" x14ac:dyDescent="0.2">
      <c r="A47" t="s">
        <v>53</v>
      </c>
      <c r="B47" t="s">
        <v>9</v>
      </c>
      <c r="C47" s="6"/>
      <c r="D47" s="6"/>
      <c r="E47" s="6"/>
      <c r="F47" s="4"/>
      <c r="G47" s="4">
        <v>3841041.33</v>
      </c>
      <c r="H47" s="4"/>
      <c r="I47" s="4"/>
      <c r="J47" s="4"/>
      <c r="K47" s="4">
        <v>3795842</v>
      </c>
      <c r="L47" s="4"/>
      <c r="M47" s="4"/>
      <c r="N47" s="4"/>
      <c r="O47" s="4">
        <v>3662706.39</v>
      </c>
      <c r="P47" s="4">
        <v>1064354.92</v>
      </c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5">
        <f t="shared" si="1"/>
        <v>12363944.640000001</v>
      </c>
    </row>
    <row r="48" spans="1:43" x14ac:dyDescent="0.2">
      <c r="A48" t="s">
        <v>54</v>
      </c>
      <c r="B48" t="s">
        <v>2</v>
      </c>
      <c r="C48" s="6">
        <v>-285017.09000000003</v>
      </c>
      <c r="D48" s="6">
        <v>-79094.080000000002</v>
      </c>
      <c r="E48" s="6"/>
      <c r="F48" s="4"/>
      <c r="G48" s="4">
        <v>-1047631.13</v>
      </c>
      <c r="H48" s="4">
        <v>-3188446.18</v>
      </c>
      <c r="I48" s="4"/>
      <c r="J48" s="4"/>
      <c r="K48" s="4">
        <v>-6353465</v>
      </c>
      <c r="L48" s="4">
        <v>-3400282.69</v>
      </c>
      <c r="M48" s="4"/>
      <c r="N48" s="4"/>
      <c r="O48" s="4">
        <v>-369009.59</v>
      </c>
      <c r="P48" s="4"/>
      <c r="Q48" s="4"/>
      <c r="R48" s="4"/>
      <c r="S48" s="4">
        <v>-212020.05</v>
      </c>
      <c r="T48" s="4"/>
      <c r="U48" s="4"/>
      <c r="V48" s="4"/>
      <c r="W48" s="4">
        <v>-59289.1</v>
      </c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5">
        <f t="shared" si="1"/>
        <v>-14994254.91</v>
      </c>
    </row>
    <row r="49" spans="1:43" x14ac:dyDescent="0.2">
      <c r="A49" t="s">
        <v>54</v>
      </c>
      <c r="B49" t="s">
        <v>9</v>
      </c>
      <c r="C49" s="6"/>
      <c r="D49" s="6"/>
      <c r="E49" s="6"/>
      <c r="F49" s="4"/>
      <c r="G49" s="4">
        <v>-14033751.279999999</v>
      </c>
      <c r="H49" s="4">
        <v>-3242676.09</v>
      </c>
      <c r="I49" s="4"/>
      <c r="J49" s="4"/>
      <c r="K49" s="4">
        <v>601453.18999999994</v>
      </c>
      <c r="L49" s="4">
        <v>1193711.72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5">
        <f t="shared" si="1"/>
        <v>-15481262.459999997</v>
      </c>
    </row>
    <row r="50" spans="1:43" x14ac:dyDescent="0.2">
      <c r="A50" t="s">
        <v>55</v>
      </c>
      <c r="B50" t="s">
        <v>9</v>
      </c>
      <c r="C50" s="6">
        <v>186242.27</v>
      </c>
      <c r="D50" s="6">
        <v>-289353.27</v>
      </c>
      <c r="E50" s="6"/>
      <c r="F50" s="4"/>
      <c r="G50" s="4">
        <v>-1124193.29</v>
      </c>
      <c r="H50" s="4">
        <v>-2370349.7400000002</v>
      </c>
      <c r="I50" s="4"/>
      <c r="J50" s="4"/>
      <c r="K50" s="4">
        <v>-14750554</v>
      </c>
      <c r="L50" s="4">
        <v>2872828</v>
      </c>
      <c r="M50" s="4"/>
      <c r="N50" s="4"/>
      <c r="O50" s="4">
        <v>3180807.65</v>
      </c>
      <c r="P50" s="4">
        <v>942475.17</v>
      </c>
      <c r="Q50" s="4"/>
      <c r="R50" s="4"/>
      <c r="S50" s="4">
        <v>2418644.27</v>
      </c>
      <c r="T50" s="4"/>
      <c r="U50" s="4"/>
      <c r="V50" s="4"/>
      <c r="W50" s="4">
        <v>2987502.88</v>
      </c>
      <c r="X50" s="4"/>
      <c r="Y50" s="4"/>
      <c r="Z50" s="4"/>
      <c r="AA50" s="4">
        <v>-483761</v>
      </c>
      <c r="AB50" s="4"/>
      <c r="AC50" s="4"/>
      <c r="AD50" s="4"/>
      <c r="AE50" s="4">
        <v>-385457.52</v>
      </c>
      <c r="AF50" s="4"/>
      <c r="AG50" s="4"/>
      <c r="AH50" s="4"/>
      <c r="AI50" s="4">
        <v>-327051.71999999997</v>
      </c>
      <c r="AJ50" s="4"/>
      <c r="AK50" s="4"/>
      <c r="AL50" s="4"/>
      <c r="AM50" s="4">
        <v>-279664.64000000001</v>
      </c>
      <c r="AN50" s="4"/>
      <c r="AO50" s="4"/>
      <c r="AP50" s="4"/>
      <c r="AQ50" s="5">
        <f t="shared" si="1"/>
        <v>-7421884.9400000013</v>
      </c>
    </row>
    <row r="51" spans="1:43" x14ac:dyDescent="0.2">
      <c r="A51" t="s">
        <v>56</v>
      </c>
      <c r="B51" t="s">
        <v>2</v>
      </c>
      <c r="C51" s="6">
        <v>199309</v>
      </c>
      <c r="D51" s="6">
        <v>65072.86</v>
      </c>
      <c r="E51" s="6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5">
        <f t="shared" si="1"/>
        <v>264381.86</v>
      </c>
    </row>
    <row r="52" spans="1:43" x14ac:dyDescent="0.2">
      <c r="A52" t="s">
        <v>56</v>
      </c>
      <c r="B52" t="s">
        <v>9</v>
      </c>
      <c r="C52" s="6">
        <v>-313881.7</v>
      </c>
      <c r="D52" s="6">
        <v>-139614.75</v>
      </c>
      <c r="E52" s="6"/>
      <c r="F52" s="4"/>
      <c r="G52" s="4">
        <v>5229284.4000000004</v>
      </c>
      <c r="H52" s="4">
        <v>-1280986.6100000001</v>
      </c>
      <c r="I52" s="4"/>
      <c r="J52" s="4"/>
      <c r="K52" s="4">
        <v>3397802.86</v>
      </c>
      <c r="L52" s="4">
        <v>-1512532.76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5">
        <f t="shared" si="1"/>
        <v>5380071.4399999995</v>
      </c>
    </row>
    <row r="53" spans="1:43" x14ac:dyDescent="0.2">
      <c r="A53" t="s">
        <v>57</v>
      </c>
      <c r="B53" t="s">
        <v>2</v>
      </c>
      <c r="C53" s="6">
        <v>-660438.35</v>
      </c>
      <c r="D53" s="6"/>
      <c r="E53" s="6"/>
      <c r="F53" s="4"/>
      <c r="G53" s="4">
        <v>-6419851.5199999996</v>
      </c>
      <c r="H53" s="4"/>
      <c r="I53" s="4"/>
      <c r="J53" s="4"/>
      <c r="K53" s="4">
        <v>-1985880.09</v>
      </c>
      <c r="L53" s="4"/>
      <c r="M53" s="4"/>
      <c r="N53" s="4"/>
      <c r="O53" s="4">
        <v>-860997.24</v>
      </c>
      <c r="P53" s="4"/>
      <c r="Q53" s="4"/>
      <c r="R53" s="4"/>
      <c r="S53" s="4">
        <v>-723458.58</v>
      </c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5">
        <f t="shared" si="1"/>
        <v>-10650625.779999999</v>
      </c>
    </row>
    <row r="54" spans="1:43" x14ac:dyDescent="0.2">
      <c r="A54" t="s">
        <v>57</v>
      </c>
      <c r="B54" t="s">
        <v>9</v>
      </c>
      <c r="C54" s="6">
        <v>-121866.81</v>
      </c>
      <c r="D54" s="6">
        <v>238689.2</v>
      </c>
      <c r="E54" s="6"/>
      <c r="F54" s="4"/>
      <c r="G54" s="4">
        <v>3359654.5</v>
      </c>
      <c r="H54" s="4">
        <v>460625.22</v>
      </c>
      <c r="I54" s="4"/>
      <c r="J54" s="4"/>
      <c r="K54" s="4">
        <v>-219559.83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5">
        <f t="shared" si="1"/>
        <v>3717542.2800000003</v>
      </c>
    </row>
    <row r="55" spans="1:43" x14ac:dyDescent="0.2">
      <c r="A55" t="s">
        <v>58</v>
      </c>
      <c r="B55" t="s">
        <v>9</v>
      </c>
      <c r="C55" s="6"/>
      <c r="D55" s="6"/>
      <c r="E55" s="6"/>
      <c r="F55" s="4"/>
      <c r="G55" s="4"/>
      <c r="H55" s="4"/>
      <c r="I55" s="4"/>
      <c r="J55" s="4"/>
      <c r="K55" s="4">
        <v>-1364687.46</v>
      </c>
      <c r="L55" s="4"/>
      <c r="M55" s="4"/>
      <c r="N55" s="4"/>
      <c r="O55" s="4">
        <v>-1283595.81</v>
      </c>
      <c r="P55" s="4"/>
      <c r="Q55" s="4"/>
      <c r="R55" s="4"/>
      <c r="S55" s="4">
        <v>-1440590.95</v>
      </c>
      <c r="T55" s="4"/>
      <c r="U55" s="4"/>
      <c r="V55" s="4"/>
      <c r="W55" s="4">
        <v>-1617090.25</v>
      </c>
      <c r="X55" s="4"/>
      <c r="Y55" s="4"/>
      <c r="Z55" s="4"/>
      <c r="AA55" s="4">
        <v>-1686543.67</v>
      </c>
      <c r="AB55" s="4"/>
      <c r="AC55" s="4"/>
      <c r="AD55" s="4"/>
      <c r="AE55" s="4">
        <v>-1552351.74</v>
      </c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5">
        <f t="shared" si="1"/>
        <v>-8944859.879999999</v>
      </c>
    </row>
    <row r="56" spans="1:43" x14ac:dyDescent="0.2">
      <c r="A56" t="s">
        <v>59</v>
      </c>
      <c r="B56" t="s">
        <v>9</v>
      </c>
      <c r="C56" s="6">
        <v>119564.17</v>
      </c>
      <c r="D56" s="6"/>
      <c r="E56" s="6"/>
      <c r="F56" s="4"/>
      <c r="G56" s="4">
        <v>-364573.7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5">
        <f t="shared" si="1"/>
        <v>-245009.53000000003</v>
      </c>
    </row>
    <row r="57" spans="1:43" x14ac:dyDescent="0.2">
      <c r="A57" t="s">
        <v>60</v>
      </c>
      <c r="B57" t="s">
        <v>9</v>
      </c>
      <c r="C57" s="6">
        <v>-22395.83</v>
      </c>
      <c r="D57" s="6"/>
      <c r="E57" s="6"/>
      <c r="F57" s="4"/>
      <c r="G57" s="4">
        <v>116984.93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5">
        <f t="shared" si="1"/>
        <v>94589.099999999991</v>
      </c>
    </row>
    <row r="58" spans="1:43" x14ac:dyDescent="0.2">
      <c r="A58" t="s">
        <v>64</v>
      </c>
      <c r="B58" t="s">
        <v>9</v>
      </c>
      <c r="C58" s="6">
        <v>-106598.37</v>
      </c>
      <c r="D58" s="6"/>
      <c r="E58" s="6"/>
      <c r="F58" s="4"/>
      <c r="G58" s="4">
        <v>-53395073.240000002</v>
      </c>
      <c r="H58" s="4">
        <v>-14455738.23</v>
      </c>
      <c r="I58" s="4"/>
      <c r="J58" s="4"/>
      <c r="K58" s="4">
        <v>-20253597.66</v>
      </c>
      <c r="L58" s="4">
        <v>-9007035.5500000007</v>
      </c>
      <c r="M58" s="4"/>
      <c r="N58" s="4"/>
      <c r="O58" s="4">
        <v>-2357095.71</v>
      </c>
      <c r="P58" s="4">
        <v>-8355914.4900000002</v>
      </c>
      <c r="Q58" s="4"/>
      <c r="R58" s="4"/>
      <c r="S58" s="4">
        <v>667313.06000000006</v>
      </c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5">
        <f t="shared" si="1"/>
        <v>-107263740.18999998</v>
      </c>
    </row>
    <row r="59" spans="1:43" x14ac:dyDescent="0.2">
      <c r="A59" t="s">
        <v>66</v>
      </c>
      <c r="B59" t="s">
        <v>2</v>
      </c>
      <c r="C59" s="6"/>
      <c r="D59" s="6"/>
      <c r="E59" s="6"/>
      <c r="F59" s="4"/>
      <c r="G59" s="4">
        <v>-781859.39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5">
        <f t="shared" si="1"/>
        <v>-781859.39</v>
      </c>
    </row>
    <row r="60" spans="1:43" x14ac:dyDescent="0.2">
      <c r="A60" t="s">
        <v>66</v>
      </c>
      <c r="B60" t="s">
        <v>9</v>
      </c>
      <c r="C60" s="6">
        <v>-475471.6</v>
      </c>
      <c r="D60" s="6">
        <v>-45097</v>
      </c>
      <c r="E60" s="6"/>
      <c r="F60" s="4"/>
      <c r="G60" s="4">
        <v>-7024420.7400000002</v>
      </c>
      <c r="H60" s="4">
        <v>-43179.5</v>
      </c>
      <c r="I60" s="4"/>
      <c r="J60" s="4"/>
      <c r="K60" s="4">
        <v>-565938</v>
      </c>
      <c r="L60" s="4">
        <v>-1068988.45</v>
      </c>
      <c r="M60" s="4"/>
      <c r="N60" s="4"/>
      <c r="O60" s="4">
        <v>-88523.25</v>
      </c>
      <c r="P60" s="4">
        <v>-65726</v>
      </c>
      <c r="Q60" s="4"/>
      <c r="R60" s="4"/>
      <c r="S60" s="4">
        <v>-37112.54</v>
      </c>
      <c r="T60" s="4">
        <v>-61593.71</v>
      </c>
      <c r="U60" s="4"/>
      <c r="V60" s="4"/>
      <c r="W60" s="4">
        <v>-35125.33</v>
      </c>
      <c r="X60" s="4">
        <v>-57780.52</v>
      </c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5">
        <f t="shared" si="1"/>
        <v>-9568956.6399999987</v>
      </c>
    </row>
    <row r="61" spans="1:43" x14ac:dyDescent="0.2">
      <c r="A61" t="s">
        <v>68</v>
      </c>
      <c r="B61" t="s">
        <v>9</v>
      </c>
      <c r="C61" s="6">
        <v>-776652.51</v>
      </c>
      <c r="D61" s="6">
        <v>54612.28</v>
      </c>
      <c r="E61" s="6"/>
      <c r="F61" s="4"/>
      <c r="G61" s="4">
        <v>-576364.81000000006</v>
      </c>
      <c r="H61" s="4">
        <v>-1151470.92</v>
      </c>
      <c r="I61" s="4"/>
      <c r="J61" s="4"/>
      <c r="K61" s="4">
        <v>-1940998.31</v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5">
        <f t="shared" si="1"/>
        <v>-4390874.2699999996</v>
      </c>
    </row>
    <row r="62" spans="1:43" x14ac:dyDescent="0.2">
      <c r="A62" t="s">
        <v>71</v>
      </c>
      <c r="B62" t="s">
        <v>9</v>
      </c>
      <c r="C62" s="6"/>
      <c r="D62" s="6"/>
      <c r="E62" s="6"/>
      <c r="F62" s="4"/>
      <c r="G62" s="4">
        <v>-8364</v>
      </c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5">
        <f t="shared" si="1"/>
        <v>-8364</v>
      </c>
    </row>
    <row r="63" spans="1:43" x14ac:dyDescent="0.2">
      <c r="A63" t="s">
        <v>72</v>
      </c>
      <c r="B63" t="s">
        <v>9</v>
      </c>
      <c r="C63" s="6"/>
      <c r="D63" s="6"/>
      <c r="E63" s="6"/>
      <c r="F63" s="4"/>
      <c r="G63" s="4">
        <v>1112102.25</v>
      </c>
      <c r="H63" s="4">
        <v>-1257328.4099999999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5">
        <f t="shared" si="1"/>
        <v>-145226.15999999992</v>
      </c>
    </row>
    <row r="64" spans="1:43" x14ac:dyDescent="0.2">
      <c r="A64" t="s">
        <v>73</v>
      </c>
      <c r="B64" t="s">
        <v>9</v>
      </c>
      <c r="C64" s="6">
        <v>276931</v>
      </c>
      <c r="D64" s="6">
        <v>51797.83</v>
      </c>
      <c r="E64" s="6"/>
      <c r="F64" s="4"/>
      <c r="G64" s="4">
        <v>-31263492.93</v>
      </c>
      <c r="H64" s="4">
        <v>9007297.9399999995</v>
      </c>
      <c r="I64" s="4"/>
      <c r="J64" s="4"/>
      <c r="K64" s="4">
        <v>2436123.5699999998</v>
      </c>
      <c r="L64" s="4">
        <v>7880151.9000000004</v>
      </c>
      <c r="M64" s="4"/>
      <c r="N64" s="4"/>
      <c r="O64" s="4">
        <v>-5214789.5599999996</v>
      </c>
      <c r="P64" s="4">
        <v>7926432.21</v>
      </c>
      <c r="Q64" s="4"/>
      <c r="R64" s="4"/>
      <c r="S64" s="4">
        <v>-6030600.2599999998</v>
      </c>
      <c r="T64" s="4"/>
      <c r="U64" s="4"/>
      <c r="V64" s="4"/>
      <c r="W64" s="4">
        <v>-4142506.58</v>
      </c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5">
        <f t="shared" si="1"/>
        <v>-19072654.880000003</v>
      </c>
    </row>
    <row r="65" spans="1:43" x14ac:dyDescent="0.2">
      <c r="A65" t="s">
        <v>75</v>
      </c>
      <c r="B65" t="s">
        <v>9</v>
      </c>
      <c r="C65" s="6"/>
      <c r="D65" s="6">
        <v>-53744</v>
      </c>
      <c r="E65" s="6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5">
        <f t="shared" si="1"/>
        <v>-53744</v>
      </c>
    </row>
    <row r="66" spans="1:43" x14ac:dyDescent="0.2">
      <c r="A66" t="s">
        <v>76</v>
      </c>
      <c r="B66" t="s">
        <v>2</v>
      </c>
      <c r="C66" s="6">
        <v>-176386.57</v>
      </c>
      <c r="D66" s="6"/>
      <c r="E66" s="6"/>
      <c r="F66" s="4"/>
      <c r="G66" s="4">
        <v>-6322328.1699999999</v>
      </c>
      <c r="H66" s="4"/>
      <c r="I66" s="4"/>
      <c r="J66" s="4"/>
      <c r="K66" s="4">
        <v>1142851.26</v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5">
        <f t="shared" ref="AQ66:AQ73" si="2">SUM(C66:AP66)</f>
        <v>-5355863.4800000004</v>
      </c>
    </row>
    <row r="67" spans="1:43" x14ac:dyDescent="0.2">
      <c r="A67" t="s">
        <v>76</v>
      </c>
      <c r="B67" t="s">
        <v>9</v>
      </c>
      <c r="C67" s="6">
        <v>2337454.33</v>
      </c>
      <c r="D67" s="6"/>
      <c r="E67" s="6"/>
      <c r="F67" s="4"/>
      <c r="G67" s="4">
        <v>-9498901.3699999992</v>
      </c>
      <c r="H67" s="4">
        <v>-194290.14</v>
      </c>
      <c r="I67" s="4"/>
      <c r="J67" s="4"/>
      <c r="K67" s="4">
        <v>-2593592.91</v>
      </c>
      <c r="L67" s="4"/>
      <c r="M67" s="4"/>
      <c r="N67" s="4"/>
      <c r="O67" s="4">
        <v>369183</v>
      </c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5">
        <f t="shared" si="2"/>
        <v>-9580147.0899999999</v>
      </c>
    </row>
    <row r="68" spans="1:43" x14ac:dyDescent="0.2">
      <c r="A68" t="s">
        <v>77</v>
      </c>
      <c r="B68" t="s">
        <v>9</v>
      </c>
      <c r="C68" s="6">
        <v>128666.22</v>
      </c>
      <c r="D68" s="6"/>
      <c r="E68" s="6"/>
      <c r="F68" s="4"/>
      <c r="G68" s="4">
        <v>427350.29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5">
        <f t="shared" si="2"/>
        <v>556016.51</v>
      </c>
    </row>
    <row r="69" spans="1:43" x14ac:dyDescent="0.2">
      <c r="A69" t="s">
        <v>79</v>
      </c>
      <c r="B69" t="s">
        <v>9</v>
      </c>
      <c r="C69" s="4">
        <v>-793314.4</v>
      </c>
      <c r="D69" s="4">
        <v>-193595.75</v>
      </c>
      <c r="E69" s="4"/>
      <c r="F69" s="4"/>
      <c r="G69" s="4">
        <v>2197640.31</v>
      </c>
      <c r="H69" s="4"/>
      <c r="I69" s="4"/>
      <c r="J69" s="4"/>
      <c r="K69" s="4">
        <v>1800273.15</v>
      </c>
      <c r="L69" s="4"/>
      <c r="M69" s="4"/>
      <c r="N69" s="4"/>
      <c r="O69" s="4">
        <v>1755138.72</v>
      </c>
      <c r="P69" s="4"/>
      <c r="Q69" s="4"/>
      <c r="R69" s="4"/>
      <c r="S69" s="4">
        <v>906043.07</v>
      </c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5">
        <f t="shared" si="2"/>
        <v>5672185.1000000006</v>
      </c>
    </row>
    <row r="70" spans="1:43" x14ac:dyDescent="0.2">
      <c r="A70" t="s">
        <v>80</v>
      </c>
      <c r="B70" t="s">
        <v>2</v>
      </c>
      <c r="C70" s="4">
        <v>1060347.33</v>
      </c>
      <c r="D70" s="4">
        <v>136617</v>
      </c>
      <c r="E70" s="4"/>
      <c r="F70" s="4"/>
      <c r="G70" s="4">
        <v>3205722.25</v>
      </c>
      <c r="H70" s="4"/>
      <c r="I70" s="4"/>
      <c r="J70" s="4"/>
      <c r="K70" s="4">
        <v>-651506.64</v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5">
        <f t="shared" si="2"/>
        <v>3751179.94</v>
      </c>
    </row>
    <row r="71" spans="1:43" x14ac:dyDescent="0.2">
      <c r="A71" t="s">
        <v>80</v>
      </c>
      <c r="B71" t="s">
        <v>9</v>
      </c>
      <c r="C71" s="4">
        <v>-4975205.3899999997</v>
      </c>
      <c r="D71" s="4">
        <v>148085.21</v>
      </c>
      <c r="E71" s="4"/>
      <c r="F71" s="4"/>
      <c r="G71" s="4">
        <v>-17667253.210000001</v>
      </c>
      <c r="H71" s="4">
        <v>4500767</v>
      </c>
      <c r="I71" s="4">
        <v>795.78</v>
      </c>
      <c r="J71" s="4"/>
      <c r="K71" s="4">
        <v>-57696430.189999998</v>
      </c>
      <c r="L71" s="4">
        <v>-2839461.94</v>
      </c>
      <c r="M71" s="4"/>
      <c r="N71" s="4"/>
      <c r="O71" s="4">
        <v>-19884581.75</v>
      </c>
      <c r="P71" s="4">
        <v>-4904472.8600000003</v>
      </c>
      <c r="Q71" s="4"/>
      <c r="R71" s="4"/>
      <c r="S71" s="4">
        <v>-12947145.27</v>
      </c>
      <c r="T71" s="4">
        <v>-921949.55</v>
      </c>
      <c r="U71" s="4"/>
      <c r="V71" s="4"/>
      <c r="W71" s="4">
        <v>-1893220.51</v>
      </c>
      <c r="X71" s="4">
        <v>-57780.52</v>
      </c>
      <c r="Y71" s="4"/>
      <c r="Z71" s="4"/>
      <c r="AA71" s="4">
        <v>-1013120.59</v>
      </c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5">
        <f t="shared" si="2"/>
        <v>-120150973.78999999</v>
      </c>
    </row>
    <row r="72" spans="1:43" x14ac:dyDescent="0.2">
      <c r="A72" t="s">
        <v>81</v>
      </c>
      <c r="B72" t="s">
        <v>9</v>
      </c>
      <c r="C72" s="4">
        <v>10038.49</v>
      </c>
      <c r="D72" s="4"/>
      <c r="E72" s="4"/>
      <c r="F72" s="4"/>
      <c r="G72" s="4">
        <v>148509.57</v>
      </c>
      <c r="H72" s="4">
        <v>65033.75</v>
      </c>
      <c r="I72" s="4"/>
      <c r="J72" s="4"/>
      <c r="K72" s="4">
        <v>175179.82</v>
      </c>
      <c r="L72" s="4">
        <v>31781.81</v>
      </c>
      <c r="M72" s="4"/>
      <c r="N72" s="4"/>
      <c r="O72" s="4">
        <v>188717.85</v>
      </c>
      <c r="P72" s="4">
        <v>44981.62</v>
      </c>
      <c r="Q72" s="4"/>
      <c r="R72" s="4"/>
      <c r="S72" s="4">
        <v>-194</v>
      </c>
      <c r="T72" s="4">
        <v>-17975.79</v>
      </c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5">
        <f t="shared" si="2"/>
        <v>646073.12</v>
      </c>
    </row>
    <row r="73" spans="1:43" x14ac:dyDescent="0.2">
      <c r="A73" t="s">
        <v>82</v>
      </c>
      <c r="B73" t="s">
        <v>9</v>
      </c>
      <c r="C73" s="4"/>
      <c r="D73" s="4"/>
      <c r="E73" s="4"/>
      <c r="F73" s="4"/>
      <c r="G73" s="4">
        <v>-331734.07</v>
      </c>
      <c r="H73" s="4">
        <v>1087301.27</v>
      </c>
      <c r="I73" s="4"/>
      <c r="J73" s="4"/>
      <c r="K73" s="4">
        <v>46850.79</v>
      </c>
      <c r="L73" s="4">
        <v>96375.86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5">
        <f t="shared" si="2"/>
        <v>898793.85</v>
      </c>
    </row>
    <row r="74" spans="1:43" s="3" customFormat="1" ht="13.5" thickBot="1" x14ac:dyDescent="0.25">
      <c r="A74" s="7" t="s">
        <v>83</v>
      </c>
      <c r="B74" s="7"/>
      <c r="C74" s="8">
        <f t="shared" ref="C74:AQ74" si="3">SUM(C3:C73)</f>
        <v>-7982158.1399999997</v>
      </c>
      <c r="D74" s="8">
        <f t="shared" si="3"/>
        <v>-1399442.19</v>
      </c>
      <c r="E74" s="8">
        <f t="shared" si="3"/>
        <v>1408.7799999999997</v>
      </c>
      <c r="F74" s="8">
        <f t="shared" si="3"/>
        <v>0</v>
      </c>
      <c r="G74" s="8">
        <f t="shared" si="3"/>
        <v>-116004159.50999999</v>
      </c>
      <c r="H74" s="8">
        <f t="shared" si="3"/>
        <v>8656390.799999997</v>
      </c>
      <c r="I74" s="8">
        <f t="shared" si="3"/>
        <v>-50125.08</v>
      </c>
      <c r="J74" s="8">
        <f t="shared" si="3"/>
        <v>0</v>
      </c>
      <c r="K74" s="8">
        <f t="shared" si="3"/>
        <v>-53527888.550000004</v>
      </c>
      <c r="L74" s="8">
        <f t="shared" si="3"/>
        <v>-7362087.5399999972</v>
      </c>
      <c r="M74" s="8">
        <f t="shared" si="3"/>
        <v>0</v>
      </c>
      <c r="N74" s="8">
        <f t="shared" si="3"/>
        <v>0</v>
      </c>
      <c r="O74" s="8">
        <f t="shared" si="3"/>
        <v>-13936027.890000002</v>
      </c>
      <c r="P74" s="8">
        <f t="shared" si="3"/>
        <v>-5823929.6400000015</v>
      </c>
      <c r="Q74" s="8">
        <f t="shared" si="3"/>
        <v>0</v>
      </c>
      <c r="R74" s="8">
        <f t="shared" si="3"/>
        <v>0</v>
      </c>
      <c r="S74" s="8">
        <f t="shared" si="3"/>
        <v>-3659021.129999999</v>
      </c>
      <c r="T74" s="8">
        <f t="shared" si="3"/>
        <v>-3357966.4299999997</v>
      </c>
      <c r="U74" s="8">
        <f t="shared" si="3"/>
        <v>0</v>
      </c>
      <c r="V74" s="8">
        <f t="shared" si="3"/>
        <v>0</v>
      </c>
      <c r="W74" s="8">
        <f t="shared" si="3"/>
        <v>4169650.74</v>
      </c>
      <c r="X74" s="8">
        <f t="shared" si="3"/>
        <v>1820348.0599999998</v>
      </c>
      <c r="Y74" s="8">
        <f t="shared" si="3"/>
        <v>0</v>
      </c>
      <c r="Z74" s="8">
        <f t="shared" si="3"/>
        <v>0</v>
      </c>
      <c r="AA74" s="8">
        <f t="shared" si="3"/>
        <v>-2666994.04</v>
      </c>
      <c r="AB74" s="8">
        <f t="shared" si="3"/>
        <v>633784.42000000004</v>
      </c>
      <c r="AC74" s="8">
        <f t="shared" si="3"/>
        <v>0</v>
      </c>
      <c r="AD74" s="8">
        <f t="shared" si="3"/>
        <v>0</v>
      </c>
      <c r="AE74" s="8">
        <f t="shared" si="3"/>
        <v>-988683.92</v>
      </c>
      <c r="AF74" s="8">
        <f t="shared" si="3"/>
        <v>-43083.58</v>
      </c>
      <c r="AG74" s="8">
        <f t="shared" si="3"/>
        <v>0</v>
      </c>
      <c r="AH74" s="8">
        <f t="shared" si="3"/>
        <v>0</v>
      </c>
      <c r="AI74" s="8">
        <f t="shared" si="3"/>
        <v>197103.25</v>
      </c>
      <c r="AJ74" s="8">
        <f t="shared" si="3"/>
        <v>-26984.71</v>
      </c>
      <c r="AK74" s="8">
        <f t="shared" si="3"/>
        <v>0</v>
      </c>
      <c r="AL74" s="8">
        <f t="shared" si="3"/>
        <v>0</v>
      </c>
      <c r="AM74" s="8">
        <f t="shared" si="3"/>
        <v>118105.22999999998</v>
      </c>
      <c r="AN74" s="8">
        <f t="shared" si="3"/>
        <v>0</v>
      </c>
      <c r="AO74" s="8">
        <f t="shared" si="3"/>
        <v>0</v>
      </c>
      <c r="AP74" s="8">
        <f t="shared" si="3"/>
        <v>0</v>
      </c>
      <c r="AQ74" s="8">
        <f t="shared" si="3"/>
        <v>-201231761.0699999</v>
      </c>
    </row>
    <row r="75" spans="1:43" x14ac:dyDescent="0.2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5"/>
    </row>
    <row r="76" spans="1:43" x14ac:dyDescent="0.2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5"/>
    </row>
    <row r="77" spans="1:43" x14ac:dyDescent="0.2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5"/>
    </row>
    <row r="78" spans="1:43" x14ac:dyDescent="0.2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5"/>
    </row>
    <row r="79" spans="1:43" x14ac:dyDescent="0.2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5"/>
    </row>
    <row r="80" spans="1:43" x14ac:dyDescent="0.2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5"/>
    </row>
    <row r="81" spans="3:43" x14ac:dyDescent="0.2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5"/>
    </row>
    <row r="82" spans="3:43" x14ac:dyDescent="0.2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5"/>
    </row>
    <row r="83" spans="3:43" x14ac:dyDescent="0.2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5"/>
    </row>
    <row r="84" spans="3:43" x14ac:dyDescent="0.2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5"/>
    </row>
    <row r="85" spans="3:43" x14ac:dyDescent="0.2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5"/>
    </row>
    <row r="86" spans="3:43" x14ac:dyDescent="0.2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5"/>
    </row>
    <row r="87" spans="3:43" x14ac:dyDescent="0.2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5"/>
    </row>
    <row r="88" spans="3:43" x14ac:dyDescent="0.2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5"/>
    </row>
    <row r="89" spans="3:43" x14ac:dyDescent="0.2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5"/>
    </row>
    <row r="90" spans="3:43" x14ac:dyDescent="0.2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5"/>
    </row>
    <row r="91" spans="3:43" x14ac:dyDescent="0.2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5"/>
    </row>
    <row r="92" spans="3:43" x14ac:dyDescent="0.2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5"/>
    </row>
    <row r="93" spans="3:43" x14ac:dyDescent="0.2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5"/>
    </row>
    <row r="94" spans="3:43" x14ac:dyDescent="0.2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5"/>
    </row>
    <row r="95" spans="3:43" x14ac:dyDescent="0.2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5"/>
    </row>
    <row r="96" spans="3:43" x14ac:dyDescent="0.2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5"/>
    </row>
    <row r="97" spans="3:43" x14ac:dyDescent="0.2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5"/>
    </row>
    <row r="98" spans="3:43" x14ac:dyDescent="0.2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5"/>
    </row>
    <row r="99" spans="3:43" x14ac:dyDescent="0.2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5"/>
    </row>
    <row r="100" spans="3:43" x14ac:dyDescent="0.2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5"/>
    </row>
    <row r="101" spans="3:43" x14ac:dyDescent="0.2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5"/>
    </row>
    <row r="102" spans="3:43" x14ac:dyDescent="0.2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5"/>
    </row>
    <row r="103" spans="3:43" x14ac:dyDescent="0.2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5"/>
    </row>
    <row r="104" spans="3:43" x14ac:dyDescent="0.2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5"/>
    </row>
    <row r="105" spans="3:43" x14ac:dyDescent="0.2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5"/>
    </row>
    <row r="106" spans="3:43" x14ac:dyDescent="0.2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5"/>
    </row>
    <row r="107" spans="3:43" x14ac:dyDescent="0.2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5"/>
    </row>
    <row r="108" spans="3:43" x14ac:dyDescent="0.2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5"/>
    </row>
    <row r="109" spans="3:43" x14ac:dyDescent="0.2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5"/>
    </row>
    <row r="110" spans="3:43" x14ac:dyDescent="0.2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5"/>
    </row>
    <row r="111" spans="3:43" x14ac:dyDescent="0.2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5"/>
    </row>
    <row r="112" spans="3:43" x14ac:dyDescent="0.2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5"/>
    </row>
    <row r="113" spans="3:43" x14ac:dyDescent="0.2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5"/>
    </row>
    <row r="114" spans="3:43" x14ac:dyDescent="0.2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5"/>
    </row>
    <row r="115" spans="3:43" x14ac:dyDescent="0.2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5"/>
    </row>
    <row r="116" spans="3:43" x14ac:dyDescent="0.2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5"/>
    </row>
    <row r="117" spans="3:43" x14ac:dyDescent="0.2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5"/>
    </row>
    <row r="118" spans="3:43" x14ac:dyDescent="0.2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5"/>
    </row>
    <row r="119" spans="3:43" x14ac:dyDescent="0.2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5"/>
    </row>
    <row r="120" spans="3:43" x14ac:dyDescent="0.2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5"/>
    </row>
    <row r="121" spans="3:43" x14ac:dyDescent="0.2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5"/>
    </row>
    <row r="122" spans="3:43" x14ac:dyDescent="0.2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5"/>
    </row>
    <row r="123" spans="3:43" x14ac:dyDescent="0.2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5"/>
    </row>
    <row r="124" spans="3:43" x14ac:dyDescent="0.2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5"/>
    </row>
    <row r="125" spans="3:43" x14ac:dyDescent="0.2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5"/>
    </row>
    <row r="126" spans="3:43" x14ac:dyDescent="0.2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5"/>
    </row>
    <row r="127" spans="3:43" x14ac:dyDescent="0.2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5"/>
    </row>
    <row r="128" spans="3:43" x14ac:dyDescent="0.2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5"/>
    </row>
    <row r="129" spans="3:43" x14ac:dyDescent="0.2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5"/>
    </row>
    <row r="130" spans="3:43" x14ac:dyDescent="0.2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5"/>
    </row>
    <row r="131" spans="3:43" x14ac:dyDescent="0.2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5"/>
    </row>
    <row r="132" spans="3:43" x14ac:dyDescent="0.2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5"/>
    </row>
    <row r="133" spans="3:43" x14ac:dyDescent="0.2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5"/>
    </row>
    <row r="134" spans="3:43" x14ac:dyDescent="0.2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5"/>
    </row>
    <row r="135" spans="3:43" x14ac:dyDescent="0.2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5"/>
    </row>
    <row r="136" spans="3:43" x14ac:dyDescent="0.2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5"/>
    </row>
    <row r="137" spans="3:43" x14ac:dyDescent="0.2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5"/>
    </row>
    <row r="138" spans="3:43" x14ac:dyDescent="0.2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5"/>
    </row>
    <row r="139" spans="3:43" x14ac:dyDescent="0.2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5"/>
    </row>
    <row r="140" spans="3:43" x14ac:dyDescent="0.2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5"/>
    </row>
    <row r="141" spans="3:43" x14ac:dyDescent="0.2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5"/>
    </row>
    <row r="142" spans="3:43" x14ac:dyDescent="0.2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5"/>
    </row>
    <row r="143" spans="3:43" x14ac:dyDescent="0.2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5"/>
    </row>
    <row r="144" spans="3:43" x14ac:dyDescent="0.2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5"/>
    </row>
    <row r="145" spans="3:43" x14ac:dyDescent="0.2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5"/>
    </row>
    <row r="146" spans="3:43" x14ac:dyDescent="0.2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5"/>
    </row>
    <row r="147" spans="3:43" x14ac:dyDescent="0.2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5"/>
    </row>
    <row r="148" spans="3:43" x14ac:dyDescent="0.2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5"/>
    </row>
    <row r="149" spans="3:43" x14ac:dyDescent="0.2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5"/>
    </row>
    <row r="150" spans="3:43" x14ac:dyDescent="0.2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5"/>
    </row>
    <row r="151" spans="3:43" x14ac:dyDescent="0.2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5"/>
    </row>
    <row r="152" spans="3:43" x14ac:dyDescent="0.2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5"/>
    </row>
    <row r="153" spans="3:43" x14ac:dyDescent="0.2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5"/>
    </row>
    <row r="154" spans="3:43" x14ac:dyDescent="0.2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5"/>
    </row>
    <row r="155" spans="3:43" x14ac:dyDescent="0.2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5"/>
    </row>
    <row r="156" spans="3:43" x14ac:dyDescent="0.2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5"/>
    </row>
    <row r="157" spans="3:43" x14ac:dyDescent="0.2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5"/>
    </row>
    <row r="158" spans="3:43" x14ac:dyDescent="0.2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5"/>
    </row>
    <row r="159" spans="3:43" x14ac:dyDescent="0.2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5"/>
    </row>
    <row r="160" spans="3:43" x14ac:dyDescent="0.2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5"/>
    </row>
    <row r="161" spans="3:43" x14ac:dyDescent="0.2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5"/>
    </row>
    <row r="162" spans="3:43" x14ac:dyDescent="0.2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5"/>
    </row>
    <row r="163" spans="3:43" x14ac:dyDescent="0.2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5"/>
    </row>
    <row r="164" spans="3:43" x14ac:dyDescent="0.2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5"/>
    </row>
    <row r="165" spans="3:43" x14ac:dyDescent="0.2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5"/>
    </row>
    <row r="166" spans="3:43" x14ac:dyDescent="0.2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5"/>
    </row>
    <row r="167" spans="3:43" x14ac:dyDescent="0.2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5"/>
    </row>
    <row r="168" spans="3:43" x14ac:dyDescent="0.2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5"/>
    </row>
    <row r="169" spans="3:43" x14ac:dyDescent="0.2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5"/>
    </row>
    <row r="170" spans="3:43" x14ac:dyDescent="0.2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5"/>
    </row>
    <row r="171" spans="3:43" x14ac:dyDescent="0.2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5"/>
    </row>
    <row r="172" spans="3:43" x14ac:dyDescent="0.2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5"/>
    </row>
    <row r="173" spans="3:43" x14ac:dyDescent="0.2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5"/>
    </row>
    <row r="174" spans="3:43" x14ac:dyDescent="0.2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5"/>
    </row>
    <row r="175" spans="3:43" x14ac:dyDescent="0.2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5"/>
    </row>
    <row r="176" spans="3:43" x14ac:dyDescent="0.2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5"/>
    </row>
    <row r="177" spans="3:43" x14ac:dyDescent="0.2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5"/>
    </row>
    <row r="178" spans="3:43" x14ac:dyDescent="0.2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5"/>
    </row>
    <row r="179" spans="3:43" x14ac:dyDescent="0.2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5"/>
    </row>
    <row r="180" spans="3:43" x14ac:dyDescent="0.2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5"/>
    </row>
    <row r="181" spans="3:43" x14ac:dyDescent="0.2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5"/>
    </row>
    <row r="182" spans="3:43" x14ac:dyDescent="0.2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5"/>
    </row>
    <row r="183" spans="3:43" x14ac:dyDescent="0.2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5"/>
    </row>
    <row r="184" spans="3:43" x14ac:dyDescent="0.2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5"/>
    </row>
    <row r="185" spans="3:43" x14ac:dyDescent="0.2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5"/>
    </row>
    <row r="186" spans="3:43" x14ac:dyDescent="0.2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5"/>
    </row>
    <row r="187" spans="3:43" x14ac:dyDescent="0.2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5"/>
    </row>
    <row r="188" spans="3:43" x14ac:dyDescent="0.2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5"/>
    </row>
    <row r="189" spans="3:43" x14ac:dyDescent="0.2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5"/>
    </row>
    <row r="190" spans="3:43" x14ac:dyDescent="0.2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5"/>
    </row>
    <row r="191" spans="3:43" x14ac:dyDescent="0.2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5"/>
    </row>
    <row r="192" spans="3:43" x14ac:dyDescent="0.2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5"/>
    </row>
    <row r="193" spans="3:43" x14ac:dyDescent="0.2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5"/>
    </row>
    <row r="194" spans="3:43" x14ac:dyDescent="0.2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5"/>
    </row>
    <row r="195" spans="3:43" x14ac:dyDescent="0.2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5"/>
    </row>
    <row r="196" spans="3:43" x14ac:dyDescent="0.2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5"/>
    </row>
    <row r="197" spans="3:43" x14ac:dyDescent="0.2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5"/>
    </row>
    <row r="198" spans="3:43" x14ac:dyDescent="0.2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5"/>
    </row>
    <row r="199" spans="3:43" x14ac:dyDescent="0.2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5"/>
    </row>
    <row r="200" spans="3:43" x14ac:dyDescent="0.2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5"/>
    </row>
    <row r="201" spans="3:43" x14ac:dyDescent="0.2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5"/>
    </row>
    <row r="202" spans="3:43" x14ac:dyDescent="0.2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5"/>
    </row>
    <row r="203" spans="3:43" x14ac:dyDescent="0.2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5"/>
    </row>
    <row r="204" spans="3:43" x14ac:dyDescent="0.2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5"/>
    </row>
    <row r="205" spans="3:43" x14ac:dyDescent="0.2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5"/>
    </row>
    <row r="206" spans="3:43" x14ac:dyDescent="0.2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5"/>
    </row>
    <row r="207" spans="3:43" x14ac:dyDescent="0.2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5"/>
    </row>
    <row r="208" spans="3:43" x14ac:dyDescent="0.2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5"/>
    </row>
    <row r="209" spans="3:43" x14ac:dyDescent="0.2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5"/>
    </row>
    <row r="210" spans="3:43" x14ac:dyDescent="0.2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5"/>
    </row>
    <row r="211" spans="3:43" x14ac:dyDescent="0.2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5"/>
    </row>
    <row r="212" spans="3:43" x14ac:dyDescent="0.2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5"/>
    </row>
    <row r="213" spans="3:43" x14ac:dyDescent="0.2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5"/>
    </row>
    <row r="214" spans="3:43" x14ac:dyDescent="0.2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5"/>
    </row>
    <row r="215" spans="3:43" x14ac:dyDescent="0.2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5"/>
    </row>
    <row r="216" spans="3:43" x14ac:dyDescent="0.2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5"/>
    </row>
    <row r="217" spans="3:43" x14ac:dyDescent="0.2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5"/>
    </row>
    <row r="218" spans="3:43" x14ac:dyDescent="0.2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5"/>
    </row>
    <row r="219" spans="3:43" x14ac:dyDescent="0.2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5"/>
    </row>
    <row r="220" spans="3:43" x14ac:dyDescent="0.2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5"/>
    </row>
    <row r="221" spans="3:43" x14ac:dyDescent="0.2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5"/>
    </row>
    <row r="222" spans="3:43" x14ac:dyDescent="0.2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5"/>
    </row>
    <row r="223" spans="3:43" x14ac:dyDescent="0.2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5"/>
    </row>
    <row r="224" spans="3:43" x14ac:dyDescent="0.2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5"/>
    </row>
    <row r="225" spans="3:43" x14ac:dyDescent="0.2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5"/>
    </row>
    <row r="226" spans="3:43" x14ac:dyDescent="0.2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5"/>
    </row>
    <row r="227" spans="3:43" x14ac:dyDescent="0.2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5"/>
    </row>
    <row r="228" spans="3:43" x14ac:dyDescent="0.2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5"/>
    </row>
    <row r="229" spans="3:43" x14ac:dyDescent="0.2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5"/>
    </row>
    <row r="230" spans="3:43" x14ac:dyDescent="0.2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5"/>
    </row>
    <row r="231" spans="3:43" x14ac:dyDescent="0.2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5"/>
    </row>
    <row r="232" spans="3:43" x14ac:dyDescent="0.2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5"/>
    </row>
    <row r="233" spans="3:43" x14ac:dyDescent="0.2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5"/>
    </row>
    <row r="234" spans="3:43" x14ac:dyDescent="0.2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5"/>
    </row>
    <row r="235" spans="3:43" x14ac:dyDescent="0.2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5"/>
    </row>
    <row r="236" spans="3:43" x14ac:dyDescent="0.2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5"/>
    </row>
    <row r="237" spans="3:43" x14ac:dyDescent="0.2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5"/>
    </row>
    <row r="238" spans="3:43" x14ac:dyDescent="0.2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5"/>
    </row>
    <row r="239" spans="3:43" x14ac:dyDescent="0.2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5"/>
    </row>
    <row r="240" spans="3:43" x14ac:dyDescent="0.2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5"/>
    </row>
    <row r="241" spans="3:43" x14ac:dyDescent="0.2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5"/>
    </row>
    <row r="242" spans="3:43" x14ac:dyDescent="0.2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5"/>
    </row>
    <row r="243" spans="3:43" x14ac:dyDescent="0.2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5"/>
    </row>
    <row r="244" spans="3:43" x14ac:dyDescent="0.2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5"/>
    </row>
    <row r="245" spans="3:43" x14ac:dyDescent="0.2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5"/>
    </row>
    <row r="246" spans="3:43" x14ac:dyDescent="0.2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5"/>
    </row>
    <row r="247" spans="3:43" x14ac:dyDescent="0.2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5"/>
    </row>
    <row r="248" spans="3:43" x14ac:dyDescent="0.2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5"/>
    </row>
    <row r="249" spans="3:43" x14ac:dyDescent="0.2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5"/>
    </row>
    <row r="250" spans="3:43" x14ac:dyDescent="0.2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5"/>
    </row>
    <row r="251" spans="3:43" x14ac:dyDescent="0.2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5"/>
    </row>
    <row r="252" spans="3:43" x14ac:dyDescent="0.2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5"/>
    </row>
    <row r="253" spans="3:43" x14ac:dyDescent="0.2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5"/>
    </row>
    <row r="254" spans="3:43" x14ac:dyDescent="0.2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5"/>
    </row>
    <row r="255" spans="3:43" x14ac:dyDescent="0.2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5"/>
    </row>
    <row r="256" spans="3:43" x14ac:dyDescent="0.2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5"/>
    </row>
    <row r="257" spans="3:43" x14ac:dyDescent="0.2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5"/>
    </row>
    <row r="258" spans="3:43" x14ac:dyDescent="0.2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5"/>
    </row>
    <row r="259" spans="3:43" x14ac:dyDescent="0.2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5"/>
    </row>
    <row r="260" spans="3:43" x14ac:dyDescent="0.2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5"/>
    </row>
    <row r="261" spans="3:43" x14ac:dyDescent="0.2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5"/>
    </row>
    <row r="262" spans="3:43" x14ac:dyDescent="0.2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5"/>
    </row>
    <row r="263" spans="3:43" x14ac:dyDescent="0.2"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5"/>
    </row>
    <row r="264" spans="3:43" x14ac:dyDescent="0.2"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5"/>
    </row>
    <row r="265" spans="3:43" x14ac:dyDescent="0.2"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5"/>
    </row>
    <row r="266" spans="3:43" x14ac:dyDescent="0.2"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5"/>
    </row>
    <row r="267" spans="3:43" x14ac:dyDescent="0.2"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5"/>
    </row>
    <row r="268" spans="3:43" x14ac:dyDescent="0.2"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5"/>
    </row>
    <row r="269" spans="3:43" x14ac:dyDescent="0.2"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5"/>
    </row>
    <row r="270" spans="3:43" x14ac:dyDescent="0.2"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5"/>
    </row>
    <row r="271" spans="3:43" x14ac:dyDescent="0.2"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5"/>
    </row>
    <row r="272" spans="3:43" x14ac:dyDescent="0.2"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5"/>
    </row>
    <row r="273" spans="3:43" x14ac:dyDescent="0.2"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5"/>
    </row>
    <row r="274" spans="3:43" x14ac:dyDescent="0.2"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5"/>
    </row>
    <row r="275" spans="3:43" x14ac:dyDescent="0.2"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5"/>
    </row>
    <row r="276" spans="3:43" x14ac:dyDescent="0.2"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5"/>
    </row>
    <row r="277" spans="3:43" x14ac:dyDescent="0.2"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5"/>
    </row>
    <row r="278" spans="3:43" x14ac:dyDescent="0.2"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5"/>
    </row>
    <row r="279" spans="3:43" x14ac:dyDescent="0.2"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5"/>
    </row>
    <row r="280" spans="3:43" x14ac:dyDescent="0.2"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5"/>
    </row>
    <row r="281" spans="3:43" x14ac:dyDescent="0.2"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5"/>
    </row>
    <row r="282" spans="3:43" x14ac:dyDescent="0.2"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5"/>
    </row>
    <row r="283" spans="3:43" x14ac:dyDescent="0.2"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5"/>
    </row>
    <row r="284" spans="3:43" x14ac:dyDescent="0.2"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5"/>
    </row>
    <row r="285" spans="3:43" x14ac:dyDescent="0.2"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5"/>
    </row>
    <row r="286" spans="3:43" x14ac:dyDescent="0.2"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5"/>
    </row>
    <row r="287" spans="3:43" x14ac:dyDescent="0.2"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5"/>
    </row>
    <row r="288" spans="3:43" x14ac:dyDescent="0.2"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5"/>
    </row>
    <row r="289" spans="3:43" x14ac:dyDescent="0.2"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5"/>
    </row>
    <row r="290" spans="3:43" x14ac:dyDescent="0.2"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5"/>
    </row>
    <row r="291" spans="3:43" x14ac:dyDescent="0.2"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5"/>
    </row>
    <row r="292" spans="3:43" x14ac:dyDescent="0.2"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5"/>
    </row>
    <row r="293" spans="3:43" x14ac:dyDescent="0.2"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5"/>
    </row>
    <row r="294" spans="3:43" x14ac:dyDescent="0.2"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5"/>
    </row>
    <row r="295" spans="3:43" x14ac:dyDescent="0.2"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5"/>
    </row>
    <row r="296" spans="3:43" x14ac:dyDescent="0.2"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5"/>
    </row>
    <row r="297" spans="3:43" x14ac:dyDescent="0.2"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5"/>
    </row>
    <row r="298" spans="3:43" x14ac:dyDescent="0.2"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5"/>
    </row>
    <row r="299" spans="3:43" x14ac:dyDescent="0.2"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5"/>
    </row>
    <row r="300" spans="3:43" x14ac:dyDescent="0.2"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5"/>
    </row>
    <row r="301" spans="3:43" x14ac:dyDescent="0.2"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5"/>
    </row>
    <row r="302" spans="3:43" x14ac:dyDescent="0.2"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5"/>
    </row>
    <row r="303" spans="3:43" x14ac:dyDescent="0.2"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5"/>
    </row>
    <row r="304" spans="3:43" x14ac:dyDescent="0.2"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5"/>
    </row>
    <row r="305" spans="3:43" x14ac:dyDescent="0.2"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5"/>
    </row>
    <row r="306" spans="3:43" x14ac:dyDescent="0.2"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5"/>
    </row>
    <row r="307" spans="3:43" x14ac:dyDescent="0.2"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5"/>
    </row>
    <row r="308" spans="3:43" x14ac:dyDescent="0.2"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5"/>
    </row>
    <row r="309" spans="3:43" x14ac:dyDescent="0.2"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5"/>
    </row>
    <row r="310" spans="3:43" x14ac:dyDescent="0.2"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5"/>
    </row>
    <row r="311" spans="3:43" x14ac:dyDescent="0.2"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5"/>
    </row>
    <row r="312" spans="3:43" x14ac:dyDescent="0.2"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5"/>
    </row>
    <row r="313" spans="3:43" x14ac:dyDescent="0.2"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5"/>
    </row>
    <row r="314" spans="3:43" x14ac:dyDescent="0.2"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5"/>
    </row>
    <row r="315" spans="3:43" x14ac:dyDescent="0.2"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5"/>
    </row>
    <row r="316" spans="3:43" x14ac:dyDescent="0.2"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5"/>
    </row>
    <row r="317" spans="3:43" x14ac:dyDescent="0.2"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5"/>
    </row>
    <row r="318" spans="3:43" x14ac:dyDescent="0.2"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5"/>
    </row>
    <row r="319" spans="3:43" x14ac:dyDescent="0.2"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5"/>
    </row>
    <row r="320" spans="3:43" x14ac:dyDescent="0.2"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5"/>
    </row>
    <row r="321" spans="3:43" x14ac:dyDescent="0.2"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5"/>
    </row>
    <row r="322" spans="3:43" x14ac:dyDescent="0.2"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5"/>
    </row>
    <row r="323" spans="3:43" x14ac:dyDescent="0.2"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5"/>
    </row>
    <row r="324" spans="3:43" x14ac:dyDescent="0.2"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5"/>
    </row>
    <row r="325" spans="3:43" x14ac:dyDescent="0.2"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5"/>
    </row>
    <row r="326" spans="3:43" x14ac:dyDescent="0.2"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5"/>
    </row>
    <row r="327" spans="3:43" x14ac:dyDescent="0.2"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5"/>
    </row>
    <row r="328" spans="3:43" x14ac:dyDescent="0.2"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5"/>
    </row>
    <row r="329" spans="3:43" x14ac:dyDescent="0.2"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5"/>
    </row>
    <row r="330" spans="3:43" x14ac:dyDescent="0.2"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5"/>
    </row>
    <row r="331" spans="3:43" x14ac:dyDescent="0.2"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5"/>
    </row>
    <row r="332" spans="3:43" x14ac:dyDescent="0.2"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5"/>
    </row>
    <row r="333" spans="3:43" x14ac:dyDescent="0.2"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5"/>
    </row>
    <row r="334" spans="3:43" x14ac:dyDescent="0.2"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5"/>
    </row>
    <row r="335" spans="3:43" x14ac:dyDescent="0.2"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5"/>
    </row>
    <row r="336" spans="3:43" x14ac:dyDescent="0.2"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5"/>
    </row>
    <row r="337" spans="3:43" x14ac:dyDescent="0.2"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5"/>
    </row>
    <row r="338" spans="3:43" x14ac:dyDescent="0.2"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5"/>
    </row>
    <row r="339" spans="3:43" x14ac:dyDescent="0.2"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5"/>
    </row>
    <row r="340" spans="3:43" x14ac:dyDescent="0.2"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5"/>
    </row>
    <row r="341" spans="3:43" x14ac:dyDescent="0.2"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5"/>
    </row>
    <row r="342" spans="3:43" x14ac:dyDescent="0.2"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5"/>
    </row>
    <row r="343" spans="3:43" x14ac:dyDescent="0.2"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5"/>
    </row>
    <row r="344" spans="3:43" x14ac:dyDescent="0.2"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5"/>
    </row>
    <row r="345" spans="3:43" x14ac:dyDescent="0.2"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5"/>
    </row>
    <row r="346" spans="3:43" x14ac:dyDescent="0.2"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5"/>
    </row>
    <row r="347" spans="3:43" x14ac:dyDescent="0.2"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5"/>
    </row>
    <row r="348" spans="3:43" x14ac:dyDescent="0.2"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5"/>
    </row>
    <row r="349" spans="3:43" x14ac:dyDescent="0.2"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5"/>
    </row>
    <row r="350" spans="3:43" x14ac:dyDescent="0.2"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5"/>
    </row>
    <row r="351" spans="3:43" x14ac:dyDescent="0.2"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5"/>
    </row>
    <row r="352" spans="3:43" x14ac:dyDescent="0.2"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5"/>
    </row>
    <row r="353" spans="3:43" x14ac:dyDescent="0.2"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5"/>
    </row>
    <row r="354" spans="3:43" x14ac:dyDescent="0.2"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5"/>
    </row>
    <row r="355" spans="3:43" x14ac:dyDescent="0.2"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5"/>
    </row>
    <row r="356" spans="3:43" x14ac:dyDescent="0.2"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5"/>
    </row>
    <row r="357" spans="3:43" x14ac:dyDescent="0.2"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5"/>
    </row>
    <row r="358" spans="3:43" x14ac:dyDescent="0.2"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5"/>
    </row>
    <row r="359" spans="3:43" x14ac:dyDescent="0.2"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5"/>
    </row>
    <row r="360" spans="3:43" x14ac:dyDescent="0.2"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5"/>
    </row>
    <row r="361" spans="3:43" x14ac:dyDescent="0.2"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5"/>
    </row>
    <row r="362" spans="3:43" x14ac:dyDescent="0.2"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5"/>
    </row>
    <row r="363" spans="3:43" x14ac:dyDescent="0.2"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5"/>
    </row>
    <row r="364" spans="3:43" x14ac:dyDescent="0.2"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5"/>
    </row>
    <row r="365" spans="3:43" x14ac:dyDescent="0.2"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5"/>
    </row>
    <row r="366" spans="3:43" x14ac:dyDescent="0.2"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5"/>
    </row>
    <row r="367" spans="3:43" x14ac:dyDescent="0.2"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5"/>
    </row>
    <row r="368" spans="3:43" x14ac:dyDescent="0.2"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5"/>
    </row>
    <row r="369" spans="3:43" x14ac:dyDescent="0.2"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5"/>
    </row>
    <row r="370" spans="3:43" x14ac:dyDescent="0.2"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5"/>
    </row>
    <row r="371" spans="3:43" x14ac:dyDescent="0.2"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5"/>
    </row>
    <row r="372" spans="3:43" x14ac:dyDescent="0.2"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5"/>
    </row>
    <row r="373" spans="3:43" x14ac:dyDescent="0.2"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5"/>
    </row>
    <row r="374" spans="3:43" x14ac:dyDescent="0.2"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5"/>
    </row>
    <row r="375" spans="3:43" x14ac:dyDescent="0.2"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5"/>
    </row>
    <row r="376" spans="3:43" x14ac:dyDescent="0.2"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5"/>
    </row>
    <row r="377" spans="3:43" x14ac:dyDescent="0.2"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5"/>
    </row>
    <row r="378" spans="3:43" x14ac:dyDescent="0.2"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5"/>
    </row>
    <row r="379" spans="3:43" x14ac:dyDescent="0.2"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5"/>
    </row>
    <row r="380" spans="3:43" x14ac:dyDescent="0.2"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5"/>
    </row>
    <row r="381" spans="3:43" x14ac:dyDescent="0.2"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5"/>
    </row>
    <row r="382" spans="3:43" x14ac:dyDescent="0.2"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5"/>
    </row>
    <row r="383" spans="3:43" x14ac:dyDescent="0.2"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5"/>
    </row>
    <row r="384" spans="3:43" x14ac:dyDescent="0.2"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5"/>
    </row>
    <row r="385" spans="3:43" x14ac:dyDescent="0.2"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5"/>
    </row>
    <row r="386" spans="3:43" x14ac:dyDescent="0.2"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5"/>
    </row>
    <row r="387" spans="3:43" x14ac:dyDescent="0.2"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5"/>
    </row>
    <row r="388" spans="3:43" x14ac:dyDescent="0.2"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5"/>
    </row>
    <row r="389" spans="3:43" x14ac:dyDescent="0.2"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5"/>
    </row>
    <row r="390" spans="3:43" x14ac:dyDescent="0.2"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5"/>
    </row>
    <row r="391" spans="3:43" x14ac:dyDescent="0.2"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5"/>
    </row>
    <row r="392" spans="3:43" x14ac:dyDescent="0.2"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5"/>
    </row>
    <row r="393" spans="3:43" x14ac:dyDescent="0.2"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5"/>
    </row>
    <row r="394" spans="3:43" x14ac:dyDescent="0.2"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5"/>
    </row>
    <row r="395" spans="3:43" x14ac:dyDescent="0.2"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5"/>
    </row>
    <row r="396" spans="3:43" x14ac:dyDescent="0.2"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5"/>
    </row>
    <row r="397" spans="3:43" x14ac:dyDescent="0.2"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5"/>
    </row>
    <row r="398" spans="3:43" x14ac:dyDescent="0.2"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5"/>
    </row>
    <row r="399" spans="3:43" x14ac:dyDescent="0.2"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5"/>
    </row>
    <row r="400" spans="3:43" x14ac:dyDescent="0.2"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5"/>
    </row>
    <row r="401" spans="3:43" x14ac:dyDescent="0.2"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5"/>
    </row>
    <row r="402" spans="3:43" x14ac:dyDescent="0.2"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5"/>
    </row>
    <row r="403" spans="3:43" x14ac:dyDescent="0.2"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5"/>
    </row>
    <row r="404" spans="3:43" x14ac:dyDescent="0.2"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5"/>
    </row>
    <row r="405" spans="3:43" x14ac:dyDescent="0.2"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5"/>
    </row>
    <row r="406" spans="3:43" x14ac:dyDescent="0.2"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5"/>
    </row>
    <row r="407" spans="3:43" x14ac:dyDescent="0.2"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5"/>
    </row>
    <row r="408" spans="3:43" x14ac:dyDescent="0.2"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5"/>
    </row>
    <row r="409" spans="3:43" x14ac:dyDescent="0.2"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5"/>
    </row>
    <row r="410" spans="3:43" x14ac:dyDescent="0.2"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5"/>
    </row>
    <row r="411" spans="3:43" x14ac:dyDescent="0.2"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5"/>
    </row>
    <row r="412" spans="3:43" x14ac:dyDescent="0.2"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5"/>
    </row>
    <row r="413" spans="3:43" x14ac:dyDescent="0.2"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5"/>
    </row>
    <row r="414" spans="3:43" x14ac:dyDescent="0.2"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5"/>
    </row>
    <row r="415" spans="3:43" x14ac:dyDescent="0.2"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5"/>
    </row>
    <row r="416" spans="3:43" x14ac:dyDescent="0.2"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5"/>
    </row>
    <row r="417" spans="3:43" x14ac:dyDescent="0.2"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5"/>
    </row>
    <row r="418" spans="3:43" x14ac:dyDescent="0.2"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5"/>
    </row>
    <row r="419" spans="3:43" x14ac:dyDescent="0.2"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5"/>
    </row>
    <row r="420" spans="3:43" x14ac:dyDescent="0.2"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5"/>
    </row>
    <row r="421" spans="3:43" x14ac:dyDescent="0.2"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5"/>
    </row>
    <row r="422" spans="3:43" x14ac:dyDescent="0.2"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5"/>
    </row>
    <row r="423" spans="3:43" x14ac:dyDescent="0.2"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5"/>
    </row>
    <row r="424" spans="3:43" x14ac:dyDescent="0.2"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5"/>
    </row>
    <row r="425" spans="3:43" x14ac:dyDescent="0.2"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5"/>
    </row>
    <row r="426" spans="3:43" x14ac:dyDescent="0.2"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5"/>
    </row>
    <row r="427" spans="3:43" x14ac:dyDescent="0.2"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5"/>
    </row>
    <row r="428" spans="3:43" x14ac:dyDescent="0.2"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5"/>
    </row>
    <row r="429" spans="3:43" x14ac:dyDescent="0.2"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5"/>
    </row>
    <row r="430" spans="3:43" x14ac:dyDescent="0.2"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5"/>
    </row>
    <row r="431" spans="3:43" x14ac:dyDescent="0.2"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5"/>
    </row>
    <row r="432" spans="3:43" x14ac:dyDescent="0.2"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5"/>
    </row>
    <row r="433" spans="3:43" x14ac:dyDescent="0.2"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5"/>
    </row>
    <row r="434" spans="3:43" x14ac:dyDescent="0.2"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5"/>
    </row>
    <row r="435" spans="3:43" x14ac:dyDescent="0.2"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5"/>
    </row>
    <row r="436" spans="3:43" x14ac:dyDescent="0.2"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5"/>
    </row>
    <row r="437" spans="3:43" x14ac:dyDescent="0.2"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5"/>
    </row>
    <row r="438" spans="3:43" x14ac:dyDescent="0.2"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5"/>
    </row>
    <row r="439" spans="3:43" x14ac:dyDescent="0.2"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5"/>
    </row>
    <row r="440" spans="3:43" x14ac:dyDescent="0.2"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5"/>
    </row>
    <row r="441" spans="3:43" x14ac:dyDescent="0.2"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5"/>
    </row>
    <row r="442" spans="3:43" x14ac:dyDescent="0.2"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5"/>
    </row>
    <row r="443" spans="3:43" x14ac:dyDescent="0.2"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5"/>
    </row>
    <row r="444" spans="3:43" x14ac:dyDescent="0.2"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5"/>
    </row>
    <row r="445" spans="3:43" x14ac:dyDescent="0.2"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5"/>
    </row>
    <row r="446" spans="3:43" x14ac:dyDescent="0.2"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5"/>
    </row>
    <row r="447" spans="3:43" x14ac:dyDescent="0.2"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5"/>
    </row>
    <row r="448" spans="3:43" x14ac:dyDescent="0.2"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5"/>
    </row>
    <row r="449" spans="3:43" x14ac:dyDescent="0.2"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5"/>
    </row>
    <row r="450" spans="3:43" x14ac:dyDescent="0.2"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5"/>
    </row>
    <row r="451" spans="3:43" x14ac:dyDescent="0.2"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5"/>
    </row>
    <row r="452" spans="3:43" x14ac:dyDescent="0.2"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5"/>
    </row>
    <row r="453" spans="3:43" x14ac:dyDescent="0.2"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5"/>
    </row>
    <row r="454" spans="3:43" x14ac:dyDescent="0.2"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5"/>
    </row>
    <row r="455" spans="3:43" x14ac:dyDescent="0.2"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5"/>
    </row>
    <row r="456" spans="3:43" x14ac:dyDescent="0.2"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5"/>
    </row>
    <row r="457" spans="3:43" x14ac:dyDescent="0.2"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5"/>
    </row>
    <row r="458" spans="3:43" x14ac:dyDescent="0.2"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5"/>
    </row>
    <row r="459" spans="3:43" x14ac:dyDescent="0.2"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5"/>
    </row>
    <row r="460" spans="3:43" x14ac:dyDescent="0.2"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5"/>
    </row>
    <row r="461" spans="3:43" x14ac:dyDescent="0.2"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5"/>
    </row>
    <row r="462" spans="3:43" x14ac:dyDescent="0.2"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5"/>
    </row>
    <row r="463" spans="3:43" x14ac:dyDescent="0.2"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5"/>
    </row>
    <row r="464" spans="3:43" x14ac:dyDescent="0.2"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5"/>
    </row>
    <row r="465" spans="3:43" x14ac:dyDescent="0.2"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5"/>
    </row>
    <row r="466" spans="3:43" x14ac:dyDescent="0.2"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5"/>
    </row>
    <row r="467" spans="3:43" x14ac:dyDescent="0.2"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5"/>
    </row>
    <row r="468" spans="3:43" x14ac:dyDescent="0.2"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5"/>
    </row>
    <row r="469" spans="3:43" x14ac:dyDescent="0.2"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5"/>
    </row>
    <row r="470" spans="3:43" x14ac:dyDescent="0.2"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5"/>
    </row>
    <row r="471" spans="3:43" x14ac:dyDescent="0.2"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5"/>
    </row>
    <row r="472" spans="3:43" x14ac:dyDescent="0.2"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5"/>
    </row>
    <row r="473" spans="3:43" x14ac:dyDescent="0.2"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5"/>
    </row>
    <row r="474" spans="3:43" x14ac:dyDescent="0.2"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5"/>
    </row>
    <row r="475" spans="3:43" x14ac:dyDescent="0.2"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5"/>
    </row>
    <row r="476" spans="3:43" x14ac:dyDescent="0.2"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5"/>
    </row>
    <row r="477" spans="3:43" x14ac:dyDescent="0.2"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5"/>
    </row>
    <row r="478" spans="3:43" x14ac:dyDescent="0.2"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5"/>
    </row>
    <row r="479" spans="3:43" x14ac:dyDescent="0.2"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5"/>
    </row>
    <row r="480" spans="3:43" x14ac:dyDescent="0.2"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5"/>
    </row>
    <row r="481" spans="3:43" x14ac:dyDescent="0.2"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5"/>
    </row>
    <row r="482" spans="3:43" x14ac:dyDescent="0.2"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5"/>
    </row>
    <row r="483" spans="3:43" x14ac:dyDescent="0.2"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5"/>
    </row>
    <row r="484" spans="3:43" x14ac:dyDescent="0.2"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5"/>
    </row>
    <row r="485" spans="3:43" x14ac:dyDescent="0.2"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5"/>
    </row>
    <row r="486" spans="3:43" x14ac:dyDescent="0.2"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5"/>
    </row>
    <row r="487" spans="3:43" x14ac:dyDescent="0.2"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5"/>
    </row>
    <row r="488" spans="3:43" x14ac:dyDescent="0.2"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5"/>
    </row>
    <row r="489" spans="3:43" x14ac:dyDescent="0.2"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5"/>
    </row>
    <row r="490" spans="3:43" x14ac:dyDescent="0.2"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5"/>
    </row>
    <row r="491" spans="3:43" x14ac:dyDescent="0.2"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5"/>
    </row>
    <row r="492" spans="3:43" x14ac:dyDescent="0.2"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5"/>
    </row>
    <row r="493" spans="3:43" x14ac:dyDescent="0.2"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5"/>
    </row>
    <row r="494" spans="3:43" x14ac:dyDescent="0.2"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5"/>
    </row>
    <row r="495" spans="3:43" x14ac:dyDescent="0.2"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5"/>
    </row>
    <row r="496" spans="3:43" x14ac:dyDescent="0.2"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5"/>
    </row>
    <row r="497" spans="3:43" x14ac:dyDescent="0.2"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5"/>
    </row>
    <row r="498" spans="3:43" x14ac:dyDescent="0.2"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5"/>
    </row>
    <row r="499" spans="3:43" x14ac:dyDescent="0.2"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5"/>
    </row>
    <row r="500" spans="3:43" x14ac:dyDescent="0.2"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5"/>
    </row>
    <row r="501" spans="3:43" x14ac:dyDescent="0.2"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5"/>
    </row>
    <row r="502" spans="3:43" x14ac:dyDescent="0.2"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5"/>
    </row>
    <row r="503" spans="3:43" x14ac:dyDescent="0.2"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5"/>
    </row>
    <row r="504" spans="3:43" x14ac:dyDescent="0.2"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5"/>
    </row>
    <row r="505" spans="3:43" x14ac:dyDescent="0.2"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5"/>
    </row>
    <row r="506" spans="3:43" x14ac:dyDescent="0.2"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5"/>
    </row>
    <row r="507" spans="3:43" x14ac:dyDescent="0.2"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5"/>
    </row>
    <row r="508" spans="3:43" x14ac:dyDescent="0.2"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5"/>
    </row>
    <row r="509" spans="3:43" x14ac:dyDescent="0.2"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5"/>
    </row>
    <row r="510" spans="3:43" x14ac:dyDescent="0.2"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5"/>
    </row>
    <row r="511" spans="3:43" x14ac:dyDescent="0.2"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5"/>
    </row>
    <row r="512" spans="3:43" x14ac:dyDescent="0.2"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5"/>
    </row>
    <row r="513" spans="3:43" x14ac:dyDescent="0.2"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5"/>
    </row>
    <row r="514" spans="3:43" x14ac:dyDescent="0.2"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5"/>
    </row>
    <row r="515" spans="3:43" x14ac:dyDescent="0.2"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5"/>
    </row>
    <row r="516" spans="3:43" x14ac:dyDescent="0.2"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5"/>
    </row>
    <row r="517" spans="3:43" x14ac:dyDescent="0.2"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5"/>
    </row>
    <row r="518" spans="3:43" x14ac:dyDescent="0.2"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5"/>
    </row>
    <row r="519" spans="3:43" x14ac:dyDescent="0.2"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5"/>
    </row>
    <row r="520" spans="3:43" x14ac:dyDescent="0.2"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5"/>
    </row>
    <row r="521" spans="3:43" x14ac:dyDescent="0.2"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5"/>
    </row>
    <row r="522" spans="3:43" x14ac:dyDescent="0.2"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5"/>
    </row>
    <row r="523" spans="3:43" x14ac:dyDescent="0.2"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5"/>
    </row>
    <row r="524" spans="3:43" x14ac:dyDescent="0.2"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5"/>
    </row>
    <row r="525" spans="3:43" x14ac:dyDescent="0.2"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5"/>
    </row>
    <row r="526" spans="3:43" x14ac:dyDescent="0.2"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5"/>
    </row>
    <row r="527" spans="3:43" x14ac:dyDescent="0.2"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5"/>
    </row>
    <row r="528" spans="3:43" x14ac:dyDescent="0.2"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5"/>
    </row>
    <row r="529" spans="3:43" x14ac:dyDescent="0.2"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5"/>
    </row>
    <row r="530" spans="3:43" x14ac:dyDescent="0.2"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5"/>
    </row>
    <row r="531" spans="3:43" x14ac:dyDescent="0.2"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5"/>
    </row>
    <row r="532" spans="3:43" x14ac:dyDescent="0.2"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5"/>
    </row>
    <row r="533" spans="3:43" x14ac:dyDescent="0.2"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5"/>
    </row>
    <row r="534" spans="3:43" x14ac:dyDescent="0.2"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5"/>
    </row>
    <row r="535" spans="3:43" x14ac:dyDescent="0.2"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5"/>
    </row>
    <row r="536" spans="3:43" x14ac:dyDescent="0.2"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5"/>
    </row>
    <row r="537" spans="3:43" x14ac:dyDescent="0.2"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5"/>
    </row>
    <row r="538" spans="3:43" x14ac:dyDescent="0.2"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5"/>
    </row>
    <row r="539" spans="3:43" x14ac:dyDescent="0.2"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5"/>
    </row>
    <row r="540" spans="3:43" x14ac:dyDescent="0.2"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5"/>
    </row>
    <row r="541" spans="3:43" x14ac:dyDescent="0.2"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5"/>
    </row>
    <row r="542" spans="3:43" x14ac:dyDescent="0.2"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5"/>
    </row>
    <row r="543" spans="3:43" x14ac:dyDescent="0.2"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5"/>
    </row>
    <row r="544" spans="3:43" x14ac:dyDescent="0.2"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5"/>
    </row>
    <row r="545" spans="3:43" x14ac:dyDescent="0.2"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5"/>
    </row>
    <row r="546" spans="3:43" x14ac:dyDescent="0.2"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5"/>
    </row>
    <row r="547" spans="3:43" x14ac:dyDescent="0.2"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5"/>
    </row>
    <row r="548" spans="3:43" x14ac:dyDescent="0.2"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5"/>
    </row>
    <row r="549" spans="3:43" x14ac:dyDescent="0.2"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5"/>
    </row>
    <row r="550" spans="3:43" x14ac:dyDescent="0.2"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5"/>
    </row>
    <row r="551" spans="3:43" x14ac:dyDescent="0.2"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5"/>
    </row>
    <row r="552" spans="3:43" x14ac:dyDescent="0.2"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5"/>
    </row>
    <row r="553" spans="3:43" x14ac:dyDescent="0.2"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5"/>
    </row>
    <row r="554" spans="3:43" x14ac:dyDescent="0.2"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5"/>
    </row>
    <row r="555" spans="3:43" x14ac:dyDescent="0.2"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5"/>
    </row>
    <row r="556" spans="3:43" x14ac:dyDescent="0.2"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5"/>
    </row>
    <row r="557" spans="3:43" x14ac:dyDescent="0.2"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5"/>
    </row>
    <row r="558" spans="3:43" x14ac:dyDescent="0.2"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5"/>
    </row>
    <row r="559" spans="3:43" x14ac:dyDescent="0.2"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5"/>
    </row>
    <row r="560" spans="3:43" x14ac:dyDescent="0.2"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5"/>
    </row>
    <row r="561" spans="3:43" x14ac:dyDescent="0.2"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5"/>
    </row>
    <row r="562" spans="3:43" x14ac:dyDescent="0.2"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5"/>
    </row>
    <row r="563" spans="3:43" x14ac:dyDescent="0.2"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5"/>
    </row>
    <row r="564" spans="3:43" x14ac:dyDescent="0.2"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5"/>
    </row>
    <row r="565" spans="3:43" x14ac:dyDescent="0.2"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5"/>
    </row>
    <row r="566" spans="3:43" x14ac:dyDescent="0.2"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5"/>
    </row>
    <row r="567" spans="3:43" x14ac:dyDescent="0.2"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5"/>
    </row>
    <row r="568" spans="3:43" x14ac:dyDescent="0.2"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5"/>
    </row>
    <row r="569" spans="3:43" x14ac:dyDescent="0.2"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5"/>
    </row>
    <row r="570" spans="3:43" x14ac:dyDescent="0.2"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5"/>
    </row>
    <row r="571" spans="3:43" x14ac:dyDescent="0.2"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5"/>
    </row>
    <row r="572" spans="3:43" x14ac:dyDescent="0.2"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5"/>
    </row>
    <row r="573" spans="3:43" x14ac:dyDescent="0.2"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5"/>
    </row>
    <row r="574" spans="3:43" x14ac:dyDescent="0.2"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5"/>
    </row>
    <row r="575" spans="3:43" x14ac:dyDescent="0.2"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5"/>
    </row>
    <row r="576" spans="3:43" x14ac:dyDescent="0.2"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5"/>
    </row>
    <row r="577" spans="3:43" x14ac:dyDescent="0.2"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5"/>
    </row>
    <row r="578" spans="3:43" x14ac:dyDescent="0.2"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5"/>
    </row>
    <row r="579" spans="3:43" x14ac:dyDescent="0.2"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5"/>
    </row>
    <row r="580" spans="3:43" x14ac:dyDescent="0.2"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5"/>
    </row>
    <row r="581" spans="3:43" x14ac:dyDescent="0.2"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5"/>
    </row>
    <row r="582" spans="3:43" x14ac:dyDescent="0.2"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5"/>
    </row>
    <row r="583" spans="3:43" x14ac:dyDescent="0.2"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5"/>
    </row>
    <row r="584" spans="3:43" x14ac:dyDescent="0.2"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5"/>
    </row>
    <row r="585" spans="3:43" x14ac:dyDescent="0.2"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5"/>
    </row>
    <row r="586" spans="3:43" x14ac:dyDescent="0.2"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5"/>
    </row>
    <row r="587" spans="3:43" x14ac:dyDescent="0.2"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5"/>
    </row>
    <row r="588" spans="3:43" x14ac:dyDescent="0.2"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5"/>
    </row>
    <row r="589" spans="3:43" x14ac:dyDescent="0.2"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5"/>
    </row>
    <row r="590" spans="3:43" x14ac:dyDescent="0.2"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5"/>
    </row>
    <row r="591" spans="3:43" x14ac:dyDescent="0.2"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5"/>
    </row>
    <row r="592" spans="3:43" x14ac:dyDescent="0.2"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5"/>
    </row>
    <row r="593" spans="3:43" x14ac:dyDescent="0.2"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5"/>
    </row>
    <row r="594" spans="3:43" x14ac:dyDescent="0.2"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5"/>
    </row>
    <row r="595" spans="3:43" x14ac:dyDescent="0.2"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5"/>
    </row>
    <row r="596" spans="3:43" x14ac:dyDescent="0.2"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5"/>
    </row>
    <row r="597" spans="3:43" x14ac:dyDescent="0.2"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5"/>
    </row>
    <row r="598" spans="3:43" x14ac:dyDescent="0.2"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5"/>
    </row>
    <row r="599" spans="3:43" x14ac:dyDescent="0.2"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5"/>
    </row>
    <row r="600" spans="3:43" x14ac:dyDescent="0.2"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5"/>
    </row>
    <row r="601" spans="3:43" x14ac:dyDescent="0.2"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5"/>
    </row>
    <row r="602" spans="3:43" x14ac:dyDescent="0.2"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5"/>
    </row>
    <row r="603" spans="3:43" x14ac:dyDescent="0.2"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5"/>
    </row>
    <row r="604" spans="3:43" x14ac:dyDescent="0.2"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5"/>
    </row>
    <row r="605" spans="3:43" x14ac:dyDescent="0.2"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5"/>
    </row>
    <row r="606" spans="3:43" x14ac:dyDescent="0.2"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5"/>
    </row>
    <row r="607" spans="3:43" x14ac:dyDescent="0.2"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5"/>
    </row>
    <row r="608" spans="3:43" x14ac:dyDescent="0.2"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5"/>
    </row>
    <row r="609" spans="3:43" x14ac:dyDescent="0.2"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5"/>
    </row>
    <row r="610" spans="3:43" x14ac:dyDescent="0.2"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5"/>
    </row>
    <row r="611" spans="3:43" x14ac:dyDescent="0.2"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5"/>
    </row>
    <row r="612" spans="3:43" x14ac:dyDescent="0.2"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5"/>
    </row>
    <row r="613" spans="3:43" x14ac:dyDescent="0.2"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5"/>
    </row>
    <row r="614" spans="3:43" x14ac:dyDescent="0.2"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5"/>
    </row>
    <row r="615" spans="3:43" x14ac:dyDescent="0.2"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5"/>
    </row>
    <row r="616" spans="3:43" x14ac:dyDescent="0.2"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5"/>
    </row>
    <row r="617" spans="3:43" x14ac:dyDescent="0.2"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5"/>
    </row>
    <row r="618" spans="3:43" x14ac:dyDescent="0.2"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5"/>
    </row>
    <row r="619" spans="3:43" x14ac:dyDescent="0.2"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5"/>
    </row>
    <row r="620" spans="3:43" x14ac:dyDescent="0.2"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5"/>
    </row>
    <row r="621" spans="3:43" x14ac:dyDescent="0.2"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5"/>
    </row>
    <row r="622" spans="3:43" x14ac:dyDescent="0.2"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5"/>
    </row>
    <row r="623" spans="3:43" x14ac:dyDescent="0.2"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5"/>
    </row>
    <row r="624" spans="3:43" x14ac:dyDescent="0.2"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5"/>
    </row>
    <row r="625" spans="3:43" x14ac:dyDescent="0.2"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5"/>
    </row>
    <row r="626" spans="3:43" x14ac:dyDescent="0.2"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5"/>
    </row>
    <row r="627" spans="3:43" x14ac:dyDescent="0.2"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5"/>
    </row>
    <row r="628" spans="3:43" x14ac:dyDescent="0.2"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5"/>
    </row>
    <row r="629" spans="3:43" x14ac:dyDescent="0.2"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5"/>
    </row>
    <row r="630" spans="3:43" x14ac:dyDescent="0.2"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5"/>
    </row>
    <row r="631" spans="3:43" x14ac:dyDescent="0.2"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5"/>
    </row>
    <row r="632" spans="3:43" x14ac:dyDescent="0.2"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5"/>
    </row>
    <row r="633" spans="3:43" x14ac:dyDescent="0.2"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5"/>
    </row>
    <row r="634" spans="3:43" x14ac:dyDescent="0.2"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5"/>
    </row>
    <row r="635" spans="3:43" x14ac:dyDescent="0.2"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5"/>
    </row>
    <row r="636" spans="3:43" x14ac:dyDescent="0.2"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5"/>
    </row>
    <row r="637" spans="3:43" x14ac:dyDescent="0.2"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5"/>
    </row>
    <row r="638" spans="3:43" x14ac:dyDescent="0.2"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5"/>
    </row>
    <row r="639" spans="3:43" x14ac:dyDescent="0.2"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5"/>
    </row>
    <row r="640" spans="3:43" x14ac:dyDescent="0.2"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5"/>
    </row>
    <row r="641" spans="3:43" x14ac:dyDescent="0.2"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5"/>
    </row>
    <row r="642" spans="3:43" x14ac:dyDescent="0.2"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5"/>
    </row>
    <row r="643" spans="3:43" x14ac:dyDescent="0.2"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5"/>
    </row>
    <row r="644" spans="3:43" x14ac:dyDescent="0.2"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5"/>
    </row>
    <row r="645" spans="3:43" x14ac:dyDescent="0.2"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5"/>
    </row>
    <row r="646" spans="3:43" x14ac:dyDescent="0.2"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5"/>
    </row>
    <row r="647" spans="3:43" x14ac:dyDescent="0.2"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5"/>
    </row>
    <row r="648" spans="3:43" x14ac:dyDescent="0.2"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5"/>
    </row>
    <row r="649" spans="3:43" x14ac:dyDescent="0.2"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5"/>
    </row>
    <row r="650" spans="3:43" x14ac:dyDescent="0.2"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5"/>
    </row>
    <row r="651" spans="3:43" x14ac:dyDescent="0.2"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5"/>
    </row>
    <row r="652" spans="3:43" x14ac:dyDescent="0.2"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5"/>
    </row>
    <row r="653" spans="3:43" x14ac:dyDescent="0.2"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5"/>
    </row>
    <row r="654" spans="3:43" x14ac:dyDescent="0.2"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5"/>
    </row>
    <row r="655" spans="3:43" x14ac:dyDescent="0.2"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5"/>
    </row>
    <row r="656" spans="3:43" x14ac:dyDescent="0.2"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5"/>
    </row>
    <row r="657" spans="3:43" x14ac:dyDescent="0.2"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5"/>
    </row>
    <row r="658" spans="3:43" x14ac:dyDescent="0.2"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5"/>
    </row>
    <row r="659" spans="3:43" x14ac:dyDescent="0.2"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5"/>
    </row>
    <row r="660" spans="3:43" x14ac:dyDescent="0.2"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5"/>
    </row>
    <row r="661" spans="3:43" x14ac:dyDescent="0.2"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5"/>
    </row>
    <row r="662" spans="3:43" x14ac:dyDescent="0.2"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5"/>
    </row>
    <row r="663" spans="3:43" x14ac:dyDescent="0.2"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5"/>
    </row>
    <row r="664" spans="3:43" x14ac:dyDescent="0.2"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5"/>
    </row>
    <row r="665" spans="3:43" x14ac:dyDescent="0.2"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5"/>
    </row>
    <row r="666" spans="3:43" x14ac:dyDescent="0.2"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5"/>
    </row>
    <row r="667" spans="3:43" x14ac:dyDescent="0.2"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5"/>
    </row>
    <row r="668" spans="3:43" x14ac:dyDescent="0.2"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5"/>
    </row>
    <row r="669" spans="3:43" x14ac:dyDescent="0.2"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5"/>
    </row>
    <row r="670" spans="3:43" x14ac:dyDescent="0.2"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5"/>
    </row>
    <row r="671" spans="3:43" x14ac:dyDescent="0.2"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5"/>
    </row>
    <row r="672" spans="3:43" x14ac:dyDescent="0.2"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5"/>
    </row>
    <row r="673" spans="3:43" x14ac:dyDescent="0.2"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5"/>
    </row>
    <row r="674" spans="3:43" x14ac:dyDescent="0.2"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5"/>
    </row>
    <row r="675" spans="3:43" x14ac:dyDescent="0.2"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5"/>
    </row>
    <row r="676" spans="3:43" x14ac:dyDescent="0.2"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5"/>
    </row>
    <row r="677" spans="3:43" x14ac:dyDescent="0.2"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5"/>
    </row>
    <row r="678" spans="3:43" x14ac:dyDescent="0.2"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5"/>
    </row>
    <row r="679" spans="3:43" x14ac:dyDescent="0.2"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5"/>
    </row>
    <row r="680" spans="3:43" x14ac:dyDescent="0.2"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5"/>
    </row>
    <row r="681" spans="3:43" x14ac:dyDescent="0.2"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5"/>
    </row>
    <row r="682" spans="3:43" x14ac:dyDescent="0.2"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5"/>
    </row>
    <row r="683" spans="3:43" x14ac:dyDescent="0.2"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5"/>
    </row>
    <row r="684" spans="3:43" x14ac:dyDescent="0.2"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5"/>
    </row>
    <row r="685" spans="3:43" x14ac:dyDescent="0.2"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5"/>
    </row>
    <row r="686" spans="3:43" x14ac:dyDescent="0.2"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5"/>
    </row>
    <row r="687" spans="3:43" x14ac:dyDescent="0.2"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5"/>
    </row>
    <row r="688" spans="3:43" x14ac:dyDescent="0.2"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5"/>
    </row>
    <row r="689" spans="3:43" x14ac:dyDescent="0.2"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5"/>
    </row>
    <row r="690" spans="3:43" x14ac:dyDescent="0.2"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5"/>
    </row>
    <row r="691" spans="3:43" x14ac:dyDescent="0.2"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5"/>
    </row>
    <row r="692" spans="3:43" x14ac:dyDescent="0.2"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5"/>
    </row>
    <row r="693" spans="3:43" x14ac:dyDescent="0.2"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5"/>
    </row>
    <row r="694" spans="3:43" x14ac:dyDescent="0.2"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5"/>
    </row>
    <row r="695" spans="3:43" x14ac:dyDescent="0.2"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5"/>
    </row>
    <row r="696" spans="3:43" x14ac:dyDescent="0.2"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5"/>
    </row>
    <row r="697" spans="3:43" x14ac:dyDescent="0.2"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5"/>
    </row>
    <row r="698" spans="3:43" x14ac:dyDescent="0.2"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5"/>
    </row>
    <row r="699" spans="3:43" x14ac:dyDescent="0.2"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5"/>
    </row>
    <row r="700" spans="3:43" x14ac:dyDescent="0.2"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5"/>
    </row>
    <row r="701" spans="3:43" x14ac:dyDescent="0.2"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5"/>
    </row>
    <row r="702" spans="3:43" x14ac:dyDescent="0.2"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5"/>
    </row>
    <row r="703" spans="3:43" x14ac:dyDescent="0.2"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5"/>
    </row>
    <row r="704" spans="3:43" x14ac:dyDescent="0.2"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5"/>
    </row>
    <row r="705" spans="3:43" x14ac:dyDescent="0.2"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5"/>
    </row>
    <row r="706" spans="3:43" x14ac:dyDescent="0.2"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5"/>
    </row>
    <row r="707" spans="3:43" x14ac:dyDescent="0.2"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5"/>
    </row>
    <row r="708" spans="3:43" x14ac:dyDescent="0.2"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5"/>
    </row>
    <row r="709" spans="3:43" x14ac:dyDescent="0.2"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5"/>
    </row>
    <row r="710" spans="3:43" x14ac:dyDescent="0.2"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5"/>
    </row>
    <row r="711" spans="3:43" x14ac:dyDescent="0.2"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5"/>
    </row>
    <row r="712" spans="3:43" x14ac:dyDescent="0.2"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5"/>
    </row>
    <row r="713" spans="3:43" x14ac:dyDescent="0.2"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5"/>
    </row>
    <row r="714" spans="3:43" x14ac:dyDescent="0.2"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5"/>
    </row>
    <row r="715" spans="3:43" x14ac:dyDescent="0.2"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5"/>
    </row>
    <row r="716" spans="3:43" x14ac:dyDescent="0.2"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5"/>
    </row>
    <row r="717" spans="3:43" x14ac:dyDescent="0.2"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5"/>
    </row>
    <row r="718" spans="3:43" x14ac:dyDescent="0.2"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5"/>
    </row>
    <row r="719" spans="3:43" x14ac:dyDescent="0.2"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5"/>
    </row>
    <row r="720" spans="3:43" x14ac:dyDescent="0.2"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5"/>
    </row>
    <row r="721" spans="3:43" x14ac:dyDescent="0.2"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5"/>
    </row>
    <row r="722" spans="3:43" x14ac:dyDescent="0.2"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5"/>
    </row>
    <row r="723" spans="3:43" x14ac:dyDescent="0.2"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5"/>
    </row>
    <row r="724" spans="3:43" x14ac:dyDescent="0.2"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5"/>
    </row>
    <row r="725" spans="3:43" x14ac:dyDescent="0.2"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5"/>
    </row>
    <row r="726" spans="3:43" x14ac:dyDescent="0.2"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5"/>
    </row>
    <row r="727" spans="3:43" x14ac:dyDescent="0.2"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5"/>
    </row>
    <row r="728" spans="3:43" x14ac:dyDescent="0.2"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5"/>
    </row>
    <row r="729" spans="3:43" x14ac:dyDescent="0.2"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5"/>
    </row>
    <row r="730" spans="3:43" x14ac:dyDescent="0.2"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5"/>
    </row>
    <row r="731" spans="3:43" x14ac:dyDescent="0.2"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5"/>
    </row>
    <row r="732" spans="3:43" x14ac:dyDescent="0.2"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5"/>
    </row>
    <row r="733" spans="3:43" x14ac:dyDescent="0.2"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5"/>
    </row>
    <row r="734" spans="3:43" x14ac:dyDescent="0.2"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5"/>
    </row>
    <row r="735" spans="3:43" x14ac:dyDescent="0.2"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5"/>
    </row>
    <row r="736" spans="3:43" x14ac:dyDescent="0.2"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5"/>
    </row>
    <row r="737" spans="3:43" x14ac:dyDescent="0.2"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5"/>
    </row>
    <row r="738" spans="3:43" x14ac:dyDescent="0.2"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5"/>
    </row>
    <row r="739" spans="3:43" x14ac:dyDescent="0.2"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5"/>
    </row>
    <row r="740" spans="3:43" x14ac:dyDescent="0.2"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5"/>
    </row>
    <row r="741" spans="3:43" x14ac:dyDescent="0.2"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5"/>
    </row>
    <row r="742" spans="3:43" x14ac:dyDescent="0.2"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5"/>
    </row>
    <row r="743" spans="3:43" x14ac:dyDescent="0.2"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5"/>
    </row>
    <row r="744" spans="3:43" x14ac:dyDescent="0.2"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5"/>
    </row>
    <row r="745" spans="3:43" x14ac:dyDescent="0.2"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5"/>
    </row>
    <row r="746" spans="3:43" x14ac:dyDescent="0.2"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5"/>
    </row>
    <row r="747" spans="3:43" x14ac:dyDescent="0.2"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5"/>
    </row>
    <row r="748" spans="3:43" x14ac:dyDescent="0.2"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5"/>
    </row>
    <row r="749" spans="3:43" x14ac:dyDescent="0.2"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5"/>
    </row>
    <row r="750" spans="3:43" x14ac:dyDescent="0.2"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5"/>
    </row>
    <row r="751" spans="3:43" x14ac:dyDescent="0.2"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5"/>
    </row>
    <row r="752" spans="3:43" x14ac:dyDescent="0.2"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5"/>
    </row>
    <row r="753" spans="3:43" x14ac:dyDescent="0.2"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5"/>
    </row>
    <row r="754" spans="3:43" x14ac:dyDescent="0.2"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5"/>
    </row>
    <row r="755" spans="3:43" x14ac:dyDescent="0.2"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5"/>
    </row>
    <row r="756" spans="3:43" x14ac:dyDescent="0.2"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5"/>
    </row>
    <row r="757" spans="3:43" x14ac:dyDescent="0.2"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5"/>
    </row>
    <row r="758" spans="3:43" x14ac:dyDescent="0.2"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5"/>
    </row>
    <row r="759" spans="3:43" x14ac:dyDescent="0.2"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5"/>
    </row>
    <row r="760" spans="3:43" x14ac:dyDescent="0.2"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5"/>
    </row>
    <row r="761" spans="3:43" x14ac:dyDescent="0.2"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5"/>
    </row>
    <row r="762" spans="3:43" x14ac:dyDescent="0.2"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5"/>
    </row>
    <row r="763" spans="3:43" x14ac:dyDescent="0.2"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5"/>
    </row>
    <row r="764" spans="3:43" x14ac:dyDescent="0.2"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5"/>
    </row>
    <row r="765" spans="3:43" x14ac:dyDescent="0.2"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5"/>
    </row>
    <row r="766" spans="3:43" x14ac:dyDescent="0.2"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5"/>
    </row>
    <row r="767" spans="3:43" x14ac:dyDescent="0.2"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5"/>
    </row>
    <row r="768" spans="3:43" x14ac:dyDescent="0.2"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5"/>
    </row>
    <row r="769" spans="3:43" x14ac:dyDescent="0.2"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5"/>
    </row>
    <row r="770" spans="3:43" x14ac:dyDescent="0.2"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5"/>
    </row>
    <row r="771" spans="3:43" x14ac:dyDescent="0.2"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5"/>
    </row>
    <row r="772" spans="3:43" x14ac:dyDescent="0.2"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5"/>
    </row>
    <row r="773" spans="3:43" x14ac:dyDescent="0.2"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5"/>
    </row>
    <row r="774" spans="3:43" x14ac:dyDescent="0.2"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5"/>
    </row>
    <row r="775" spans="3:43" x14ac:dyDescent="0.2"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5"/>
    </row>
    <row r="776" spans="3:43" x14ac:dyDescent="0.2"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5"/>
    </row>
    <row r="777" spans="3:43" x14ac:dyDescent="0.2"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5"/>
    </row>
    <row r="778" spans="3:43" x14ac:dyDescent="0.2"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5"/>
    </row>
    <row r="779" spans="3:43" x14ac:dyDescent="0.2"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5"/>
    </row>
    <row r="780" spans="3:43" x14ac:dyDescent="0.2"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5"/>
    </row>
    <row r="781" spans="3:43" x14ac:dyDescent="0.2"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5"/>
    </row>
    <row r="782" spans="3:43" x14ac:dyDescent="0.2"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5"/>
    </row>
    <row r="783" spans="3:43" x14ac:dyDescent="0.2"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5"/>
    </row>
    <row r="784" spans="3:43" x14ac:dyDescent="0.2"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5"/>
    </row>
    <row r="785" spans="3:43" x14ac:dyDescent="0.2"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5"/>
    </row>
    <row r="786" spans="3:43" x14ac:dyDescent="0.2"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5"/>
    </row>
    <row r="787" spans="3:43" x14ac:dyDescent="0.2"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5"/>
    </row>
    <row r="788" spans="3:43" x14ac:dyDescent="0.2"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5"/>
    </row>
    <row r="789" spans="3:43" x14ac:dyDescent="0.2"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5"/>
    </row>
    <row r="790" spans="3:43" x14ac:dyDescent="0.2"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5"/>
    </row>
    <row r="791" spans="3:43" x14ac:dyDescent="0.2"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5"/>
    </row>
    <row r="792" spans="3:43" x14ac:dyDescent="0.2"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5"/>
    </row>
    <row r="793" spans="3:43" x14ac:dyDescent="0.2"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5"/>
    </row>
    <row r="794" spans="3:43" x14ac:dyDescent="0.2"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5"/>
    </row>
    <row r="795" spans="3:43" x14ac:dyDescent="0.2"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5"/>
    </row>
    <row r="796" spans="3:43" x14ac:dyDescent="0.2"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5"/>
    </row>
    <row r="797" spans="3:43" x14ac:dyDescent="0.2"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5"/>
    </row>
    <row r="798" spans="3:43" x14ac:dyDescent="0.2"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5"/>
    </row>
    <row r="799" spans="3:43" x14ac:dyDescent="0.2"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5"/>
    </row>
    <row r="800" spans="3:43" x14ac:dyDescent="0.2"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5"/>
    </row>
    <row r="801" spans="3:43" x14ac:dyDescent="0.2"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5"/>
    </row>
    <row r="802" spans="3:43" x14ac:dyDescent="0.2"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5"/>
    </row>
    <row r="803" spans="3:43" x14ac:dyDescent="0.2"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5"/>
    </row>
    <row r="804" spans="3:43" x14ac:dyDescent="0.2"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5"/>
    </row>
    <row r="805" spans="3:43" x14ac:dyDescent="0.2"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5"/>
    </row>
    <row r="806" spans="3:43" x14ac:dyDescent="0.2"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5"/>
    </row>
    <row r="807" spans="3:43" x14ac:dyDescent="0.2"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5"/>
    </row>
    <row r="808" spans="3:43" x14ac:dyDescent="0.2"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5"/>
    </row>
    <row r="809" spans="3:43" x14ac:dyDescent="0.2"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5"/>
    </row>
    <row r="810" spans="3:43" x14ac:dyDescent="0.2"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5"/>
    </row>
    <row r="811" spans="3:43" x14ac:dyDescent="0.2"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5"/>
    </row>
    <row r="812" spans="3:43" x14ac:dyDescent="0.2"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5"/>
    </row>
    <row r="813" spans="3:43" x14ac:dyDescent="0.2"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5"/>
    </row>
    <row r="814" spans="3:43" x14ac:dyDescent="0.2"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5"/>
    </row>
    <row r="815" spans="3:43" x14ac:dyDescent="0.2"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5"/>
    </row>
    <row r="816" spans="3:43" x14ac:dyDescent="0.2"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5"/>
    </row>
    <row r="817" spans="3:43" x14ac:dyDescent="0.2"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5"/>
    </row>
    <row r="818" spans="3:43" x14ac:dyDescent="0.2"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5"/>
    </row>
    <row r="819" spans="3:43" x14ac:dyDescent="0.2"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5"/>
    </row>
    <row r="820" spans="3:43" x14ac:dyDescent="0.2"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5"/>
    </row>
    <row r="821" spans="3:43" x14ac:dyDescent="0.2"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5"/>
    </row>
    <row r="822" spans="3:43" x14ac:dyDescent="0.2"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5"/>
    </row>
    <row r="823" spans="3:43" x14ac:dyDescent="0.2"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5"/>
    </row>
    <row r="824" spans="3:43" x14ac:dyDescent="0.2"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5"/>
    </row>
    <row r="825" spans="3:43" x14ac:dyDescent="0.2"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5"/>
    </row>
    <row r="826" spans="3:43" x14ac:dyDescent="0.2"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5"/>
    </row>
    <row r="827" spans="3:43" x14ac:dyDescent="0.2"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5"/>
    </row>
    <row r="828" spans="3:43" x14ac:dyDescent="0.2"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5"/>
    </row>
    <row r="829" spans="3:43" x14ac:dyDescent="0.2"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5"/>
    </row>
    <row r="830" spans="3:43" x14ac:dyDescent="0.2"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5"/>
    </row>
    <row r="831" spans="3:43" x14ac:dyDescent="0.2"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5"/>
    </row>
    <row r="832" spans="3:43" x14ac:dyDescent="0.2"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5"/>
    </row>
    <row r="833" spans="3:43" x14ac:dyDescent="0.2"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5"/>
    </row>
    <row r="834" spans="3:43" x14ac:dyDescent="0.2"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5"/>
    </row>
    <row r="835" spans="3:43" x14ac:dyDescent="0.2"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5"/>
    </row>
    <row r="836" spans="3:43" x14ac:dyDescent="0.2"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5"/>
    </row>
    <row r="837" spans="3:43" x14ac:dyDescent="0.2"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5"/>
    </row>
    <row r="838" spans="3:43" x14ac:dyDescent="0.2"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5"/>
    </row>
    <row r="839" spans="3:43" x14ac:dyDescent="0.2"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5"/>
    </row>
    <row r="840" spans="3:43" x14ac:dyDescent="0.2"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5"/>
    </row>
    <row r="841" spans="3:43" x14ac:dyDescent="0.2"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5"/>
    </row>
    <row r="842" spans="3:43" x14ac:dyDescent="0.2"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5"/>
    </row>
    <row r="843" spans="3:43" x14ac:dyDescent="0.2"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5"/>
    </row>
    <row r="844" spans="3:43" x14ac:dyDescent="0.2"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5"/>
    </row>
    <row r="845" spans="3:43" x14ac:dyDescent="0.2"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5"/>
    </row>
    <row r="846" spans="3:43" x14ac:dyDescent="0.2"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5"/>
    </row>
    <row r="847" spans="3:43" x14ac:dyDescent="0.2"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5"/>
    </row>
    <row r="848" spans="3:43" x14ac:dyDescent="0.2"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5"/>
    </row>
    <row r="849" spans="3:43" x14ac:dyDescent="0.2"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5"/>
    </row>
    <row r="850" spans="3:43" x14ac:dyDescent="0.2"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5"/>
    </row>
    <row r="851" spans="3:43" x14ac:dyDescent="0.2"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5"/>
    </row>
    <row r="852" spans="3:43" x14ac:dyDescent="0.2"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5"/>
    </row>
    <row r="853" spans="3:43" x14ac:dyDescent="0.2"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5"/>
    </row>
    <row r="854" spans="3:43" x14ac:dyDescent="0.2"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5"/>
    </row>
    <row r="855" spans="3:43" x14ac:dyDescent="0.2"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5"/>
    </row>
    <row r="856" spans="3:43" x14ac:dyDescent="0.2"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5"/>
    </row>
    <row r="857" spans="3:43" x14ac:dyDescent="0.2"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5"/>
    </row>
    <row r="858" spans="3:43" x14ac:dyDescent="0.2"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5"/>
    </row>
    <row r="859" spans="3:43" x14ac:dyDescent="0.2"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5"/>
    </row>
    <row r="860" spans="3:43" x14ac:dyDescent="0.2"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5"/>
    </row>
    <row r="861" spans="3:43" x14ac:dyDescent="0.2"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5"/>
    </row>
    <row r="862" spans="3:43" x14ac:dyDescent="0.2"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5"/>
    </row>
    <row r="863" spans="3:43" x14ac:dyDescent="0.2"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5"/>
    </row>
    <row r="864" spans="3:43" x14ac:dyDescent="0.2"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5"/>
    </row>
    <row r="865" spans="3:43" x14ac:dyDescent="0.2"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5"/>
    </row>
    <row r="866" spans="3:43" x14ac:dyDescent="0.2"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5"/>
    </row>
    <row r="867" spans="3:43" x14ac:dyDescent="0.2"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5"/>
    </row>
    <row r="868" spans="3:43" x14ac:dyDescent="0.2"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5"/>
    </row>
    <row r="869" spans="3:43" x14ac:dyDescent="0.2"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5"/>
    </row>
    <row r="870" spans="3:43" x14ac:dyDescent="0.2"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5"/>
    </row>
    <row r="871" spans="3:43" x14ac:dyDescent="0.2"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5"/>
    </row>
    <row r="872" spans="3:43" x14ac:dyDescent="0.2"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5"/>
    </row>
    <row r="873" spans="3:43" x14ac:dyDescent="0.2"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5"/>
    </row>
    <row r="874" spans="3:43" x14ac:dyDescent="0.2"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5"/>
    </row>
    <row r="875" spans="3:43" x14ac:dyDescent="0.2"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5"/>
    </row>
    <row r="876" spans="3:43" x14ac:dyDescent="0.2"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5"/>
    </row>
    <row r="877" spans="3:43" x14ac:dyDescent="0.2"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5"/>
    </row>
    <row r="878" spans="3:43" x14ac:dyDescent="0.2"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5"/>
    </row>
    <row r="879" spans="3:43" x14ac:dyDescent="0.2"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5"/>
    </row>
    <row r="880" spans="3:43" x14ac:dyDescent="0.2"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5"/>
    </row>
    <row r="881" spans="3:43" x14ac:dyDescent="0.2"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5"/>
    </row>
    <row r="882" spans="3:43" x14ac:dyDescent="0.2"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5"/>
    </row>
    <row r="883" spans="3:43" x14ac:dyDescent="0.2"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5"/>
    </row>
    <row r="884" spans="3:43" x14ac:dyDescent="0.2"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5"/>
    </row>
    <row r="885" spans="3:43" x14ac:dyDescent="0.2"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5"/>
    </row>
    <row r="886" spans="3:43" x14ac:dyDescent="0.2"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5"/>
    </row>
    <row r="887" spans="3:43" x14ac:dyDescent="0.2"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5"/>
    </row>
    <row r="888" spans="3:43" x14ac:dyDescent="0.2"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5"/>
    </row>
    <row r="889" spans="3:43" x14ac:dyDescent="0.2"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5"/>
    </row>
    <row r="890" spans="3:43" x14ac:dyDescent="0.2"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5"/>
    </row>
    <row r="891" spans="3:43" x14ac:dyDescent="0.2"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5"/>
    </row>
    <row r="892" spans="3:43" x14ac:dyDescent="0.2"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5"/>
    </row>
    <row r="893" spans="3:43" x14ac:dyDescent="0.2"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5"/>
    </row>
    <row r="894" spans="3:43" x14ac:dyDescent="0.2"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5"/>
    </row>
    <row r="895" spans="3:43" x14ac:dyDescent="0.2"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5"/>
    </row>
    <row r="896" spans="3:43" x14ac:dyDescent="0.2"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5"/>
    </row>
    <row r="897" spans="3:43" x14ac:dyDescent="0.2"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5"/>
    </row>
    <row r="898" spans="3:43" x14ac:dyDescent="0.2"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5"/>
    </row>
    <row r="899" spans="3:43" x14ac:dyDescent="0.2"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5"/>
    </row>
    <row r="900" spans="3:43" x14ac:dyDescent="0.2"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5"/>
    </row>
    <row r="901" spans="3:43" x14ac:dyDescent="0.2"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5"/>
    </row>
    <row r="902" spans="3:43" x14ac:dyDescent="0.2"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5"/>
    </row>
    <row r="903" spans="3:43" x14ac:dyDescent="0.2"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5"/>
    </row>
    <row r="904" spans="3:43" x14ac:dyDescent="0.2"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5"/>
    </row>
    <row r="905" spans="3:43" x14ac:dyDescent="0.2"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5"/>
    </row>
    <row r="906" spans="3:43" x14ac:dyDescent="0.2"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5"/>
    </row>
    <row r="907" spans="3:43" x14ac:dyDescent="0.2"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5"/>
    </row>
    <row r="908" spans="3:43" x14ac:dyDescent="0.2"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5"/>
    </row>
    <row r="909" spans="3:43" x14ac:dyDescent="0.2"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5"/>
    </row>
    <row r="910" spans="3:43" x14ac:dyDescent="0.2"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5"/>
    </row>
    <row r="911" spans="3:43" x14ac:dyDescent="0.2"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5"/>
    </row>
    <row r="912" spans="3:43" x14ac:dyDescent="0.2"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5"/>
    </row>
    <row r="913" spans="3:43" x14ac:dyDescent="0.2"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5"/>
    </row>
    <row r="914" spans="3:43" x14ac:dyDescent="0.2"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5"/>
    </row>
    <row r="915" spans="3:43" x14ac:dyDescent="0.2"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5"/>
    </row>
    <row r="916" spans="3:43" x14ac:dyDescent="0.2"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5"/>
    </row>
    <row r="917" spans="3:43" x14ac:dyDescent="0.2"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5"/>
    </row>
    <row r="918" spans="3:43" x14ac:dyDescent="0.2"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5"/>
    </row>
    <row r="919" spans="3:43" x14ac:dyDescent="0.2"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5"/>
    </row>
    <row r="920" spans="3:43" x14ac:dyDescent="0.2"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5"/>
    </row>
    <row r="921" spans="3:43" x14ac:dyDescent="0.2"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5"/>
    </row>
    <row r="922" spans="3:43" x14ac:dyDescent="0.2"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5"/>
    </row>
    <row r="923" spans="3:43" x14ac:dyDescent="0.2"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5"/>
    </row>
    <row r="924" spans="3:43" x14ac:dyDescent="0.2"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5"/>
    </row>
    <row r="925" spans="3:43" x14ac:dyDescent="0.2"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5"/>
    </row>
    <row r="926" spans="3:43" x14ac:dyDescent="0.2"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5"/>
    </row>
    <row r="927" spans="3:43" x14ac:dyDescent="0.2"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5"/>
    </row>
    <row r="928" spans="3:43" x14ac:dyDescent="0.2"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5"/>
    </row>
    <row r="929" spans="3:43" x14ac:dyDescent="0.2"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5"/>
    </row>
    <row r="930" spans="3:43" x14ac:dyDescent="0.2"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5"/>
    </row>
    <row r="931" spans="3:43" x14ac:dyDescent="0.2"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5"/>
    </row>
    <row r="932" spans="3:43" x14ac:dyDescent="0.2"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5"/>
    </row>
    <row r="933" spans="3:43" x14ac:dyDescent="0.2"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5"/>
    </row>
    <row r="934" spans="3:43" x14ac:dyDescent="0.2"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5"/>
    </row>
    <row r="935" spans="3:43" x14ac:dyDescent="0.2"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5"/>
    </row>
    <row r="936" spans="3:43" x14ac:dyDescent="0.2"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5"/>
    </row>
    <row r="937" spans="3:43" x14ac:dyDescent="0.2"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5"/>
    </row>
    <row r="938" spans="3:43" x14ac:dyDescent="0.2"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5"/>
    </row>
    <row r="939" spans="3:43" x14ac:dyDescent="0.2"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5"/>
    </row>
    <row r="940" spans="3:43" x14ac:dyDescent="0.2"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5"/>
    </row>
    <row r="941" spans="3:43" x14ac:dyDescent="0.2"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5"/>
    </row>
    <row r="942" spans="3:43" x14ac:dyDescent="0.2"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5"/>
    </row>
    <row r="943" spans="3:43" x14ac:dyDescent="0.2"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5"/>
    </row>
    <row r="944" spans="3:43" x14ac:dyDescent="0.2"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5"/>
    </row>
    <row r="945" spans="3:43" x14ac:dyDescent="0.2"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5"/>
    </row>
    <row r="946" spans="3:43" x14ac:dyDescent="0.2"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5"/>
    </row>
    <row r="947" spans="3:43" x14ac:dyDescent="0.2"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5"/>
    </row>
    <row r="948" spans="3:43" x14ac:dyDescent="0.2"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5"/>
    </row>
    <row r="949" spans="3:43" x14ac:dyDescent="0.2"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5"/>
    </row>
    <row r="950" spans="3:43" x14ac:dyDescent="0.2"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5"/>
    </row>
    <row r="951" spans="3:43" x14ac:dyDescent="0.2"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5"/>
    </row>
    <row r="952" spans="3:43" x14ac:dyDescent="0.2"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5"/>
    </row>
    <row r="953" spans="3:43" x14ac:dyDescent="0.2"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5"/>
    </row>
    <row r="954" spans="3:43" x14ac:dyDescent="0.2"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5"/>
    </row>
    <row r="955" spans="3:43" x14ac:dyDescent="0.2"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5"/>
    </row>
    <row r="956" spans="3:43" x14ac:dyDescent="0.2"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5"/>
    </row>
    <row r="957" spans="3:43" x14ac:dyDescent="0.2"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5"/>
    </row>
    <row r="958" spans="3:43" x14ac:dyDescent="0.2"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5"/>
    </row>
    <row r="959" spans="3:43" x14ac:dyDescent="0.2"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5"/>
    </row>
    <row r="960" spans="3:43" x14ac:dyDescent="0.2"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5"/>
    </row>
    <row r="961" spans="3:43" x14ac:dyDescent="0.2"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5"/>
    </row>
    <row r="962" spans="3:43" x14ac:dyDescent="0.2"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5"/>
    </row>
    <row r="963" spans="3:43" x14ac:dyDescent="0.2"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5"/>
    </row>
    <row r="964" spans="3:43" x14ac:dyDescent="0.2"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5"/>
    </row>
    <row r="965" spans="3:43" x14ac:dyDescent="0.2"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5"/>
    </row>
    <row r="966" spans="3:43" x14ac:dyDescent="0.2"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5"/>
    </row>
    <row r="967" spans="3:43" x14ac:dyDescent="0.2"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5"/>
    </row>
    <row r="968" spans="3:43" x14ac:dyDescent="0.2"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5"/>
    </row>
    <row r="969" spans="3:43" x14ac:dyDescent="0.2"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5"/>
    </row>
    <row r="970" spans="3:43" x14ac:dyDescent="0.2"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5"/>
    </row>
    <row r="971" spans="3:43" x14ac:dyDescent="0.2"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5"/>
    </row>
    <row r="972" spans="3:43" x14ac:dyDescent="0.2"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5"/>
    </row>
    <row r="973" spans="3:43" x14ac:dyDescent="0.2"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5"/>
    </row>
    <row r="974" spans="3:43" x14ac:dyDescent="0.2"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5"/>
    </row>
    <row r="975" spans="3:43" x14ac:dyDescent="0.2"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5"/>
    </row>
    <row r="976" spans="3:43" x14ac:dyDescent="0.2"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5"/>
    </row>
    <row r="977" spans="3:43" x14ac:dyDescent="0.2"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5"/>
    </row>
    <row r="978" spans="3:43" x14ac:dyDescent="0.2"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5"/>
    </row>
    <row r="979" spans="3:43" x14ac:dyDescent="0.2"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5"/>
    </row>
    <row r="980" spans="3:43" x14ac:dyDescent="0.2"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5"/>
    </row>
    <row r="981" spans="3:43" x14ac:dyDescent="0.2"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5"/>
    </row>
    <row r="982" spans="3:43" x14ac:dyDescent="0.2"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5"/>
    </row>
    <row r="983" spans="3:43" x14ac:dyDescent="0.2"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5"/>
    </row>
    <row r="984" spans="3:43" x14ac:dyDescent="0.2"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5"/>
    </row>
    <row r="985" spans="3:43" x14ac:dyDescent="0.2"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5"/>
    </row>
    <row r="986" spans="3:43" x14ac:dyDescent="0.2"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5"/>
    </row>
    <row r="987" spans="3:43" x14ac:dyDescent="0.2"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5"/>
    </row>
    <row r="988" spans="3:43" x14ac:dyDescent="0.2"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5"/>
    </row>
    <row r="989" spans="3:43" x14ac:dyDescent="0.2"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5"/>
    </row>
    <row r="990" spans="3:43" x14ac:dyDescent="0.2"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5"/>
    </row>
    <row r="991" spans="3:43" x14ac:dyDescent="0.2"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5"/>
    </row>
    <row r="992" spans="3:43" x14ac:dyDescent="0.2"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5"/>
    </row>
    <row r="993" spans="3:43" x14ac:dyDescent="0.2"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5"/>
    </row>
    <row r="994" spans="3:43" x14ac:dyDescent="0.2"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5"/>
    </row>
    <row r="995" spans="3:43" x14ac:dyDescent="0.2"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5"/>
    </row>
    <row r="996" spans="3:43" x14ac:dyDescent="0.2"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5"/>
    </row>
    <row r="997" spans="3:43" x14ac:dyDescent="0.2"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5"/>
    </row>
    <row r="998" spans="3:43" x14ac:dyDescent="0.2"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5"/>
    </row>
    <row r="999" spans="3:43" x14ac:dyDescent="0.2"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5"/>
    </row>
    <row r="1000" spans="3:43" x14ac:dyDescent="0.2"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5"/>
    </row>
    <row r="1001" spans="3:43" x14ac:dyDescent="0.2"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  <c r="AO1001" s="4"/>
      <c r="AP1001" s="4"/>
      <c r="AQ1001" s="5"/>
    </row>
    <row r="1002" spans="3:43" x14ac:dyDescent="0.2"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  <c r="AN1002" s="4"/>
      <c r="AO1002" s="4"/>
      <c r="AP1002" s="4"/>
      <c r="AQ1002" s="5"/>
    </row>
    <row r="1003" spans="3:43" x14ac:dyDescent="0.2"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  <c r="AM1003" s="4"/>
      <c r="AN1003" s="4"/>
      <c r="AO1003" s="4"/>
      <c r="AP1003" s="4"/>
      <c r="AQ1003" s="5"/>
    </row>
    <row r="1004" spans="3:43" x14ac:dyDescent="0.2"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  <c r="AM1004" s="4"/>
      <c r="AN1004" s="4"/>
      <c r="AO1004" s="4"/>
      <c r="AP1004" s="4"/>
      <c r="AQ1004" s="5"/>
    </row>
    <row r="1005" spans="3:43" x14ac:dyDescent="0.2"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  <c r="AL1005" s="4"/>
      <c r="AM1005" s="4"/>
      <c r="AN1005" s="4"/>
      <c r="AO1005" s="4"/>
      <c r="AP1005" s="4"/>
      <c r="AQ1005" s="5"/>
    </row>
    <row r="1006" spans="3:43" x14ac:dyDescent="0.2"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  <c r="AJ1006" s="4"/>
      <c r="AK1006" s="4"/>
      <c r="AL1006" s="4"/>
      <c r="AM1006" s="4"/>
      <c r="AN1006" s="4"/>
      <c r="AO1006" s="4"/>
      <c r="AP1006" s="4"/>
      <c r="AQ1006" s="5"/>
    </row>
    <row r="1007" spans="3:43" x14ac:dyDescent="0.2"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  <c r="AJ1007" s="4"/>
      <c r="AK1007" s="4"/>
      <c r="AL1007" s="4"/>
      <c r="AM1007" s="4"/>
      <c r="AN1007" s="4"/>
      <c r="AO1007" s="4"/>
      <c r="AP1007" s="4"/>
      <c r="AQ1007" s="5"/>
    </row>
    <row r="1008" spans="3:43" x14ac:dyDescent="0.2"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  <c r="AJ1008" s="4"/>
      <c r="AK1008" s="4"/>
      <c r="AL1008" s="4"/>
      <c r="AM1008" s="4"/>
      <c r="AN1008" s="4"/>
      <c r="AO1008" s="4"/>
      <c r="AP1008" s="4"/>
      <c r="AQ1008" s="5"/>
    </row>
    <row r="1009" spans="3:43" x14ac:dyDescent="0.2"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4"/>
      <c r="AJ1009" s="4"/>
      <c r="AK1009" s="4"/>
      <c r="AL1009" s="4"/>
      <c r="AM1009" s="4"/>
      <c r="AN1009" s="4"/>
      <c r="AO1009" s="4"/>
      <c r="AP1009" s="4"/>
      <c r="AQ1009" s="5"/>
    </row>
    <row r="1010" spans="3:43" x14ac:dyDescent="0.2"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4"/>
      <c r="AJ1010" s="4"/>
      <c r="AK1010" s="4"/>
      <c r="AL1010" s="4"/>
      <c r="AM1010" s="4"/>
      <c r="AN1010" s="4"/>
      <c r="AO1010" s="4"/>
      <c r="AP1010" s="4"/>
      <c r="AQ1010" s="5"/>
    </row>
    <row r="1011" spans="3:43" x14ac:dyDescent="0.2"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4"/>
      <c r="AJ1011" s="4"/>
      <c r="AK1011" s="4"/>
      <c r="AL1011" s="4"/>
      <c r="AM1011" s="4"/>
      <c r="AN1011" s="4"/>
      <c r="AO1011" s="4"/>
      <c r="AP1011" s="4"/>
      <c r="AQ1011" s="5"/>
    </row>
    <row r="1012" spans="3:43" x14ac:dyDescent="0.2"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  <c r="AI1012" s="4"/>
      <c r="AJ1012" s="4"/>
      <c r="AK1012" s="4"/>
      <c r="AL1012" s="4"/>
      <c r="AM1012" s="4"/>
      <c r="AN1012" s="4"/>
      <c r="AO1012" s="4"/>
      <c r="AP1012" s="4"/>
      <c r="AQ1012" s="5"/>
    </row>
    <row r="1013" spans="3:43" x14ac:dyDescent="0.2"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  <c r="AI1013" s="4"/>
      <c r="AJ1013" s="4"/>
      <c r="AK1013" s="4"/>
      <c r="AL1013" s="4"/>
      <c r="AM1013" s="4"/>
      <c r="AN1013" s="4"/>
      <c r="AO1013" s="4"/>
      <c r="AP1013" s="4"/>
      <c r="AQ1013" s="5"/>
    </row>
    <row r="1014" spans="3:43" x14ac:dyDescent="0.2"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  <c r="AI1014" s="4"/>
      <c r="AJ1014" s="4"/>
      <c r="AK1014" s="4"/>
      <c r="AL1014" s="4"/>
      <c r="AM1014" s="4"/>
      <c r="AN1014" s="4"/>
      <c r="AO1014" s="4"/>
      <c r="AP1014" s="4"/>
      <c r="AQ1014" s="5"/>
    </row>
    <row r="1015" spans="3:43" x14ac:dyDescent="0.2"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  <c r="AI1015" s="4"/>
      <c r="AJ1015" s="4"/>
      <c r="AK1015" s="4"/>
      <c r="AL1015" s="4"/>
      <c r="AM1015" s="4"/>
      <c r="AN1015" s="4"/>
      <c r="AO1015" s="4"/>
      <c r="AP1015" s="4"/>
      <c r="AQ1015" s="5"/>
    </row>
    <row r="1016" spans="3:43" x14ac:dyDescent="0.2"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  <c r="AH1016" s="4"/>
      <c r="AI1016" s="4"/>
      <c r="AJ1016" s="4"/>
      <c r="AK1016" s="4"/>
      <c r="AL1016" s="4"/>
      <c r="AM1016" s="4"/>
      <c r="AN1016" s="4"/>
      <c r="AO1016" s="4"/>
      <c r="AP1016" s="4"/>
      <c r="AQ1016" s="5"/>
    </row>
    <row r="1017" spans="3:43" x14ac:dyDescent="0.2"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  <c r="AG1017" s="4"/>
      <c r="AH1017" s="4"/>
      <c r="AI1017" s="4"/>
      <c r="AJ1017" s="4"/>
      <c r="AK1017" s="4"/>
      <c r="AL1017" s="4"/>
      <c r="AM1017" s="4"/>
      <c r="AN1017" s="4"/>
      <c r="AO1017" s="4"/>
      <c r="AP1017" s="4"/>
      <c r="AQ1017" s="5"/>
    </row>
    <row r="1018" spans="3:43" x14ac:dyDescent="0.2"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  <c r="AH1018" s="4"/>
      <c r="AI1018" s="4"/>
      <c r="AJ1018" s="4"/>
      <c r="AK1018" s="4"/>
      <c r="AL1018" s="4"/>
      <c r="AM1018" s="4"/>
      <c r="AN1018" s="4"/>
      <c r="AO1018" s="4"/>
      <c r="AP1018" s="4"/>
      <c r="AQ1018" s="5"/>
    </row>
    <row r="1019" spans="3:43" x14ac:dyDescent="0.2"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  <c r="AI1019" s="4"/>
      <c r="AJ1019" s="4"/>
      <c r="AK1019" s="4"/>
      <c r="AL1019" s="4"/>
      <c r="AM1019" s="4"/>
      <c r="AN1019" s="4"/>
      <c r="AO1019" s="4"/>
      <c r="AP1019" s="4"/>
      <c r="AQ1019" s="5"/>
    </row>
    <row r="1020" spans="3:43" x14ac:dyDescent="0.2"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  <c r="AH1020" s="4"/>
      <c r="AI1020" s="4"/>
      <c r="AJ1020" s="4"/>
      <c r="AK1020" s="4"/>
      <c r="AL1020" s="4"/>
      <c r="AM1020" s="4"/>
      <c r="AN1020" s="4"/>
      <c r="AO1020" s="4"/>
      <c r="AP1020" s="4"/>
      <c r="AQ1020" s="5"/>
    </row>
    <row r="1021" spans="3:43" x14ac:dyDescent="0.2"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  <c r="AH1021" s="4"/>
      <c r="AI1021" s="4"/>
      <c r="AJ1021" s="4"/>
      <c r="AK1021" s="4"/>
      <c r="AL1021" s="4"/>
      <c r="AM1021" s="4"/>
      <c r="AN1021" s="4"/>
      <c r="AO1021" s="4"/>
      <c r="AP1021" s="4"/>
      <c r="AQ1021" s="5"/>
    </row>
    <row r="1022" spans="3:43" x14ac:dyDescent="0.2"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  <c r="AH1022" s="4"/>
      <c r="AI1022" s="4"/>
      <c r="AJ1022" s="4"/>
      <c r="AK1022" s="4"/>
      <c r="AL1022" s="4"/>
      <c r="AM1022" s="4"/>
      <c r="AN1022" s="4"/>
      <c r="AO1022" s="4"/>
      <c r="AP1022" s="4"/>
      <c r="AQ1022" s="5"/>
    </row>
    <row r="1023" spans="3:43" x14ac:dyDescent="0.2"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  <c r="AG1023" s="4"/>
      <c r="AH1023" s="4"/>
      <c r="AI1023" s="4"/>
      <c r="AJ1023" s="4"/>
      <c r="AK1023" s="4"/>
      <c r="AL1023" s="4"/>
      <c r="AM1023" s="4"/>
      <c r="AN1023" s="4"/>
      <c r="AO1023" s="4"/>
      <c r="AP1023" s="4"/>
      <c r="AQ1023" s="5"/>
    </row>
    <row r="1024" spans="3:43" x14ac:dyDescent="0.2"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  <c r="AH1024" s="4"/>
      <c r="AI1024" s="4"/>
      <c r="AJ1024" s="4"/>
      <c r="AK1024" s="4"/>
      <c r="AL1024" s="4"/>
      <c r="AM1024" s="4"/>
      <c r="AN1024" s="4"/>
      <c r="AO1024" s="4"/>
      <c r="AP1024" s="4"/>
      <c r="AQ1024" s="5"/>
    </row>
    <row r="1025" spans="3:43" x14ac:dyDescent="0.2"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  <c r="AH1025" s="4"/>
      <c r="AI1025" s="4"/>
      <c r="AJ1025" s="4"/>
      <c r="AK1025" s="4"/>
      <c r="AL1025" s="4"/>
      <c r="AM1025" s="4"/>
      <c r="AN1025" s="4"/>
      <c r="AO1025" s="4"/>
      <c r="AP1025" s="4"/>
      <c r="AQ1025" s="5"/>
    </row>
    <row r="1026" spans="3:43" x14ac:dyDescent="0.2"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  <c r="AI1026" s="4"/>
      <c r="AJ1026" s="4"/>
      <c r="AK1026" s="4"/>
      <c r="AL1026" s="4"/>
      <c r="AM1026" s="4"/>
      <c r="AN1026" s="4"/>
      <c r="AO1026" s="4"/>
      <c r="AP1026" s="4"/>
      <c r="AQ1026" s="5"/>
    </row>
    <row r="1027" spans="3:43" x14ac:dyDescent="0.2"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  <c r="AH1027" s="4"/>
      <c r="AI1027" s="4"/>
      <c r="AJ1027" s="4"/>
      <c r="AK1027" s="4"/>
      <c r="AL1027" s="4"/>
      <c r="AM1027" s="4"/>
      <c r="AN1027" s="4"/>
      <c r="AO1027" s="4"/>
      <c r="AP1027" s="4"/>
      <c r="AQ1027" s="5"/>
    </row>
    <row r="1028" spans="3:43" x14ac:dyDescent="0.2"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  <c r="AH1028" s="4"/>
      <c r="AI1028" s="4"/>
      <c r="AJ1028" s="4"/>
      <c r="AK1028" s="4"/>
      <c r="AL1028" s="4"/>
      <c r="AM1028" s="4"/>
      <c r="AN1028" s="4"/>
      <c r="AO1028" s="4"/>
      <c r="AP1028" s="4"/>
      <c r="AQ1028" s="5"/>
    </row>
    <row r="1029" spans="3:43" x14ac:dyDescent="0.2"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  <c r="AH1029" s="4"/>
      <c r="AI1029" s="4"/>
      <c r="AJ1029" s="4"/>
      <c r="AK1029" s="4"/>
      <c r="AL1029" s="4"/>
      <c r="AM1029" s="4"/>
      <c r="AN1029" s="4"/>
      <c r="AO1029" s="4"/>
      <c r="AP1029" s="4"/>
      <c r="AQ1029" s="5"/>
    </row>
    <row r="1030" spans="3:43" x14ac:dyDescent="0.2"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  <c r="AH1030" s="4"/>
      <c r="AI1030" s="4"/>
      <c r="AJ1030" s="4"/>
      <c r="AK1030" s="4"/>
      <c r="AL1030" s="4"/>
      <c r="AM1030" s="4"/>
      <c r="AN1030" s="4"/>
      <c r="AO1030" s="4"/>
      <c r="AP1030" s="4"/>
      <c r="AQ1030" s="5"/>
    </row>
    <row r="1031" spans="3:43" x14ac:dyDescent="0.2"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  <c r="AH1031" s="4"/>
      <c r="AI1031" s="4"/>
      <c r="AJ1031" s="4"/>
      <c r="AK1031" s="4"/>
      <c r="AL1031" s="4"/>
      <c r="AM1031" s="4"/>
      <c r="AN1031" s="4"/>
      <c r="AO1031" s="4"/>
      <c r="AP1031" s="4"/>
      <c r="AQ1031" s="5"/>
    </row>
    <row r="1032" spans="3:43" x14ac:dyDescent="0.2"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  <c r="AG1032" s="4"/>
      <c r="AH1032" s="4"/>
      <c r="AI1032" s="4"/>
      <c r="AJ1032" s="4"/>
      <c r="AK1032" s="4"/>
      <c r="AL1032" s="4"/>
      <c r="AM1032" s="4"/>
      <c r="AN1032" s="4"/>
      <c r="AO1032" s="4"/>
      <c r="AP1032" s="4"/>
      <c r="AQ1032" s="5"/>
    </row>
    <row r="1033" spans="3:43" x14ac:dyDescent="0.2"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  <c r="AH1033" s="4"/>
      <c r="AI1033" s="4"/>
      <c r="AJ1033" s="4"/>
      <c r="AK1033" s="4"/>
      <c r="AL1033" s="4"/>
      <c r="AM1033" s="4"/>
      <c r="AN1033" s="4"/>
      <c r="AO1033" s="4"/>
      <c r="AP1033" s="4"/>
      <c r="AQ1033" s="5"/>
    </row>
    <row r="1034" spans="3:43" x14ac:dyDescent="0.2"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  <c r="AG1034" s="4"/>
      <c r="AH1034" s="4"/>
      <c r="AI1034" s="4"/>
      <c r="AJ1034" s="4"/>
      <c r="AK1034" s="4"/>
      <c r="AL1034" s="4"/>
      <c r="AM1034" s="4"/>
      <c r="AN1034" s="4"/>
      <c r="AO1034" s="4"/>
      <c r="AP1034" s="4"/>
      <c r="AQ1034" s="5"/>
    </row>
    <row r="1035" spans="3:43" x14ac:dyDescent="0.2"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  <c r="AF1035" s="4"/>
      <c r="AG1035" s="4"/>
      <c r="AH1035" s="4"/>
      <c r="AI1035" s="4"/>
      <c r="AJ1035" s="4"/>
      <c r="AK1035" s="4"/>
      <c r="AL1035" s="4"/>
      <c r="AM1035" s="4"/>
      <c r="AN1035" s="4"/>
      <c r="AO1035" s="4"/>
      <c r="AP1035" s="4"/>
      <c r="AQ1035" s="5"/>
    </row>
    <row r="1036" spans="3:43" x14ac:dyDescent="0.2"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  <c r="AF1036" s="4"/>
      <c r="AG1036" s="4"/>
      <c r="AH1036" s="4"/>
      <c r="AI1036" s="4"/>
      <c r="AJ1036" s="4"/>
      <c r="AK1036" s="4"/>
      <c r="AL1036" s="4"/>
      <c r="AM1036" s="4"/>
      <c r="AN1036" s="4"/>
      <c r="AO1036" s="4"/>
      <c r="AP1036" s="4"/>
      <c r="AQ1036" s="5"/>
    </row>
    <row r="1037" spans="3:43" x14ac:dyDescent="0.2"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  <c r="AH1037" s="4"/>
      <c r="AI1037" s="4"/>
      <c r="AJ1037" s="4"/>
      <c r="AK1037" s="4"/>
      <c r="AL1037" s="4"/>
      <c r="AM1037" s="4"/>
      <c r="AN1037" s="4"/>
      <c r="AO1037" s="4"/>
      <c r="AP1037" s="4"/>
      <c r="AQ1037" s="5"/>
    </row>
    <row r="1038" spans="3:43" x14ac:dyDescent="0.2"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  <c r="AF1038" s="4"/>
      <c r="AG1038" s="4"/>
      <c r="AH1038" s="4"/>
      <c r="AI1038" s="4"/>
      <c r="AJ1038" s="4"/>
      <c r="AK1038" s="4"/>
      <c r="AL1038" s="4"/>
      <c r="AM1038" s="4"/>
      <c r="AN1038" s="4"/>
      <c r="AO1038" s="4"/>
      <c r="AP1038" s="4"/>
      <c r="AQ1038" s="5"/>
    </row>
    <row r="1039" spans="3:43" x14ac:dyDescent="0.2"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  <c r="AF1039" s="4"/>
      <c r="AG1039" s="4"/>
      <c r="AH1039" s="4"/>
      <c r="AI1039" s="4"/>
      <c r="AJ1039" s="4"/>
      <c r="AK1039" s="4"/>
      <c r="AL1039" s="4"/>
      <c r="AM1039" s="4"/>
      <c r="AN1039" s="4"/>
      <c r="AO1039" s="4"/>
      <c r="AP1039" s="4"/>
      <c r="AQ1039" s="5"/>
    </row>
    <row r="1040" spans="3:43" x14ac:dyDescent="0.2"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  <c r="AF1040" s="4"/>
      <c r="AG1040" s="4"/>
      <c r="AH1040" s="4"/>
      <c r="AI1040" s="4"/>
      <c r="AJ1040" s="4"/>
      <c r="AK1040" s="4"/>
      <c r="AL1040" s="4"/>
      <c r="AM1040" s="4"/>
      <c r="AN1040" s="4"/>
      <c r="AO1040" s="4"/>
      <c r="AP1040" s="4"/>
      <c r="AQ1040" s="5"/>
    </row>
    <row r="1041" spans="3:43" x14ac:dyDescent="0.2"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  <c r="AF1041" s="4"/>
      <c r="AG1041" s="4"/>
      <c r="AH1041" s="4"/>
      <c r="AI1041" s="4"/>
      <c r="AJ1041" s="4"/>
      <c r="AK1041" s="4"/>
      <c r="AL1041" s="4"/>
      <c r="AM1041" s="4"/>
      <c r="AN1041" s="4"/>
      <c r="AO1041" s="4"/>
      <c r="AP1041" s="4"/>
      <c r="AQ1041" s="5"/>
    </row>
    <row r="1042" spans="3:43" x14ac:dyDescent="0.2"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  <c r="AF1042" s="4"/>
      <c r="AG1042" s="4"/>
      <c r="AH1042" s="4"/>
      <c r="AI1042" s="4"/>
      <c r="AJ1042" s="4"/>
      <c r="AK1042" s="4"/>
      <c r="AL1042" s="4"/>
      <c r="AM1042" s="4"/>
      <c r="AN1042" s="4"/>
      <c r="AO1042" s="4"/>
      <c r="AP1042" s="4"/>
      <c r="AQ1042" s="5"/>
    </row>
    <row r="1043" spans="3:43" x14ac:dyDescent="0.2"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  <c r="AF1043" s="4"/>
      <c r="AG1043" s="4"/>
      <c r="AH1043" s="4"/>
      <c r="AI1043" s="4"/>
      <c r="AJ1043" s="4"/>
      <c r="AK1043" s="4"/>
      <c r="AL1043" s="4"/>
      <c r="AM1043" s="4"/>
      <c r="AN1043" s="4"/>
      <c r="AO1043" s="4"/>
      <c r="AP1043" s="4"/>
      <c r="AQ1043" s="5"/>
    </row>
    <row r="1044" spans="3:43" x14ac:dyDescent="0.2"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  <c r="AE1044" s="4"/>
      <c r="AF1044" s="4"/>
      <c r="AG1044" s="4"/>
      <c r="AH1044" s="4"/>
      <c r="AI1044" s="4"/>
      <c r="AJ1044" s="4"/>
      <c r="AK1044" s="4"/>
      <c r="AL1044" s="4"/>
      <c r="AM1044" s="4"/>
      <c r="AN1044" s="4"/>
      <c r="AO1044" s="4"/>
      <c r="AP1044" s="4"/>
      <c r="AQ1044" s="5"/>
    </row>
    <row r="1045" spans="3:43" x14ac:dyDescent="0.2"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  <c r="AE1045" s="4"/>
      <c r="AF1045" s="4"/>
      <c r="AG1045" s="4"/>
      <c r="AH1045" s="4"/>
      <c r="AI1045" s="4"/>
      <c r="AJ1045" s="4"/>
      <c r="AK1045" s="4"/>
      <c r="AL1045" s="4"/>
      <c r="AM1045" s="4"/>
      <c r="AN1045" s="4"/>
      <c r="AO1045" s="4"/>
      <c r="AP1045" s="4"/>
      <c r="AQ1045" s="5"/>
    </row>
    <row r="1046" spans="3:43" x14ac:dyDescent="0.2"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  <c r="AF1046" s="4"/>
      <c r="AG1046" s="4"/>
      <c r="AH1046" s="4"/>
      <c r="AI1046" s="4"/>
      <c r="AJ1046" s="4"/>
      <c r="AK1046" s="4"/>
      <c r="AL1046" s="4"/>
      <c r="AM1046" s="4"/>
      <c r="AN1046" s="4"/>
      <c r="AO1046" s="4"/>
      <c r="AP1046" s="4"/>
      <c r="AQ1046" s="5"/>
    </row>
    <row r="1047" spans="3:43" x14ac:dyDescent="0.2"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  <c r="AF1047" s="4"/>
      <c r="AG1047" s="4"/>
      <c r="AH1047" s="4"/>
      <c r="AI1047" s="4"/>
      <c r="AJ1047" s="4"/>
      <c r="AK1047" s="4"/>
      <c r="AL1047" s="4"/>
      <c r="AM1047" s="4"/>
      <c r="AN1047" s="4"/>
      <c r="AO1047" s="4"/>
      <c r="AP1047" s="4"/>
      <c r="AQ1047" s="5"/>
    </row>
    <row r="1048" spans="3:43" x14ac:dyDescent="0.2"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  <c r="AF1048" s="4"/>
      <c r="AG1048" s="4"/>
      <c r="AH1048" s="4"/>
      <c r="AI1048" s="4"/>
      <c r="AJ1048" s="4"/>
      <c r="AK1048" s="4"/>
      <c r="AL1048" s="4"/>
      <c r="AM1048" s="4"/>
      <c r="AN1048" s="4"/>
      <c r="AO1048" s="4"/>
      <c r="AP1048" s="4"/>
      <c r="AQ1048" s="5"/>
    </row>
    <row r="1049" spans="3:43" x14ac:dyDescent="0.2"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  <c r="AF1049" s="4"/>
      <c r="AG1049" s="4"/>
      <c r="AH1049" s="4"/>
      <c r="AI1049" s="4"/>
      <c r="AJ1049" s="4"/>
      <c r="AK1049" s="4"/>
      <c r="AL1049" s="4"/>
      <c r="AM1049" s="4"/>
      <c r="AN1049" s="4"/>
      <c r="AO1049" s="4"/>
      <c r="AP1049" s="4"/>
      <c r="AQ1049" s="5"/>
    </row>
    <row r="1050" spans="3:43" x14ac:dyDescent="0.2"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  <c r="AF1050" s="4"/>
      <c r="AG1050" s="4"/>
      <c r="AH1050" s="4"/>
      <c r="AI1050" s="4"/>
      <c r="AJ1050" s="4"/>
      <c r="AK1050" s="4"/>
      <c r="AL1050" s="4"/>
      <c r="AM1050" s="4"/>
      <c r="AN1050" s="4"/>
      <c r="AO1050" s="4"/>
      <c r="AP1050" s="4"/>
      <c r="AQ1050" s="5"/>
    </row>
    <row r="1051" spans="3:43" x14ac:dyDescent="0.2"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  <c r="AF1051" s="4"/>
      <c r="AG1051" s="4"/>
      <c r="AH1051" s="4"/>
      <c r="AI1051" s="4"/>
      <c r="AJ1051" s="4"/>
      <c r="AK1051" s="4"/>
      <c r="AL1051" s="4"/>
      <c r="AM1051" s="4"/>
      <c r="AN1051" s="4"/>
      <c r="AO1051" s="4"/>
      <c r="AP1051" s="4"/>
      <c r="AQ1051" s="5"/>
    </row>
    <row r="1052" spans="3:43" x14ac:dyDescent="0.2"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  <c r="AF1052" s="4"/>
      <c r="AG1052" s="4"/>
      <c r="AH1052" s="4"/>
      <c r="AI1052" s="4"/>
      <c r="AJ1052" s="4"/>
      <c r="AK1052" s="4"/>
      <c r="AL1052" s="4"/>
      <c r="AM1052" s="4"/>
      <c r="AN1052" s="4"/>
      <c r="AO1052" s="4"/>
      <c r="AP1052" s="4"/>
      <c r="AQ1052" s="5"/>
    </row>
    <row r="1053" spans="3:43" x14ac:dyDescent="0.2"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  <c r="AF1053" s="4"/>
      <c r="AG1053" s="4"/>
      <c r="AH1053" s="4"/>
      <c r="AI1053" s="4"/>
      <c r="AJ1053" s="4"/>
      <c r="AK1053" s="4"/>
      <c r="AL1053" s="4"/>
      <c r="AM1053" s="4"/>
      <c r="AN1053" s="4"/>
      <c r="AO1053" s="4"/>
      <c r="AP1053" s="4"/>
      <c r="AQ1053" s="5"/>
    </row>
    <row r="1054" spans="3:43" x14ac:dyDescent="0.2"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  <c r="AF1054" s="4"/>
      <c r="AG1054" s="4"/>
      <c r="AH1054" s="4"/>
      <c r="AI1054" s="4"/>
      <c r="AJ1054" s="4"/>
      <c r="AK1054" s="4"/>
      <c r="AL1054" s="4"/>
      <c r="AM1054" s="4"/>
      <c r="AN1054" s="4"/>
      <c r="AO1054" s="4"/>
      <c r="AP1054" s="4"/>
      <c r="AQ1054" s="5"/>
    </row>
    <row r="1055" spans="3:43" x14ac:dyDescent="0.2"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  <c r="AF1055" s="4"/>
      <c r="AG1055" s="4"/>
      <c r="AH1055" s="4"/>
      <c r="AI1055" s="4"/>
      <c r="AJ1055" s="4"/>
      <c r="AK1055" s="4"/>
      <c r="AL1055" s="4"/>
      <c r="AM1055" s="4"/>
      <c r="AN1055" s="4"/>
      <c r="AO1055" s="4"/>
      <c r="AP1055" s="4"/>
      <c r="AQ1055" s="5"/>
    </row>
    <row r="1056" spans="3:43" x14ac:dyDescent="0.2"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  <c r="AF1056" s="4"/>
      <c r="AG1056" s="4"/>
      <c r="AH1056" s="4"/>
      <c r="AI1056" s="4"/>
      <c r="AJ1056" s="4"/>
      <c r="AK1056" s="4"/>
      <c r="AL1056" s="4"/>
      <c r="AM1056" s="4"/>
      <c r="AN1056" s="4"/>
      <c r="AO1056" s="4"/>
      <c r="AP1056" s="4"/>
      <c r="AQ1056" s="5"/>
    </row>
    <row r="1057" spans="3:43" x14ac:dyDescent="0.2"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  <c r="AF1057" s="4"/>
      <c r="AG1057" s="4"/>
      <c r="AH1057" s="4"/>
      <c r="AI1057" s="4"/>
      <c r="AJ1057" s="4"/>
      <c r="AK1057" s="4"/>
      <c r="AL1057" s="4"/>
      <c r="AM1057" s="4"/>
      <c r="AN1057" s="4"/>
      <c r="AO1057" s="4"/>
      <c r="AP1057" s="4"/>
      <c r="AQ1057" s="5"/>
    </row>
    <row r="1058" spans="3:43" x14ac:dyDescent="0.2"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  <c r="AF1058" s="4"/>
      <c r="AG1058" s="4"/>
      <c r="AH1058" s="4"/>
      <c r="AI1058" s="4"/>
      <c r="AJ1058" s="4"/>
      <c r="AK1058" s="4"/>
      <c r="AL1058" s="4"/>
      <c r="AM1058" s="4"/>
      <c r="AN1058" s="4"/>
      <c r="AO1058" s="4"/>
      <c r="AP1058" s="4"/>
      <c r="AQ1058" s="5"/>
    </row>
    <row r="1059" spans="3:43" x14ac:dyDescent="0.2"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  <c r="AF1059" s="4"/>
      <c r="AG1059" s="4"/>
      <c r="AH1059" s="4"/>
      <c r="AI1059" s="4"/>
      <c r="AJ1059" s="4"/>
      <c r="AK1059" s="4"/>
      <c r="AL1059" s="4"/>
      <c r="AM1059" s="4"/>
      <c r="AN1059" s="4"/>
      <c r="AO1059" s="4"/>
      <c r="AP1059" s="4"/>
      <c r="AQ1059" s="5"/>
    </row>
    <row r="1060" spans="3:43" x14ac:dyDescent="0.2"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  <c r="AF1060" s="4"/>
      <c r="AG1060" s="4"/>
      <c r="AH1060" s="4"/>
      <c r="AI1060" s="4"/>
      <c r="AJ1060" s="4"/>
      <c r="AK1060" s="4"/>
      <c r="AL1060" s="4"/>
      <c r="AM1060" s="4"/>
      <c r="AN1060" s="4"/>
      <c r="AO1060" s="4"/>
      <c r="AP1060" s="4"/>
      <c r="AQ1060" s="5"/>
    </row>
    <row r="1061" spans="3:43" x14ac:dyDescent="0.2"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  <c r="AE1061" s="4"/>
      <c r="AF1061" s="4"/>
      <c r="AG1061" s="4"/>
      <c r="AH1061" s="4"/>
      <c r="AI1061" s="4"/>
      <c r="AJ1061" s="4"/>
      <c r="AK1061" s="4"/>
      <c r="AL1061" s="4"/>
      <c r="AM1061" s="4"/>
      <c r="AN1061" s="4"/>
      <c r="AO1061" s="4"/>
      <c r="AP1061" s="4"/>
      <c r="AQ1061" s="5"/>
    </row>
    <row r="1062" spans="3:43" x14ac:dyDescent="0.2"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  <c r="AF1062" s="4"/>
      <c r="AG1062" s="4"/>
      <c r="AH1062" s="4"/>
      <c r="AI1062" s="4"/>
      <c r="AJ1062" s="4"/>
      <c r="AK1062" s="4"/>
      <c r="AL1062" s="4"/>
      <c r="AM1062" s="4"/>
      <c r="AN1062" s="4"/>
      <c r="AO1062" s="4"/>
      <c r="AP1062" s="4"/>
      <c r="AQ1062" s="5"/>
    </row>
    <row r="1063" spans="3:43" x14ac:dyDescent="0.2"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  <c r="AF1063" s="4"/>
      <c r="AG1063" s="4"/>
      <c r="AH1063" s="4"/>
      <c r="AI1063" s="4"/>
      <c r="AJ1063" s="4"/>
      <c r="AK1063" s="4"/>
      <c r="AL1063" s="4"/>
      <c r="AM1063" s="4"/>
      <c r="AN1063" s="4"/>
      <c r="AO1063" s="4"/>
      <c r="AP1063" s="4"/>
      <c r="AQ1063" s="5"/>
    </row>
    <row r="1064" spans="3:43" x14ac:dyDescent="0.2"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  <c r="AF1064" s="4"/>
      <c r="AG1064" s="4"/>
      <c r="AH1064" s="4"/>
      <c r="AI1064" s="4"/>
      <c r="AJ1064" s="4"/>
      <c r="AK1064" s="4"/>
      <c r="AL1064" s="4"/>
      <c r="AM1064" s="4"/>
      <c r="AN1064" s="4"/>
      <c r="AO1064" s="4"/>
      <c r="AP1064" s="4"/>
      <c r="AQ1064" s="5"/>
    </row>
    <row r="1065" spans="3:43" x14ac:dyDescent="0.2"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  <c r="AF1065" s="4"/>
      <c r="AG1065" s="4"/>
      <c r="AH1065" s="4"/>
      <c r="AI1065" s="4"/>
      <c r="AJ1065" s="4"/>
      <c r="AK1065" s="4"/>
      <c r="AL1065" s="4"/>
      <c r="AM1065" s="4"/>
      <c r="AN1065" s="4"/>
      <c r="AO1065" s="4"/>
      <c r="AP1065" s="4"/>
      <c r="AQ1065" s="5"/>
    </row>
    <row r="1066" spans="3:43" x14ac:dyDescent="0.2"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  <c r="AF1066" s="4"/>
      <c r="AG1066" s="4"/>
      <c r="AH1066" s="4"/>
      <c r="AI1066" s="4"/>
      <c r="AJ1066" s="4"/>
      <c r="AK1066" s="4"/>
      <c r="AL1066" s="4"/>
      <c r="AM1066" s="4"/>
      <c r="AN1066" s="4"/>
      <c r="AO1066" s="4"/>
      <c r="AP1066" s="4"/>
      <c r="AQ1066" s="5"/>
    </row>
    <row r="1067" spans="3:43" x14ac:dyDescent="0.2"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  <c r="AE1067" s="4"/>
      <c r="AF1067" s="4"/>
      <c r="AG1067" s="4"/>
      <c r="AH1067" s="4"/>
      <c r="AI1067" s="4"/>
      <c r="AJ1067" s="4"/>
      <c r="AK1067" s="4"/>
      <c r="AL1067" s="4"/>
      <c r="AM1067" s="4"/>
      <c r="AN1067" s="4"/>
      <c r="AO1067" s="4"/>
      <c r="AP1067" s="4"/>
      <c r="AQ1067" s="5"/>
    </row>
    <row r="1068" spans="3:43" x14ac:dyDescent="0.2"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  <c r="AF1068" s="4"/>
      <c r="AG1068" s="4"/>
      <c r="AH1068" s="4"/>
      <c r="AI1068" s="4"/>
      <c r="AJ1068" s="4"/>
      <c r="AK1068" s="4"/>
      <c r="AL1068" s="4"/>
      <c r="AM1068" s="4"/>
      <c r="AN1068" s="4"/>
      <c r="AO1068" s="4"/>
      <c r="AP1068" s="4"/>
      <c r="AQ1068" s="5"/>
    </row>
    <row r="1069" spans="3:43" x14ac:dyDescent="0.2"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  <c r="AF1069" s="4"/>
      <c r="AG1069" s="4"/>
      <c r="AH1069" s="4"/>
      <c r="AI1069" s="4"/>
      <c r="AJ1069" s="4"/>
      <c r="AK1069" s="4"/>
      <c r="AL1069" s="4"/>
      <c r="AM1069" s="4"/>
      <c r="AN1069" s="4"/>
      <c r="AO1069" s="4"/>
      <c r="AP1069" s="4"/>
      <c r="AQ1069" s="5"/>
    </row>
    <row r="1070" spans="3:43" x14ac:dyDescent="0.2"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  <c r="AE1070" s="4"/>
      <c r="AF1070" s="4"/>
      <c r="AG1070" s="4"/>
      <c r="AH1070" s="4"/>
      <c r="AI1070" s="4"/>
      <c r="AJ1070" s="4"/>
      <c r="AK1070" s="4"/>
      <c r="AL1070" s="4"/>
      <c r="AM1070" s="4"/>
      <c r="AN1070" s="4"/>
      <c r="AO1070" s="4"/>
      <c r="AP1070" s="4"/>
      <c r="AQ1070" s="5"/>
    </row>
    <row r="1071" spans="3:43" x14ac:dyDescent="0.2"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  <c r="AF1071" s="4"/>
      <c r="AG1071" s="4"/>
      <c r="AH1071" s="4"/>
      <c r="AI1071" s="4"/>
      <c r="AJ1071" s="4"/>
      <c r="AK1071" s="4"/>
      <c r="AL1071" s="4"/>
      <c r="AM1071" s="4"/>
      <c r="AN1071" s="4"/>
      <c r="AO1071" s="4"/>
      <c r="AP1071" s="4"/>
      <c r="AQ1071" s="5"/>
    </row>
    <row r="1072" spans="3:43" x14ac:dyDescent="0.2"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  <c r="AF1072" s="4"/>
      <c r="AG1072" s="4"/>
      <c r="AH1072" s="4"/>
      <c r="AI1072" s="4"/>
      <c r="AJ1072" s="4"/>
      <c r="AK1072" s="4"/>
      <c r="AL1072" s="4"/>
      <c r="AM1072" s="4"/>
      <c r="AN1072" s="4"/>
      <c r="AO1072" s="4"/>
      <c r="AP1072" s="4"/>
      <c r="AQ1072" s="5"/>
    </row>
    <row r="1073" spans="3:43" x14ac:dyDescent="0.2"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  <c r="AE1073" s="4"/>
      <c r="AF1073" s="4"/>
      <c r="AG1073" s="4"/>
      <c r="AH1073" s="4"/>
      <c r="AI1073" s="4"/>
      <c r="AJ1073" s="4"/>
      <c r="AK1073" s="4"/>
      <c r="AL1073" s="4"/>
      <c r="AM1073" s="4"/>
      <c r="AN1073" s="4"/>
      <c r="AO1073" s="4"/>
      <c r="AP1073" s="4"/>
      <c r="AQ1073" s="5"/>
    </row>
    <row r="1074" spans="3:43" x14ac:dyDescent="0.2"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  <c r="AE1074" s="4"/>
      <c r="AF1074" s="4"/>
      <c r="AG1074" s="4"/>
      <c r="AH1074" s="4"/>
      <c r="AI1074" s="4"/>
      <c r="AJ1074" s="4"/>
      <c r="AK1074" s="4"/>
      <c r="AL1074" s="4"/>
      <c r="AM1074" s="4"/>
      <c r="AN1074" s="4"/>
      <c r="AO1074" s="4"/>
      <c r="AP1074" s="4"/>
      <c r="AQ1074" s="5"/>
    </row>
    <row r="1075" spans="3:43" x14ac:dyDescent="0.2"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  <c r="AB1075" s="4"/>
      <c r="AC1075" s="4"/>
      <c r="AD1075" s="4"/>
      <c r="AE1075" s="4"/>
      <c r="AF1075" s="4"/>
      <c r="AG1075" s="4"/>
      <c r="AH1075" s="4"/>
      <c r="AI1075" s="4"/>
      <c r="AJ1075" s="4"/>
      <c r="AK1075" s="4"/>
      <c r="AL1075" s="4"/>
      <c r="AM1075" s="4"/>
      <c r="AN1075" s="4"/>
      <c r="AO1075" s="4"/>
      <c r="AP1075" s="4"/>
      <c r="AQ1075" s="5"/>
    </row>
    <row r="1076" spans="3:43" x14ac:dyDescent="0.2"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  <c r="AB1076" s="4"/>
      <c r="AC1076" s="4"/>
      <c r="AD1076" s="4"/>
      <c r="AE1076" s="4"/>
      <c r="AF1076" s="4"/>
      <c r="AG1076" s="4"/>
      <c r="AH1076" s="4"/>
      <c r="AI1076" s="4"/>
      <c r="AJ1076" s="4"/>
      <c r="AK1076" s="4"/>
      <c r="AL1076" s="4"/>
      <c r="AM1076" s="4"/>
      <c r="AN1076" s="4"/>
      <c r="AO1076" s="4"/>
      <c r="AP1076" s="4"/>
      <c r="AQ1076" s="5"/>
    </row>
    <row r="1077" spans="3:43" x14ac:dyDescent="0.2"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  <c r="AB1077" s="4"/>
      <c r="AC1077" s="4"/>
      <c r="AD1077" s="4"/>
      <c r="AE1077" s="4"/>
      <c r="AF1077" s="4"/>
      <c r="AG1077" s="4"/>
      <c r="AH1077" s="4"/>
      <c r="AI1077" s="4"/>
      <c r="AJ1077" s="4"/>
      <c r="AK1077" s="4"/>
      <c r="AL1077" s="4"/>
      <c r="AM1077" s="4"/>
      <c r="AN1077" s="4"/>
      <c r="AO1077" s="4"/>
      <c r="AP1077" s="4"/>
      <c r="AQ1077" s="5"/>
    </row>
    <row r="1078" spans="3:43" x14ac:dyDescent="0.2"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  <c r="AB1078" s="4"/>
      <c r="AC1078" s="4"/>
      <c r="AD1078" s="4"/>
      <c r="AE1078" s="4"/>
      <c r="AF1078" s="4"/>
      <c r="AG1078" s="4"/>
      <c r="AH1078" s="4"/>
      <c r="AI1078" s="4"/>
      <c r="AJ1078" s="4"/>
      <c r="AK1078" s="4"/>
      <c r="AL1078" s="4"/>
      <c r="AM1078" s="4"/>
      <c r="AN1078" s="4"/>
      <c r="AO1078" s="4"/>
      <c r="AP1078" s="4"/>
      <c r="AQ1078" s="5"/>
    </row>
    <row r="1079" spans="3:43" x14ac:dyDescent="0.2"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  <c r="AB1079" s="4"/>
      <c r="AC1079" s="4"/>
      <c r="AD1079" s="4"/>
      <c r="AE1079" s="4"/>
      <c r="AF1079" s="4"/>
      <c r="AG1079" s="4"/>
      <c r="AH1079" s="4"/>
      <c r="AI1079" s="4"/>
      <c r="AJ1079" s="4"/>
      <c r="AK1079" s="4"/>
      <c r="AL1079" s="4"/>
      <c r="AM1079" s="4"/>
      <c r="AN1079" s="4"/>
      <c r="AO1079" s="4"/>
      <c r="AP1079" s="4"/>
      <c r="AQ1079" s="5"/>
    </row>
    <row r="1080" spans="3:43" x14ac:dyDescent="0.2"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  <c r="AB1080" s="4"/>
      <c r="AC1080" s="4"/>
      <c r="AD1080" s="4"/>
      <c r="AE1080" s="4"/>
      <c r="AF1080" s="4"/>
      <c r="AG1080" s="4"/>
      <c r="AH1080" s="4"/>
      <c r="AI1080" s="4"/>
      <c r="AJ1080" s="4"/>
      <c r="AK1080" s="4"/>
      <c r="AL1080" s="4"/>
      <c r="AM1080" s="4"/>
      <c r="AN1080" s="4"/>
      <c r="AO1080" s="4"/>
      <c r="AP1080" s="4"/>
      <c r="AQ1080" s="5"/>
    </row>
    <row r="1081" spans="3:43" x14ac:dyDescent="0.2"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  <c r="AB1081" s="4"/>
      <c r="AC1081" s="4"/>
      <c r="AD1081" s="4"/>
      <c r="AE1081" s="4"/>
      <c r="AF1081" s="4"/>
      <c r="AG1081" s="4"/>
      <c r="AH1081" s="4"/>
      <c r="AI1081" s="4"/>
      <c r="AJ1081" s="4"/>
      <c r="AK1081" s="4"/>
      <c r="AL1081" s="4"/>
      <c r="AM1081" s="4"/>
      <c r="AN1081" s="4"/>
      <c r="AO1081" s="4"/>
      <c r="AP1081" s="4"/>
      <c r="AQ1081" s="5"/>
    </row>
    <row r="1082" spans="3:43" x14ac:dyDescent="0.2"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  <c r="AB1082" s="4"/>
      <c r="AC1082" s="4"/>
      <c r="AD1082" s="4"/>
      <c r="AE1082" s="4"/>
      <c r="AF1082" s="4"/>
      <c r="AG1082" s="4"/>
      <c r="AH1082" s="4"/>
      <c r="AI1082" s="4"/>
      <c r="AJ1082" s="4"/>
      <c r="AK1082" s="4"/>
      <c r="AL1082" s="4"/>
      <c r="AM1082" s="4"/>
      <c r="AN1082" s="4"/>
      <c r="AO1082" s="4"/>
      <c r="AP1082" s="4"/>
      <c r="AQ1082" s="5"/>
    </row>
    <row r="1083" spans="3:43" x14ac:dyDescent="0.2"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  <c r="AB1083" s="4"/>
      <c r="AC1083" s="4"/>
      <c r="AD1083" s="4"/>
      <c r="AE1083" s="4"/>
      <c r="AF1083" s="4"/>
      <c r="AG1083" s="4"/>
      <c r="AH1083" s="4"/>
      <c r="AI1083" s="4"/>
      <c r="AJ1083" s="4"/>
      <c r="AK1083" s="4"/>
      <c r="AL1083" s="4"/>
      <c r="AM1083" s="4"/>
      <c r="AN1083" s="4"/>
      <c r="AO1083" s="4"/>
      <c r="AP1083" s="4"/>
      <c r="AQ1083" s="5"/>
    </row>
    <row r="1084" spans="3:43" x14ac:dyDescent="0.2"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  <c r="AB1084" s="4"/>
      <c r="AC1084" s="4"/>
      <c r="AD1084" s="4"/>
      <c r="AE1084" s="4"/>
      <c r="AF1084" s="4"/>
      <c r="AG1084" s="4"/>
      <c r="AH1084" s="4"/>
      <c r="AI1084" s="4"/>
      <c r="AJ1084" s="4"/>
      <c r="AK1084" s="4"/>
      <c r="AL1084" s="4"/>
      <c r="AM1084" s="4"/>
      <c r="AN1084" s="4"/>
      <c r="AO1084" s="4"/>
      <c r="AP1084" s="4"/>
      <c r="AQ1084" s="5"/>
    </row>
    <row r="1085" spans="3:43" x14ac:dyDescent="0.2"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  <c r="AB1085" s="4"/>
      <c r="AC1085" s="4"/>
      <c r="AD1085" s="4"/>
      <c r="AE1085" s="4"/>
      <c r="AF1085" s="4"/>
      <c r="AG1085" s="4"/>
      <c r="AH1085" s="4"/>
      <c r="AI1085" s="4"/>
      <c r="AJ1085" s="4"/>
      <c r="AK1085" s="4"/>
      <c r="AL1085" s="4"/>
      <c r="AM1085" s="4"/>
      <c r="AN1085" s="4"/>
      <c r="AO1085" s="4"/>
      <c r="AP1085" s="4"/>
      <c r="AQ1085" s="5"/>
    </row>
    <row r="1086" spans="3:43" x14ac:dyDescent="0.2"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  <c r="AB1086" s="4"/>
      <c r="AC1086" s="4"/>
      <c r="AD1086" s="4"/>
      <c r="AE1086" s="4"/>
      <c r="AF1086" s="4"/>
      <c r="AG1086" s="4"/>
      <c r="AH1086" s="4"/>
      <c r="AI1086" s="4"/>
      <c r="AJ1086" s="4"/>
      <c r="AK1086" s="4"/>
      <c r="AL1086" s="4"/>
      <c r="AM1086" s="4"/>
      <c r="AN1086" s="4"/>
      <c r="AO1086" s="4"/>
      <c r="AP1086" s="4"/>
      <c r="AQ1086" s="5"/>
    </row>
    <row r="1087" spans="3:43" x14ac:dyDescent="0.2"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  <c r="AB1087" s="4"/>
      <c r="AC1087" s="4"/>
      <c r="AD1087" s="4"/>
      <c r="AE1087" s="4"/>
      <c r="AF1087" s="4"/>
      <c r="AG1087" s="4"/>
      <c r="AH1087" s="4"/>
      <c r="AI1087" s="4"/>
      <c r="AJ1087" s="4"/>
      <c r="AK1087" s="4"/>
      <c r="AL1087" s="4"/>
      <c r="AM1087" s="4"/>
      <c r="AN1087" s="4"/>
      <c r="AO1087" s="4"/>
      <c r="AP1087" s="4"/>
      <c r="AQ1087" s="5"/>
    </row>
    <row r="1088" spans="3:43" x14ac:dyDescent="0.2"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  <c r="AB1088" s="4"/>
      <c r="AC1088" s="4"/>
      <c r="AD1088" s="4"/>
      <c r="AE1088" s="4"/>
      <c r="AF1088" s="4"/>
      <c r="AG1088" s="4"/>
      <c r="AH1088" s="4"/>
      <c r="AI1088" s="4"/>
      <c r="AJ1088" s="4"/>
      <c r="AK1088" s="4"/>
      <c r="AL1088" s="4"/>
      <c r="AM1088" s="4"/>
      <c r="AN1088" s="4"/>
      <c r="AO1088" s="4"/>
      <c r="AP1088" s="4"/>
      <c r="AQ1088" s="5"/>
    </row>
    <row r="1089" spans="3:43" x14ac:dyDescent="0.2"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  <c r="AB1089" s="4"/>
      <c r="AC1089" s="4"/>
      <c r="AD1089" s="4"/>
      <c r="AE1089" s="4"/>
      <c r="AF1089" s="4"/>
      <c r="AG1089" s="4"/>
      <c r="AH1089" s="4"/>
      <c r="AI1089" s="4"/>
      <c r="AJ1089" s="4"/>
      <c r="AK1089" s="4"/>
      <c r="AL1089" s="4"/>
      <c r="AM1089" s="4"/>
      <c r="AN1089" s="4"/>
      <c r="AO1089" s="4"/>
      <c r="AP1089" s="4"/>
      <c r="AQ1089" s="5"/>
    </row>
    <row r="1090" spans="3:43" x14ac:dyDescent="0.2"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  <c r="AB1090" s="4"/>
      <c r="AC1090" s="4"/>
      <c r="AD1090" s="4"/>
      <c r="AE1090" s="4"/>
      <c r="AF1090" s="4"/>
      <c r="AG1090" s="4"/>
      <c r="AH1090" s="4"/>
      <c r="AI1090" s="4"/>
      <c r="AJ1090" s="4"/>
      <c r="AK1090" s="4"/>
      <c r="AL1090" s="4"/>
      <c r="AM1090" s="4"/>
      <c r="AN1090" s="4"/>
      <c r="AO1090" s="4"/>
      <c r="AP1090" s="4"/>
      <c r="AQ1090" s="5"/>
    </row>
    <row r="1091" spans="3:43" x14ac:dyDescent="0.2"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  <c r="AB1091" s="4"/>
      <c r="AC1091" s="4"/>
      <c r="AD1091" s="4"/>
      <c r="AE1091" s="4"/>
      <c r="AF1091" s="4"/>
      <c r="AG1091" s="4"/>
      <c r="AH1091" s="4"/>
      <c r="AI1091" s="4"/>
      <c r="AJ1091" s="4"/>
      <c r="AK1091" s="4"/>
      <c r="AL1091" s="4"/>
      <c r="AM1091" s="4"/>
      <c r="AN1091" s="4"/>
      <c r="AO1091" s="4"/>
      <c r="AP1091" s="4"/>
      <c r="AQ1091" s="5"/>
    </row>
    <row r="1092" spans="3:43" x14ac:dyDescent="0.2"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  <c r="AB1092" s="4"/>
      <c r="AC1092" s="4"/>
      <c r="AD1092" s="4"/>
      <c r="AE1092" s="4"/>
      <c r="AF1092" s="4"/>
      <c r="AG1092" s="4"/>
      <c r="AH1092" s="4"/>
      <c r="AI1092" s="4"/>
      <c r="AJ1092" s="4"/>
      <c r="AK1092" s="4"/>
      <c r="AL1092" s="4"/>
      <c r="AM1092" s="4"/>
      <c r="AN1092" s="4"/>
      <c r="AO1092" s="4"/>
      <c r="AP1092" s="4"/>
      <c r="AQ1092" s="5"/>
    </row>
    <row r="1093" spans="3:43" x14ac:dyDescent="0.2"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  <c r="AB1093" s="4"/>
      <c r="AC1093" s="4"/>
      <c r="AD1093" s="4"/>
      <c r="AE1093" s="4"/>
      <c r="AF1093" s="4"/>
      <c r="AG1093" s="4"/>
      <c r="AH1093" s="4"/>
      <c r="AI1093" s="4"/>
      <c r="AJ1093" s="4"/>
      <c r="AK1093" s="4"/>
      <c r="AL1093" s="4"/>
      <c r="AM1093" s="4"/>
      <c r="AN1093" s="4"/>
      <c r="AO1093" s="4"/>
      <c r="AP1093" s="4"/>
      <c r="AQ1093" s="5"/>
    </row>
    <row r="1094" spans="3:43" x14ac:dyDescent="0.2"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  <c r="AB1094" s="4"/>
      <c r="AC1094" s="4"/>
      <c r="AD1094" s="4"/>
      <c r="AE1094" s="4"/>
      <c r="AF1094" s="4"/>
      <c r="AG1094" s="4"/>
      <c r="AH1094" s="4"/>
      <c r="AI1094" s="4"/>
      <c r="AJ1094" s="4"/>
      <c r="AK1094" s="4"/>
      <c r="AL1094" s="4"/>
      <c r="AM1094" s="4"/>
      <c r="AN1094" s="4"/>
      <c r="AO1094" s="4"/>
      <c r="AP1094" s="4"/>
      <c r="AQ1094" s="5"/>
    </row>
    <row r="1095" spans="3:43" x14ac:dyDescent="0.2"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  <c r="AB1095" s="4"/>
      <c r="AC1095" s="4"/>
      <c r="AD1095" s="4"/>
      <c r="AE1095" s="4"/>
      <c r="AF1095" s="4"/>
      <c r="AG1095" s="4"/>
      <c r="AH1095" s="4"/>
      <c r="AI1095" s="4"/>
      <c r="AJ1095" s="4"/>
      <c r="AK1095" s="4"/>
      <c r="AL1095" s="4"/>
      <c r="AM1095" s="4"/>
      <c r="AN1095" s="4"/>
      <c r="AO1095" s="4"/>
      <c r="AP1095" s="4"/>
      <c r="AQ1095" s="5"/>
    </row>
    <row r="1096" spans="3:43" x14ac:dyDescent="0.2"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  <c r="AB1096" s="4"/>
      <c r="AC1096" s="4"/>
      <c r="AD1096" s="4"/>
      <c r="AE1096" s="4"/>
      <c r="AF1096" s="4"/>
      <c r="AG1096" s="4"/>
      <c r="AH1096" s="4"/>
      <c r="AI1096" s="4"/>
      <c r="AJ1096" s="4"/>
      <c r="AK1096" s="4"/>
      <c r="AL1096" s="4"/>
      <c r="AM1096" s="4"/>
      <c r="AN1096" s="4"/>
      <c r="AO1096" s="4"/>
      <c r="AP1096" s="4"/>
      <c r="AQ1096" s="5"/>
    </row>
    <row r="1097" spans="3:43" x14ac:dyDescent="0.2"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  <c r="AB1097" s="4"/>
      <c r="AC1097" s="4"/>
      <c r="AD1097" s="4"/>
      <c r="AE1097" s="4"/>
      <c r="AF1097" s="4"/>
      <c r="AG1097" s="4"/>
      <c r="AH1097" s="4"/>
      <c r="AI1097" s="4"/>
      <c r="AJ1097" s="4"/>
      <c r="AK1097" s="4"/>
      <c r="AL1097" s="4"/>
      <c r="AM1097" s="4"/>
      <c r="AN1097" s="4"/>
      <c r="AO1097" s="4"/>
      <c r="AP1097" s="4"/>
      <c r="AQ1097" s="5"/>
    </row>
    <row r="1098" spans="3:43" x14ac:dyDescent="0.2"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  <c r="AB1098" s="4"/>
      <c r="AC1098" s="4"/>
      <c r="AD1098" s="4"/>
      <c r="AE1098" s="4"/>
      <c r="AF1098" s="4"/>
      <c r="AG1098" s="4"/>
      <c r="AH1098" s="4"/>
      <c r="AI1098" s="4"/>
      <c r="AJ1098" s="4"/>
      <c r="AK1098" s="4"/>
      <c r="AL1098" s="4"/>
      <c r="AM1098" s="4"/>
      <c r="AN1098" s="4"/>
      <c r="AO1098" s="4"/>
      <c r="AP1098" s="4"/>
      <c r="AQ1098" s="5"/>
    </row>
    <row r="1099" spans="3:43" x14ac:dyDescent="0.2"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  <c r="AB1099" s="4"/>
      <c r="AC1099" s="4"/>
      <c r="AD1099" s="4"/>
      <c r="AE1099" s="4"/>
      <c r="AF1099" s="4"/>
      <c r="AG1099" s="4"/>
      <c r="AH1099" s="4"/>
      <c r="AI1099" s="4"/>
      <c r="AJ1099" s="4"/>
      <c r="AK1099" s="4"/>
      <c r="AL1099" s="4"/>
      <c r="AM1099" s="4"/>
      <c r="AN1099" s="4"/>
      <c r="AO1099" s="4"/>
      <c r="AP1099" s="4"/>
      <c r="AQ1099" s="5"/>
    </row>
    <row r="1100" spans="3:43" x14ac:dyDescent="0.2"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  <c r="AB1100" s="4"/>
      <c r="AC1100" s="4"/>
      <c r="AD1100" s="4"/>
      <c r="AE1100" s="4"/>
      <c r="AF1100" s="4"/>
      <c r="AG1100" s="4"/>
      <c r="AH1100" s="4"/>
      <c r="AI1100" s="4"/>
      <c r="AJ1100" s="4"/>
      <c r="AK1100" s="4"/>
      <c r="AL1100" s="4"/>
      <c r="AM1100" s="4"/>
      <c r="AN1100" s="4"/>
      <c r="AO1100" s="4"/>
      <c r="AP1100" s="4"/>
      <c r="AQ1100" s="5"/>
    </row>
    <row r="1101" spans="3:43" x14ac:dyDescent="0.2"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  <c r="AB1101" s="4"/>
      <c r="AC1101" s="4"/>
      <c r="AD1101" s="4"/>
      <c r="AE1101" s="4"/>
      <c r="AF1101" s="4"/>
      <c r="AG1101" s="4"/>
      <c r="AH1101" s="4"/>
      <c r="AI1101" s="4"/>
      <c r="AJ1101" s="4"/>
      <c r="AK1101" s="4"/>
      <c r="AL1101" s="4"/>
      <c r="AM1101" s="4"/>
      <c r="AN1101" s="4"/>
      <c r="AO1101" s="4"/>
      <c r="AP1101" s="4"/>
      <c r="AQ1101" s="5"/>
    </row>
  </sheetData>
  <phoneticPr fontId="0" type="noConversion"/>
  <pageMargins left="0.25" right="0.25" top="0.25" bottom="0.25" header="0.5" footer="0.5"/>
  <pageSetup paperSize="5" scale="8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6"/>
  <sheetViews>
    <sheetView topLeftCell="AK38" zoomScale="90" workbookViewId="0">
      <selection activeCell="AO63" sqref="AO63"/>
    </sheetView>
  </sheetViews>
  <sheetFormatPr defaultRowHeight="12.75" x14ac:dyDescent="0.2"/>
  <cols>
    <col min="1" max="1" width="20.7109375" bestFit="1" customWidth="1"/>
    <col min="2" max="2" width="9.42578125" bestFit="1" customWidth="1"/>
    <col min="3" max="4" width="14.28515625" bestFit="1" customWidth="1"/>
    <col min="5" max="5" width="10.42578125" bestFit="1" customWidth="1"/>
    <col min="6" max="6" width="11.7109375" bestFit="1" customWidth="1"/>
    <col min="7" max="7" width="15.5703125" bestFit="1" customWidth="1"/>
    <col min="8" max="8" width="14.28515625" bestFit="1" customWidth="1"/>
    <col min="9" max="9" width="11.5703125" bestFit="1" customWidth="1"/>
    <col min="10" max="10" width="11.7109375" bestFit="1" customWidth="1"/>
    <col min="11" max="11" width="15.5703125" bestFit="1" customWidth="1"/>
    <col min="12" max="12" width="14.28515625" bestFit="1" customWidth="1"/>
    <col min="13" max="13" width="13.140625" bestFit="1" customWidth="1"/>
    <col min="14" max="14" width="11.7109375" bestFit="1" customWidth="1"/>
    <col min="15" max="16" width="14.28515625" bestFit="1" customWidth="1"/>
    <col min="17" max="17" width="12.5703125" bestFit="1" customWidth="1"/>
    <col min="18" max="18" width="11.7109375" bestFit="1" customWidth="1"/>
    <col min="19" max="19" width="13.140625" bestFit="1" customWidth="1"/>
    <col min="20" max="20" width="14.28515625" bestFit="1" customWidth="1"/>
    <col min="21" max="21" width="12.5703125" bestFit="1" customWidth="1"/>
    <col min="22" max="22" width="11.7109375" bestFit="1" customWidth="1"/>
    <col min="23" max="24" width="14.28515625" bestFit="1" customWidth="1"/>
    <col min="25" max="25" width="11" bestFit="1" customWidth="1"/>
    <col min="26" max="26" width="11.7109375" bestFit="1" customWidth="1"/>
    <col min="27" max="28" width="13.140625" bestFit="1" customWidth="1"/>
    <col min="29" max="29" width="10.42578125" bestFit="1" customWidth="1"/>
    <col min="30" max="30" width="11.7109375" bestFit="1" customWidth="1"/>
    <col min="31" max="32" width="13.140625" bestFit="1" customWidth="1"/>
    <col min="33" max="33" width="10.42578125" bestFit="1" customWidth="1"/>
    <col min="34" max="34" width="11.7109375" bestFit="1" customWidth="1"/>
    <col min="35" max="36" width="13.140625" bestFit="1" customWidth="1"/>
    <col min="37" max="37" width="10.42578125" bestFit="1" customWidth="1"/>
    <col min="38" max="38" width="11.7109375" bestFit="1" customWidth="1"/>
    <col min="39" max="40" width="13.140625" bestFit="1" customWidth="1"/>
    <col min="41" max="41" width="10.42578125" bestFit="1" customWidth="1"/>
    <col min="42" max="42" width="11.7109375" bestFit="1" customWidth="1"/>
    <col min="43" max="43" width="15.5703125" bestFit="1" customWidth="1"/>
  </cols>
  <sheetData>
    <row r="1" spans="1:43" x14ac:dyDescent="0.2">
      <c r="A1" s="1"/>
      <c r="B1" s="1" t="s">
        <v>0</v>
      </c>
      <c r="C1" s="1">
        <v>2001</v>
      </c>
      <c r="D1" s="1">
        <v>2001</v>
      </c>
      <c r="E1" s="1">
        <v>2001</v>
      </c>
      <c r="F1" s="1">
        <v>2001</v>
      </c>
      <c r="G1" s="1">
        <v>2002</v>
      </c>
      <c r="H1" s="1">
        <v>2002</v>
      </c>
      <c r="I1" s="1">
        <v>2002</v>
      </c>
      <c r="J1" s="1">
        <v>2002</v>
      </c>
      <c r="K1" s="1">
        <v>2003</v>
      </c>
      <c r="L1" s="1">
        <v>2003</v>
      </c>
      <c r="M1" s="1">
        <v>2003</v>
      </c>
      <c r="N1" s="1">
        <v>2003</v>
      </c>
      <c r="O1" s="1">
        <v>2004</v>
      </c>
      <c r="P1" s="1">
        <v>2004</v>
      </c>
      <c r="Q1" s="1">
        <v>2004</v>
      </c>
      <c r="R1" s="1">
        <v>2004</v>
      </c>
      <c r="S1" s="1">
        <v>2005</v>
      </c>
      <c r="T1" s="1">
        <v>2005</v>
      </c>
      <c r="U1" s="1">
        <v>2005</v>
      </c>
      <c r="V1" s="1">
        <v>2005</v>
      </c>
      <c r="W1" s="1">
        <v>2006</v>
      </c>
      <c r="X1" s="1">
        <v>2006</v>
      </c>
      <c r="Y1" s="1">
        <v>2006</v>
      </c>
      <c r="Z1" s="1">
        <v>2006</v>
      </c>
      <c r="AA1" s="1">
        <v>2007</v>
      </c>
      <c r="AB1" s="1">
        <v>2007</v>
      </c>
      <c r="AC1" s="1">
        <v>2007</v>
      </c>
      <c r="AD1" s="1">
        <v>2007</v>
      </c>
      <c r="AE1" s="1">
        <v>2008</v>
      </c>
      <c r="AF1" s="1">
        <v>2008</v>
      </c>
      <c r="AG1" s="1">
        <v>2008</v>
      </c>
      <c r="AH1" s="1">
        <v>2008</v>
      </c>
      <c r="AI1" s="1">
        <v>2009</v>
      </c>
      <c r="AJ1" s="1">
        <v>2009</v>
      </c>
      <c r="AK1" s="1">
        <v>2009</v>
      </c>
      <c r="AL1" s="1">
        <v>2009</v>
      </c>
      <c r="AM1" s="1">
        <v>2010</v>
      </c>
      <c r="AN1" s="1">
        <v>2010</v>
      </c>
      <c r="AO1" s="1">
        <v>2010</v>
      </c>
      <c r="AP1" s="1">
        <v>2010</v>
      </c>
      <c r="AQ1" s="1"/>
    </row>
    <row r="2" spans="1:43" x14ac:dyDescent="0.2">
      <c r="A2" s="2" t="s">
        <v>1</v>
      </c>
      <c r="B2" s="1" t="s">
        <v>2</v>
      </c>
      <c r="C2" s="1" t="s">
        <v>84</v>
      </c>
      <c r="D2" s="1" t="s">
        <v>85</v>
      </c>
      <c r="E2" s="1" t="s">
        <v>86</v>
      </c>
      <c r="F2" s="1" t="s">
        <v>87</v>
      </c>
      <c r="G2" s="1" t="s">
        <v>84</v>
      </c>
      <c r="H2" s="1" t="s">
        <v>85</v>
      </c>
      <c r="I2" s="1" t="s">
        <v>86</v>
      </c>
      <c r="J2" s="1" t="s">
        <v>87</v>
      </c>
      <c r="K2" s="1" t="s">
        <v>84</v>
      </c>
      <c r="L2" s="1" t="s">
        <v>85</v>
      </c>
      <c r="M2" s="1" t="s">
        <v>86</v>
      </c>
      <c r="N2" s="1" t="s">
        <v>87</v>
      </c>
      <c r="O2" s="1" t="s">
        <v>84</v>
      </c>
      <c r="P2" s="1" t="s">
        <v>85</v>
      </c>
      <c r="Q2" s="1" t="s">
        <v>86</v>
      </c>
      <c r="R2" s="1" t="s">
        <v>87</v>
      </c>
      <c r="S2" s="1" t="s">
        <v>84</v>
      </c>
      <c r="T2" s="1" t="s">
        <v>85</v>
      </c>
      <c r="U2" s="1" t="s">
        <v>86</v>
      </c>
      <c r="V2" s="1" t="s">
        <v>87</v>
      </c>
      <c r="W2" s="1" t="s">
        <v>84</v>
      </c>
      <c r="X2" s="1" t="s">
        <v>85</v>
      </c>
      <c r="Y2" s="1" t="s">
        <v>86</v>
      </c>
      <c r="Z2" s="1" t="s">
        <v>87</v>
      </c>
      <c r="AA2" s="1" t="s">
        <v>84</v>
      </c>
      <c r="AB2" s="1" t="s">
        <v>85</v>
      </c>
      <c r="AC2" s="1" t="s">
        <v>86</v>
      </c>
      <c r="AD2" s="1" t="s">
        <v>87</v>
      </c>
      <c r="AE2" s="1" t="s">
        <v>84</v>
      </c>
      <c r="AF2" s="1" t="s">
        <v>85</v>
      </c>
      <c r="AG2" s="1" t="s">
        <v>86</v>
      </c>
      <c r="AH2" s="1" t="s">
        <v>87</v>
      </c>
      <c r="AI2" s="1" t="s">
        <v>84</v>
      </c>
      <c r="AJ2" s="1" t="s">
        <v>85</v>
      </c>
      <c r="AK2" s="1" t="s">
        <v>86</v>
      </c>
      <c r="AL2" s="1" t="s">
        <v>87</v>
      </c>
      <c r="AM2" s="1" t="s">
        <v>84</v>
      </c>
      <c r="AN2" s="1" t="s">
        <v>85</v>
      </c>
      <c r="AO2" s="1" t="s">
        <v>86</v>
      </c>
      <c r="AP2" s="1" t="s">
        <v>87</v>
      </c>
      <c r="AQ2" s="1" t="s">
        <v>7</v>
      </c>
    </row>
    <row r="3" spans="1:43" x14ac:dyDescent="0.2">
      <c r="A3" t="s">
        <v>8</v>
      </c>
      <c r="B3" t="s">
        <v>9</v>
      </c>
      <c r="C3" s="4">
        <v>-4742.6499999999996</v>
      </c>
      <c r="D3" s="4">
        <v>-2371.3200000000002</v>
      </c>
      <c r="E3" s="4"/>
      <c r="F3" s="4"/>
      <c r="G3" s="4"/>
      <c r="H3" s="4"/>
      <c r="I3" s="4"/>
      <c r="J3" s="4"/>
      <c r="K3" s="4"/>
      <c r="L3" s="4">
        <v>355.09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>
        <f t="shared" ref="AQ3:AQ45" si="0">SUM(C3:AP3)</f>
        <v>-6758.8799999999992</v>
      </c>
    </row>
    <row r="4" spans="1:43" x14ac:dyDescent="0.2">
      <c r="A4" t="s">
        <v>12</v>
      </c>
      <c r="B4" t="s">
        <v>9</v>
      </c>
      <c r="C4" s="4">
        <v>13876330</v>
      </c>
      <c r="D4" s="4">
        <v>749733.21</v>
      </c>
      <c r="E4" s="4"/>
      <c r="F4" s="4"/>
      <c r="G4" s="4">
        <v>-3579335.84</v>
      </c>
      <c r="H4" s="4">
        <v>2629329</v>
      </c>
      <c r="I4" s="4"/>
      <c r="J4" s="4"/>
      <c r="K4" s="4">
        <v>41516337.399999999</v>
      </c>
      <c r="L4" s="4">
        <v>845200.39</v>
      </c>
      <c r="M4" s="4"/>
      <c r="N4" s="4"/>
      <c r="O4" s="4">
        <v>2624203.5699999998</v>
      </c>
      <c r="P4" s="4">
        <v>-1168415.8899999999</v>
      </c>
      <c r="Q4" s="4"/>
      <c r="R4" s="4"/>
      <c r="S4" s="4">
        <v>-1221533</v>
      </c>
      <c r="T4" s="4">
        <v>-293190.23</v>
      </c>
      <c r="U4" s="4"/>
      <c r="V4" s="4"/>
      <c r="W4" s="4">
        <v>979831.66</v>
      </c>
      <c r="X4" s="4">
        <v>-1143165.18</v>
      </c>
      <c r="Y4" s="4"/>
      <c r="Z4" s="4"/>
      <c r="AA4" s="4">
        <v>1877567.11</v>
      </c>
      <c r="AB4" s="4">
        <v>379415.05</v>
      </c>
      <c r="AC4" s="4"/>
      <c r="AD4" s="4"/>
      <c r="AE4" s="4">
        <v>1109047.07</v>
      </c>
      <c r="AF4" s="4">
        <v>640666.27</v>
      </c>
      <c r="AG4" s="4"/>
      <c r="AH4" s="4"/>
      <c r="AI4" s="4">
        <v>1775062.1</v>
      </c>
      <c r="AJ4" s="4">
        <v>582193.21</v>
      </c>
      <c r="AK4" s="4"/>
      <c r="AL4" s="4"/>
      <c r="AM4" s="4">
        <v>1540906.37</v>
      </c>
      <c r="AN4" s="4">
        <v>534590.53</v>
      </c>
      <c r="AO4" s="4"/>
      <c r="AP4" s="4"/>
      <c r="AQ4" s="4">
        <f t="shared" si="0"/>
        <v>64254772.799999997</v>
      </c>
    </row>
    <row r="5" spans="1:43" x14ac:dyDescent="0.2">
      <c r="A5" t="s">
        <v>14</v>
      </c>
      <c r="B5" t="s">
        <v>9</v>
      </c>
      <c r="C5" s="4">
        <v>-8357319.8099999996</v>
      </c>
      <c r="D5" s="4">
        <v>-874317.47</v>
      </c>
      <c r="E5" s="4">
        <v>19585.37</v>
      </c>
      <c r="F5" s="4"/>
      <c r="G5" s="4">
        <v>-91754128.219999999</v>
      </c>
      <c r="H5" s="4">
        <v>1339198.6599999999</v>
      </c>
      <c r="I5" s="4">
        <v>-100895.83</v>
      </c>
      <c r="J5" s="4"/>
      <c r="K5" s="4">
        <v>1236483.76</v>
      </c>
      <c r="L5" s="4">
        <v>2968313.38</v>
      </c>
      <c r="M5" s="4">
        <v>388336.15</v>
      </c>
      <c r="N5" s="4"/>
      <c r="O5" s="4">
        <v>431146.29</v>
      </c>
      <c r="P5" s="4"/>
      <c r="Q5" s="4"/>
      <c r="R5" s="4"/>
      <c r="S5" s="4">
        <v>-5113427.5599999996</v>
      </c>
      <c r="T5" s="4"/>
      <c r="U5" s="4"/>
      <c r="V5" s="4"/>
      <c r="W5" s="4">
        <v>-3171175.19</v>
      </c>
      <c r="X5" s="4">
        <v>-154790.31</v>
      </c>
      <c r="Y5" s="4"/>
      <c r="Z5" s="4"/>
      <c r="AA5" s="4">
        <v>78327.66</v>
      </c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>
        <f t="shared" si="0"/>
        <v>-103064663.11999999</v>
      </c>
    </row>
    <row r="6" spans="1:43" x14ac:dyDescent="0.2">
      <c r="A6" t="s">
        <v>16</v>
      </c>
      <c r="B6" t="s">
        <v>9</v>
      </c>
      <c r="C6" s="4">
        <v>-419173.21</v>
      </c>
      <c r="D6" s="4"/>
      <c r="E6" s="4"/>
      <c r="F6" s="4"/>
      <c r="G6" s="4">
        <v>5236970.8099999996</v>
      </c>
      <c r="H6" s="4">
        <v>-1231086.71</v>
      </c>
      <c r="I6" s="4"/>
      <c r="J6" s="4"/>
      <c r="K6" s="4">
        <v>4072.62</v>
      </c>
      <c r="L6" s="4">
        <v>-1266990.1100000001</v>
      </c>
      <c r="M6" s="4"/>
      <c r="N6" s="4"/>
      <c r="O6" s="4">
        <v>-464319</v>
      </c>
      <c r="P6" s="4">
        <v>-972264.44</v>
      </c>
      <c r="Q6" s="4"/>
      <c r="R6" s="4"/>
      <c r="S6" s="4">
        <v>-379059.79</v>
      </c>
      <c r="T6" s="4">
        <v>-1086653.76</v>
      </c>
      <c r="U6" s="4"/>
      <c r="V6" s="4"/>
      <c r="W6" s="4">
        <v>-305277</v>
      </c>
      <c r="X6" s="4">
        <v>-989232</v>
      </c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>
        <f t="shared" si="0"/>
        <v>-1873012.5900000005</v>
      </c>
    </row>
    <row r="7" spans="1:43" x14ac:dyDescent="0.2">
      <c r="A7" t="s">
        <v>17</v>
      </c>
      <c r="B7" t="s">
        <v>9</v>
      </c>
      <c r="C7" s="4">
        <v>-4010376.7</v>
      </c>
      <c r="D7" s="4">
        <v>-43007.17</v>
      </c>
      <c r="E7" s="4"/>
      <c r="F7" s="4"/>
      <c r="G7" s="4">
        <v>10861216</v>
      </c>
      <c r="H7" s="4">
        <v>-190397.19</v>
      </c>
      <c r="I7" s="4"/>
      <c r="J7" s="4"/>
      <c r="K7" s="4">
        <v>-308917.65999999997</v>
      </c>
      <c r="L7" s="4">
        <v>-588971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>
        <f t="shared" si="0"/>
        <v>5719546.2799999993</v>
      </c>
    </row>
    <row r="8" spans="1:43" x14ac:dyDescent="0.2">
      <c r="A8" t="s">
        <v>19</v>
      </c>
      <c r="B8" t="s">
        <v>9</v>
      </c>
      <c r="C8" s="4">
        <v>107931.11</v>
      </c>
      <c r="D8" s="4">
        <v>57989.62</v>
      </c>
      <c r="E8" s="4">
        <v>-1724.6</v>
      </c>
      <c r="F8" s="4">
        <v>-862.3</v>
      </c>
      <c r="G8" s="4">
        <v>1263961.1200000001</v>
      </c>
      <c r="H8" s="4">
        <v>740218.2</v>
      </c>
      <c r="I8" s="4">
        <v>-50333</v>
      </c>
      <c r="J8" s="4">
        <v>-25166.75</v>
      </c>
      <c r="K8" s="4">
        <v>311791.89</v>
      </c>
      <c r="L8" s="4">
        <v>310759</v>
      </c>
      <c r="M8" s="4">
        <v>-45777.33</v>
      </c>
      <c r="N8" s="4">
        <v>-22888.82</v>
      </c>
      <c r="O8" s="4">
        <v>283431</v>
      </c>
      <c r="P8" s="4">
        <v>294191.48</v>
      </c>
      <c r="Q8" s="4">
        <v>-43347.13</v>
      </c>
      <c r="R8" s="4">
        <v>-21673.68</v>
      </c>
      <c r="S8" s="4">
        <v>256465.41</v>
      </c>
      <c r="T8" s="4">
        <v>269147.52000000002</v>
      </c>
      <c r="U8" s="4">
        <v>-40667.49</v>
      </c>
      <c r="V8" s="4">
        <v>-20333.84</v>
      </c>
      <c r="W8" s="4">
        <v>232560.41</v>
      </c>
      <c r="X8" s="4">
        <v>247689.13</v>
      </c>
      <c r="Y8" s="4">
        <v>-38148.06</v>
      </c>
      <c r="Z8" s="4">
        <v>-19074.11</v>
      </c>
      <c r="AA8" s="4">
        <v>125838.76</v>
      </c>
      <c r="AB8" s="4">
        <v>118836.34</v>
      </c>
      <c r="AC8" s="4">
        <v>-16418.150000000001</v>
      </c>
      <c r="AD8" s="4">
        <v>-8203</v>
      </c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>
        <f t="shared" si="0"/>
        <v>4266192.7300000004</v>
      </c>
    </row>
    <row r="9" spans="1:43" x14ac:dyDescent="0.2">
      <c r="A9" t="s">
        <v>20</v>
      </c>
      <c r="B9" t="s">
        <v>9</v>
      </c>
      <c r="C9" s="4">
        <v>-4967298.38</v>
      </c>
      <c r="D9" s="4">
        <v>477079.74</v>
      </c>
      <c r="E9" s="4"/>
      <c r="F9" s="4"/>
      <c r="G9" s="4">
        <v>-2277682</v>
      </c>
      <c r="H9" s="4">
        <v>2820409.69</v>
      </c>
      <c r="I9" s="4"/>
      <c r="J9" s="4"/>
      <c r="K9" s="4">
        <v>5835180.1299999999</v>
      </c>
      <c r="L9" s="4">
        <v>680432</v>
      </c>
      <c r="M9" s="4"/>
      <c r="N9" s="4"/>
      <c r="O9" s="4">
        <v>198006.16</v>
      </c>
      <c r="P9" s="4">
        <v>-95570.94</v>
      </c>
      <c r="Q9" s="4"/>
      <c r="R9" s="4"/>
      <c r="S9" s="4">
        <v>868396.71</v>
      </c>
      <c r="T9" s="4">
        <v>1797529.48</v>
      </c>
      <c r="U9" s="4"/>
      <c r="V9" s="4"/>
      <c r="W9" s="4">
        <v>1766206.24</v>
      </c>
      <c r="X9" s="4">
        <v>1505773.93</v>
      </c>
      <c r="Y9" s="4"/>
      <c r="Z9" s="4"/>
      <c r="AA9" s="4">
        <v>364478.06</v>
      </c>
      <c r="AB9" s="4">
        <v>-316675</v>
      </c>
      <c r="AC9" s="4"/>
      <c r="AD9" s="4"/>
      <c r="AE9" s="4">
        <v>412099</v>
      </c>
      <c r="AF9" s="4">
        <v>-284774.86</v>
      </c>
      <c r="AG9" s="4"/>
      <c r="AH9" s="4"/>
      <c r="AI9" s="4">
        <v>447975</v>
      </c>
      <c r="AJ9" s="4">
        <v>-252569.61</v>
      </c>
      <c r="AK9" s="4"/>
      <c r="AL9" s="4"/>
      <c r="AM9" s="4">
        <v>475136.41</v>
      </c>
      <c r="AN9" s="4">
        <v>-226412.4</v>
      </c>
      <c r="AO9" s="4"/>
      <c r="AP9" s="4"/>
      <c r="AQ9" s="4">
        <f t="shared" si="0"/>
        <v>9227719.3600000013</v>
      </c>
    </row>
    <row r="10" spans="1:43" x14ac:dyDescent="0.2">
      <c r="A10" t="s">
        <v>21</v>
      </c>
      <c r="B10" t="s">
        <v>2</v>
      </c>
      <c r="C10" s="4">
        <v>11026.92</v>
      </c>
      <c r="D10" s="4">
        <v>5604.3</v>
      </c>
      <c r="E10" s="4"/>
      <c r="F10" s="4"/>
      <c r="G10" s="4">
        <v>133407.60999999999</v>
      </c>
      <c r="H10" s="4">
        <v>146250.07</v>
      </c>
      <c r="I10" s="4"/>
      <c r="J10" s="4"/>
      <c r="K10" s="4">
        <v>-7491.11</v>
      </c>
      <c r="L10" s="4">
        <v>195669.62</v>
      </c>
      <c r="M10" s="4"/>
      <c r="N10" s="4"/>
      <c r="O10" s="4">
        <v>52545.33</v>
      </c>
      <c r="P10" s="4">
        <v>48125</v>
      </c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>
        <f t="shared" si="0"/>
        <v>585137.74</v>
      </c>
    </row>
    <row r="11" spans="1:43" x14ac:dyDescent="0.2">
      <c r="A11" t="s">
        <v>22</v>
      </c>
      <c r="B11" t="s">
        <v>9</v>
      </c>
      <c r="C11" s="4">
        <v>8190106.8899999997</v>
      </c>
      <c r="D11" s="4">
        <v>-1255094.6499999999</v>
      </c>
      <c r="E11" s="4"/>
      <c r="F11" s="4"/>
      <c r="G11" s="4">
        <v>-31076497.66</v>
      </c>
      <c r="H11" s="4">
        <v>-1173101.8899999999</v>
      </c>
      <c r="I11" s="4"/>
      <c r="J11" s="4"/>
      <c r="K11" s="4">
        <v>-10655341.83</v>
      </c>
      <c r="L11" s="4">
        <v>-81854.100000000006</v>
      </c>
      <c r="M11" s="4"/>
      <c r="N11" s="4"/>
      <c r="O11" s="4">
        <v>4991.2299999999996</v>
      </c>
      <c r="P11" s="4">
        <v>5050.4399999999996</v>
      </c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>
        <f t="shared" si="0"/>
        <v>-36041741.570000008</v>
      </c>
    </row>
    <row r="12" spans="1:43" x14ac:dyDescent="0.2">
      <c r="A12" t="s">
        <v>26</v>
      </c>
      <c r="B12" t="s">
        <v>9</v>
      </c>
      <c r="C12" s="4">
        <v>1077275.1599999999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>
        <f t="shared" si="0"/>
        <v>1077275.1599999999</v>
      </c>
    </row>
    <row r="13" spans="1:43" x14ac:dyDescent="0.2">
      <c r="A13" t="s">
        <v>29</v>
      </c>
      <c r="B13" t="s">
        <v>9</v>
      </c>
      <c r="C13" s="4">
        <v>-110222.59</v>
      </c>
      <c r="D13" s="4">
        <v>-39881.339999999997</v>
      </c>
      <c r="E13" s="4"/>
      <c r="F13" s="4"/>
      <c r="G13" s="4">
        <v>-1119071</v>
      </c>
      <c r="H13" s="4">
        <v>1407437.84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>
        <f t="shared" si="0"/>
        <v>138262.91000000015</v>
      </c>
    </row>
    <row r="14" spans="1:43" x14ac:dyDescent="0.2">
      <c r="A14" t="s">
        <v>32</v>
      </c>
      <c r="B14" t="s">
        <v>9</v>
      </c>
      <c r="C14" s="4">
        <v>225794.64</v>
      </c>
      <c r="D14" s="4"/>
      <c r="E14" s="4"/>
      <c r="F14" s="4"/>
      <c r="G14" s="4">
        <v>411414.1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>
        <f t="shared" si="0"/>
        <v>637208.74</v>
      </c>
    </row>
    <row r="15" spans="1:43" x14ac:dyDescent="0.2">
      <c r="A15" t="s">
        <v>35</v>
      </c>
      <c r="B15" t="s">
        <v>9</v>
      </c>
      <c r="C15" s="4">
        <v>-14599.2</v>
      </c>
      <c r="D15" s="4">
        <v>326182.63</v>
      </c>
      <c r="E15" s="4"/>
      <c r="F15" s="4"/>
      <c r="G15" s="4">
        <v>3332959.21</v>
      </c>
      <c r="H15" s="4">
        <v>131382.64000000001</v>
      </c>
      <c r="I15" s="4">
        <v>-243896.42</v>
      </c>
      <c r="J15" s="4"/>
      <c r="K15" s="4">
        <v>6300685.6299999999</v>
      </c>
      <c r="L15" s="4">
        <v>983159</v>
      </c>
      <c r="M15" s="4"/>
      <c r="N15" s="4"/>
      <c r="O15" s="4">
        <v>5322679.34</v>
      </c>
      <c r="P15" s="4"/>
      <c r="Q15" s="4"/>
      <c r="R15" s="4"/>
      <c r="S15" s="4">
        <v>2129174.3199999998</v>
      </c>
      <c r="T15" s="4"/>
      <c r="U15" s="4"/>
      <c r="V15" s="4"/>
      <c r="W15" s="4">
        <v>1708060.58</v>
      </c>
      <c r="X15" s="4"/>
      <c r="Y15" s="4"/>
      <c r="Z15" s="4"/>
      <c r="AA15" s="4">
        <v>763072.5</v>
      </c>
      <c r="AB15" s="4"/>
      <c r="AC15" s="4"/>
      <c r="AD15" s="4"/>
      <c r="AE15" s="4">
        <v>695935.71</v>
      </c>
      <c r="AF15" s="4"/>
      <c r="AG15" s="4"/>
      <c r="AH15" s="4"/>
      <c r="AI15" s="4">
        <v>629487.44999999995</v>
      </c>
      <c r="AJ15" s="4"/>
      <c r="AK15" s="4"/>
      <c r="AL15" s="4"/>
      <c r="AM15" s="4">
        <v>574433</v>
      </c>
      <c r="AN15" s="4"/>
      <c r="AO15" s="4"/>
      <c r="AP15" s="4"/>
      <c r="AQ15" s="4">
        <f t="shared" si="0"/>
        <v>22638716.389999997</v>
      </c>
    </row>
    <row r="16" spans="1:43" x14ac:dyDescent="0.2">
      <c r="A16" t="s">
        <v>38</v>
      </c>
      <c r="B16" t="s">
        <v>9</v>
      </c>
      <c r="C16" s="4">
        <v>-2454035.6</v>
      </c>
      <c r="D16" s="4">
        <v>-1899986.42</v>
      </c>
      <c r="E16" s="4">
        <v>8044.13</v>
      </c>
      <c r="F16" s="4">
        <v>8982.2800000000007</v>
      </c>
      <c r="G16" s="4">
        <v>-169465510.94</v>
      </c>
      <c r="H16" s="4">
        <v>-26332555.260000002</v>
      </c>
      <c r="I16" s="4">
        <v>542455.06999999995</v>
      </c>
      <c r="J16" s="4">
        <v>-72478.2</v>
      </c>
      <c r="K16" s="4">
        <v>-126591317.45999999</v>
      </c>
      <c r="L16" s="4">
        <v>-34611994.57</v>
      </c>
      <c r="M16" s="4">
        <v>988025.6</v>
      </c>
      <c r="N16" s="4"/>
      <c r="O16" s="4">
        <v>-36630787.939999998</v>
      </c>
      <c r="P16" s="4">
        <v>-27642839.41</v>
      </c>
      <c r="Q16" s="4">
        <v>1105557.06</v>
      </c>
      <c r="R16" s="4"/>
      <c r="S16" s="4">
        <v>-7318495.7000000002</v>
      </c>
      <c r="T16" s="4">
        <v>-21276441.82</v>
      </c>
      <c r="U16" s="4">
        <v>1362348.71</v>
      </c>
      <c r="V16" s="4"/>
      <c r="W16" s="4">
        <v>-11255653.289999999</v>
      </c>
      <c r="X16" s="4">
        <v>-10832858.17</v>
      </c>
      <c r="Y16" s="4">
        <v>628282.07999999996</v>
      </c>
      <c r="Z16" s="4"/>
      <c r="AA16" s="4">
        <v>-8509396.4800000004</v>
      </c>
      <c r="AB16" s="4">
        <v>-4490911.87</v>
      </c>
      <c r="AC16" s="4"/>
      <c r="AD16" s="4"/>
      <c r="AE16" s="4">
        <v>-5278137.47</v>
      </c>
      <c r="AF16" s="4">
        <v>-4578218.8</v>
      </c>
      <c r="AG16" s="4"/>
      <c r="AH16" s="4"/>
      <c r="AI16" s="4">
        <v>-2126853.62</v>
      </c>
      <c r="AJ16" s="4">
        <v>-4095867.73</v>
      </c>
      <c r="AK16" s="4"/>
      <c r="AL16" s="4"/>
      <c r="AM16" s="4">
        <v>-1027954.3</v>
      </c>
      <c r="AN16" s="4">
        <v>-3682280.65</v>
      </c>
      <c r="AO16" s="4"/>
      <c r="AP16" s="4"/>
      <c r="AQ16" s="4">
        <f t="shared" si="0"/>
        <v>-505530880.7700001</v>
      </c>
    </row>
    <row r="17" spans="1:43" x14ac:dyDescent="0.2">
      <c r="A17" t="s">
        <v>39</v>
      </c>
      <c r="B17" t="s">
        <v>9</v>
      </c>
      <c r="C17" s="4">
        <v>171521.69</v>
      </c>
      <c r="D17" s="4">
        <v>2694.68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>
        <f t="shared" si="0"/>
        <v>174216.37</v>
      </c>
    </row>
    <row r="18" spans="1:43" x14ac:dyDescent="0.2">
      <c r="A18" t="s">
        <v>40</v>
      </c>
      <c r="B18" t="s">
        <v>9</v>
      </c>
      <c r="C18" s="4">
        <v>-243679.35999999999</v>
      </c>
      <c r="D18" s="4"/>
      <c r="E18" s="4"/>
      <c r="F18" s="4"/>
      <c r="G18" s="4">
        <v>98977609.909999996</v>
      </c>
      <c r="H18" s="4">
        <v>22430215.75</v>
      </c>
      <c r="I18" s="4">
        <v>-394614.21</v>
      </c>
      <c r="J18" s="4"/>
      <c r="K18" s="4">
        <v>7976883.0599999996</v>
      </c>
      <c r="L18" s="4">
        <v>5198586.8600000003</v>
      </c>
      <c r="M18" s="4">
        <v>-1044638.51</v>
      </c>
      <c r="N18" s="4">
        <v>-115670.47</v>
      </c>
      <c r="O18" s="4">
        <v>-8508795.7300000004</v>
      </c>
      <c r="P18" s="4">
        <v>790968.28</v>
      </c>
      <c r="Q18" s="4"/>
      <c r="R18" s="4"/>
      <c r="S18" s="4">
        <v>-5998521.8799999999</v>
      </c>
      <c r="T18" s="4">
        <v>967642.32</v>
      </c>
      <c r="U18" s="4"/>
      <c r="V18" s="4"/>
      <c r="W18" s="4">
        <v>-4168861.74</v>
      </c>
      <c r="X18" s="4">
        <v>907736.68</v>
      </c>
      <c r="Y18" s="4"/>
      <c r="Z18" s="4"/>
      <c r="AA18" s="4">
        <v>-72056.19</v>
      </c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>
        <f t="shared" si="0"/>
        <v>116702804.77000001</v>
      </c>
    </row>
    <row r="19" spans="1:43" x14ac:dyDescent="0.2">
      <c r="A19" t="s">
        <v>42</v>
      </c>
      <c r="B19" t="s">
        <v>9</v>
      </c>
      <c r="C19" s="4">
        <v>542410.14</v>
      </c>
      <c r="D19" s="4"/>
      <c r="E19" s="4"/>
      <c r="F19" s="4"/>
      <c r="G19" s="4">
        <v>213459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>
        <f t="shared" si="0"/>
        <v>755869.14</v>
      </c>
    </row>
    <row r="20" spans="1:43" x14ac:dyDescent="0.2">
      <c r="A20" t="s">
        <v>44</v>
      </c>
      <c r="B20" t="s">
        <v>9</v>
      </c>
      <c r="C20" s="4">
        <v>-152579</v>
      </c>
      <c r="D20" s="4"/>
      <c r="E20" s="4"/>
      <c r="F20" s="4"/>
      <c r="G20" s="4">
        <v>5432360.5300000003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>
        <f t="shared" si="0"/>
        <v>5279781.53</v>
      </c>
    </row>
    <row r="21" spans="1:43" x14ac:dyDescent="0.2">
      <c r="A21" t="s">
        <v>45</v>
      </c>
      <c r="B21" t="s">
        <v>9</v>
      </c>
      <c r="C21" s="4">
        <v>-11178</v>
      </c>
      <c r="D21" s="4"/>
      <c r="E21" s="4"/>
      <c r="F21" s="4"/>
      <c r="G21" s="4">
        <v>-6322786.8099999996</v>
      </c>
      <c r="H21" s="4"/>
      <c r="I21" s="4"/>
      <c r="J21" s="4"/>
      <c r="K21" s="4">
        <v>-233143.12</v>
      </c>
      <c r="L21" s="4"/>
      <c r="M21" s="4"/>
      <c r="N21" s="4"/>
      <c r="O21" s="4">
        <v>-221259.18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>
        <f t="shared" si="0"/>
        <v>-6788367.1099999994</v>
      </c>
    </row>
    <row r="22" spans="1:43" x14ac:dyDescent="0.2">
      <c r="A22" t="s">
        <v>46</v>
      </c>
      <c r="B22" t="s">
        <v>9</v>
      </c>
      <c r="C22" s="4">
        <v>29461.89</v>
      </c>
      <c r="D22" s="4">
        <v>18755</v>
      </c>
      <c r="E22" s="4">
        <v>-1724.6</v>
      </c>
      <c r="F22" s="4">
        <v>-862.3</v>
      </c>
      <c r="G22" s="4">
        <v>488115</v>
      </c>
      <c r="H22" s="4">
        <v>352568.75</v>
      </c>
      <c r="I22" s="4">
        <v>-50333</v>
      </c>
      <c r="J22" s="4">
        <v>-25166.75</v>
      </c>
      <c r="K22" s="4">
        <v>353111.82</v>
      </c>
      <c r="L22" s="4">
        <v>345247.52</v>
      </c>
      <c r="M22" s="4">
        <v>-49889.74</v>
      </c>
      <c r="N22" s="4">
        <v>-24945</v>
      </c>
      <c r="O22" s="4">
        <v>322809.53999999998</v>
      </c>
      <c r="P22" s="4">
        <v>328210.36</v>
      </c>
      <c r="Q22" s="4">
        <v>-47323.199999999997</v>
      </c>
      <c r="R22" s="4">
        <v>-23661.71</v>
      </c>
      <c r="S22" s="4">
        <v>292634.56</v>
      </c>
      <c r="T22" s="4">
        <v>300108.69</v>
      </c>
      <c r="U22" s="4">
        <v>-44348</v>
      </c>
      <c r="V22" s="4">
        <v>-22174.07</v>
      </c>
      <c r="W22" s="4">
        <v>265892.42</v>
      </c>
      <c r="X22" s="4">
        <v>276361</v>
      </c>
      <c r="Y22" s="4">
        <v>-41602.44</v>
      </c>
      <c r="Z22" s="4">
        <v>-20801.3</v>
      </c>
      <c r="AA22" s="4">
        <v>239866.82</v>
      </c>
      <c r="AB22" s="4">
        <v>254753.74</v>
      </c>
      <c r="AC22" s="4">
        <v>-39000.82</v>
      </c>
      <c r="AD22" s="4">
        <v>-19500.490000000002</v>
      </c>
      <c r="AE22" s="4">
        <v>213204.3</v>
      </c>
      <c r="AF22" s="4">
        <v>235996.89</v>
      </c>
      <c r="AG22" s="4">
        <v>-36578.82</v>
      </c>
      <c r="AH22" s="4">
        <v>-18289.47</v>
      </c>
      <c r="AI22" s="4">
        <v>187927.55</v>
      </c>
      <c r="AJ22" s="4">
        <v>216955.06</v>
      </c>
      <c r="AK22" s="4">
        <v>-34110.58</v>
      </c>
      <c r="AL22" s="4">
        <v>-17055.349999999999</v>
      </c>
      <c r="AM22" s="4">
        <v>165510.67000000001</v>
      </c>
      <c r="AN22" s="4">
        <v>200462.07999999999</v>
      </c>
      <c r="AO22" s="4">
        <v>-31881.78</v>
      </c>
      <c r="AP22" s="4">
        <v>-15940.95</v>
      </c>
      <c r="AQ22" s="4">
        <f t="shared" si="0"/>
        <v>4522763.2899999991</v>
      </c>
    </row>
    <row r="23" spans="1:43" x14ac:dyDescent="0.2">
      <c r="A23" t="s">
        <v>48</v>
      </c>
      <c r="B23" t="s">
        <v>9</v>
      </c>
      <c r="C23" s="4">
        <v>-4343.43</v>
      </c>
      <c r="D23" s="4">
        <v>-5640.87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>
        <f t="shared" si="0"/>
        <v>-9984.2999999999993</v>
      </c>
    </row>
    <row r="24" spans="1:43" x14ac:dyDescent="0.2">
      <c r="A24" t="s">
        <v>49</v>
      </c>
      <c r="B24" t="s">
        <v>9</v>
      </c>
      <c r="C24" s="4">
        <v>-8682722</v>
      </c>
      <c r="D24" s="4">
        <v>-153493.25</v>
      </c>
      <c r="E24" s="4">
        <v>-24882.92</v>
      </c>
      <c r="F24" s="4">
        <v>-8982.2800000000007</v>
      </c>
      <c r="G24" s="4">
        <v>32770843.82</v>
      </c>
      <c r="H24" s="4">
        <v>4310128.4800000004</v>
      </c>
      <c r="I24" s="4">
        <v>-931952.42</v>
      </c>
      <c r="J24" s="4">
        <v>-2425.84</v>
      </c>
      <c r="K24" s="4">
        <v>22829222.449999999</v>
      </c>
      <c r="L24" s="4">
        <v>6045613.8499999996</v>
      </c>
      <c r="M24" s="4">
        <v>-388336.15</v>
      </c>
      <c r="N24" s="4"/>
      <c r="O24" s="4">
        <v>1671367.82</v>
      </c>
      <c r="P24" s="4">
        <v>792440.76</v>
      </c>
      <c r="Q24" s="4"/>
      <c r="R24" s="4"/>
      <c r="S24" s="4">
        <v>1013189.92</v>
      </c>
      <c r="T24" s="4">
        <v>-1077890</v>
      </c>
      <c r="U24" s="4">
        <v>-340587.18</v>
      </c>
      <c r="V24" s="4"/>
      <c r="W24" s="4">
        <v>764766.27</v>
      </c>
      <c r="X24" s="4"/>
      <c r="Y24" s="4"/>
      <c r="Z24" s="4"/>
      <c r="AA24" s="4">
        <v>-691745.93</v>
      </c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>
        <f t="shared" si="0"/>
        <v>57894555.400000006</v>
      </c>
    </row>
    <row r="25" spans="1:43" x14ac:dyDescent="0.2">
      <c r="A25" t="s">
        <v>50</v>
      </c>
      <c r="B25" t="s">
        <v>9</v>
      </c>
      <c r="C25" s="4"/>
      <c r="D25" s="4"/>
      <c r="E25" s="4"/>
      <c r="F25" s="4"/>
      <c r="G25" s="4">
        <v>148266.64000000001</v>
      </c>
      <c r="H25" s="4">
        <v>74133.320000000007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>
        <f t="shared" si="0"/>
        <v>222399.96000000002</v>
      </c>
    </row>
    <row r="26" spans="1:43" x14ac:dyDescent="0.2">
      <c r="A26" t="s">
        <v>54</v>
      </c>
      <c r="B26" t="s">
        <v>9</v>
      </c>
      <c r="C26" s="4">
        <v>23234.17</v>
      </c>
      <c r="D26" s="4">
        <v>-21916.77</v>
      </c>
      <c r="E26" s="4"/>
      <c r="F26" s="4"/>
      <c r="G26" s="4">
        <v>2808767.17</v>
      </c>
      <c r="H26" s="4">
        <v>-8274439.3600000003</v>
      </c>
      <c r="I26" s="4"/>
      <c r="J26" s="4"/>
      <c r="K26" s="4">
        <v>30963793.390000001</v>
      </c>
      <c r="L26" s="4">
        <v>-2039823.83</v>
      </c>
      <c r="M26" s="4">
        <v>-167714.09</v>
      </c>
      <c r="N26" s="4">
        <v>-41910.480000000003</v>
      </c>
      <c r="O26" s="4">
        <v>8228837.75</v>
      </c>
      <c r="P26" s="4">
        <v>-3954370.82</v>
      </c>
      <c r="Q26" s="4"/>
      <c r="R26" s="4"/>
      <c r="S26" s="4">
        <v>8431628.4499999993</v>
      </c>
      <c r="T26" s="4">
        <v>-2671762.87</v>
      </c>
      <c r="U26" s="4"/>
      <c r="V26" s="4"/>
      <c r="W26" s="4">
        <v>5302364.1600000001</v>
      </c>
      <c r="X26" s="4">
        <v>-2611594.59</v>
      </c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>
        <f t="shared" si="0"/>
        <v>35975092.280000001</v>
      </c>
    </row>
    <row r="27" spans="1:43" x14ac:dyDescent="0.2">
      <c r="A27" t="s">
        <v>55</v>
      </c>
      <c r="B27" t="s">
        <v>9</v>
      </c>
      <c r="C27" s="4">
        <v>-13589430.42</v>
      </c>
      <c r="D27" s="4">
        <v>-5476252.4699999997</v>
      </c>
      <c r="E27" s="4"/>
      <c r="F27" s="4"/>
      <c r="G27" s="4">
        <v>-38601644.609999999</v>
      </c>
      <c r="H27" s="4">
        <v>24960804.129999999</v>
      </c>
      <c r="I27" s="4">
        <v>29326.2</v>
      </c>
      <c r="J27" s="4">
        <v>1212.92</v>
      </c>
      <c r="K27" s="4">
        <v>-12155202.49</v>
      </c>
      <c r="L27" s="4">
        <v>-5727797</v>
      </c>
      <c r="M27" s="4"/>
      <c r="N27" s="4"/>
      <c r="O27" s="4">
        <v>-8848745.3000000007</v>
      </c>
      <c r="P27" s="4">
        <v>-33592.43</v>
      </c>
      <c r="Q27" s="4"/>
      <c r="R27" s="4"/>
      <c r="S27" s="4">
        <v>1703038.76</v>
      </c>
      <c r="T27" s="4">
        <v>198734</v>
      </c>
      <c r="U27" s="4"/>
      <c r="V27" s="4"/>
      <c r="W27" s="4">
        <v>818932.51</v>
      </c>
      <c r="X27" s="4">
        <v>186430.61</v>
      </c>
      <c r="Y27" s="4"/>
      <c r="Z27" s="4"/>
      <c r="AA27" s="4">
        <v>662632.57999999996</v>
      </c>
      <c r="AB27" s="4">
        <v>-875324.53</v>
      </c>
      <c r="AC27" s="4"/>
      <c r="AD27" s="4"/>
      <c r="AE27" s="4">
        <v>795025.69</v>
      </c>
      <c r="AF27" s="4">
        <v>-810320.89</v>
      </c>
      <c r="AG27" s="4"/>
      <c r="AH27" s="4"/>
      <c r="AI27" s="4">
        <v>741727.81</v>
      </c>
      <c r="AJ27" s="4">
        <v>-744906.74</v>
      </c>
      <c r="AK27" s="4"/>
      <c r="AL27" s="4"/>
      <c r="AM27" s="4">
        <v>695694.87</v>
      </c>
      <c r="AN27" s="4">
        <v>-686487.58</v>
      </c>
      <c r="AO27" s="4"/>
      <c r="AP27" s="4"/>
      <c r="AQ27" s="4">
        <f t="shared" si="0"/>
        <v>-56756144.380000018</v>
      </c>
    </row>
    <row r="28" spans="1:43" x14ac:dyDescent="0.2">
      <c r="A28" t="s">
        <v>56</v>
      </c>
      <c r="B28" t="s">
        <v>9</v>
      </c>
      <c r="C28" s="4">
        <v>-17166.14</v>
      </c>
      <c r="D28" s="4">
        <v>-37386.26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>
        <f t="shared" si="0"/>
        <v>-54552.4</v>
      </c>
    </row>
    <row r="29" spans="1:43" x14ac:dyDescent="0.2">
      <c r="A29" t="s">
        <v>57</v>
      </c>
      <c r="B29" t="s">
        <v>9</v>
      </c>
      <c r="C29" s="4">
        <v>1336200.44</v>
      </c>
      <c r="D29" s="4">
        <v>-1142546.4099999999</v>
      </c>
      <c r="E29" s="4"/>
      <c r="F29" s="4"/>
      <c r="G29" s="4">
        <v>-5237966.7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>
        <f t="shared" si="0"/>
        <v>-5044312.67</v>
      </c>
    </row>
    <row r="30" spans="1:43" x14ac:dyDescent="0.2">
      <c r="A30" t="s">
        <v>61</v>
      </c>
      <c r="B30" t="s">
        <v>9</v>
      </c>
      <c r="C30" s="4">
        <v>-26072.57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>
        <v>1960640.54</v>
      </c>
      <c r="P30" s="4">
        <v>3165865.24</v>
      </c>
      <c r="Q30" s="4"/>
      <c r="R30" s="4"/>
      <c r="S30" s="4">
        <v>1713160.26</v>
      </c>
      <c r="T30" s="4">
        <v>2881256.86</v>
      </c>
      <c r="U30" s="4"/>
      <c r="V30" s="4"/>
      <c r="W30" s="4">
        <v>1477735.37</v>
      </c>
      <c r="X30" s="4">
        <v>2639903.7400000002</v>
      </c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>
        <f t="shared" si="0"/>
        <v>13812489.439999999</v>
      </c>
    </row>
    <row r="31" spans="1:43" x14ac:dyDescent="0.2">
      <c r="A31" t="s">
        <v>62</v>
      </c>
      <c r="B31" t="s">
        <v>9</v>
      </c>
      <c r="C31" s="4">
        <v>-4324997.2699999996</v>
      </c>
      <c r="D31" s="4">
        <v>921582.25</v>
      </c>
      <c r="E31" s="4">
        <v>14443.51</v>
      </c>
      <c r="F31" s="4">
        <v>3592.91</v>
      </c>
      <c r="G31" s="4">
        <v>10098219.65</v>
      </c>
      <c r="H31" s="4">
        <v>-940665</v>
      </c>
      <c r="I31" s="4"/>
      <c r="J31" s="4"/>
      <c r="K31" s="4">
        <v>662157.25</v>
      </c>
      <c r="L31" s="4"/>
      <c r="M31" s="4"/>
      <c r="N31" s="4"/>
      <c r="O31" s="4">
        <v>584730.25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>
        <f t="shared" si="0"/>
        <v>7019063.5500000007</v>
      </c>
    </row>
    <row r="32" spans="1:43" x14ac:dyDescent="0.2">
      <c r="A32" t="s">
        <v>63</v>
      </c>
      <c r="B32" t="s">
        <v>9</v>
      </c>
      <c r="C32" s="4">
        <v>461940.86</v>
      </c>
      <c r="D32" s="4">
        <v>215225.31</v>
      </c>
      <c r="E32" s="4"/>
      <c r="F32" s="4"/>
      <c r="G32" s="4">
        <v>9083228.6099999994</v>
      </c>
      <c r="H32" s="4">
        <v>4965678.33</v>
      </c>
      <c r="I32" s="4"/>
      <c r="J32" s="4"/>
      <c r="K32" s="4">
        <v>8109497</v>
      </c>
      <c r="L32" s="4">
        <v>5065836.45</v>
      </c>
      <c r="M32" s="4"/>
      <c r="N32" s="4"/>
      <c r="O32" s="4">
        <v>7643330.5999999996</v>
      </c>
      <c r="P32" s="4">
        <v>4788930.9400000004</v>
      </c>
      <c r="Q32" s="4"/>
      <c r="R32" s="4"/>
      <c r="S32" s="4">
        <v>643413.63</v>
      </c>
      <c r="T32" s="4">
        <v>386335.1</v>
      </c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>
        <f t="shared" si="0"/>
        <v>41363416.829999998</v>
      </c>
    </row>
    <row r="33" spans="1:43" x14ac:dyDescent="0.2">
      <c r="A33" t="s">
        <v>64</v>
      </c>
      <c r="B33" t="s">
        <v>9</v>
      </c>
      <c r="C33" s="4">
        <v>23849</v>
      </c>
      <c r="D33" s="4">
        <v>-300946.40999999997</v>
      </c>
      <c r="E33" s="4"/>
      <c r="F33" s="4"/>
      <c r="G33" s="4">
        <v>-1489824.37</v>
      </c>
      <c r="H33" s="4">
        <v>-3063355.66</v>
      </c>
      <c r="I33" s="4"/>
      <c r="J33" s="4"/>
      <c r="K33" s="4">
        <v>998421.79</v>
      </c>
      <c r="L33" s="4">
        <v>193684.31</v>
      </c>
      <c r="M33" s="4"/>
      <c r="N33" s="4"/>
      <c r="O33" s="4">
        <v>-506778.13</v>
      </c>
      <c r="P33" s="4">
        <v>702998.94</v>
      </c>
      <c r="Q33" s="4"/>
      <c r="R33" s="4"/>
      <c r="S33" s="4">
        <v>-722277.4</v>
      </c>
      <c r="T33" s="4">
        <v>614840.49</v>
      </c>
      <c r="U33" s="4"/>
      <c r="V33" s="4"/>
      <c r="W33" s="4">
        <v>-710648.22</v>
      </c>
      <c r="X33" s="4">
        <v>551557.38</v>
      </c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>
        <f t="shared" si="0"/>
        <v>-3708478.2800000003</v>
      </c>
    </row>
    <row r="34" spans="1:43" x14ac:dyDescent="0.2">
      <c r="A34" t="s">
        <v>65</v>
      </c>
      <c r="B34" t="s">
        <v>9</v>
      </c>
      <c r="C34" s="4">
        <v>-61471.55</v>
      </c>
      <c r="D34" s="4">
        <v>361862.63</v>
      </c>
      <c r="E34" s="4"/>
      <c r="F34" s="4"/>
      <c r="G34" s="4">
        <v>-3273568.22</v>
      </c>
      <c r="H34" s="4">
        <v>-128825.32</v>
      </c>
      <c r="I34" s="4"/>
      <c r="J34" s="4"/>
      <c r="K34" s="4">
        <v>-4112547.66</v>
      </c>
      <c r="L34" s="4">
        <v>432622.89</v>
      </c>
      <c r="M34" s="4"/>
      <c r="N34" s="4"/>
      <c r="O34" s="4">
        <v>-3474290.56</v>
      </c>
      <c r="P34" s="4">
        <v>569094.21</v>
      </c>
      <c r="Q34" s="4"/>
      <c r="R34" s="4"/>
      <c r="S34" s="4">
        <v>-3053590.9</v>
      </c>
      <c r="T34" s="4">
        <v>592141.78</v>
      </c>
      <c r="U34" s="4"/>
      <c r="V34" s="4"/>
      <c r="W34" s="4">
        <v>-2697254.36</v>
      </c>
      <c r="X34" s="4">
        <v>629637.14</v>
      </c>
      <c r="Y34" s="4"/>
      <c r="Z34" s="4"/>
      <c r="AA34" s="4">
        <v>-2393650.7599999998</v>
      </c>
      <c r="AB34" s="4">
        <v>650396.55000000005</v>
      </c>
      <c r="AC34" s="4"/>
      <c r="AD34" s="4"/>
      <c r="AE34" s="4">
        <v>-2107920</v>
      </c>
      <c r="AF34" s="4">
        <v>661205.31999999995</v>
      </c>
      <c r="AG34" s="4"/>
      <c r="AH34" s="4"/>
      <c r="AI34" s="4">
        <v>-1873663.45</v>
      </c>
      <c r="AJ34" s="4">
        <v>670654.9</v>
      </c>
      <c r="AK34" s="4"/>
      <c r="AL34" s="4"/>
      <c r="AM34" s="4">
        <v>-1651592.95</v>
      </c>
      <c r="AN34" s="4">
        <v>683722.08</v>
      </c>
      <c r="AO34" s="4"/>
      <c r="AP34" s="4"/>
      <c r="AQ34" s="4">
        <f t="shared" si="0"/>
        <v>-19577038.230000004</v>
      </c>
    </row>
    <row r="35" spans="1:43" x14ac:dyDescent="0.2">
      <c r="A35" t="s">
        <v>66</v>
      </c>
      <c r="B35" t="s">
        <v>9</v>
      </c>
      <c r="C35" s="4">
        <v>5589</v>
      </c>
      <c r="D35" s="4"/>
      <c r="E35" s="4">
        <v>-5612.93</v>
      </c>
      <c r="F35" s="4"/>
      <c r="G35" s="4">
        <v>-267801.71999999997</v>
      </c>
      <c r="H35" s="4"/>
      <c r="I35" s="4">
        <v>243896.42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>
        <f t="shared" si="0"/>
        <v>-23929.229999999952</v>
      </c>
    </row>
    <row r="36" spans="1:43" x14ac:dyDescent="0.2">
      <c r="A36" t="s">
        <v>67</v>
      </c>
      <c r="B36" t="s">
        <v>9</v>
      </c>
      <c r="C36" s="4">
        <v>628959.42000000004</v>
      </c>
      <c r="D36" s="4">
        <v>211083.65</v>
      </c>
      <c r="E36" s="4">
        <v>7185.83</v>
      </c>
      <c r="F36" s="4">
        <v>3592.91</v>
      </c>
      <c r="G36" s="4">
        <v>-3743776.87</v>
      </c>
      <c r="H36" s="4">
        <v>-2776149.78</v>
      </c>
      <c r="I36" s="4">
        <v>209720.71</v>
      </c>
      <c r="J36" s="4">
        <v>104861.45</v>
      </c>
      <c r="K36" s="4">
        <v>-2630787.63</v>
      </c>
      <c r="L36" s="4">
        <v>-2721158.62</v>
      </c>
      <c r="M36" s="4">
        <v>207873.91</v>
      </c>
      <c r="N36" s="4">
        <v>103937.61</v>
      </c>
      <c r="O36" s="4">
        <v>-2394309.46</v>
      </c>
      <c r="P36" s="4">
        <v>-2587202.89</v>
      </c>
      <c r="Q36" s="4">
        <v>197180</v>
      </c>
      <c r="R36" s="4">
        <v>98590.47</v>
      </c>
      <c r="S36" s="4">
        <v>-2231979.4500000002</v>
      </c>
      <c r="T36" s="4">
        <v>-2397622.5699999998</v>
      </c>
      <c r="U36" s="4">
        <v>124326.39999999999</v>
      </c>
      <c r="V36" s="4">
        <v>62134.21</v>
      </c>
      <c r="W36" s="4">
        <v>-2157989</v>
      </c>
      <c r="X36" s="4">
        <v>-2274118.27</v>
      </c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>
        <f t="shared" si="0"/>
        <v>-23955647.970000003</v>
      </c>
    </row>
    <row r="37" spans="1:43" x14ac:dyDescent="0.2">
      <c r="A37" t="s">
        <v>69</v>
      </c>
      <c r="B37" t="s">
        <v>9</v>
      </c>
      <c r="C37" s="4">
        <v>-325198.57</v>
      </c>
      <c r="D37" s="4">
        <v>-682653.52</v>
      </c>
      <c r="E37" s="4">
        <v>8830.58</v>
      </c>
      <c r="F37" s="4">
        <v>3592.91</v>
      </c>
      <c r="G37" s="4">
        <v>589112.68000000005</v>
      </c>
      <c r="H37" s="4"/>
      <c r="I37" s="4"/>
      <c r="J37" s="4"/>
      <c r="K37" s="4">
        <v>1748573.41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>
        <f t="shared" si="0"/>
        <v>1342257.4899999998</v>
      </c>
    </row>
    <row r="38" spans="1:43" x14ac:dyDescent="0.2">
      <c r="A38" t="s">
        <v>70</v>
      </c>
      <c r="B38" t="s">
        <v>9</v>
      </c>
      <c r="C38" s="4">
        <v>1275085</v>
      </c>
      <c r="D38" s="4">
        <v>316176.37</v>
      </c>
      <c r="E38" s="4"/>
      <c r="F38" s="4"/>
      <c r="G38" s="4">
        <v>11569328.59</v>
      </c>
      <c r="H38" s="4">
        <v>6236772.8200000003</v>
      </c>
      <c r="I38" s="4"/>
      <c r="J38" s="4"/>
      <c r="K38" s="4">
        <v>10652396.9</v>
      </c>
      <c r="L38" s="4">
        <v>6029040.4299999997</v>
      </c>
      <c r="M38" s="4"/>
      <c r="N38" s="4"/>
      <c r="O38" s="4">
        <v>10053823.699999999</v>
      </c>
      <c r="P38" s="4">
        <v>5721890.1299999999</v>
      </c>
      <c r="Q38" s="4"/>
      <c r="R38" s="4"/>
      <c r="S38" s="4">
        <v>9380567.7599999998</v>
      </c>
      <c r="T38" s="4">
        <v>5331036.57</v>
      </c>
      <c r="U38" s="4"/>
      <c r="V38" s="4"/>
      <c r="W38" s="4">
        <v>8763890.5</v>
      </c>
      <c r="X38" s="4">
        <v>4979463.6399999997</v>
      </c>
      <c r="Y38" s="4"/>
      <c r="Z38" s="4"/>
      <c r="AA38" s="4">
        <v>8176678.4699999997</v>
      </c>
      <c r="AB38" s="4">
        <v>4650050.49</v>
      </c>
      <c r="AC38" s="4"/>
      <c r="AD38" s="4"/>
      <c r="AE38" s="4">
        <v>7619869.7599999998</v>
      </c>
      <c r="AF38" s="4">
        <v>4349039.71</v>
      </c>
      <c r="AG38" s="4"/>
      <c r="AH38" s="4"/>
      <c r="AI38" s="4">
        <v>7060324.9000000004</v>
      </c>
      <c r="AJ38" s="4">
        <v>4042590.24</v>
      </c>
      <c r="AK38" s="4"/>
      <c r="AL38" s="4"/>
      <c r="AM38" s="4"/>
      <c r="AN38" s="4"/>
      <c r="AO38" s="4"/>
      <c r="AP38" s="4"/>
      <c r="AQ38" s="4">
        <f t="shared" si="0"/>
        <v>116208025.98</v>
      </c>
    </row>
    <row r="39" spans="1:43" x14ac:dyDescent="0.2">
      <c r="A39" t="s">
        <v>73</v>
      </c>
      <c r="B39" t="s">
        <v>9</v>
      </c>
      <c r="C39" s="4">
        <v>-5961185.8099999996</v>
      </c>
      <c r="D39" s="4">
        <v>-80900.429999999993</v>
      </c>
      <c r="E39" s="4"/>
      <c r="F39" s="4"/>
      <c r="G39" s="4">
        <v>-12143062.65</v>
      </c>
      <c r="H39" s="4">
        <v>-1240833.72</v>
      </c>
      <c r="I39" s="4"/>
      <c r="J39" s="4"/>
      <c r="K39" s="4">
        <v>7085237.8499999996</v>
      </c>
      <c r="L39" s="4"/>
      <c r="M39" s="4"/>
      <c r="N39" s="4"/>
      <c r="O39" s="4">
        <v>201876.81</v>
      </c>
      <c r="P39" s="4"/>
      <c r="Q39" s="4"/>
      <c r="R39" s="4"/>
      <c r="S39" s="4">
        <v>-2181235.2999999998</v>
      </c>
      <c r="T39" s="4"/>
      <c r="U39" s="4"/>
      <c r="V39" s="4"/>
      <c r="W39" s="4">
        <v>-230768.76</v>
      </c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>
        <f t="shared" si="0"/>
        <v>-14550872.01</v>
      </c>
    </row>
    <row r="40" spans="1:43" x14ac:dyDescent="0.2">
      <c r="A40" t="s">
        <v>74</v>
      </c>
      <c r="B40" t="s">
        <v>9</v>
      </c>
      <c r="C40" s="4">
        <v>961371.62</v>
      </c>
      <c r="D40" s="4">
        <v>926450.65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>
        <f t="shared" si="0"/>
        <v>1887822.27</v>
      </c>
    </row>
    <row r="41" spans="1:43" x14ac:dyDescent="0.2">
      <c r="A41" t="s">
        <v>76</v>
      </c>
      <c r="B41" t="s">
        <v>2</v>
      </c>
      <c r="C41" s="4">
        <v>-295200.68</v>
      </c>
      <c r="D41" s="4"/>
      <c r="E41" s="4"/>
      <c r="F41" s="4"/>
      <c r="G41" s="4">
        <v>-2495795.8199999998</v>
      </c>
      <c r="H41" s="4"/>
      <c r="I41" s="4"/>
      <c r="J41" s="4"/>
      <c r="K41" s="4">
        <v>-1843634.16</v>
      </c>
      <c r="L41" s="4"/>
      <c r="M41" s="4"/>
      <c r="N41" s="4"/>
      <c r="O41" s="4">
        <v>-1706712</v>
      </c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>
        <f t="shared" si="0"/>
        <v>-6341342.6600000001</v>
      </c>
    </row>
    <row r="42" spans="1:43" x14ac:dyDescent="0.2">
      <c r="A42" t="s">
        <v>76</v>
      </c>
      <c r="B42" t="s">
        <v>9</v>
      </c>
      <c r="C42" s="4">
        <v>-1878810.19</v>
      </c>
      <c r="D42" s="4">
        <v>183238.58</v>
      </c>
      <c r="E42" s="4"/>
      <c r="F42" s="4"/>
      <c r="G42" s="4">
        <v>-11185073.65</v>
      </c>
      <c r="H42" s="4"/>
      <c r="I42" s="4"/>
      <c r="J42" s="4"/>
      <c r="K42" s="4">
        <v>-1479599.35</v>
      </c>
      <c r="L42" s="4"/>
      <c r="M42" s="4"/>
      <c r="N42" s="4"/>
      <c r="O42" s="4">
        <v>304674.33</v>
      </c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>
        <f t="shared" si="0"/>
        <v>-14055570.279999999</v>
      </c>
    </row>
    <row r="43" spans="1:43" x14ac:dyDescent="0.2">
      <c r="A43" t="s">
        <v>77</v>
      </c>
      <c r="B43" t="s">
        <v>9</v>
      </c>
      <c r="C43" s="4">
        <v>2021995.76</v>
      </c>
      <c r="D43" s="4">
        <v>-840667.85</v>
      </c>
      <c r="E43" s="4"/>
      <c r="F43" s="4"/>
      <c r="G43" s="4">
        <v>-11853625.550000001</v>
      </c>
      <c r="H43" s="4">
        <v>-1232532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>
        <f t="shared" si="0"/>
        <v>-11904829.640000001</v>
      </c>
    </row>
    <row r="44" spans="1:43" x14ac:dyDescent="0.2">
      <c r="A44" t="s">
        <v>78</v>
      </c>
      <c r="B44" t="s">
        <v>9</v>
      </c>
      <c r="C44" s="4">
        <v>-1042384</v>
      </c>
      <c r="D44" s="4">
        <v>-136530.70000000001</v>
      </c>
      <c r="E44" s="4"/>
      <c r="F44" s="4"/>
      <c r="G44" s="4">
        <v>11888528.82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>
        <f t="shared" si="0"/>
        <v>10709614.120000001</v>
      </c>
    </row>
    <row r="45" spans="1:43" x14ac:dyDescent="0.2">
      <c r="A45" t="s">
        <v>80</v>
      </c>
      <c r="B45" t="s">
        <v>9</v>
      </c>
      <c r="C45" s="4">
        <v>-1136376.8600000001</v>
      </c>
      <c r="D45" s="4">
        <v>-1876341.46</v>
      </c>
      <c r="E45" s="4"/>
      <c r="F45" s="4"/>
      <c r="G45" s="4">
        <v>-42269716.539999999</v>
      </c>
      <c r="H45" s="4">
        <v>-8356487.1600000001</v>
      </c>
      <c r="I45" s="4">
        <v>130769.82</v>
      </c>
      <c r="J45" s="4"/>
      <c r="K45" s="4">
        <v>-14823417.27</v>
      </c>
      <c r="L45" s="4">
        <v>-10534606</v>
      </c>
      <c r="M45" s="4"/>
      <c r="N45" s="4"/>
      <c r="O45" s="4">
        <v>9837215.6799999997</v>
      </c>
      <c r="P45" s="4">
        <v>-2092906.12</v>
      </c>
      <c r="Q45" s="4"/>
      <c r="R45" s="4"/>
      <c r="S45" s="4">
        <v>6384590.2599999998</v>
      </c>
      <c r="T45" s="4">
        <v>-2234506.83</v>
      </c>
      <c r="U45" s="4"/>
      <c r="V45" s="4"/>
      <c r="W45" s="4">
        <v>4301497.68</v>
      </c>
      <c r="X45" s="4">
        <v>-308628.61</v>
      </c>
      <c r="Y45" s="4"/>
      <c r="Z45" s="4"/>
      <c r="AA45" s="4">
        <v>213765.34</v>
      </c>
      <c r="AB45" s="4"/>
      <c r="AC45" s="4"/>
      <c r="AD45" s="4"/>
      <c r="AE45" s="4">
        <v>160419.24</v>
      </c>
      <c r="AF45" s="4"/>
      <c r="AG45" s="4"/>
      <c r="AH45" s="4"/>
      <c r="AI45" s="4">
        <v>111250.29</v>
      </c>
      <c r="AJ45" s="4"/>
      <c r="AK45" s="4"/>
      <c r="AL45" s="4"/>
      <c r="AM45" s="4">
        <v>76188.88</v>
      </c>
      <c r="AN45" s="4"/>
      <c r="AO45" s="4"/>
      <c r="AP45" s="4"/>
      <c r="AQ45" s="4">
        <f t="shared" si="0"/>
        <v>-62417289.659999989</v>
      </c>
    </row>
    <row r="46" spans="1:43" s="3" customFormat="1" ht="13.5" thickBot="1" x14ac:dyDescent="0.25">
      <c r="A46" s="7" t="s">
        <v>83</v>
      </c>
      <c r="B46" s="7"/>
      <c r="C46" s="8">
        <f t="shared" ref="C46:AQ46" si="1">SUM(C3:C45)</f>
        <v>-27120480.279999997</v>
      </c>
      <c r="D46" s="8">
        <f t="shared" si="1"/>
        <v>-10096276.149999999</v>
      </c>
      <c r="E46" s="8">
        <f t="shared" si="1"/>
        <v>24144.370000000003</v>
      </c>
      <c r="F46" s="8">
        <f t="shared" si="1"/>
        <v>9054.1299999999992</v>
      </c>
      <c r="G46" s="8">
        <f t="shared" si="1"/>
        <v>-232849099.90000004</v>
      </c>
      <c r="H46" s="8">
        <f t="shared" si="1"/>
        <v>17604098.629999995</v>
      </c>
      <c r="I46" s="8">
        <f t="shared" si="1"/>
        <v>-615856.66000000015</v>
      </c>
      <c r="J46" s="8">
        <f t="shared" si="1"/>
        <v>-19163.169999999998</v>
      </c>
      <c r="K46" s="8">
        <f t="shared" si="1"/>
        <v>-28257553.390000001</v>
      </c>
      <c r="L46" s="8">
        <f t="shared" si="1"/>
        <v>-28278674.440000001</v>
      </c>
      <c r="M46" s="8">
        <f t="shared" si="1"/>
        <v>-112120.16000000006</v>
      </c>
      <c r="N46" s="8">
        <f t="shared" si="1"/>
        <v>-101477.16000000002</v>
      </c>
      <c r="O46" s="8">
        <f t="shared" si="1"/>
        <v>-13029687.360000007</v>
      </c>
      <c r="P46" s="8">
        <f t="shared" si="1"/>
        <v>-21339397.159999996</v>
      </c>
      <c r="Q46" s="8">
        <f t="shared" si="1"/>
        <v>1212066.7300000002</v>
      </c>
      <c r="R46" s="8">
        <f t="shared" si="1"/>
        <v>53255.08</v>
      </c>
      <c r="S46" s="8">
        <f t="shared" si="1"/>
        <v>4596139.0599999996</v>
      </c>
      <c r="T46" s="8">
        <f t="shared" si="1"/>
        <v>-17699295.269999996</v>
      </c>
      <c r="U46" s="8">
        <f t="shared" si="1"/>
        <v>1061072.44</v>
      </c>
      <c r="V46" s="8">
        <f t="shared" si="1"/>
        <v>19626.299999999996</v>
      </c>
      <c r="W46" s="8">
        <f t="shared" si="1"/>
        <v>1684110.2400000021</v>
      </c>
      <c r="X46" s="8">
        <f t="shared" si="1"/>
        <v>-6389833.879999999</v>
      </c>
      <c r="Y46" s="8">
        <f t="shared" si="1"/>
        <v>548531.58000000007</v>
      </c>
      <c r="Z46" s="8">
        <f t="shared" si="1"/>
        <v>-39875.410000000003</v>
      </c>
      <c r="AA46" s="8">
        <f t="shared" si="1"/>
        <v>835377.93999999959</v>
      </c>
      <c r="AB46" s="8">
        <f t="shared" si="1"/>
        <v>370540.76999999955</v>
      </c>
      <c r="AC46" s="8">
        <f t="shared" si="1"/>
        <v>-55418.97</v>
      </c>
      <c r="AD46" s="8">
        <f t="shared" si="1"/>
        <v>-27703.49</v>
      </c>
      <c r="AE46" s="8">
        <f t="shared" si="1"/>
        <v>3619543.3</v>
      </c>
      <c r="AF46" s="8">
        <f t="shared" si="1"/>
        <v>213593.64000000013</v>
      </c>
      <c r="AG46" s="8">
        <f t="shared" si="1"/>
        <v>-36578.82</v>
      </c>
      <c r="AH46" s="8">
        <f t="shared" si="1"/>
        <v>-18289.47</v>
      </c>
      <c r="AI46" s="8">
        <f t="shared" si="1"/>
        <v>6953238.0300000003</v>
      </c>
      <c r="AJ46" s="8">
        <f t="shared" si="1"/>
        <v>419049.33000000054</v>
      </c>
      <c r="AK46" s="8">
        <f t="shared" si="1"/>
        <v>-34110.58</v>
      </c>
      <c r="AL46" s="8">
        <f t="shared" si="1"/>
        <v>-17055.349999999999</v>
      </c>
      <c r="AM46" s="8">
        <f t="shared" si="1"/>
        <v>848322.95000000007</v>
      </c>
      <c r="AN46" s="8">
        <f t="shared" si="1"/>
        <v>-3176405.94</v>
      </c>
      <c r="AO46" s="8">
        <f t="shared" si="1"/>
        <v>-31881.78</v>
      </c>
      <c r="AP46" s="8">
        <f t="shared" si="1"/>
        <v>-15940.95</v>
      </c>
      <c r="AQ46" s="8">
        <f t="shared" si="1"/>
        <v>-349290411.22000003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12-13 East &amp; West Bankruptcy</vt:lpstr>
      <vt:lpstr>12-13 East Bankruptcy</vt:lpstr>
      <vt:lpstr>12-13 West Bankruptcy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adahlke</dc:creator>
  <cp:lastModifiedBy>Felienne</cp:lastModifiedBy>
  <dcterms:created xsi:type="dcterms:W3CDTF">2001-12-14T20:42:15Z</dcterms:created>
  <dcterms:modified xsi:type="dcterms:W3CDTF">2014-09-05T11:11:29Z</dcterms:modified>
</cp:coreProperties>
</file>