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645" windowWidth="14460" windowHeight="7485" tabRatio="870" activeTab="1"/>
  </bookViews>
  <sheets>
    <sheet name="reconciliation" sheetId="82" r:id="rId1"/>
    <sheet name="Var. Rpt EPMI" sheetId="35" r:id="rId2"/>
  </sheets>
  <externalReferences>
    <externalReference r:id="rId3"/>
  </externalReferences>
  <definedNames>
    <definedName name="_xlnm._FilterDatabase" localSheetId="1" hidden="1">'Var. Rpt EPMI'!#REF!</definedName>
    <definedName name="AccountDetail">#REF!</definedName>
    <definedName name="AccountSummary">#REF!</definedName>
    <definedName name="Export">#REF!</definedName>
    <definedName name="Export_3">#REF!</definedName>
    <definedName name="_xlnm.Print_Area" localSheetId="0">reconciliation!$A$1:$L$24</definedName>
    <definedName name="_xlnm.Print_Area" localSheetId="1">'Var. Rpt EPMI'!$A$1:$K$763</definedName>
    <definedName name="Z_22026F66_CA77_4F6B_B1E3_841123964EDD_.wvu.PrintArea" localSheetId="0" hidden="1">reconciliation!$A$1:$L$24</definedName>
    <definedName name="Z_744CF6A5_8935_4497_93AC_D8D07F405FDC_.wvu.PrintArea" localSheetId="0" hidden="1">reconciliation!$A$1:$L$24</definedName>
    <definedName name="Z_E5F7506E_4CB2_4EB2_8B46_E6A9619EE450_.wvu.PrintArea" localSheetId="0" hidden="1">reconciliation!$A$1:$L$24</definedName>
  </definedNames>
  <calcPr calcId="152511"/>
</workbook>
</file>

<file path=xl/calcChain.xml><?xml version="1.0" encoding="utf-8"?>
<calcChain xmlns="http://schemas.openxmlformats.org/spreadsheetml/2006/main">
  <c r="D7" i="82" l="1"/>
  <c r="E11" i="82"/>
  <c r="I11" i="82" s="1"/>
  <c r="I17" i="82" s="1"/>
  <c r="H11" i="82"/>
  <c r="B11" i="82" s="1"/>
  <c r="D16" i="82" s="1"/>
  <c r="I14" i="82"/>
  <c r="K9" i="35"/>
  <c r="K10" i="35"/>
  <c r="E13" i="35"/>
  <c r="K13" i="35"/>
  <c r="K14" i="35"/>
  <c r="D16" i="35"/>
  <c r="E16" i="35"/>
  <c r="E61" i="35" s="1"/>
  <c r="H16" i="35"/>
  <c r="H74" i="35" s="1"/>
  <c r="H77" i="35" s="1"/>
  <c r="I16" i="35"/>
  <c r="J16" i="35"/>
  <c r="K16" i="35"/>
  <c r="K19" i="35"/>
  <c r="K20" i="35"/>
  <c r="K22" i="35"/>
  <c r="K23" i="35"/>
  <c r="K24" i="35"/>
  <c r="K25" i="35"/>
  <c r="K26" i="35"/>
  <c r="K29" i="35"/>
  <c r="K30" i="35"/>
  <c r="K31" i="35"/>
  <c r="K32" i="35"/>
  <c r="K33" i="35"/>
  <c r="K34" i="35"/>
  <c r="K35" i="35"/>
  <c r="K36" i="35"/>
  <c r="D38" i="35"/>
  <c r="E38" i="35"/>
  <c r="G38" i="35"/>
  <c r="H38" i="35"/>
  <c r="J38" i="35"/>
  <c r="J61" i="35" s="1"/>
  <c r="J74" i="35" s="1"/>
  <c r="K38" i="35"/>
  <c r="E41" i="35"/>
  <c r="K41" i="35" s="1"/>
  <c r="K42" i="35"/>
  <c r="K43" i="35"/>
  <c r="K44" i="35"/>
  <c r="K45" i="35"/>
  <c r="E46" i="35"/>
  <c r="K46" i="35"/>
  <c r="E47" i="35"/>
  <c r="K47" i="35" s="1"/>
  <c r="K48" i="35"/>
  <c r="K49" i="35"/>
  <c r="K50" i="35"/>
  <c r="K51" i="35"/>
  <c r="K52" i="35"/>
  <c r="K53" i="35"/>
  <c r="K54" i="35"/>
  <c r="K55" i="35"/>
  <c r="E56" i="35"/>
  <c r="K56" i="35" s="1"/>
  <c r="E57" i="35"/>
  <c r="K57" i="35"/>
  <c r="D59" i="35"/>
  <c r="E59" i="35"/>
  <c r="G59" i="35"/>
  <c r="H59" i="35"/>
  <c r="J59" i="35"/>
  <c r="G61" i="35"/>
  <c r="G74" i="35" s="1"/>
  <c r="H61" i="35"/>
  <c r="K65" i="35"/>
  <c r="K66" i="35"/>
  <c r="K67" i="35"/>
  <c r="K68" i="35"/>
  <c r="K72" i="35" s="1"/>
  <c r="K69" i="35"/>
  <c r="K70" i="35"/>
  <c r="K71" i="35"/>
  <c r="E76" i="35"/>
  <c r="K76" i="35"/>
  <c r="K141" i="35"/>
  <c r="K173" i="35"/>
  <c r="K318" i="35"/>
  <c r="K432" i="35"/>
  <c r="K686" i="35"/>
  <c r="K712" i="35"/>
  <c r="K719" i="35"/>
  <c r="K723" i="35"/>
  <c r="K730" i="35"/>
  <c r="D74" i="35" l="1"/>
  <c r="K61" i="35"/>
  <c r="K733" i="35" s="1"/>
  <c r="K59" i="35"/>
  <c r="K715" i="35" s="1"/>
  <c r="E74" i="35"/>
  <c r="E77" i="35" s="1"/>
  <c r="K77" i="35" s="1"/>
  <c r="D61" i="35"/>
  <c r="K62" i="35" l="1"/>
  <c r="K74" i="35"/>
</calcChain>
</file>

<file path=xl/comments1.xml><?xml version="1.0" encoding="utf-8"?>
<comments xmlns="http://schemas.openxmlformats.org/spreadsheetml/2006/main">
  <authors>
    <author>elew</author>
  </authors>
  <commentList>
    <comment ref="E76" authorId="0" shapeId="0">
      <text>
        <r>
          <rPr>
            <b/>
            <sz val="8"/>
            <color indexed="81"/>
            <rFont val="Tahoma"/>
          </rPr>
          <t>elew:</t>
        </r>
        <r>
          <rPr>
            <sz val="8"/>
            <color indexed="81"/>
            <rFont val="Tahoma"/>
          </rPr>
          <t xml:space="preserve">
liqrec did not include svc table</t>
        </r>
      </text>
    </comment>
  </commentList>
</comments>
</file>

<file path=xl/sharedStrings.xml><?xml version="1.0" encoding="utf-8"?>
<sst xmlns="http://schemas.openxmlformats.org/spreadsheetml/2006/main" count="2570" uniqueCount="597">
  <si>
    <t>434284.1 - Offsets July 00 outstanding acctg variance.</t>
  </si>
  <si>
    <t>Offsets 2001 04 acctg variance</t>
  </si>
  <si>
    <t>597132.1- Offsets 2001 04 acctg variance.</t>
  </si>
  <si>
    <t>Offsts 2001 04 acctg variance.</t>
  </si>
  <si>
    <t>(16K) Offsets 2001 04 acctg variance and $42,400.00  October 00 acctg variance.</t>
  </si>
  <si>
    <t>434366.1 - Offsets December 99 outstanding acctg variance.</t>
  </si>
  <si>
    <t>Offsets 2001 04 acctg month</t>
  </si>
  <si>
    <t>434404.1 - Offsets July 00 outstanding acctg variance.</t>
  </si>
  <si>
    <t>434405.1 - Offsets August 00 outstanding acctg variance.</t>
  </si>
  <si>
    <t>Offsets 2001 04 Variances of ($54,400) &amp; ($9,600)</t>
  </si>
  <si>
    <t>Offsets 0103 accounting variance</t>
  </si>
  <si>
    <t>Offsets 0010 Accounting Variance  ****balance &lt;$1000.00</t>
  </si>
  <si>
    <t>Offsets 2001 04 LTD Acct Variance</t>
  </si>
  <si>
    <t>Partial Offset of NCPA LTD Acct Variance of ($8,400) Deal Type "T"</t>
  </si>
  <si>
    <t>317091.1, 317093.1 - Partial clearing to outstanding LTD 2000 04 Acct Variance of $126,446.00</t>
  </si>
  <si>
    <t>573521.42 - adjustment to 2001 04 Acct Variance of $3,095.00. Remaining deals not booked in Unify.</t>
  </si>
  <si>
    <t>573550.35 - ($43.31), 580163.25 - ($25.08) - Partial offset to 2001 04 Acct Variance of ($1,104).</t>
  </si>
  <si>
    <t>600300.1 - 150 mwhs added for HE 18, 20, &amp; 23 at various index prices - NE-ISO-POOL. (Offseting sale on deal #600303.1)</t>
  </si>
  <si>
    <t>Offsets 2001 04 LTD Acct variance</t>
  </si>
  <si>
    <t>Offsets 2001 04 LTD Acct. Variance</t>
  </si>
  <si>
    <t>Offsets 2001 03 LTD Acct Variance</t>
  </si>
  <si>
    <t>Offsets 2001 04 LTD Acct. variance</t>
  </si>
  <si>
    <t>Offsets 0104 accounting variance</t>
  </si>
  <si>
    <t>Offsets 0104 Accounting Variance</t>
  </si>
  <si>
    <t>573550.36, 580163.26 - Partial offset to LTD 2001 04 Acct Variance of $8,210</t>
  </si>
  <si>
    <t>597392.1, 597397.1 - Partial offset to 2001 04 Acct Variance of ($6,191.00).</t>
  </si>
  <si>
    <t>Partial offset to 2001 04 Acct Variance of $74,483.00. (Add'l adjustment below to clear entire LTD balance)</t>
  </si>
  <si>
    <t>Mult deals  - offsets acct var 200104</t>
  </si>
  <si>
    <t>Offsets 2001 04 LTD Acct Variance of TACOMASUP</t>
  </si>
  <si>
    <t>595802.1 - offsets acct var 2001 04</t>
  </si>
  <si>
    <t>589541.1 - offsets 2001 04 acct var under $1000</t>
  </si>
  <si>
    <t>591131.1 - offsets 2001 04 acct var under $1000</t>
  </si>
  <si>
    <t>595832.1 - offsets acct var 2001 04</t>
  </si>
  <si>
    <t>536716.2 - Offsets 2001 04 Acct Var under $1K</t>
  </si>
  <si>
    <t>Cleared 2001 03 LTD Acct Variance</t>
  </si>
  <si>
    <t>offset : 50845,50907 Tracy Green will Book offset</t>
  </si>
  <si>
    <t>Misc: offset: booked by Tracy Green 2001 06 general ledger</t>
  </si>
  <si>
    <t>599960.1Financial Deal</t>
  </si>
  <si>
    <t>564066.1 - Deal number was changed from 349023.3 to 564066.1 on April -01 with the same option amount of $41,000.00 by Tracey Greene.</t>
  </si>
  <si>
    <t>607244.1;607306.1 - Financial Deal.</t>
  </si>
  <si>
    <t>NEW</t>
  </si>
  <si>
    <t>Financial Deal- per contracts dept. counterparty to not be invoiced.</t>
  </si>
  <si>
    <t>Inter Desk to be booked by T. Greene</t>
  </si>
  <si>
    <t>AXIAENELP</t>
  </si>
  <si>
    <t>DYNEGYMARAND</t>
  </si>
  <si>
    <t>GW</t>
  </si>
  <si>
    <t>TUCSON</t>
  </si>
  <si>
    <t>WESTERNRES</t>
  </si>
  <si>
    <t>CORALPOWLLC</t>
  </si>
  <si>
    <t>2001 California ISO Ancillary Services Adjustments:  Volume Mgmt. Vs. Risk Flash</t>
  </si>
  <si>
    <t>6000999-0000</t>
  </si>
  <si>
    <t>West Volume Management Sub-Total</t>
  </si>
  <si>
    <t>PUBLICUTILITIES</t>
  </si>
  <si>
    <t>CAROLINA</t>
  </si>
  <si>
    <t>MIECO</t>
  </si>
  <si>
    <t>NEWPOWCOM</t>
  </si>
  <si>
    <t>SNOHOMISSUP</t>
  </si>
  <si>
    <t>PINNACLEWESCAPC</t>
  </si>
  <si>
    <t>BRAZOSELEPOWCOO</t>
  </si>
  <si>
    <t>CITYBRYAN</t>
  </si>
  <si>
    <t>AQUILA</t>
  </si>
  <si>
    <t>CENTRALMAINPOW</t>
  </si>
  <si>
    <t>1000000209  Enron North America Co</t>
  </si>
  <si>
    <t>BPENERGYCO</t>
  </si>
  <si>
    <t>DTEENETRA</t>
  </si>
  <si>
    <t>DYNEGYPOWMAR</t>
  </si>
  <si>
    <t>ENA-CAL</t>
  </si>
  <si>
    <t>NYPA</t>
  </si>
  <si>
    <t>NPC</t>
  </si>
  <si>
    <t>PUBLICSERNM</t>
  </si>
  <si>
    <t>PUBSERCOLORADO</t>
  </si>
  <si>
    <t>NORTHEASTUTISER</t>
  </si>
  <si>
    <t>NRGPOWMAR</t>
  </si>
  <si>
    <t>NYSEG</t>
  </si>
  <si>
    <t>SRP</t>
  </si>
  <si>
    <t>Other Revenue - Calif ISO</t>
  </si>
  <si>
    <t>4560-890 &amp; 4560-980 (RC 1717)</t>
  </si>
  <si>
    <t>Other Rev. - CISO PMA</t>
  </si>
  <si>
    <t>Other Revenue - Calif px</t>
  </si>
  <si>
    <t>4560-980</t>
  </si>
  <si>
    <t>Other Rev. - Calif px PMA</t>
  </si>
  <si>
    <t>OTHER EXPENSES</t>
  </si>
  <si>
    <t>Transmission</t>
  </si>
  <si>
    <t>5650960-0000</t>
  </si>
  <si>
    <t>Transmission from Genco</t>
  </si>
  <si>
    <t>Demand Fees</t>
  </si>
  <si>
    <t>6540999-0000</t>
  </si>
  <si>
    <t>Option Expense</t>
  </si>
  <si>
    <t>6540960-0000</t>
  </si>
  <si>
    <t>Other Expense - Calif ISO</t>
  </si>
  <si>
    <t>5650-980 (RC 1717)</t>
  </si>
  <si>
    <t>Other Exp. - Calif ISO PMA</t>
  </si>
  <si>
    <t>5650-980</t>
  </si>
  <si>
    <t>Other Expense - Calif px</t>
  </si>
  <si>
    <t>Other Exp. - Calif px PMA</t>
  </si>
  <si>
    <t>RECONCILED BY OTHERS</t>
  </si>
  <si>
    <t>Financial Liquidations</t>
  </si>
  <si>
    <t>Brokerage Revenue</t>
  </si>
  <si>
    <t>Ancillary Service Transaction</t>
  </si>
  <si>
    <t>OTC &amp; EXCHG - COB</t>
  </si>
  <si>
    <t>OTC &amp; EXCHG - PV</t>
  </si>
  <si>
    <t>Flash to Actual Trueup</t>
  </si>
  <si>
    <t>Broker Fees</t>
  </si>
  <si>
    <t>Swap Income</t>
  </si>
  <si>
    <t>Non Operating Income</t>
  </si>
  <si>
    <t>4210999-xxxx</t>
  </si>
  <si>
    <t>Futures-Cinergy</t>
  </si>
  <si>
    <t>PID -LT NAMGMT</t>
  </si>
  <si>
    <t>LT TVA</t>
  </si>
  <si>
    <t>Explained Changes-Kaiser Alum/Avista</t>
  </si>
  <si>
    <t>Misc - Unexplained</t>
  </si>
  <si>
    <t>Current Month Rho &amp; Drift</t>
  </si>
  <si>
    <t>MARGIN GAIN/(LOSS)</t>
  </si>
  <si>
    <t>BELOW MARGIN ITEMS</t>
  </si>
  <si>
    <t>Interest &amp; Dividend Income</t>
  </si>
  <si>
    <t>419xxxx</t>
  </si>
  <si>
    <t>Taxes</t>
  </si>
  <si>
    <t>TAXES</t>
  </si>
  <si>
    <t>8130400-xxxx</t>
  </si>
  <si>
    <t>Group</t>
  </si>
  <si>
    <t>RC 1808</t>
  </si>
  <si>
    <t>SO2 Allowances</t>
  </si>
  <si>
    <t>RC 9801</t>
  </si>
  <si>
    <t>Bad Debt</t>
  </si>
  <si>
    <t>DP</t>
  </si>
  <si>
    <t>DR</t>
  </si>
  <si>
    <t>OPP</t>
  </si>
  <si>
    <t>OPR</t>
  </si>
  <si>
    <t>P</t>
  </si>
  <si>
    <t>NEWALBPOW</t>
  </si>
  <si>
    <t>AMERELECPOWSER</t>
  </si>
  <si>
    <t>LOWERCOLRIVAUT</t>
  </si>
  <si>
    <t>JW</t>
  </si>
  <si>
    <t>MODESTOIRR</t>
  </si>
  <si>
    <t>AHC</t>
  </si>
  <si>
    <t>NEWENGPOW</t>
  </si>
  <si>
    <t>RR</t>
  </si>
  <si>
    <t>RELIANTENEHLP</t>
  </si>
  <si>
    <t>TEXASNEWMEXPOW</t>
  </si>
  <si>
    <t>TXUELECO</t>
  </si>
  <si>
    <t>UNITEDILLUMCO</t>
  </si>
  <si>
    <t>JACKSONVILLELEA</t>
  </si>
  <si>
    <t>DUKEENETRA</t>
  </si>
  <si>
    <t>ELPASOMERLP</t>
  </si>
  <si>
    <t>DAYTON_P&amp;L</t>
  </si>
  <si>
    <t>MORGAN</t>
  </si>
  <si>
    <t>ENRONENESERINC</t>
  </si>
  <si>
    <t>MANITOBAHYDELE</t>
  </si>
  <si>
    <t>MC</t>
  </si>
  <si>
    <t>VERMONTPUBLIC</t>
  </si>
  <si>
    <t>T</t>
  </si>
  <si>
    <t>APS</t>
  </si>
  <si>
    <t>BPA</t>
  </si>
  <si>
    <t>CON_ED_NY</t>
  </si>
  <si>
    <t>ENTERGYSVC</t>
  </si>
  <si>
    <t>MAPPCOR</t>
  </si>
  <si>
    <t>SEATTLECITLIG</t>
  </si>
  <si>
    <t>VIRGINIAELEPOW</t>
  </si>
  <si>
    <t>CONSTELLPOWSOU</t>
  </si>
  <si>
    <t>MICHIGANSOUCEN</t>
  </si>
  <si>
    <t>OTTERTAIPOW</t>
  </si>
  <si>
    <t>ALLEGHENPOWTRA</t>
  </si>
  <si>
    <t>LB</t>
  </si>
  <si>
    <t>RAINBOWENEMAR</t>
  </si>
  <si>
    <t>CITYRIVERSIDE</t>
  </si>
  <si>
    <t>S</t>
  </si>
  <si>
    <t xml:space="preserve">                                                                                                                              </t>
  </si>
  <si>
    <t>CALPINEENESER</t>
  </si>
  <si>
    <t>PACIFICOR</t>
  </si>
  <si>
    <t>CINERGYSERINC</t>
  </si>
  <si>
    <t>ELPASELECOM</t>
  </si>
  <si>
    <t>LASVEGCOG</t>
  </si>
  <si>
    <t>SAGUAROPOWCOM</t>
  </si>
  <si>
    <t>WILLAMETTEIND</t>
  </si>
  <si>
    <t>NEWYORIND</t>
  </si>
  <si>
    <t>PGEENEPOWLP</t>
  </si>
  <si>
    <t>PJMINTL L</t>
  </si>
  <si>
    <t>EL</t>
  </si>
  <si>
    <t>PORTLAND</t>
  </si>
  <si>
    <t>RELIANTENESER</t>
  </si>
  <si>
    <t>ENA</t>
  </si>
  <si>
    <t xml:space="preserve"> interd</t>
  </si>
  <si>
    <t>CRC</t>
  </si>
  <si>
    <t>VALLEYELECTRIC</t>
  </si>
  <si>
    <t>WHEELABRMAR</t>
  </si>
  <si>
    <t>WHEELABRSHAENE</t>
  </si>
  <si>
    <t>LOUISIANAPACOR</t>
  </si>
  <si>
    <t>Other</t>
  </si>
  <si>
    <t xml:space="preserve">Affiliate Book (New Albany &amp; TECO) </t>
  </si>
  <si>
    <t>Offsets 200103 Accounting Variance</t>
  </si>
  <si>
    <t>CONSUMERENECOM</t>
  </si>
  <si>
    <t>DETROITEDICOM</t>
  </si>
  <si>
    <t>EPMI-TECO-SVCE</t>
  </si>
  <si>
    <t>479662.1 Accounting (Gwen ) will make entry PMA to follow</t>
  </si>
  <si>
    <t>California Power Exchange Corporation</t>
  </si>
  <si>
    <t>600519.1 - annuity added for compensation due cp when power delivered outside of NSP border added by Michael Jaconbson on 5/2/01</t>
  </si>
  <si>
    <t>631938.1 - deal added on 6/4 for compensation due to cp when power delivered outside of NSP border - per DMS #8890</t>
  </si>
  <si>
    <t>619643.1 - deal added per Maria Valdez on 5/23/01, 1mw@$28,400, credit for power not delivered on tag #PNY0416</t>
  </si>
  <si>
    <t>564771.2, 565127.2 - Actualization of Energy Uplift Estimate for External transactions</t>
  </si>
  <si>
    <t>534580.2, 564675.2 - Energy Uplift Charge estimated at $300/hr for 4/22-30. Charges adjusted to actual amounts.</t>
  </si>
  <si>
    <t>534579.2, 564676.2 - Actualization of AGC Uplift Charge for UI and CMP.</t>
  </si>
  <si>
    <t>356651.2 -  NEU overscheduled this deal in Nepool system</t>
  </si>
  <si>
    <t>356651.2 - NEU overscheduled this deal in Nepool system</t>
  </si>
  <si>
    <t>597370.1 - ($4,973.50) - price change for static scheduling fees not calculated  for TECO service deals - 1mw @$1 to $4973.50; 597380.1 - ($26484.40) - unplanned losses added - 4/30/01, 1mw @$26484.40</t>
  </si>
  <si>
    <t>610038.2 Annuity to capture interest paymnet owed to SCL for California ISO transactions 051401 CME</t>
  </si>
  <si>
    <t>606641.1 - ($4120) : added 103 mws @ $40, he 14; ($ 4,429) : added 103 mws @ $ 43, he 16 on 04/24/01.</t>
  </si>
  <si>
    <t>Mult deals mw and price changes</t>
  </si>
  <si>
    <t>585579.1 BR entered to enpower in error</t>
  </si>
  <si>
    <t>577636.2 -Duke over delivered 50mw on peak for 4/28-4/29.Duke agreed to book out Nepool #209055…offsets nepool deal 567869.25</t>
  </si>
  <si>
    <t>605390.1 -($5082.50)-95mw@$53.50 b/o add, o/s Axia 605393, Wesco 605396;605545-($6000)-100mw@$60 -b/o add;o/s Sempra 605537.1, Wesco 605540; 605549 -($4420)-68mw@$65 - b/o add, not routed; 605568-($12000)-100mw@$80 &amp; 80mw@$50 add, o/s is Western 605556.1</t>
  </si>
  <si>
    <t>519742.1 - mw's removed, 200mw @$43.098, 3/27/01, he 20-21; otherside is AEP 562671.1</t>
  </si>
  <si>
    <t>566031.1, 566039.1 - Price changes due to indices settling for 4/30 - NE-ISO-10MNSR and NE-ISO-30MOR; Volume adjustments due to actualizing of pool activity.</t>
  </si>
  <si>
    <t>566035.1 - Vol adjustments to 10 MIN Spinning Reserves. Index settled for April 30th HE 22 to 24 - NE-ISO-10MSR</t>
  </si>
  <si>
    <t>541499.1 -2/9/01 hr 10 bookout added -offsets sempra 541500.1</t>
  </si>
  <si>
    <t>557498.1 hr 16-22 cut from 50mw to 0@$44.00 per tag cin4269 due to line loading  -dwnstream is split rock</t>
  </si>
  <si>
    <t>462382.1-deal was doubled per El Paso model ( El Paso side was ok) - zero'ed out he 8 on 11/19/00 50mws @ $175 - change made on 5/31/01 DMS #8672</t>
  </si>
  <si>
    <t>610200.1 - 5/15/01 hr9-22 cut from 25mw/hr to 0@ $49 per tag2744-offsets xcel energy 607119.1</t>
  </si>
  <si>
    <t>2000-2001  California Actualization Adjustments</t>
  </si>
  <si>
    <t>TCC - net of DP &amp; DR that were in Russ's file different from $81816.86 that was in GL - See Unify tie out or Intercompany rec</t>
  </si>
  <si>
    <t>GENCO - PMA to follow</t>
  </si>
  <si>
    <t>DPR - $87,295.60 - 277987.2 - Actual vol change of 1,091 mwhs from 1st WD to 3rd WD @ $80.00. DPR - ($1,764.53) - 380354.37 - Vol changes and index price adjustments - NE-ISO-POOL</t>
  </si>
  <si>
    <t>ARCOSUP</t>
  </si>
  <si>
    <t>CAL ISO REV EST</t>
  </si>
  <si>
    <t>CALISO ACTUALS</t>
  </si>
  <si>
    <t>CAL ISO ACTUALS</t>
  </si>
  <si>
    <t>California ISO</t>
  </si>
  <si>
    <t>ACTUALS</t>
  </si>
  <si>
    <t>CALIFORNIA ISO</t>
  </si>
  <si>
    <t>CAL ISO 1200 EST REV</t>
  </si>
  <si>
    <t>CAL ISO 1200 REV EST</t>
  </si>
  <si>
    <t>CAL ISO EST REV</t>
  </si>
  <si>
    <t>CAL ISO 1000 ACTUALS</t>
  </si>
  <si>
    <t>CAL ISO 1000 REV EST</t>
  </si>
  <si>
    <t>CAL ISO 0900 EST REV</t>
  </si>
  <si>
    <t>CAL ISO 1000 ACTUAL</t>
  </si>
  <si>
    <t>CAL ISO 0900 ACTUALS</t>
  </si>
  <si>
    <t>CALISO REV EST</t>
  </si>
  <si>
    <t>Tosco Refining Company</t>
  </si>
  <si>
    <t>CAL ISO 0900 REV EST</t>
  </si>
  <si>
    <t>CAL IFORNIA ISO</t>
  </si>
  <si>
    <t>CAL ISO AMMORT REV</t>
  </si>
  <si>
    <t>Partial offset 04-01 LTD accounting $2,288</t>
  </si>
  <si>
    <t>Partical Offset 4-01 LTD $1,807,233 DR deals came thru more than once in the carp from Enpower</t>
  </si>
  <si>
    <t>Harbor Co-Gen</t>
  </si>
  <si>
    <t>Harbor Gas 04/01 est Offset LTD Acct</t>
  </si>
  <si>
    <t>Connecticut Light And Power Company , The</t>
  </si>
  <si>
    <t>Cash -Rev booked, risk to transfer</t>
  </si>
  <si>
    <t xml:space="preserve"> 613373.1 CARP v. Unify PMA to follow.</t>
  </si>
  <si>
    <t>68174.1-$5200 4/3/01 hr 4 missing 20mw@$260.00: 579057.1 -($14560) 4/11/01 hr 14 cut from 32mw to 0 @$455.00</t>
  </si>
  <si>
    <t>612031.4 - ($39,334.00) &amp; 612031.3 - ($39,334.00):  Unify did not load the deals, both for 800mws @ $49.1675 on 05/21/01- PMA to follow 2001-06 acct. month</t>
  </si>
  <si>
    <t>628633.1 ($5,000) &amp; 628640.($6,345) - Risk is correct CARP v Unify discrepancy; deals loaded 6/11/01 PMA to follow</t>
  </si>
  <si>
    <t>552680.2 ($30,154.80) Deal killed copied in error by VM, 552680.1 ($12,140.10) Nepool index true-up</t>
  </si>
  <si>
    <t xml:space="preserve"> 552680.1 $3,069.60 nepool index true-up PMA to follow 2001 06</t>
  </si>
  <si>
    <t>566461.23, 566461.24, 566461.25, 567869.25 -  Index price adjustment for 4/26 to 4/30 - NE-ISO-POOL</t>
  </si>
  <si>
    <t>LTD - $36,849.84 - Offsets outstanding 2001 04 Acct Variance</t>
  </si>
  <si>
    <t>ACCT - $84,383.38 - 601790.2, 601790.4, 597196.25 - 26 - Deals not drafted in Unify. Changes to deals not captured in Unify.</t>
  </si>
  <si>
    <t>Multiple deals not loaded to Unify. PMA to follow</t>
  </si>
  <si>
    <t>255648.5 - Vol adjusted to actual amounts</t>
  </si>
  <si>
    <t>255648.6 - Actual vol change of 1,687 mwhs between 1st WD and 3rd WD @ $42.8328</t>
  </si>
  <si>
    <t>reconciling with counterparty possible DPR- PMA to follow</t>
  </si>
  <si>
    <t>536591.3  Rate changes in Enpower not drafted in Unify. PMA to follow</t>
  </si>
  <si>
    <t>615862.1 did not load to Unify - PMA to follow</t>
  </si>
  <si>
    <t>536588.3 - Deal changes not drafted to Unify. PMA to follow</t>
  </si>
  <si>
    <t>536587.3 Rate changes not drafted to Unify. PMA to follow</t>
  </si>
  <si>
    <t>631749.1 ($137,331.72) - annuity for transmission losses was added on 6/4/01 per DMS #8632</t>
  </si>
  <si>
    <t>516093.3 Was listed on upcoming DPR, mw lowered by (1,873.96) 570207.2 mws increased by 86.94 @ $77.80 R1B Nepool</t>
  </si>
  <si>
    <t>565161.1 - this is an exchange deal; no dollars should have been associated with it so the price was zeroed out for 6000mws @ $250 by Heather Dunton on 5/15/01-was listed on 2001 04 Upcoming DPR</t>
  </si>
  <si>
    <t>564066.7 - 1600mws was changed to 800mws @ $ 50.00.</t>
  </si>
  <si>
    <t>585164.1 ($5,600)=(200mw*2)*($28-$21))4/21-4/22 price chged from $28 to $21 per 400mw each day-dte trader spoke w/ maria and refaxed confirm; 586743.1 ($4,200)=(100*2)*($42-$21))-4/21-4/22 price chg from $42 to $21 per 100mw each day</t>
  </si>
  <si>
    <t>385852.2 $9,672 Index DJ-NP15, 385852.3 $4,836 index DJ-NP15-off not settled</t>
  </si>
  <si>
    <t>566340..1- 3/24-3/25 enron failed to schedule deal in nepool-offsets nepool 547263.7</t>
  </si>
  <si>
    <t>600303.1 - 150 mwhs added for HE 18, 20, &amp; 23 at various index prices - NE-ISO-POOL. (Offseting Purchase on deal #600300.1)</t>
  </si>
  <si>
    <t>607843.1 PA added 5/10/01 - was listed on 2001 04 Upcoming PMA</t>
  </si>
  <si>
    <t>607868.1 PA added 5/10/01 - was listed on 2001 04 Upcoming PMA</t>
  </si>
  <si>
    <t>595304.1 price adjustment from $158.00 to $150.00 800mw</t>
  </si>
  <si>
    <t>Deal # 567870.2 price change from 800mw @ $42.9581per mw =$34,366.50 to $40.16625 per mw = $32,133.  800mw @ 47.7925 per mw =$38,234 to $42.74625 =$34,197</t>
  </si>
  <si>
    <t>587710.1- ($555)-cut 60mw @$18.50 to 30mw, 4/21, o/s Frontera 586989; 588641-($5950)-cut 420mw@$17to 70mw, 4/24,o/s Frontera 588625; 593607-($3200)-cut 80mw @$40, 4/27,o/s Frontera 593605.1;595270.1-($2100)-cut140mw$15, o/s Frontera 595264.1 (?)</t>
  </si>
  <si>
    <t>583612.2 - index settle adjustment - NE-ISO-POOL - 4/25-4/26/01, 1600mw for $72383.50 to $66,282.50</t>
  </si>
  <si>
    <t>557494.1 ($77,280) - for hrs 7 to 22 382 mws was cut to 14mws @ $210 by Les Rawson on 5/10 per DMS#7885, downstream is Las Vegas Cogen #557493.1; 560647.1-($1,330) 7mws/hr @ $95 for he 7 &amp; 8 were cut by Les Rawson after 4/23</t>
  </si>
  <si>
    <t>SELECTENE</t>
  </si>
  <si>
    <t>TACOMAPUBUTI</t>
  </si>
  <si>
    <t>AC</t>
  </si>
  <si>
    <t>WESTAREACRSP</t>
  </si>
  <si>
    <t>AVISTAUTIWASH</t>
  </si>
  <si>
    <t>ENRONENEMAR</t>
  </si>
  <si>
    <t>TENASKAPOWSER</t>
  </si>
  <si>
    <t>TRANSAENEMARUS</t>
  </si>
  <si>
    <t>WILLIAMSENEMAR</t>
  </si>
  <si>
    <t>TENNESSEEVALAUT</t>
  </si>
  <si>
    <t>ALLEGHENENESUP</t>
  </si>
  <si>
    <t>AUSTINCITY</t>
  </si>
  <si>
    <t>CPSB</t>
  </si>
  <si>
    <t>DELANOENECOM</t>
  </si>
  <si>
    <t>MIRANTAMEENE</t>
  </si>
  <si>
    <t>CASHV</t>
  </si>
  <si>
    <t>EUGENEWATELE</t>
  </si>
  <si>
    <t>SMURFITSTOCON</t>
  </si>
  <si>
    <t>Actual Adjustments - California</t>
  </si>
  <si>
    <t>Misc Other</t>
  </si>
  <si>
    <t>xxxxxxx</t>
  </si>
  <si>
    <t>Total East &amp; West Power G/L</t>
  </si>
  <si>
    <t>Control Totals</t>
  </si>
  <si>
    <t xml:space="preserve">    Variance</t>
  </si>
  <si>
    <t xml:space="preserve"> -   </t>
  </si>
  <si>
    <t>East Region = Region 1-6</t>
  </si>
  <si>
    <t>West Region = Region 7-12</t>
  </si>
  <si>
    <t>DPR Adjustments:</t>
  </si>
  <si>
    <t xml:space="preserve">EAST REGION - DPR </t>
  </si>
  <si>
    <t>MISC (&lt;$5,000)-net of all balances</t>
  </si>
  <si>
    <t>East Sub-Total</t>
  </si>
  <si>
    <t xml:space="preserve">WEST REGION - DPR </t>
  </si>
  <si>
    <t>West Sub-Total</t>
  </si>
  <si>
    <t>Accounting Adjustments:</t>
  </si>
  <si>
    <t>MISC ACCT &lt; $1,000</t>
  </si>
  <si>
    <t>OFFSETS TO PRIOR MONTH ACCTG VARIANCES:</t>
  </si>
  <si>
    <t>ACCOUNTING ADJUSTMENT PMAs TO FOLLOW:</t>
  </si>
  <si>
    <t>from above</t>
  </si>
  <si>
    <t>Genco Section:</t>
  </si>
  <si>
    <t>DPR ADJUSTMENTS:</t>
  </si>
  <si>
    <t>Other Adjustments:</t>
  </si>
  <si>
    <t>ENRON POWER MARKETING INC. - COMPANY 553</t>
  </si>
  <si>
    <t>130840.2,.4,&amp;.7 - index price adjustments - DJ-MC Index, -MC OFF, &amp; -MC Sunday, respectively.We checked out on $7,833,014.24 versus what Risk flashed in total of $7,827,196.16.</t>
  </si>
  <si>
    <t>549162.1-deal zeroed out by Virginia Thompson for 3/14/01 he 3 40mws @ $135, upstream is Montana Deal #549160.1</t>
  </si>
  <si>
    <t>580336.1- hrs cut from 100mw/hr to hr7 -0mw,hr18 to 89mw,hr19 to 81mw,hr20-22 to 0mw - priced at $52.00 -per iso2952 due to Frontera plant tripped.[100mw+11+19+100+100+100]*$52.00</t>
  </si>
  <si>
    <t>607673.1 - Deal added by Michael Jacobson on 5/10 per DMS #8424 - for 4/3 420mws @ $44 upstream is New Albany 607671.1</t>
  </si>
  <si>
    <t>DPR deal 605556.1cut of 50 mw w/LD's charges  for hours 12 &amp; 13  priced at $80</t>
  </si>
  <si>
    <t>605396.1 -4/2/01 hr 7 added 45mw@$53.50 per tag 16135/16140and 605540.1-4/5/01 added bkout hr 7 for 50mw @$60 per tag 26637</t>
  </si>
  <si>
    <t>572057.1,573305.1,582797.1,584319.1, &amp; 585346.1-price adjustments made by Michael Jacobson per DMS #8636-8640</t>
  </si>
  <si>
    <t>FLASH VS ACTUAL VARIANCE ANALYSIS</t>
  </si>
  <si>
    <t>FLASH</t>
  </si>
  <si>
    <t>ACTUAL</t>
  </si>
  <si>
    <t>VARIANCE</t>
  </si>
  <si>
    <t>MWHR</t>
  </si>
  <si>
    <t>AMOUNT</t>
  </si>
  <si>
    <t>SALES</t>
  </si>
  <si>
    <t>Power</t>
  </si>
  <si>
    <t>4420100-0000/xx</t>
  </si>
  <si>
    <t>--</t>
  </si>
  <si>
    <t>Exchange Delivery</t>
  </si>
  <si>
    <t>6060999-0000a</t>
  </si>
  <si>
    <t>COST OF GOODS SOLD</t>
  </si>
  <si>
    <t>Purchase</t>
  </si>
  <si>
    <t>Exchange Receipt</t>
  </si>
  <si>
    <t>6060999-0000b</t>
  </si>
  <si>
    <t>Gain / (Loss)</t>
  </si>
  <si>
    <t>OTHER REVENUES</t>
  </si>
  <si>
    <t>Demand Revenue</t>
  </si>
  <si>
    <t>4560999-0000/xx</t>
  </si>
  <si>
    <t>Option Revenue</t>
  </si>
  <si>
    <t>4560960-0000</t>
  </si>
  <si>
    <t>Wisconsin Public Service Corporation</t>
  </si>
  <si>
    <t>California Power Exchange-Schedule Coordinator</t>
  </si>
  <si>
    <t>EXELONGENCOM</t>
  </si>
  <si>
    <t>ORLANDO</t>
  </si>
  <si>
    <t>HARBORCOG</t>
  </si>
  <si>
    <t>IID</t>
  </si>
  <si>
    <t>SIERRAPOWCOR</t>
  </si>
  <si>
    <t>FRONTERAGENLP</t>
  </si>
  <si>
    <t>TURLOCKIRRDIS</t>
  </si>
  <si>
    <t>ENGAGEENEAME</t>
  </si>
  <si>
    <t>GASRECSYS</t>
  </si>
  <si>
    <t>SEMPRAENETRA</t>
  </si>
  <si>
    <t>DENTONMUNELE</t>
  </si>
  <si>
    <t>GARLAND</t>
  </si>
  <si>
    <t>NCPA</t>
  </si>
  <si>
    <t>PSEGENERES</t>
  </si>
  <si>
    <t>ENERGYAUT</t>
  </si>
  <si>
    <t>Accrual of estimated sales to EPMI</t>
  </si>
  <si>
    <t>EES/EPMI adj April 2001</t>
  </si>
  <si>
    <t>Gas Sale to New Albany</t>
  </si>
  <si>
    <t>533004.1Deals coming thru to be looked at during reconciliation of California Power Exchange</t>
  </si>
  <si>
    <t>(Includes 0106 Prod Activity Booked In 0105 - Should Offset in 0106 Acct.)</t>
  </si>
  <si>
    <t>VP</t>
  </si>
  <si>
    <t>346448.1 - Lloyd Wills plant accounting group will reclass this item; paid out of 0413</t>
  </si>
  <si>
    <t>566535.1 - CARP to UNIFY in reconciliation - deals to be pulled through Unify - PMA to follow</t>
  </si>
  <si>
    <t>36673.1 - ($100,000), 39377.1 - (1,219,175) - deals not loaded into unify - PMA to follow</t>
  </si>
  <si>
    <t>628546.1- Trade Date 5/31- Risk will flash 2001 06 acctg month.</t>
  </si>
  <si>
    <t>626607.1 Trade date 5/30 - Risk will flash 2001 06 acctg month</t>
  </si>
  <si>
    <t>613413.1;613413.2 - Unify did not load deal. PMA to follow.</t>
  </si>
  <si>
    <t>628038.1 Trade date 5/31. Risk will flash 2001 06 acctg month.</t>
  </si>
  <si>
    <t>620557.1 - Unify did not load deal. Basis Option that will not load into Unify. PMA to follow.</t>
  </si>
  <si>
    <t>617139.1 - Unify did not load deal. PMA to follow.</t>
  </si>
  <si>
    <t>614722.1 Unify did not load deal. PMA to follow 2001 06 acctg month.</t>
  </si>
  <si>
    <t>ONEOKPOWMAR</t>
  </si>
  <si>
    <t>615628.1 - annuity for transmission losses was added on 5/18/01 per DMS #8396</t>
  </si>
  <si>
    <t>507565.1 - 5mws @ $2,180 were zeroed out because we only pay for what reserved which was a total of 30mws, not 35mws per DMS #8065-change made on 5/15</t>
  </si>
  <si>
    <t>436982.1 - partially offsets acct var 2000 10 $2265</t>
  </si>
  <si>
    <t>566691.2 - offsets acct var 2001 04 under $1000</t>
  </si>
  <si>
    <t>566663.2, 566666.2 - offset acct var 2001 04 under $1000</t>
  </si>
  <si>
    <t>566649.2 - offsets acct var 2001 04 UNDER $1,000.00</t>
  </si>
  <si>
    <t>offsets acct var 2001 03 under $1000</t>
  </si>
  <si>
    <t>436991.10 - offset acct var 2001 01</t>
  </si>
  <si>
    <t>Offsets acct var 2001 03 under $1000</t>
  </si>
  <si>
    <t>Offsets 0010 Accounting Variance</t>
  </si>
  <si>
    <t>566672.2 - offsets acct var 2001 04 under $1000</t>
  </si>
  <si>
    <t>566693.2 - offsets acct var 2001 04 under $1000</t>
  </si>
  <si>
    <t>Offsets APS 2001 04 LTD Acct Variance Deal Type "P"</t>
  </si>
  <si>
    <t>offsets acct var 2001 04 ($5275)</t>
  </si>
  <si>
    <t>566695.2 -  offsets acct var 2001 04 under $1000</t>
  </si>
  <si>
    <t>offsets acct var 2001 04 ($9,310)</t>
  </si>
  <si>
    <t>566661.2, 566680.2 - offsets acct var 2001 04 $4545</t>
  </si>
  <si>
    <t>566643.1, 566659.1 - offsets acct var 2001 03</t>
  </si>
  <si>
    <t>566643.2, 566659.2 - offsets acct var 2001 04 under $1000</t>
  </si>
  <si>
    <t>492266.2, 492277.4 - offsets acct var 2001 04 under $1000</t>
  </si>
  <si>
    <t>437003.10 - offsets acct var 200101</t>
  </si>
  <si>
    <t>437003.43 - offsets acct var 2001 02</t>
  </si>
  <si>
    <t>Offsets LTD 2001 04 Acct. Variance</t>
  </si>
  <si>
    <t>566652.2 - offsets acct var 2001 04 $1087</t>
  </si>
  <si>
    <t>566657.2 - offsets acct var 2001 04</t>
  </si>
  <si>
    <t>434312.1 - Offsets July 2000 outstanding acctg variance.</t>
  </si>
  <si>
    <t>Offsets  2001 04 acctg month.</t>
  </si>
  <si>
    <t>595076.1 Offsets 2001 04 acctg variance.</t>
  </si>
  <si>
    <t>596993.1, 597006.1 - Offsets 2001 04 acctg  variance</t>
  </si>
  <si>
    <t>597086.1, 597100.1 - Offsets 2001 04 acctg variance.</t>
  </si>
  <si>
    <t>434393.1 - Offsets July 2000 outstanding acctg variance.</t>
  </si>
  <si>
    <t>628025.1 - Trade date 5/31. Risk will flash 2001 06 acctg month.</t>
  </si>
  <si>
    <t>601436.1 - Unify did not load deal. Basos options that will not load into Unify. PMA to follow.</t>
  </si>
  <si>
    <t>628477.1 - Trade date 5/31. Risk will flash 2001 06 acctg month.</t>
  </si>
  <si>
    <t>628427.1- Trade Date 5/31- Deal will flash 2001 06 acctg month.</t>
  </si>
  <si>
    <t>626500- Trade Date  5/30- Deal will flash next month.</t>
  </si>
  <si>
    <t>567949.1;567952.1 - Deal reversed in error. Adjustment in Unify to follow 2001 06 acctg.</t>
  </si>
  <si>
    <t>628090.1- Trade Date 5/31- Deal will flash 2001 06 acctg month.</t>
  </si>
  <si>
    <t>628527.1- Trade  Date 5/31- Deal will flash next month.</t>
  </si>
  <si>
    <t>626490.1- Trade Date 5/30- Risk will flash 2001 06 acctg month.</t>
  </si>
  <si>
    <t>628534.1- Trade Date 5/31- Risk will flash 2001 06 acctg month.</t>
  </si>
  <si>
    <t>626580,626639- Trade Date 5/30- Risk will flash 2001 06 acctg month.</t>
  </si>
  <si>
    <t>626748.1- Trade Date 5/30- Risk will flash 2001 06 acctg month.</t>
  </si>
  <si>
    <t>612880.1;617039.1 Unify did not load deal. PMA to follow.</t>
  </si>
  <si>
    <t>628515.1- Trade Date 5/31- Risk will flash 2001 06 acctg  month.</t>
  </si>
  <si>
    <t>601447.4 - Unify did not load deal. PMA to follow.</t>
  </si>
  <si>
    <t>628327.1-Trade date 5/31- Risk will flash 2001 06 acctg month.</t>
  </si>
  <si>
    <t>628506.1- Trade date 5/31- Risk will flash 2001 06 acctg month.</t>
  </si>
  <si>
    <t>626659.1,626696.1- Trade Date 5/30- Risk will flash 2001 06 acctg month.</t>
  </si>
  <si>
    <t>626705.1- Trade date 5/30; 628478.1,628492.1- Trade Date 5/31- Risk will flash 2001 06 acctg month.</t>
  </si>
  <si>
    <t>626448.1- Trade Date 5/30 &amp; 628221.1- Trade Date 5/31- Risk will flash 2001 06 acctg month.</t>
  </si>
  <si>
    <t>476260.1, 477102.1, 478060.1, 478780.1 Deals coming thru to be looked at during reconcilation of California Power Exchange</t>
  </si>
  <si>
    <t>462386.1, 498178.1, 498189.1, Deals coming thru to be looked at during reconciliation of California Power Exchange</t>
  </si>
  <si>
    <t>484957.1, Deals coming thru to be looked at during reconciliation of California Power Exchange</t>
  </si>
  <si>
    <t>492157.1, 499068.1 Deals coming thru to be looked at during reconciliation of California Power Exchange</t>
  </si>
  <si>
    <t>597427.1 Unify replication problem-did not load to Unify-PMA to follow</t>
  </si>
  <si>
    <t>376204.1,399684.1,399685.1,482654.1 did not bk to Unify (between day 1 and accrual) - PMA to follow</t>
  </si>
  <si>
    <t>296580.1did not bk to Unify (between day 1 and accrual) - PMA to follow</t>
  </si>
  <si>
    <t>470771.1,472893.1,504364.1 did not bk to Unify (between day 1 and accrual) - PMA to follow</t>
  </si>
  <si>
    <t>628740.1did not bk to Unify (between day 1 and accrual) - PMA to follow</t>
  </si>
  <si>
    <t>628727.1did not bk to Unify (between day 1 and accrual) - PMA to follow</t>
  </si>
  <si>
    <t>380394.1,394345.1,394346.1,395199.1,410499.1,473259.1,533963.1 did not bk to Unify (between day 1 and accrual) - PMA to follow</t>
  </si>
  <si>
    <t>401862.1,416017.1did not bk to Unify (between day 1 and accrual) - PMA to follow</t>
  </si>
  <si>
    <t>628789.1did not bk to Unify (between day 1 and accrual) - PMA to follow</t>
  </si>
  <si>
    <t>409654.1,562978.1did not bk to Unify (between day 1 and accrual) - PMA to follow</t>
  </si>
  <si>
    <t>292605.1did not bk to Unify (between day 1 and accrual) - PMA to follow</t>
  </si>
  <si>
    <t>119481.1did not bk to Unify (between day 1 and accrual) - PMA to follow</t>
  </si>
  <si>
    <t>399919.1,401917.1,473255.1,473256.1,473257.1,473271.1,473272.1,did not bk to Unify (between day 1 and accrual) - PMA to follow</t>
  </si>
  <si>
    <t>119462.1,273969.1did not bk to Unify (between day 1 and accrual) - PMA to follow</t>
  </si>
  <si>
    <t>EASTBAYMUN</t>
  </si>
  <si>
    <t>deal #623637.1  customer not set up in unify (reloaded deals) PMA to follow</t>
  </si>
  <si>
    <t>555686.1 ($3750) &amp; 559991.1 $6000 - CARP to UNIFY in reconciliation - deals to be pulled through Unify - PMA to follow</t>
  </si>
  <si>
    <t>552667.1-.2 did not load to Unify-PMA to follow</t>
  </si>
  <si>
    <t>Fresno Cogeneration Partners, L.P.</t>
  </si>
  <si>
    <t>Deal # 595518.1 - (HE 13) 72mw @ $265  = $19,080 &amp; (HE 22) 192mw @ $240 = $46,080 found in CARP to  unify reconcilition</t>
  </si>
  <si>
    <t>628632.1 - Risk is correct, we checked out at $62,000=CARP &amp; deal was loaded into Unify on 6/11/01 - PMA to follow</t>
  </si>
  <si>
    <t>562631.3, 564685.3 - Deals not drafted in Unify. PMA to follow.</t>
  </si>
  <si>
    <t>596579.3, 564676.3, 596543.1 - Deals not drafted in Unify. PMA to follow.</t>
  </si>
  <si>
    <t>596517.1, 564678.3, 534577.3 - Deals not drafted in Unify. PMA to follow.</t>
  </si>
  <si>
    <t>596527.1, 564680.3, 567679.3, 534576.3 - Deals not drafted in Unify. PMA to follow.</t>
  </si>
  <si>
    <t>596511.1, 596514.1 - Multiple deals not drafted in Unify. PMA to follow.</t>
  </si>
  <si>
    <t>596531.1, 564677.3, 537578.3 - Deals not drafted in Unify. PMA to follow.</t>
  </si>
  <si>
    <t>564771.3, 565127.3, 604237.1 - Deals not drafted in Unify. PMA to follow.</t>
  </si>
  <si>
    <t>604161.40 - Change in Enpower not drafted to Unify. PMA to follow.</t>
  </si>
  <si>
    <t>588068.3, 588069.3, 595479.3 - Changes in Enpower not drafted to Unify. PMA to follow.</t>
  </si>
  <si>
    <t>597217.22, 598443.18 - Deals not drafted in Unify. PMA to follow.</t>
  </si>
  <si>
    <t>Multiple deals with changes in Enpower not drafted to Unify. PMA to follow.</t>
  </si>
  <si>
    <t>AN</t>
  </si>
  <si>
    <t>591123.1 - Deal not loaded in Unitfy - PMA to follow</t>
  </si>
  <si>
    <t>Acct True-Up PMA to follow</t>
  </si>
  <si>
    <t>Acct True-Up's PMA to follow</t>
  </si>
  <si>
    <t>PORTLANDGENELE</t>
  </si>
  <si>
    <t>628639.1 - This is a CARP Unify difference, deal has been loaded and pulled into Unify on 6/11/01 - PMA to follow</t>
  </si>
  <si>
    <t>225503.1 replication problem to Unify - PMA to follow</t>
  </si>
  <si>
    <t>602670.1 - 30mws $ 58 was zeroed out.  Risk pulled the number after accrual - PMA to follow.</t>
  </si>
  <si>
    <t>471884.1 -LTD: partial offsets Jan-01 &amp; Feb-02 acct. var. of $ 5,000 - part of $ 20,000.00 adjustment.</t>
  </si>
  <si>
    <t>456199.1, 458760.1, 469733.1, Deals coming thru to be looked at during reconciliation of California Power Exchange</t>
  </si>
  <si>
    <t>472077.1, 483281.1, 484372.1 Deals coming thru to be looked at during reconciliation of California Power Exchange</t>
  </si>
  <si>
    <t>484301.1, 484303.1, 484305.1, Deals coming thru to be looked at during reconciliation of California Power Exchange</t>
  </si>
  <si>
    <t>462737.1 Deals coming thru to be looked at during reconciliation of California Power Exchange</t>
  </si>
  <si>
    <t>628724.1 - Price in Unify as $230; Enpower showing $245.00. PMA to follow.</t>
  </si>
  <si>
    <t>601451.2 deal not being flashed since it's a service desk - PMA to follow.</t>
  </si>
  <si>
    <t>601484.2 deal not being flashed since it's a service desk - PMA to follow.</t>
  </si>
  <si>
    <t>516093.4 $13,651.69, 570207.3 ($4,773.83) deals being adjusted by KMD and will clear 0106-PMA to follow</t>
  </si>
  <si>
    <t>City of Tallahassee</t>
  </si>
  <si>
    <t>570841.2 - Carp v. Unify PMA to follow.</t>
  </si>
  <si>
    <t>597399.1 Unify to finalized - PMT to follow</t>
  </si>
  <si>
    <t>583962.1; 595456.1 Unify to be finalized - PMA to follow.</t>
  </si>
  <si>
    <t>543086.1 $10, 555421.1 $5000, 566535.1 $4100 - CARP to UNIFY in reconciliation - deals to be pulled through Unify - PMA to follow</t>
  </si>
  <si>
    <t>ENRONSANLIM</t>
  </si>
  <si>
    <t>372887.1 statement group still needs to be set up-PMA to follow 2001 06</t>
  </si>
  <si>
    <t>488683.1 - Deal did not draft in Unify. PMA to follow.</t>
  </si>
  <si>
    <t>628672.1 - Deal not drafted in Unify. PMA to follow.</t>
  </si>
  <si>
    <t>Multiple deals - Changes to Enpower not drafted in Unify. PMA to follow.</t>
  </si>
  <si>
    <t>627057.1 - Deal not loaded in Unify - PMA to follow 2001-06 acct. month.</t>
  </si>
  <si>
    <t>Acct True- UP pma to follow</t>
  </si>
  <si>
    <t>Acct True-Up  PMA to Follow</t>
  </si>
  <si>
    <t>533646.3 - Vol changes on 5/28th, 29th, &amp; 30th not captured in Unify. PMA to follow.</t>
  </si>
  <si>
    <t>613357.1 did not load to Unify -PMA to follow</t>
  </si>
  <si>
    <t>Multiple deals not drafted to Unify. PMA to follow.</t>
  </si>
  <si>
    <t>Multiple deals - fell out of Unify - have contacted Lori Boudreaux to fix the problem</t>
  </si>
  <si>
    <t>Multiple deals - fell out of Unify - have contacted Lori Boudreaux to fix the problem.</t>
  </si>
  <si>
    <t>584922.1($489.31) rate adjusted;587685.2; 587685.4 and 587685.5 price changed fr $3.0184 to zero on 4/22/01; 588406.1 and 588508.1 price zeroed out on 4/23/01.</t>
  </si>
  <si>
    <t xml:space="preserve"> 604161.39 - Vol change of 50 mwhs in Enpower not drafted in Unify. PMA to follow.</t>
  </si>
  <si>
    <t>555637.1 - Offsets w/ LTD acct. var. 2001 -04.</t>
  </si>
  <si>
    <t xml:space="preserve">Offsets act var 2001 01 </t>
  </si>
  <si>
    <t>548567.1 capacity sb ($275,000) vs. flash amt of ($230,645.22)</t>
  </si>
  <si>
    <t>547839.1 capacity sb ($275,000) vs. flash of ($230,645.22)</t>
  </si>
  <si>
    <t>628043.1 5/31 Trade date. Risk will flash 2001 06 acctg month</t>
  </si>
  <si>
    <t>595337.1 offsets 2001 04 acctg variance.</t>
  </si>
  <si>
    <t>628485.1,628500.1- Trade Date 5/31- Risk will flash 2001 06 acctg month</t>
  </si>
  <si>
    <t>Offsets 2001 04 acctg variance.</t>
  </si>
  <si>
    <t>Offsets acct var 2001 04 under $1000 under Michigan electric</t>
  </si>
  <si>
    <t>offsets in acct var 2001 04 under $1000</t>
  </si>
  <si>
    <t>offsets acct var 2001 04 under $1000</t>
  </si>
  <si>
    <t>436985.10: unplanned losses, offsets $34163.52 LTD acct.var.</t>
  </si>
  <si>
    <t>596011.1 ($75) deal adjusted in Unify</t>
  </si>
  <si>
    <t>Offsets 2001 04 Acct Variance.</t>
  </si>
  <si>
    <t>offsets acct var 2001 04</t>
  </si>
  <si>
    <t>552680.1 $633.00 NE-ISO-Pool index price adj</t>
  </si>
  <si>
    <t>deal not loaded into unify - PMA to follow</t>
  </si>
  <si>
    <t>Partial offset to 2001 04 LTD Acct Variance of ($84,038)</t>
  </si>
  <si>
    <t>566021.1, 566027.1, 566463.23 - ($23,447.40) - Partial offsets to 2001 04 LTD Acct Variance of ($657,839)</t>
  </si>
  <si>
    <t>539126.1 $133,000 Partially offsets 2001 04 LTD Acct Var. of $130,783</t>
  </si>
  <si>
    <t xml:space="preserve">Offsets acct var 2001 03 </t>
  </si>
  <si>
    <t>Offsets 2001 04  LTD Acct Variance</t>
  </si>
  <si>
    <t>255648.5 - Offsets 2001 04 Acct Variance.</t>
  </si>
  <si>
    <t>Offsets 20010 04 LTD Acct Variance of $132,116</t>
  </si>
  <si>
    <t>Offsets 2001 04 Acct Variance of $74,483.00 (Add'l adjustment above to clear entire LTD balance).</t>
  </si>
  <si>
    <t>$545.00 - Offsets 2001 04 Acct Var under $1k of $113.40, ($415.40), ($173.59), and ($69.41) - Index price adjustments on multiple deals; LTD - $46,467) - Offsets 2001 04 Acct Variance</t>
  </si>
  <si>
    <t>RECONCILIATION</t>
  </si>
  <si>
    <t>****  All in "Flash" signs, where negative=expense  and positive=revenue</t>
  </si>
  <si>
    <t>UNIFY versus GL (SAP)</t>
  </si>
  <si>
    <t>total Inter. Manuals in Unify don't need to be taken from GL manuals/WILLAMET. Manual</t>
  </si>
  <si>
    <t>ALL Data</t>
  </si>
  <si>
    <t>see Harbor Comparison</t>
  </si>
  <si>
    <t>see intercompany analysis - needs to be plugged</t>
  </si>
  <si>
    <t>(Unify vs GL - difference)</t>
  </si>
  <si>
    <t>SYSTEM</t>
  </si>
  <si>
    <t>MANUALS</t>
  </si>
  <si>
    <t>Reconciled by Others accounts- manual</t>
  </si>
  <si>
    <t>HARBORCOG - reversal is not picked up in Russ's file</t>
  </si>
  <si>
    <t>to tie Intercompany(what's in Unify vs. what booked)</t>
  </si>
  <si>
    <t>TOTALS</t>
  </si>
  <si>
    <t>Russ's file</t>
  </si>
  <si>
    <t>Added in to Summary Region Table</t>
  </si>
  <si>
    <t>Russ's file does not pick up Unify gas Tr. 364- so we have to plug it in</t>
  </si>
  <si>
    <t>SAP</t>
  </si>
  <si>
    <t>in order for Audrey's entry to offset</t>
  </si>
  <si>
    <t>Difference b/w Russ &amp; GL Batch</t>
  </si>
  <si>
    <t>Difference</t>
  </si>
  <si>
    <t>Enron North America Corp.</t>
  </si>
  <si>
    <t>(Includes 0106 Prod Activity Booked In 0105 - Should Offset in 0106 Acct</t>
  </si>
  <si>
    <t>626277.1 $42,745.08 (deal did not load in unify, possible DPR of 5.509.80 due to price change from 18.6201 to 21.37254 PMA to follow</t>
  </si>
  <si>
    <t>609253.1 $1,743.75 and 618897.1 $450 not loaded in unify- pma TO FOLLOW</t>
  </si>
  <si>
    <t>597382.2 - risk did not flash - unplanned losses; 5/31/01, 1mw @$6064.90</t>
  </si>
  <si>
    <t>534581.2- $103,362.97- Actualization of NE-ISO Cogestion Est, 564980.2- ($7,179.92) HQ Losses @ Mkt Clring Price, 564980.3 - $233,858.11 - Agmt b/t NEU and HQ regarding certain reductions in Firm Energy Contracts deliveries for 11/00 and 2/01.</t>
  </si>
  <si>
    <t>Deal # 598956.9 - Sale Annunity for services was added by Les Rawson in Portland</t>
  </si>
  <si>
    <t>Deal # 611984.1 - Sale Annunity for services was added by Les Rawson in Portland</t>
  </si>
  <si>
    <t>397802.2 - price change - 1mw @$332219 to $343000 - we should have nominated on peak per the contract</t>
  </si>
  <si>
    <t>581421.3 - Amounts for 4/24, 4/26-4/29 adjusted based on actual pool activity. Amount added for 4/30 after flash.</t>
  </si>
  <si>
    <t>571816.1 - Amounts for 4/26 to 4/30 not flashed. Amount on 4/24 increased by $945.66.</t>
  </si>
  <si>
    <t>571816.2 - Amounts for 4/29 and 4/30 activity not included in flash.</t>
  </si>
  <si>
    <t>584337.1 Marketing fee, done by Les Rawson 4-17-01</t>
  </si>
  <si>
    <t>604033.1 Annuity added for requested rampdown 5752 mws @ $2.50</t>
  </si>
  <si>
    <t>597382.1 - unplanned losses added - 4/30/01, 1mw @$10,013.40</t>
  </si>
  <si>
    <t>Deal # 622256.1 =$112,391.72 -  622284.1=$43,707.23 sale annuity added by Les Rawson in Portland for services.</t>
  </si>
  <si>
    <t>Deal # 622259.1 - Sales annuity added by Les Rawson in Portland for service.</t>
  </si>
  <si>
    <t>Commonwealth Edison Company</t>
  </si>
  <si>
    <t>566746.1 - price change per JD, 4/2/01, 400mw @$57.50 to $36</t>
  </si>
  <si>
    <t>509285.1-1/31/01 hr 23-24 mw chged from 295 mw/hr to 200mw/r priced at $230 &amp; $220 [(295-200mw)*$230] + [(295-200mw)*$220]</t>
  </si>
  <si>
    <t>Deal # 588196.1 price change 90mw @ $80 to $250 ($15,300)   Deal # 591378.1 from 36mw @ $339.1 to 18mw @ $339.1=$6,103 deal # 62203.1 was added on 5/24/01 les Rawson.</t>
  </si>
  <si>
    <t>562671.1 - 100mw @ $48, he 20-21, was zero out on 03/27/01.</t>
  </si>
  <si>
    <t>$14767.50-cut 330mw @$ 44.75,4/14/01, HE 23, o/s Calpine; 586989.1-$1260- cut 60mw @$42 to 30mw, 4/21, HE 4, o/s Reliant 587710;595264-$14,985- cut mw 490mw @$40.50 to 120mw,not routed</t>
  </si>
  <si>
    <t>$7,557.12 - 533463.25 - Index price changes on 4/28 and 4/29 - NE-ISO-POOL</t>
  </si>
  <si>
    <t>ACCT - 628668.1 - $3,655.00 - Deal not drafted in Unify. PMA to follow.</t>
  </si>
  <si>
    <t>LTD - $46,377.00 - 441430.3 - Offset to 2001 04 Acct Variance</t>
  </si>
  <si>
    <t>Multiple deals not drafted in Unify. PMA to follow</t>
  </si>
  <si>
    <t>573858.1 - reduced mw's 120mw @$150 to72mw, 4/8/01, o/s Powerex 573861.1</t>
  </si>
  <si>
    <t>605393.1 and 605550.1 both deals PMA's not flashed, pulled through Unify</t>
  </si>
  <si>
    <t>597196.23 to 597196.26 - Index price adjustments against 288,288 MW for May 26-31 - NE-ISO-POOL</t>
  </si>
  <si>
    <t>609141.1 True up of transmission price and mw's completed by VM-details needed</t>
  </si>
  <si>
    <t>deal 573672.1 add 5mw@$325=$1,625 after the flash process,deal 573672.1 12mw@250=$3000,589111.1 hour 7 missing add 55mw @275=$15,125</t>
  </si>
  <si>
    <t>Per the contract, price should be peak - flashed as non-peak</t>
  </si>
  <si>
    <t>618258.1, 620320.1 - TECO svce book not flashed, confirmed with Risk</t>
  </si>
  <si>
    <t>Mult deals - TECO svce book not flashed, confirmed with Risk</t>
  </si>
  <si>
    <t>DPR taken 06/01-offset LTD variance to clear 06/01 with actualization of Enpower &amp; Unify</t>
  </si>
  <si>
    <t>Real time annuity from Willamette real time sales profit date changed by Les Rawson in Portland from 4/23 then back to 3/31- re-draft April, PMA to follow.</t>
  </si>
  <si>
    <t>Part of Harbor Gas Reconcliation to be completed-PMA to follow</t>
  </si>
  <si>
    <t>To offset w/Harbor Gas 05/01 est (Power Sales), PMA to follow</t>
  </si>
  <si>
    <t>Enron Energy Services</t>
  </si>
  <si>
    <t>Difference between GL and Unify to clear 2001 06 PMA to follow</t>
  </si>
  <si>
    <t>GENCO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</si>
</sst>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(#,##0\);\-\-"/>
    <numFmt numFmtId="165" formatCode="_(* #,##0_);_(* \(#,##0\);_(* &quot;-&quot;??_);_(@_)"/>
    <numFmt numFmtId="166" formatCode="_(* #,##0.0_);_(* \(#,##0.0\);_(* &quot;-&quot;??_);_(@_)"/>
    <numFmt numFmtId="168" formatCode="dd\-mmm\-yy"/>
    <numFmt numFmtId="169" formatCode="&quot;$&quot;#,##0.00;\(&quot;$&quot;#,##0.00\)"/>
  </numFmts>
  <fonts count="5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color indexed="8"/>
      <name val="MS Sans Serif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8.5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.5"/>
      <name val="MS Sans Serif"/>
      <family val="2"/>
    </font>
    <font>
      <b/>
      <sz val="9"/>
      <color indexed="8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8"/>
      <color indexed="57"/>
      <name val="Arial"/>
      <family val="2"/>
    </font>
    <font>
      <sz val="8.5"/>
      <color indexed="10"/>
      <name val="MS Sans Serif"/>
      <family val="2"/>
    </font>
    <font>
      <b/>
      <sz val="10"/>
      <color indexed="8"/>
      <name val="Arial"/>
      <family val="2"/>
    </font>
    <font>
      <sz val="8"/>
      <color indexed="12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8"/>
      <color indexed="53"/>
      <name val="Arial"/>
      <family val="2"/>
    </font>
    <font>
      <sz val="8.5"/>
      <color indexed="53"/>
      <name val="MS Sans Serif"/>
      <family val="2"/>
    </font>
    <font>
      <sz val="8.5"/>
      <color indexed="12"/>
      <name val="MS Sans Serif"/>
      <family val="2"/>
    </font>
    <font>
      <sz val="8"/>
      <name val="Arial"/>
    </font>
    <font>
      <sz val="8"/>
      <name val="MS Sans Serif"/>
      <family val="2"/>
    </font>
    <font>
      <sz val="8.5"/>
      <color indexed="10"/>
      <name val="Arial"/>
      <family val="2"/>
    </font>
    <font>
      <b/>
      <sz val="10"/>
      <color indexed="10"/>
      <name val="Arial"/>
      <family val="2"/>
    </font>
    <font>
      <sz val="8"/>
      <color indexed="8"/>
      <name val="Arial"/>
      <family val="2"/>
    </font>
    <font>
      <b/>
      <sz val="8.5"/>
      <color indexed="10"/>
      <name val="Arial"/>
      <family val="2"/>
    </font>
    <font>
      <b/>
      <sz val="8"/>
      <name val="MS Sans Serif"/>
      <family val="2"/>
    </font>
    <font>
      <sz val="8"/>
      <color indexed="10"/>
      <name val="MS Sans Serif"/>
      <family val="2"/>
    </font>
    <font>
      <sz val="8"/>
      <color indexed="8"/>
      <name val="MS Sans Serif"/>
      <family val="2"/>
    </font>
    <font>
      <b/>
      <sz val="8"/>
      <color indexed="10"/>
      <name val="MS Sans Serif"/>
      <family val="2"/>
    </font>
    <font>
      <b/>
      <sz val="8"/>
      <color indexed="12"/>
      <name val="MS Sans Serif"/>
      <family val="2"/>
    </font>
    <font>
      <sz val="8"/>
      <color indexed="12"/>
      <name val="MS Sans Serif"/>
      <family val="2"/>
    </font>
    <font>
      <sz val="8"/>
      <color indexed="48"/>
      <name val="MS Sans Serif"/>
      <family val="2"/>
    </font>
    <font>
      <sz val="8"/>
      <color indexed="14"/>
      <name val="MS Sans Serif"/>
      <family val="2"/>
    </font>
    <font>
      <sz val="8"/>
      <name val="MS Sans Serif"/>
    </font>
    <font>
      <sz val="8.5"/>
      <name val="MS Sans Serif"/>
    </font>
    <font>
      <b/>
      <sz val="16"/>
      <name val="Arial"/>
      <family val="2"/>
    </font>
    <font>
      <b/>
      <i/>
      <sz val="10"/>
      <name val="Arial"/>
      <family val="2"/>
    </font>
    <font>
      <sz val="10"/>
      <color indexed="8"/>
      <name val="Arial"/>
    </font>
    <font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1"/>
    <xf numFmtId="0" fontId="3" fillId="0" borderId="0"/>
    <xf numFmtId="0" fontId="3" fillId="0" borderId="0"/>
    <xf numFmtId="0" fontId="3" fillId="0" borderId="0"/>
    <xf numFmtId="0" fontId="2" fillId="0" borderId="0"/>
  </cellStyleXfs>
  <cellXfs count="498">
    <xf numFmtId="0" fontId="0" fillId="0" borderId="0" xfId="0"/>
    <xf numFmtId="0" fontId="4" fillId="0" borderId="0" xfId="16" applyFont="1" applyFill="1" applyAlignment="1">
      <alignment vertical="top"/>
    </xf>
    <xf numFmtId="0" fontId="5" fillId="0" borderId="0" xfId="16" applyFont="1" applyFill="1" applyAlignment="1">
      <alignment horizontal="center" vertical="top"/>
    </xf>
    <xf numFmtId="37" fontId="4" fillId="0" borderId="0" xfId="16" applyNumberFormat="1" applyFont="1" applyFill="1" applyAlignment="1">
      <alignment horizontal="left" vertical="top"/>
    </xf>
    <xf numFmtId="0" fontId="6" fillId="0" borderId="0" xfId="16" applyFont="1" applyFill="1" applyAlignment="1">
      <alignment horizontal="centerContinuous" vertical="top"/>
    </xf>
    <xf numFmtId="0" fontId="4" fillId="0" borderId="0" xfId="16" applyFont="1" applyFill="1" applyAlignment="1">
      <alignment horizontal="centerContinuous" vertical="top"/>
    </xf>
    <xf numFmtId="7" fontId="4" fillId="0" borderId="0" xfId="16" applyNumberFormat="1" applyFont="1" applyFill="1" applyAlignment="1">
      <alignment horizontal="centerContinuous" vertical="top"/>
    </xf>
    <xf numFmtId="37" fontId="4" fillId="0" borderId="0" xfId="16" applyNumberFormat="1" applyFont="1" applyFill="1" applyAlignment="1">
      <alignment horizontal="right" vertical="top"/>
    </xf>
    <xf numFmtId="0" fontId="7" fillId="0" borderId="0" xfId="16" applyFont="1" applyFill="1" applyAlignment="1">
      <alignment vertical="top"/>
    </xf>
    <xf numFmtId="37" fontId="8" fillId="0" borderId="0" xfId="16" applyNumberFormat="1" applyFont="1" applyFill="1" applyAlignment="1">
      <alignment horizontal="left" vertical="top"/>
    </xf>
    <xf numFmtId="0" fontId="9" fillId="0" borderId="0" xfId="16" applyFont="1" applyFill="1" applyAlignment="1">
      <alignment horizontal="centerContinuous" vertical="top"/>
    </xf>
    <xf numFmtId="0" fontId="8" fillId="0" borderId="0" xfId="16" applyFont="1" applyFill="1" applyAlignment="1">
      <alignment horizontal="centerContinuous" vertical="top"/>
    </xf>
    <xf numFmtId="0" fontId="8" fillId="0" borderId="0" xfId="16" applyFont="1" applyFill="1" applyAlignment="1">
      <alignment horizontal="center" vertical="top"/>
    </xf>
    <xf numFmtId="37" fontId="4" fillId="0" borderId="0" xfId="16" applyNumberFormat="1" applyFont="1" applyFill="1" applyAlignment="1">
      <alignment horizontal="center" vertical="top"/>
    </xf>
    <xf numFmtId="7" fontId="8" fillId="0" borderId="0" xfId="16" applyNumberFormat="1" applyFont="1" applyFill="1" applyAlignment="1">
      <alignment horizontal="left" vertical="top"/>
    </xf>
    <xf numFmtId="17" fontId="10" fillId="0" borderId="0" xfId="16" applyNumberFormat="1" applyFont="1" applyFill="1" applyAlignment="1">
      <alignment horizontal="centerContinuous" vertical="top"/>
    </xf>
    <xf numFmtId="37" fontId="8" fillId="0" borderId="0" xfId="16" applyNumberFormat="1" applyFont="1" applyFill="1" applyAlignment="1">
      <alignment horizontal="center" vertical="top"/>
    </xf>
    <xf numFmtId="0" fontId="11" fillId="0" borderId="0" xfId="16" quotePrefix="1" applyFont="1" applyFill="1" applyAlignment="1">
      <alignment vertical="top"/>
    </xf>
    <xf numFmtId="0" fontId="8" fillId="0" borderId="0" xfId="16" applyFont="1" applyFill="1" applyAlignment="1">
      <alignment vertical="top"/>
    </xf>
    <xf numFmtId="17" fontId="8" fillId="0" borderId="0" xfId="16" applyNumberFormat="1" applyFont="1" applyFill="1" applyAlignment="1">
      <alignment horizontal="center" vertical="top"/>
    </xf>
    <xf numFmtId="7" fontId="8" fillId="0" borderId="0" xfId="16" applyNumberFormat="1" applyFont="1" applyFill="1" applyAlignment="1">
      <alignment horizontal="right" vertical="top"/>
    </xf>
    <xf numFmtId="7" fontId="4" fillId="0" borderId="0" xfId="16" applyNumberFormat="1" applyFont="1" applyFill="1" applyAlignment="1">
      <alignment horizontal="right" vertical="top"/>
    </xf>
    <xf numFmtId="37" fontId="12" fillId="0" borderId="0" xfId="16" applyNumberFormat="1" applyFont="1" applyFill="1" applyAlignment="1">
      <alignment horizontal="center" vertical="top"/>
    </xf>
    <xf numFmtId="7" fontId="13" fillId="0" borderId="0" xfId="16" applyNumberFormat="1" applyFont="1" applyFill="1" applyAlignment="1">
      <alignment horizontal="left" vertical="top"/>
    </xf>
    <xf numFmtId="37" fontId="12" fillId="0" borderId="0" xfId="16" applyNumberFormat="1" applyFont="1" applyFill="1" applyAlignment="1">
      <alignment horizontal="centerContinuous" vertical="top"/>
    </xf>
    <xf numFmtId="7" fontId="13" fillId="0" borderId="0" xfId="16" applyNumberFormat="1" applyFont="1" applyFill="1" applyAlignment="1">
      <alignment horizontal="centerContinuous" vertical="top"/>
    </xf>
    <xf numFmtId="7" fontId="12" fillId="0" borderId="0" xfId="16" applyNumberFormat="1" applyFont="1" applyFill="1" applyAlignment="1">
      <alignment horizontal="centerContinuous" vertical="top"/>
    </xf>
    <xf numFmtId="0" fontId="11" fillId="0" borderId="0" xfId="15" applyFont="1" applyFill="1" applyBorder="1" applyAlignment="1">
      <alignment vertical="top"/>
    </xf>
    <xf numFmtId="0" fontId="14" fillId="0" borderId="0" xfId="15" applyFont="1" applyFill="1" applyBorder="1" applyAlignment="1">
      <alignment horizontal="center" vertical="top"/>
    </xf>
    <xf numFmtId="37" fontId="15" fillId="0" borderId="0" xfId="16" applyNumberFormat="1" applyFont="1" applyFill="1" applyAlignment="1">
      <alignment horizontal="center" vertical="top"/>
    </xf>
    <xf numFmtId="7" fontId="16" fillId="0" borderId="0" xfId="16" applyNumberFormat="1" applyFont="1" applyFill="1" applyAlignment="1">
      <alignment horizontal="left" vertical="top"/>
    </xf>
    <xf numFmtId="0" fontId="16" fillId="0" borderId="0" xfId="16" applyFont="1" applyFill="1" applyAlignment="1">
      <alignment vertical="top"/>
    </xf>
    <xf numFmtId="37" fontId="15" fillId="0" borderId="0" xfId="16" applyNumberFormat="1" applyFont="1" applyFill="1" applyAlignment="1">
      <alignment horizontal="centerContinuous" vertical="top"/>
    </xf>
    <xf numFmtId="7" fontId="16" fillId="0" borderId="0" xfId="16" applyNumberFormat="1" applyFont="1" applyFill="1" applyAlignment="1">
      <alignment vertical="top"/>
    </xf>
    <xf numFmtId="7" fontId="16" fillId="0" borderId="0" xfId="16" applyNumberFormat="1" applyFont="1" applyFill="1" applyAlignment="1">
      <alignment horizontal="centerContinuous" vertical="top"/>
    </xf>
    <xf numFmtId="7" fontId="15" fillId="0" borderId="0" xfId="16" applyNumberFormat="1" applyFont="1" applyFill="1" applyAlignment="1">
      <alignment horizontal="centerContinuous" vertical="top"/>
    </xf>
    <xf numFmtId="0" fontId="4" fillId="0" borderId="0" xfId="7" applyFont="1" applyFill="1" applyAlignment="1">
      <alignment vertical="top"/>
    </xf>
    <xf numFmtId="0" fontId="5" fillId="0" borderId="0" xfId="15" applyFont="1" applyFill="1" applyBorder="1" applyAlignment="1">
      <alignment horizontal="center" vertical="top"/>
    </xf>
    <xf numFmtId="37" fontId="15" fillId="0" borderId="2" xfId="15" applyNumberFormat="1" applyFont="1" applyFill="1" applyBorder="1" applyAlignment="1">
      <alignment horizontal="center" vertical="top"/>
    </xf>
    <xf numFmtId="7" fontId="15" fillId="0" borderId="2" xfId="15" applyNumberFormat="1" applyFont="1" applyFill="1" applyBorder="1" applyAlignment="1">
      <alignment horizontal="left" vertical="top"/>
    </xf>
    <xf numFmtId="0" fontId="15" fillId="0" borderId="0" xfId="15" applyFont="1" applyFill="1" applyBorder="1" applyAlignment="1">
      <alignment vertical="top"/>
    </xf>
    <xf numFmtId="7" fontId="15" fillId="0" borderId="2" xfId="15" applyNumberFormat="1" applyFont="1" applyFill="1" applyBorder="1" applyAlignment="1">
      <alignment horizontal="center" vertical="top"/>
    </xf>
    <xf numFmtId="0" fontId="17" fillId="0" borderId="0" xfId="15" applyFont="1" applyFill="1" applyBorder="1" applyAlignment="1">
      <alignment vertical="top"/>
    </xf>
    <xf numFmtId="0" fontId="18" fillId="0" borderId="0" xfId="7" applyFont="1" applyFill="1" applyAlignment="1">
      <alignment vertical="top"/>
    </xf>
    <xf numFmtId="0" fontId="19" fillId="0" borderId="0" xfId="15" applyFont="1" applyFill="1" applyBorder="1" applyAlignment="1">
      <alignment vertical="top"/>
    </xf>
    <xf numFmtId="0" fontId="20" fillId="0" borderId="0" xfId="15" applyFont="1" applyFill="1" applyBorder="1" applyAlignment="1">
      <alignment horizontal="center" vertical="top"/>
    </xf>
    <xf numFmtId="164" fontId="21" fillId="0" borderId="0" xfId="1" applyNumberFormat="1" applyFont="1" applyFill="1" applyBorder="1" applyAlignment="1" applyProtection="1">
      <alignment horizontal="center" vertical="top"/>
    </xf>
    <xf numFmtId="7" fontId="21" fillId="0" borderId="0" xfId="1" applyNumberFormat="1" applyFont="1" applyFill="1" applyBorder="1" applyAlignment="1">
      <alignment horizontal="left" vertical="top"/>
    </xf>
    <xf numFmtId="164" fontId="19" fillId="0" borderId="0" xfId="1" applyNumberFormat="1" applyFont="1" applyFill="1" applyBorder="1" applyAlignment="1">
      <alignment horizontal="right" vertical="top"/>
    </xf>
    <xf numFmtId="44" fontId="21" fillId="0" borderId="0" xfId="1" applyNumberFormat="1" applyFont="1" applyFill="1" applyBorder="1" applyAlignment="1">
      <alignment horizontal="right" vertical="top"/>
    </xf>
    <xf numFmtId="7" fontId="19" fillId="0" borderId="0" xfId="1" applyNumberFormat="1" applyFont="1" applyFill="1" applyBorder="1" applyAlignment="1">
      <alignment horizontal="right" vertical="top"/>
    </xf>
    <xf numFmtId="164" fontId="19" fillId="0" borderId="0" xfId="15" applyNumberFormat="1" applyFont="1" applyFill="1" applyBorder="1" applyAlignment="1">
      <alignment horizontal="right" vertical="top"/>
    </xf>
    <xf numFmtId="0" fontId="19" fillId="0" borderId="0" xfId="7" applyFont="1" applyFill="1" applyAlignment="1">
      <alignment vertical="top"/>
    </xf>
    <xf numFmtId="0" fontId="7" fillId="0" borderId="0" xfId="15" applyFont="1" applyFill="1" applyBorder="1" applyAlignment="1">
      <alignment vertical="top"/>
    </xf>
    <xf numFmtId="0" fontId="20" fillId="0" borderId="0" xfId="15" applyFont="1" applyFill="1" applyBorder="1" applyAlignment="1">
      <alignment vertical="top"/>
    </xf>
    <xf numFmtId="7" fontId="22" fillId="2" borderId="0" xfId="1" applyNumberFormat="1" applyFont="1" applyFill="1" applyBorder="1" applyAlignment="1">
      <alignment horizontal="right" vertical="top"/>
    </xf>
    <xf numFmtId="164" fontId="20" fillId="0" borderId="0" xfId="1" applyNumberFormat="1" applyFont="1" applyFill="1" applyBorder="1" applyAlignment="1">
      <alignment horizontal="right" vertical="top"/>
    </xf>
    <xf numFmtId="7" fontId="20" fillId="0" borderId="0" xfId="1" applyNumberFormat="1" applyFont="1" applyFill="1" applyBorder="1" applyAlignment="1">
      <alignment horizontal="right" vertical="top"/>
    </xf>
    <xf numFmtId="164" fontId="20" fillId="0" borderId="0" xfId="15" applyNumberFormat="1" applyFont="1" applyFill="1" applyBorder="1" applyAlignment="1">
      <alignment horizontal="right" vertical="top"/>
    </xf>
    <xf numFmtId="7" fontId="23" fillId="0" borderId="0" xfId="15" applyNumberFormat="1" applyFont="1" applyFill="1" applyBorder="1" applyAlignment="1">
      <alignment vertical="top"/>
    </xf>
    <xf numFmtId="0" fontId="23" fillId="0" borderId="0" xfId="15" applyFont="1" applyFill="1" applyBorder="1" applyAlignment="1">
      <alignment vertical="top"/>
    </xf>
    <xf numFmtId="0" fontId="4" fillId="0" borderId="0" xfId="15" applyFont="1" applyFill="1" applyBorder="1" applyAlignment="1">
      <alignment vertical="top"/>
    </xf>
    <xf numFmtId="0" fontId="5" fillId="0" borderId="0" xfId="7" applyFont="1" applyFill="1" applyAlignment="1">
      <alignment vertical="top"/>
    </xf>
    <xf numFmtId="0" fontId="5" fillId="0" borderId="0" xfId="15" applyFont="1" applyFill="1" applyBorder="1" applyAlignment="1">
      <alignment vertical="top"/>
    </xf>
    <xf numFmtId="164" fontId="5" fillId="0" borderId="0" xfId="1" applyNumberFormat="1" applyFont="1" applyFill="1" applyBorder="1" applyAlignment="1">
      <alignment horizontal="right" vertical="top"/>
    </xf>
    <xf numFmtId="7" fontId="5" fillId="0" borderId="0" xfId="1" applyNumberFormat="1" applyFont="1" applyFill="1" applyBorder="1" applyAlignment="1">
      <alignment horizontal="right" vertical="top"/>
    </xf>
    <xf numFmtId="164" fontId="5" fillId="0" borderId="0" xfId="15" applyNumberFormat="1" applyFont="1" applyFill="1" applyBorder="1" applyAlignment="1">
      <alignment horizontal="right" vertical="top"/>
    </xf>
    <xf numFmtId="165" fontId="5" fillId="0" borderId="0" xfId="1" applyNumberFormat="1" applyFont="1" applyFill="1" applyBorder="1" applyAlignment="1">
      <alignment horizontal="center" vertical="top"/>
    </xf>
    <xf numFmtId="0" fontId="24" fillId="0" borderId="0" xfId="15" applyFont="1" applyFill="1" applyBorder="1" applyAlignment="1">
      <alignment vertical="top"/>
    </xf>
    <xf numFmtId="0" fontId="20" fillId="0" borderId="0" xfId="7" applyFont="1" applyFill="1" applyAlignment="1">
      <alignment horizontal="center" vertical="top" wrapText="1"/>
    </xf>
    <xf numFmtId="165" fontId="22" fillId="0" borderId="0" xfId="1" applyNumberFormat="1" applyFont="1" applyFill="1" applyBorder="1" applyAlignment="1">
      <alignment horizontal="center" vertical="top"/>
    </xf>
    <xf numFmtId="7" fontId="22" fillId="0" borderId="0" xfId="1" applyNumberFormat="1" applyFont="1" applyFill="1" applyBorder="1" applyAlignment="1">
      <alignment horizontal="right" vertical="top"/>
    </xf>
    <xf numFmtId="0" fontId="20" fillId="0" borderId="0" xfId="15" applyFont="1" applyFill="1" applyBorder="1" applyAlignment="1">
      <alignment horizontal="right" vertical="top"/>
    </xf>
    <xf numFmtId="44" fontId="22" fillId="0" borderId="0" xfId="1" applyNumberFormat="1" applyFont="1" applyFill="1" applyBorder="1" applyAlignment="1">
      <alignment horizontal="right" vertical="top"/>
    </xf>
    <xf numFmtId="0" fontId="20" fillId="0" borderId="0" xfId="7" applyFont="1" applyFill="1" applyAlignment="1">
      <alignment horizontal="center" vertical="top"/>
    </xf>
    <xf numFmtId="0" fontId="5" fillId="0" borderId="0" xfId="7" applyFont="1" applyFill="1" applyAlignment="1">
      <alignment horizontal="center" vertical="top"/>
    </xf>
    <xf numFmtId="0" fontId="25" fillId="0" borderId="0" xfId="15" applyFont="1" applyFill="1" applyBorder="1" applyAlignment="1">
      <alignment vertical="top"/>
    </xf>
    <xf numFmtId="164" fontId="25" fillId="0" borderId="0" xfId="1" applyNumberFormat="1" applyFont="1" applyFill="1" applyBorder="1" applyAlignment="1">
      <alignment horizontal="right" vertical="top"/>
    </xf>
    <xf numFmtId="7" fontId="25" fillId="0" borderId="0" xfId="1" applyNumberFormat="1" applyFont="1" applyFill="1" applyBorder="1" applyAlignment="1">
      <alignment horizontal="right" vertical="top"/>
    </xf>
    <xf numFmtId="2" fontId="4" fillId="0" borderId="2" xfId="1" applyNumberFormat="1" applyFont="1" applyFill="1" applyBorder="1" applyAlignment="1">
      <alignment horizontal="center" vertical="top"/>
    </xf>
    <xf numFmtId="7" fontId="4" fillId="0" borderId="2" xfId="2" applyNumberFormat="1" applyFont="1" applyFill="1" applyBorder="1" applyAlignment="1">
      <alignment horizontal="right" vertical="top"/>
    </xf>
    <xf numFmtId="164" fontId="4" fillId="0" borderId="3" xfId="1" applyNumberFormat="1" applyFont="1" applyFill="1" applyBorder="1" applyAlignment="1">
      <alignment horizontal="right" vertical="top"/>
    </xf>
    <xf numFmtId="7" fontId="4" fillId="0" borderId="3" xfId="2" applyNumberFormat="1" applyFont="1" applyFill="1" applyBorder="1" applyAlignment="1">
      <alignment horizontal="right" vertical="top"/>
    </xf>
    <xf numFmtId="7" fontId="16" fillId="0" borderId="0" xfId="2" applyNumberFormat="1" applyFont="1" applyFill="1" applyBorder="1" applyAlignment="1">
      <alignment horizontal="right" vertical="top"/>
    </xf>
    <xf numFmtId="0" fontId="16" fillId="0" borderId="0" xfId="15" applyFont="1" applyFill="1" applyBorder="1" applyAlignment="1">
      <alignment vertical="top"/>
    </xf>
    <xf numFmtId="164" fontId="16" fillId="0" borderId="0" xfId="15" applyNumberFormat="1" applyFont="1" applyFill="1" applyBorder="1" applyAlignment="1">
      <alignment horizontal="right" vertical="top"/>
    </xf>
    <xf numFmtId="7" fontId="26" fillId="0" borderId="0" xfId="2" applyNumberFormat="1" applyFont="1" applyFill="1" applyBorder="1" applyAlignment="1">
      <alignment horizontal="right" vertical="top"/>
    </xf>
    <xf numFmtId="2" fontId="4" fillId="0" borderId="0" xfId="14" applyNumberFormat="1" applyFont="1" applyFill="1" applyAlignment="1">
      <alignment horizontal="center" vertical="top"/>
    </xf>
    <xf numFmtId="7" fontId="27" fillId="0" borderId="0" xfId="1" applyNumberFormat="1" applyFont="1" applyFill="1" applyBorder="1" applyAlignment="1">
      <alignment horizontal="right" vertical="top"/>
    </xf>
    <xf numFmtId="164" fontId="4" fillId="0" borderId="0" xfId="7" applyNumberFormat="1" applyFont="1" applyFill="1" applyAlignment="1">
      <alignment vertical="top"/>
    </xf>
    <xf numFmtId="0" fontId="27" fillId="0" borderId="0" xfId="7" applyFont="1" applyFill="1" applyAlignment="1">
      <alignment vertical="top"/>
    </xf>
    <xf numFmtId="164" fontId="4" fillId="0" borderId="0" xfId="15" applyNumberFormat="1" applyFont="1" applyFill="1" applyBorder="1" applyAlignment="1">
      <alignment horizontal="right" vertical="top"/>
    </xf>
    <xf numFmtId="7" fontId="4" fillId="0" borderId="0" xfId="7" applyNumberFormat="1" applyFont="1" applyFill="1" applyAlignment="1">
      <alignment vertical="top"/>
    </xf>
    <xf numFmtId="2" fontId="21" fillId="0" borderId="0" xfId="14" applyNumberFormat="1" applyFont="1" applyFill="1" applyAlignment="1">
      <alignment horizontal="center" vertical="top"/>
    </xf>
    <xf numFmtId="7" fontId="21" fillId="0" borderId="0" xfId="1" applyNumberFormat="1" applyFont="1" applyFill="1" applyBorder="1" applyAlignment="1">
      <alignment horizontal="right" vertical="top"/>
    </xf>
    <xf numFmtId="8" fontId="19" fillId="0" borderId="0" xfId="15" applyNumberFormat="1" applyFont="1" applyFill="1" applyBorder="1" applyAlignment="1">
      <alignment vertical="top"/>
    </xf>
    <xf numFmtId="164" fontId="19" fillId="0" borderId="0" xfId="14" applyNumberFormat="1" applyFont="1" applyFill="1" applyAlignment="1">
      <alignment horizontal="right" vertical="top"/>
    </xf>
    <xf numFmtId="8" fontId="20" fillId="0" borderId="0" xfId="15" applyNumberFormat="1" applyFont="1" applyFill="1" applyBorder="1" applyAlignment="1">
      <alignment vertical="top"/>
    </xf>
    <xf numFmtId="164" fontId="20" fillId="0" borderId="0" xfId="14" applyNumberFormat="1" applyFont="1" applyFill="1" applyAlignment="1">
      <alignment horizontal="right" vertical="top"/>
    </xf>
    <xf numFmtId="0" fontId="28" fillId="0" borderId="0" xfId="15" applyFont="1" applyFill="1" applyBorder="1" applyAlignment="1">
      <alignment vertical="top"/>
    </xf>
    <xf numFmtId="0" fontId="29" fillId="3" borderId="0" xfId="15" applyFont="1" applyFill="1" applyBorder="1" applyAlignment="1">
      <alignment vertical="top"/>
    </xf>
    <xf numFmtId="0" fontId="29" fillId="3" borderId="0" xfId="7" applyFont="1" applyFill="1" applyBorder="1" applyAlignment="1">
      <alignment horizontal="center" vertical="top" wrapText="1"/>
    </xf>
    <xf numFmtId="165" fontId="21" fillId="2" borderId="0" xfId="14" applyNumberFormat="1" applyFont="1" applyFill="1" applyAlignment="1">
      <alignment horizontal="center" vertical="top"/>
    </xf>
    <xf numFmtId="0" fontId="20" fillId="3" borderId="0" xfId="15" applyFont="1" applyFill="1" applyBorder="1" applyAlignment="1">
      <alignment vertical="top"/>
    </xf>
    <xf numFmtId="164" fontId="20" fillId="3" borderId="0" xfId="15" applyNumberFormat="1" applyFont="1" applyFill="1" applyBorder="1" applyAlignment="1">
      <alignment horizontal="right" vertical="top"/>
    </xf>
    <xf numFmtId="7" fontId="20" fillId="3" borderId="0" xfId="15" applyNumberFormat="1" applyFont="1" applyFill="1" applyBorder="1" applyAlignment="1">
      <alignment horizontal="right" vertical="top"/>
    </xf>
    <xf numFmtId="7" fontId="29" fillId="3" borderId="0" xfId="1" applyNumberFormat="1" applyFont="1" applyFill="1" applyBorder="1" applyAlignment="1">
      <alignment horizontal="right" vertical="top"/>
    </xf>
    <xf numFmtId="0" fontId="29" fillId="4" borderId="0" xfId="15" applyFont="1" applyFill="1" applyBorder="1" applyAlignment="1">
      <alignment vertical="top"/>
    </xf>
    <xf numFmtId="0" fontId="29" fillId="4" borderId="0" xfId="7" applyFont="1" applyFill="1" applyBorder="1" applyAlignment="1">
      <alignment horizontal="center" vertical="top" wrapText="1"/>
    </xf>
    <xf numFmtId="165" fontId="20" fillId="4" borderId="0" xfId="15" applyNumberFormat="1" applyFont="1" applyFill="1" applyBorder="1" applyAlignment="1">
      <alignment horizontal="center" vertical="top"/>
    </xf>
    <xf numFmtId="7" fontId="20" fillId="5" borderId="0" xfId="1" applyNumberFormat="1" applyFont="1" applyFill="1" applyBorder="1" applyAlignment="1">
      <alignment horizontal="right" vertical="top"/>
    </xf>
    <xf numFmtId="0" fontId="20" fillId="4" borderId="0" xfId="15" applyFont="1" applyFill="1" applyBorder="1" applyAlignment="1">
      <alignment vertical="top"/>
    </xf>
    <xf numFmtId="164" fontId="20" fillId="4" borderId="0" xfId="15" applyNumberFormat="1" applyFont="1" applyFill="1" applyBorder="1" applyAlignment="1">
      <alignment horizontal="right" vertical="top"/>
    </xf>
    <xf numFmtId="7" fontId="20" fillId="4" borderId="0" xfId="1" applyNumberFormat="1" applyFont="1" applyFill="1" applyBorder="1" applyAlignment="1">
      <alignment horizontal="right" vertical="top"/>
    </xf>
    <xf numFmtId="7" fontId="20" fillId="4" borderId="0" xfId="15" applyNumberFormat="1" applyFont="1" applyFill="1" applyBorder="1" applyAlignment="1">
      <alignment horizontal="right" vertical="top"/>
    </xf>
    <xf numFmtId="7" fontId="29" fillId="4" borderId="0" xfId="1" applyNumberFormat="1" applyFont="1" applyFill="1" applyBorder="1" applyAlignment="1">
      <alignment horizontal="right" vertical="top"/>
    </xf>
    <xf numFmtId="0" fontId="30" fillId="0" borderId="0" xfId="15" applyFont="1" applyFill="1" applyBorder="1" applyAlignment="1">
      <alignment vertical="top"/>
    </xf>
    <xf numFmtId="0" fontId="29" fillId="3" borderId="0" xfId="7" applyFont="1" applyFill="1" applyAlignment="1">
      <alignment horizontal="center" vertical="top"/>
    </xf>
    <xf numFmtId="165" fontId="20" fillId="3" borderId="0" xfId="15" applyNumberFormat="1" applyFont="1" applyFill="1" applyBorder="1" applyAlignment="1">
      <alignment horizontal="center" vertical="top"/>
    </xf>
    <xf numFmtId="7" fontId="20" fillId="3" borderId="0" xfId="15" quotePrefix="1" applyNumberFormat="1" applyFont="1" applyFill="1" applyBorder="1" applyAlignment="1">
      <alignment horizontal="right" vertical="top"/>
    </xf>
    <xf numFmtId="7" fontId="20" fillId="3" borderId="0" xfId="1" applyNumberFormat="1" applyFont="1" applyFill="1" applyBorder="1" applyAlignment="1">
      <alignment horizontal="right" vertical="top"/>
    </xf>
    <xf numFmtId="44" fontId="30" fillId="0" borderId="0" xfId="2" applyFont="1" applyFill="1" applyBorder="1" applyAlignment="1">
      <alignment vertical="top"/>
    </xf>
    <xf numFmtId="0" fontId="27" fillId="0" borderId="0" xfId="15" applyFont="1" applyFill="1" applyBorder="1" applyAlignment="1">
      <alignment vertical="top"/>
    </xf>
    <xf numFmtId="7" fontId="30" fillId="0" borderId="0" xfId="15" applyNumberFormat="1" applyFont="1" applyFill="1" applyBorder="1" applyAlignment="1">
      <alignment vertical="top"/>
    </xf>
    <xf numFmtId="0" fontId="5" fillId="0" borderId="0" xfId="16" applyFont="1" applyFill="1" applyBorder="1" applyAlignment="1">
      <alignment horizontal="center" vertical="top"/>
    </xf>
    <xf numFmtId="165" fontId="25" fillId="0" borderId="0" xfId="7" applyNumberFormat="1" applyFont="1" applyFill="1" applyAlignment="1">
      <alignment horizontal="center" vertical="top"/>
    </xf>
    <xf numFmtId="0" fontId="25" fillId="0" borderId="0" xfId="7" applyFont="1" applyFill="1" applyAlignment="1">
      <alignment horizontal="right" vertical="top"/>
    </xf>
    <xf numFmtId="0" fontId="25" fillId="0" borderId="0" xfId="16" applyFont="1" applyFill="1" applyBorder="1" applyAlignment="1">
      <alignment vertical="top"/>
    </xf>
    <xf numFmtId="164" fontId="25" fillId="0" borderId="0" xfId="7" applyNumberFormat="1" applyFont="1" applyFill="1" applyAlignment="1">
      <alignment vertical="top"/>
    </xf>
    <xf numFmtId="0" fontId="25" fillId="0" borderId="0" xfId="7" applyFont="1" applyFill="1" applyAlignment="1">
      <alignment vertical="top"/>
    </xf>
    <xf numFmtId="164" fontId="5" fillId="0" borderId="0" xfId="16" applyNumberFormat="1" applyFont="1" applyFill="1" applyBorder="1" applyAlignment="1">
      <alignment horizontal="right" vertical="top"/>
    </xf>
    <xf numFmtId="7" fontId="5" fillId="0" borderId="0" xfId="7" applyNumberFormat="1" applyFont="1" applyFill="1" applyAlignment="1">
      <alignment vertical="top"/>
    </xf>
    <xf numFmtId="0" fontId="31" fillId="0" borderId="0" xfId="15" applyFont="1" applyFill="1" applyBorder="1" applyAlignment="1">
      <alignment vertical="top"/>
    </xf>
    <xf numFmtId="0" fontId="24" fillId="0" borderId="0" xfId="7" applyFont="1" applyFill="1" applyAlignment="1">
      <alignment vertical="top"/>
    </xf>
    <xf numFmtId="0" fontId="19" fillId="0" borderId="0" xfId="16" applyFont="1" applyFill="1" applyBorder="1" applyAlignment="1">
      <alignment vertical="top"/>
    </xf>
    <xf numFmtId="0" fontId="20" fillId="0" borderId="0" xfId="16" applyFont="1" applyFill="1" applyBorder="1" applyAlignment="1">
      <alignment horizontal="center" vertical="top"/>
    </xf>
    <xf numFmtId="0" fontId="20" fillId="0" borderId="0" xfId="16" applyFont="1" applyFill="1" applyBorder="1" applyAlignment="1">
      <alignment vertical="top"/>
    </xf>
    <xf numFmtId="0" fontId="7" fillId="0" borderId="0" xfId="16" applyFont="1" applyFill="1" applyBorder="1" applyAlignment="1">
      <alignment vertical="top"/>
    </xf>
    <xf numFmtId="164" fontId="20" fillId="0" borderId="0" xfId="16" applyNumberFormat="1" applyFont="1" applyFill="1" applyBorder="1" applyAlignment="1">
      <alignment horizontal="right" vertical="top"/>
    </xf>
    <xf numFmtId="7" fontId="23" fillId="0" borderId="0" xfId="16" applyNumberFormat="1" applyFont="1" applyFill="1" applyBorder="1" applyAlignment="1">
      <alignment vertical="top"/>
    </xf>
    <xf numFmtId="0" fontId="23" fillId="0" borderId="0" xfId="16" applyFont="1" applyFill="1" applyBorder="1" applyAlignment="1">
      <alignment vertical="top"/>
    </xf>
    <xf numFmtId="2" fontId="22" fillId="0" borderId="0" xfId="16" applyNumberFormat="1" applyFont="1" applyFill="1" applyBorder="1" applyAlignment="1">
      <alignment horizontal="center" vertical="top"/>
    </xf>
    <xf numFmtId="0" fontId="28" fillId="0" borderId="0" xfId="16" applyFont="1" applyFill="1" applyBorder="1" applyAlignment="1">
      <alignment vertical="top"/>
    </xf>
    <xf numFmtId="0" fontId="29" fillId="0" borderId="0" xfId="16" applyFont="1" applyFill="1" applyBorder="1" applyAlignment="1">
      <alignment vertical="top"/>
    </xf>
    <xf numFmtId="0" fontId="29" fillId="0" borderId="0" xfId="7" applyFont="1" applyFill="1" applyAlignment="1">
      <alignment horizontal="center" vertical="top" wrapText="1"/>
    </xf>
    <xf numFmtId="7" fontId="29" fillId="0" borderId="0" xfId="1" applyNumberFormat="1" applyFont="1" applyFill="1" applyBorder="1" applyAlignment="1">
      <alignment horizontal="right" vertical="top"/>
    </xf>
    <xf numFmtId="0" fontId="29" fillId="3" borderId="0" xfId="16" applyFont="1" applyFill="1" applyBorder="1" applyAlignment="1">
      <alignment vertical="top"/>
    </xf>
    <xf numFmtId="2" fontId="20" fillId="3" borderId="0" xfId="16" applyNumberFormat="1" applyFont="1" applyFill="1" applyBorder="1" applyAlignment="1">
      <alignment horizontal="center" vertical="top"/>
    </xf>
    <xf numFmtId="0" fontId="20" fillId="3" borderId="0" xfId="16" applyFont="1" applyFill="1" applyBorder="1" applyAlignment="1">
      <alignment vertical="top"/>
    </xf>
    <xf numFmtId="7" fontId="20" fillId="3" borderId="0" xfId="1" quotePrefix="1" applyNumberFormat="1" applyFont="1" applyFill="1" applyBorder="1" applyAlignment="1">
      <alignment horizontal="right" vertical="top"/>
    </xf>
    <xf numFmtId="0" fontId="30" fillId="0" borderId="0" xfId="16" applyFont="1" applyFill="1" applyBorder="1" applyAlignment="1">
      <alignment vertical="top"/>
    </xf>
    <xf numFmtId="0" fontId="5" fillId="3" borderId="0" xfId="7" applyFont="1" applyFill="1" applyAlignment="1">
      <alignment vertical="top"/>
    </xf>
    <xf numFmtId="0" fontId="5" fillId="3" borderId="0" xfId="16" applyFont="1" applyFill="1" applyAlignment="1">
      <alignment horizontal="center" vertical="top"/>
    </xf>
    <xf numFmtId="2" fontId="5" fillId="3" borderId="0" xfId="16" applyNumberFormat="1" applyFont="1" applyFill="1" applyAlignment="1">
      <alignment horizontal="center" vertical="top"/>
    </xf>
    <xf numFmtId="7" fontId="5" fillId="3" borderId="0" xfId="16" applyNumberFormat="1" applyFont="1" applyFill="1" applyAlignment="1">
      <alignment horizontal="right" vertical="top"/>
    </xf>
    <xf numFmtId="8" fontId="5" fillId="3" borderId="0" xfId="16" applyNumberFormat="1" applyFont="1" applyFill="1" applyAlignment="1">
      <alignment vertical="top"/>
    </xf>
    <xf numFmtId="164" fontId="5" fillId="3" borderId="0" xfId="16" applyNumberFormat="1" applyFont="1" applyFill="1" applyAlignment="1">
      <alignment horizontal="right" vertical="top"/>
    </xf>
    <xf numFmtId="7" fontId="30" fillId="0" borderId="0" xfId="16" applyNumberFormat="1" applyFont="1" applyFill="1" applyBorder="1" applyAlignment="1">
      <alignment vertical="top"/>
    </xf>
    <xf numFmtId="2" fontId="5" fillId="0" borderId="3" xfId="1" applyNumberFormat="1" applyFont="1" applyFill="1" applyBorder="1" applyAlignment="1">
      <alignment horizontal="center" vertical="top"/>
    </xf>
    <xf numFmtId="7" fontId="5" fillId="0" borderId="3" xfId="2" applyNumberFormat="1" applyFont="1" applyFill="1" applyBorder="1" applyAlignment="1">
      <alignment horizontal="right" vertical="top"/>
    </xf>
    <xf numFmtId="164" fontId="5" fillId="0" borderId="3" xfId="1" applyNumberFormat="1" applyFont="1" applyFill="1" applyBorder="1" applyAlignment="1">
      <alignment horizontal="right" vertical="top"/>
    </xf>
    <xf numFmtId="2" fontId="5" fillId="0" borderId="0" xfId="16" applyNumberFormat="1" applyFont="1" applyFill="1" applyAlignment="1">
      <alignment horizontal="center" vertical="top"/>
    </xf>
    <xf numFmtId="7" fontId="5" fillId="0" borderId="0" xfId="16" applyNumberFormat="1" applyFont="1" applyFill="1" applyAlignment="1">
      <alignment horizontal="right" vertical="top"/>
    </xf>
    <xf numFmtId="8" fontId="5" fillId="0" borderId="0" xfId="16" applyNumberFormat="1" applyFont="1" applyFill="1" applyAlignment="1">
      <alignment vertical="top"/>
    </xf>
    <xf numFmtId="37" fontId="5" fillId="0" borderId="0" xfId="16" applyNumberFormat="1" applyFont="1" applyFill="1" applyAlignment="1">
      <alignment horizontal="right" vertical="top"/>
    </xf>
    <xf numFmtId="0" fontId="11" fillId="0" borderId="0" xfId="16" applyFont="1" applyFill="1" applyAlignment="1">
      <alignment vertical="top"/>
    </xf>
    <xf numFmtId="0" fontId="25" fillId="0" borderId="0" xfId="15" applyFont="1" applyFill="1" applyBorder="1" applyAlignment="1">
      <alignment horizontal="center" vertical="top"/>
    </xf>
    <xf numFmtId="2" fontId="25" fillId="0" borderId="0" xfId="1" applyNumberFormat="1" applyFont="1" applyFill="1" applyBorder="1" applyAlignment="1">
      <alignment horizontal="center" vertical="top"/>
    </xf>
    <xf numFmtId="37" fontId="25" fillId="0" borderId="0" xfId="1" applyNumberFormat="1" applyFont="1" applyFill="1" applyBorder="1" applyAlignment="1">
      <alignment horizontal="right" vertical="top"/>
    </xf>
    <xf numFmtId="37" fontId="20" fillId="0" borderId="0" xfId="15" applyNumberFormat="1" applyFont="1" applyFill="1" applyBorder="1" applyAlignment="1">
      <alignment horizontal="right" vertical="top"/>
    </xf>
    <xf numFmtId="0" fontId="25" fillId="0" borderId="0" xfId="7" applyFont="1" applyFill="1" applyAlignment="1">
      <alignment horizontal="center" vertical="top"/>
    </xf>
    <xf numFmtId="2" fontId="25" fillId="0" borderId="0" xfId="15" applyNumberFormat="1" applyFont="1" applyFill="1" applyBorder="1" applyAlignment="1">
      <alignment horizontal="center" vertical="top"/>
    </xf>
    <xf numFmtId="7" fontId="25" fillId="5" borderId="0" xfId="1" applyNumberFormat="1" applyFont="1" applyFill="1" applyBorder="1" applyAlignment="1">
      <alignment horizontal="right" vertical="top"/>
    </xf>
    <xf numFmtId="37" fontId="25" fillId="0" borderId="0" xfId="15" applyNumberFormat="1" applyFont="1" applyFill="1" applyBorder="1" applyAlignment="1">
      <alignment horizontal="right" vertical="top"/>
    </xf>
    <xf numFmtId="0" fontId="25" fillId="0" borderId="0" xfId="7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25" fillId="0" borderId="0" xfId="16" applyNumberFormat="1" applyFont="1" applyFill="1" applyBorder="1" applyAlignment="1">
      <alignment horizontal="center" vertical="top"/>
    </xf>
    <xf numFmtId="37" fontId="25" fillId="0" borderId="0" xfId="16" applyNumberFormat="1" applyFont="1" applyFill="1" applyBorder="1" applyAlignment="1">
      <alignment horizontal="right" vertical="top"/>
    </xf>
    <xf numFmtId="0" fontId="31" fillId="0" borderId="0" xfId="16" applyFont="1" applyFill="1" applyBorder="1" applyAlignment="1">
      <alignment vertical="top"/>
    </xf>
    <xf numFmtId="0" fontId="5" fillId="0" borderId="0" xfId="16" applyFont="1" applyFill="1" applyBorder="1" applyAlignment="1">
      <alignment vertical="top"/>
    </xf>
    <xf numFmtId="0" fontId="27" fillId="0" borderId="0" xfId="16" applyFont="1" applyFill="1" applyBorder="1" applyAlignment="1">
      <alignment vertical="top"/>
    </xf>
    <xf numFmtId="37" fontId="5" fillId="0" borderId="3" xfId="1" applyNumberFormat="1" applyFont="1" applyFill="1" applyBorder="1" applyAlignment="1">
      <alignment horizontal="right" vertical="top"/>
    </xf>
    <xf numFmtId="2" fontId="5" fillId="0" borderId="4" xfId="16" applyNumberFormat="1" applyFont="1" applyFill="1" applyBorder="1" applyAlignment="1">
      <alignment horizontal="center" vertical="top"/>
    </xf>
    <xf numFmtId="7" fontId="5" fillId="0" borderId="4" xfId="16" applyNumberFormat="1" applyFont="1" applyFill="1" applyBorder="1" applyAlignment="1">
      <alignment horizontal="right" vertical="top"/>
    </xf>
    <xf numFmtId="37" fontId="5" fillId="0" borderId="4" xfId="16" applyNumberFormat="1" applyFont="1" applyFill="1" applyBorder="1" applyAlignment="1">
      <alignment horizontal="right" vertical="top"/>
    </xf>
    <xf numFmtId="7" fontId="14" fillId="0" borderId="4" xfId="16" applyNumberFormat="1" applyFont="1" applyFill="1" applyBorder="1" applyAlignment="1">
      <alignment horizontal="right" vertical="top"/>
    </xf>
    <xf numFmtId="37" fontId="5" fillId="0" borderId="0" xfId="16" applyNumberFormat="1" applyFont="1" applyFill="1" applyAlignment="1">
      <alignment horizontal="center" vertical="top"/>
    </xf>
    <xf numFmtId="0" fontId="32" fillId="0" borderId="0" xfId="0" applyFont="1" applyAlignment="1">
      <alignment horizontal="center" vertical="top"/>
    </xf>
    <xf numFmtId="7" fontId="5" fillId="4" borderId="0" xfId="16" applyNumberFormat="1" applyFont="1" applyFill="1" applyAlignment="1">
      <alignment horizontal="right" vertical="top"/>
    </xf>
    <xf numFmtId="0" fontId="33" fillId="0" borderId="0" xfId="16" applyFont="1" applyFill="1" applyAlignment="1">
      <alignment vertical="top"/>
    </xf>
    <xf numFmtId="37" fontId="5" fillId="0" borderId="0" xfId="16" applyNumberFormat="1" applyFont="1" applyFill="1" applyBorder="1" applyAlignment="1">
      <alignment horizontal="center" vertical="top"/>
    </xf>
    <xf numFmtId="7" fontId="5" fillId="4" borderId="0" xfId="16" applyNumberFormat="1" applyFont="1" applyFill="1" applyBorder="1" applyAlignment="1">
      <alignment horizontal="right" vertical="top"/>
    </xf>
    <xf numFmtId="8" fontId="5" fillId="0" borderId="0" xfId="16" applyNumberFormat="1" applyFont="1" applyFill="1" applyBorder="1" applyAlignment="1">
      <alignment vertical="top"/>
    </xf>
    <xf numFmtId="37" fontId="5" fillId="0" borderId="0" xfId="16" applyNumberFormat="1" applyFont="1" applyFill="1" applyBorder="1" applyAlignment="1">
      <alignment horizontal="right" vertical="top"/>
    </xf>
    <xf numFmtId="7" fontId="5" fillId="0" borderId="0" xfId="16" applyNumberFormat="1" applyFont="1" applyFill="1" applyBorder="1" applyAlignment="1">
      <alignment horizontal="right" vertical="top"/>
    </xf>
    <xf numFmtId="37" fontId="5" fillId="0" borderId="0" xfId="1" applyNumberFormat="1" applyFont="1" applyFill="1" applyBorder="1" applyAlignment="1">
      <alignment horizontal="center" vertical="top"/>
    </xf>
    <xf numFmtId="7" fontId="5" fillId="0" borderId="0" xfId="2" applyNumberFormat="1" applyFont="1" applyFill="1" applyBorder="1" applyAlignment="1">
      <alignment horizontal="right" vertical="top"/>
    </xf>
    <xf numFmtId="37" fontId="5" fillId="0" borderId="0" xfId="1" applyNumberFormat="1" applyFont="1" applyFill="1" applyBorder="1" applyAlignment="1">
      <alignment horizontal="right" vertical="top"/>
    </xf>
    <xf numFmtId="37" fontId="5" fillId="0" borderId="3" xfId="16" applyNumberFormat="1" applyFont="1" applyFill="1" applyBorder="1" applyAlignment="1">
      <alignment horizontal="center" vertical="top"/>
    </xf>
    <xf numFmtId="7" fontId="5" fillId="0" borderId="3" xfId="16" applyNumberFormat="1" applyFont="1" applyFill="1" applyBorder="1" applyAlignment="1">
      <alignment horizontal="right" vertical="top"/>
    </xf>
    <xf numFmtId="8" fontId="5" fillId="0" borderId="3" xfId="16" applyNumberFormat="1" applyFont="1" applyFill="1" applyBorder="1" applyAlignment="1">
      <alignment vertical="top"/>
    </xf>
    <xf numFmtId="37" fontId="5" fillId="0" borderId="3" xfId="16" applyNumberFormat="1" applyFont="1" applyFill="1" applyBorder="1" applyAlignment="1">
      <alignment horizontal="right" vertical="top"/>
    </xf>
    <xf numFmtId="37" fontId="5" fillId="0" borderId="5" xfId="16" applyNumberFormat="1" applyFont="1" applyFill="1" applyBorder="1" applyAlignment="1">
      <alignment horizontal="center" vertical="top"/>
    </xf>
    <xf numFmtId="7" fontId="5" fillId="0" borderId="5" xfId="16" applyNumberFormat="1" applyFont="1" applyFill="1" applyBorder="1" applyAlignment="1">
      <alignment horizontal="right" vertical="top"/>
    </xf>
    <xf numFmtId="37" fontId="5" fillId="0" borderId="5" xfId="16" applyNumberFormat="1" applyFont="1" applyFill="1" applyBorder="1" applyAlignment="1">
      <alignment horizontal="right" vertical="top"/>
    </xf>
    <xf numFmtId="165" fontId="5" fillId="0" borderId="0" xfId="1" applyNumberFormat="1" applyFont="1" applyFill="1" applyAlignment="1">
      <alignment horizontal="center" vertical="top"/>
    </xf>
    <xf numFmtId="44" fontId="5" fillId="6" borderId="4" xfId="2" applyFont="1" applyFill="1" applyBorder="1" applyAlignment="1">
      <alignment horizontal="right" vertical="top"/>
    </xf>
    <xf numFmtId="166" fontId="5" fillId="0" borderId="0" xfId="1" applyNumberFormat="1" applyFont="1" applyFill="1" applyAlignment="1">
      <alignment horizontal="right" vertical="top"/>
    </xf>
    <xf numFmtId="7" fontId="4" fillId="0" borderId="0" xfId="16" applyNumberFormat="1" applyFont="1" applyFill="1" applyAlignment="1">
      <alignment horizontal="left" vertical="top"/>
    </xf>
    <xf numFmtId="8" fontId="4" fillId="0" borderId="0" xfId="16" applyNumberFormat="1" applyFont="1" applyFill="1" applyAlignment="1">
      <alignment vertical="top"/>
    </xf>
    <xf numFmtId="0" fontId="7" fillId="0" borderId="0" xfId="7" applyFont="1" applyFill="1" applyAlignment="1">
      <alignment vertical="top"/>
    </xf>
    <xf numFmtId="0" fontId="7" fillId="0" borderId="0" xfId="16" applyFont="1" applyFill="1" applyAlignment="1">
      <alignment horizontal="center" vertical="top"/>
    </xf>
    <xf numFmtId="37" fontId="7" fillId="0" borderId="0" xfId="16" applyNumberFormat="1" applyFont="1" applyFill="1" applyAlignment="1">
      <alignment horizontal="center" vertical="top"/>
    </xf>
    <xf numFmtId="7" fontId="7" fillId="0" borderId="0" xfId="16" applyNumberFormat="1" applyFont="1" applyFill="1" applyAlignment="1">
      <alignment horizontal="left" vertical="top"/>
    </xf>
    <xf numFmtId="8" fontId="7" fillId="0" borderId="0" xfId="16" applyNumberFormat="1" applyFont="1" applyFill="1" applyAlignment="1">
      <alignment vertical="top"/>
    </xf>
    <xf numFmtId="37" fontId="7" fillId="0" borderId="0" xfId="16" applyNumberFormat="1" applyFont="1" applyFill="1" applyAlignment="1">
      <alignment horizontal="right" vertical="top"/>
    </xf>
    <xf numFmtId="7" fontId="7" fillId="0" borderId="0" xfId="16" applyNumberFormat="1" applyFont="1" applyFill="1" applyAlignment="1">
      <alignment horizontal="right" vertical="top"/>
    </xf>
    <xf numFmtId="0" fontId="7" fillId="0" borderId="6" xfId="15" applyFont="1" applyFill="1" applyBorder="1" applyAlignment="1">
      <alignment vertical="top"/>
    </xf>
    <xf numFmtId="0" fontId="7" fillId="0" borderId="7" xfId="7" applyFont="1" applyFill="1" applyBorder="1" applyAlignment="1">
      <alignment vertical="top"/>
    </xf>
    <xf numFmtId="0" fontId="7" fillId="0" borderId="8" xfId="15" applyFont="1" applyFill="1" applyBorder="1" applyAlignment="1">
      <alignment vertical="top"/>
    </xf>
    <xf numFmtId="0" fontId="7" fillId="0" borderId="9" xfId="7" applyFont="1" applyFill="1" applyBorder="1" applyAlignment="1">
      <alignment vertical="top"/>
    </xf>
    <xf numFmtId="0" fontId="17" fillId="0" borderId="0" xfId="4" applyFont="1" applyFill="1" applyAlignment="1">
      <alignment vertical="top"/>
    </xf>
    <xf numFmtId="44" fontId="7" fillId="0" borderId="0" xfId="2" applyFont="1" applyFill="1" applyBorder="1" applyAlignment="1">
      <alignment vertical="top"/>
    </xf>
    <xf numFmtId="0" fontId="17" fillId="0" borderId="0" xfId="5" applyFont="1" applyFill="1" applyAlignment="1">
      <alignment vertical="top"/>
    </xf>
    <xf numFmtId="0" fontId="7" fillId="0" borderId="0" xfId="5" applyFont="1" applyFill="1" applyAlignment="1">
      <alignment vertical="top"/>
    </xf>
    <xf numFmtId="17" fontId="7" fillId="0" borderId="0" xfId="5" applyNumberFormat="1" applyFont="1" applyFill="1" applyAlignment="1">
      <alignment horizontal="center" vertical="top"/>
    </xf>
    <xf numFmtId="0" fontId="7" fillId="0" borderId="0" xfId="5" applyFont="1" applyFill="1" applyAlignment="1">
      <alignment horizontal="left" vertical="top"/>
    </xf>
    <xf numFmtId="0" fontId="7" fillId="0" borderId="0" xfId="6" applyFont="1" applyFill="1" applyAlignment="1">
      <alignment vertical="top"/>
    </xf>
    <xf numFmtId="44" fontId="7" fillId="0" borderId="0" xfId="2" applyFont="1" applyFill="1" applyAlignment="1">
      <alignment horizontal="right" vertical="top"/>
    </xf>
    <xf numFmtId="7" fontId="17" fillId="0" borderId="0" xfId="16" applyNumberFormat="1" applyFont="1" applyFill="1" applyBorder="1" applyAlignment="1">
      <alignment horizontal="right" vertical="top"/>
    </xf>
    <xf numFmtId="0" fontId="34" fillId="0" borderId="0" xfId="5" applyFont="1" applyFill="1" applyAlignment="1">
      <alignment vertical="top"/>
    </xf>
    <xf numFmtId="7" fontId="17" fillId="0" borderId="0" xfId="16" applyNumberFormat="1" applyFont="1" applyFill="1" applyAlignment="1">
      <alignment horizontal="right" vertical="top"/>
    </xf>
    <xf numFmtId="37" fontId="17" fillId="0" borderId="0" xfId="16" applyNumberFormat="1" applyFont="1" applyFill="1" applyAlignment="1">
      <alignment horizontal="right" vertical="top"/>
    </xf>
    <xf numFmtId="7" fontId="35" fillId="3" borderId="4" xfId="16" applyNumberFormat="1" applyFont="1" applyFill="1" applyBorder="1" applyAlignment="1">
      <alignment horizontal="right" vertical="top"/>
    </xf>
    <xf numFmtId="165" fontId="16" fillId="0" borderId="0" xfId="1" applyNumberFormat="1" applyFont="1" applyFill="1" applyBorder="1" applyAlignment="1">
      <alignment horizontal="center" vertical="top"/>
    </xf>
    <xf numFmtId="165" fontId="21" fillId="3" borderId="0" xfId="14" applyNumberFormat="1" applyFont="1" applyFill="1" applyAlignment="1">
      <alignment horizontal="center" vertical="top"/>
    </xf>
    <xf numFmtId="0" fontId="36" fillId="0" borderId="0" xfId="16" applyFont="1" applyFill="1" applyBorder="1" applyAlignment="1">
      <alignment vertical="top"/>
    </xf>
    <xf numFmtId="0" fontId="5" fillId="7" borderId="0" xfId="0" applyFont="1" applyFill="1" applyAlignment="1">
      <alignment horizontal="center" vertical="top"/>
    </xf>
    <xf numFmtId="165" fontId="22" fillId="2" borderId="0" xfId="1" applyNumberFormat="1" applyFont="1" applyFill="1" applyBorder="1" applyAlignment="1">
      <alignment horizontal="center" vertical="top"/>
    </xf>
    <xf numFmtId="2" fontId="22" fillId="2" borderId="0" xfId="1" applyNumberFormat="1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37" fillId="0" borderId="0" xfId="5" applyFont="1" applyFill="1" applyAlignment="1">
      <alignment vertical="top"/>
    </xf>
    <xf numFmtId="0" fontId="34" fillId="0" borderId="0" xfId="16" applyFont="1" applyFill="1" applyAlignment="1">
      <alignment horizontal="center" vertical="top"/>
    </xf>
    <xf numFmtId="17" fontId="34" fillId="0" borderId="0" xfId="5" applyNumberFormat="1" applyFont="1" applyFill="1" applyAlignment="1">
      <alignment horizontal="center" vertical="top"/>
    </xf>
    <xf numFmtId="0" fontId="34" fillId="0" borderId="0" xfId="5" applyFont="1" applyFill="1" applyAlignment="1">
      <alignment horizontal="left" vertical="top"/>
    </xf>
    <xf numFmtId="0" fontId="34" fillId="0" borderId="0" xfId="6" applyFont="1" applyFill="1" applyAlignment="1">
      <alignment vertical="top"/>
    </xf>
    <xf numFmtId="37" fontId="34" fillId="0" borderId="0" xfId="16" applyNumberFormat="1" applyFont="1" applyFill="1" applyAlignment="1">
      <alignment horizontal="right" vertical="top"/>
    </xf>
    <xf numFmtId="7" fontId="34" fillId="0" borderId="0" xfId="16" applyNumberFormat="1" applyFont="1" applyFill="1" applyAlignment="1">
      <alignment horizontal="right" vertical="top"/>
    </xf>
    <xf numFmtId="44" fontId="34" fillId="0" borderId="0" xfId="2" applyFont="1" applyFill="1" applyAlignment="1">
      <alignment horizontal="right" vertical="top"/>
    </xf>
    <xf numFmtId="7" fontId="37" fillId="0" borderId="0" xfId="16" applyNumberFormat="1" applyFont="1" applyFill="1" applyBorder="1" applyAlignment="1">
      <alignment horizontal="right" vertical="top"/>
    </xf>
    <xf numFmtId="0" fontId="34" fillId="0" borderId="0" xfId="16" applyFont="1" applyFill="1" applyAlignment="1">
      <alignment vertical="top"/>
    </xf>
    <xf numFmtId="0" fontId="33" fillId="0" borderId="0" xfId="19" applyFont="1" applyAlignment="1">
      <alignment vertical="top" wrapText="1"/>
    </xf>
    <xf numFmtId="0" fontId="33" fillId="0" borderId="0" xfId="19" applyFont="1" applyAlignment="1">
      <alignment vertical="top"/>
    </xf>
    <xf numFmtId="0" fontId="33" fillId="0" borderId="0" xfId="19" applyFont="1" applyAlignment="1">
      <alignment horizontal="center" vertical="top"/>
    </xf>
    <xf numFmtId="17" fontId="33" fillId="0" borderId="0" xfId="19" applyNumberFormat="1" applyFont="1" applyAlignment="1">
      <alignment horizontal="center" vertical="top"/>
    </xf>
    <xf numFmtId="0" fontId="33" fillId="0" borderId="0" xfId="19" applyFont="1" applyAlignment="1">
      <alignment horizontal="left" vertical="top"/>
    </xf>
    <xf numFmtId="44" fontId="33" fillId="0" borderId="0" xfId="2" applyFont="1" applyAlignment="1">
      <alignment vertical="top"/>
    </xf>
    <xf numFmtId="44" fontId="38" fillId="0" borderId="0" xfId="2" applyFont="1" applyAlignment="1">
      <alignment vertical="top"/>
    </xf>
    <xf numFmtId="0" fontId="38" fillId="0" borderId="0" xfId="5" applyFont="1" applyFill="1" applyAlignment="1">
      <alignment vertical="top"/>
    </xf>
    <xf numFmtId="0" fontId="39" fillId="0" borderId="0" xfId="5" applyFont="1" applyFill="1" applyAlignment="1">
      <alignment vertical="top"/>
    </xf>
    <xf numFmtId="44" fontId="39" fillId="0" borderId="0" xfId="2" applyFont="1" applyAlignment="1">
      <alignment vertical="top"/>
    </xf>
    <xf numFmtId="0" fontId="33" fillId="0" borderId="0" xfId="16" applyFont="1" applyFill="1" applyAlignment="1">
      <alignment horizontal="center" vertical="top"/>
    </xf>
    <xf numFmtId="17" fontId="33" fillId="0" borderId="0" xfId="5" applyNumberFormat="1" applyFont="1" applyFill="1" applyAlignment="1">
      <alignment horizontal="center" vertical="top"/>
    </xf>
    <xf numFmtId="0" fontId="33" fillId="0" borderId="0" xfId="5" applyFont="1" applyFill="1" applyAlignment="1">
      <alignment horizontal="left" vertical="top"/>
    </xf>
    <xf numFmtId="0" fontId="33" fillId="0" borderId="0" xfId="6" applyFont="1" applyFill="1" applyAlignment="1">
      <alignment vertical="top"/>
    </xf>
    <xf numFmtId="37" fontId="33" fillId="0" borderId="0" xfId="16" applyNumberFormat="1" applyFont="1" applyFill="1" applyAlignment="1">
      <alignment horizontal="right" vertical="top"/>
    </xf>
    <xf numFmtId="7" fontId="33" fillId="0" borderId="0" xfId="16" applyNumberFormat="1" applyFont="1" applyFill="1" applyAlignment="1">
      <alignment horizontal="right" vertical="top"/>
    </xf>
    <xf numFmtId="44" fontId="33" fillId="0" borderId="0" xfId="2" applyFont="1" applyFill="1" applyAlignment="1">
      <alignment horizontal="right" vertical="top"/>
    </xf>
    <xf numFmtId="44" fontId="38" fillId="0" borderId="0" xfId="16" applyNumberFormat="1" applyFont="1" applyFill="1" applyAlignment="1">
      <alignment horizontal="right" vertical="top"/>
    </xf>
    <xf numFmtId="0" fontId="33" fillId="0" borderId="6" xfId="16" applyFont="1" applyFill="1" applyBorder="1" applyAlignment="1">
      <alignment vertical="top"/>
    </xf>
    <xf numFmtId="0" fontId="38" fillId="8" borderId="10" xfId="5" quotePrefix="1" applyFont="1" applyFill="1" applyBorder="1" applyAlignment="1">
      <alignment vertical="top"/>
    </xf>
    <xf numFmtId="0" fontId="38" fillId="8" borderId="10" xfId="16" applyFont="1" applyFill="1" applyBorder="1" applyAlignment="1">
      <alignment horizontal="center" vertical="top"/>
    </xf>
    <xf numFmtId="17" fontId="38" fillId="8" borderId="10" xfId="5" applyNumberFormat="1" applyFont="1" applyFill="1" applyBorder="1" applyAlignment="1">
      <alignment horizontal="center" vertical="top"/>
    </xf>
    <xf numFmtId="0" fontId="38" fillId="8" borderId="10" xfId="5" applyFont="1" applyFill="1" applyBorder="1" applyAlignment="1">
      <alignment horizontal="left" vertical="top"/>
    </xf>
    <xf numFmtId="0" fontId="38" fillId="8" borderId="10" xfId="6" applyFont="1" applyFill="1" applyBorder="1" applyAlignment="1">
      <alignment vertical="top"/>
    </xf>
    <xf numFmtId="37" fontId="33" fillId="8" borderId="10" xfId="16" applyNumberFormat="1" applyFont="1" applyFill="1" applyBorder="1" applyAlignment="1">
      <alignment horizontal="right" vertical="top"/>
    </xf>
    <xf numFmtId="7" fontId="33" fillId="0" borderId="10" xfId="16" applyNumberFormat="1" applyFont="1" applyFill="1" applyBorder="1" applyAlignment="1">
      <alignment horizontal="right" vertical="top"/>
    </xf>
    <xf numFmtId="44" fontId="33" fillId="0" borderId="7" xfId="2" applyFont="1" applyBorder="1" applyAlignment="1">
      <alignment horizontal="right" vertical="top"/>
    </xf>
    <xf numFmtId="0" fontId="38" fillId="0" borderId="0" xfId="8" applyFont="1" applyBorder="1" applyAlignment="1">
      <alignment vertical="top"/>
    </xf>
    <xf numFmtId="0" fontId="33" fillId="0" borderId="0" xfId="8" applyFont="1" applyBorder="1" applyAlignment="1">
      <alignment vertical="top"/>
    </xf>
    <xf numFmtId="0" fontId="33" fillId="0" borderId="0" xfId="8" applyFont="1" applyFill="1" applyBorder="1" applyAlignment="1">
      <alignment vertical="top"/>
    </xf>
    <xf numFmtId="0" fontId="33" fillId="0" borderId="0" xfId="9" applyFont="1" applyFill="1" applyBorder="1" applyAlignment="1">
      <alignment vertical="top"/>
    </xf>
    <xf numFmtId="0" fontId="33" fillId="0" borderId="0" xfId="9" applyFont="1" applyFill="1" applyBorder="1" applyAlignment="1">
      <alignment horizontal="center" vertical="top"/>
    </xf>
    <xf numFmtId="17" fontId="33" fillId="0" borderId="0" xfId="9" applyNumberFormat="1" applyFont="1" applyFill="1" applyBorder="1" applyAlignment="1">
      <alignment horizontal="center" vertical="top"/>
    </xf>
    <xf numFmtId="0" fontId="33" fillId="0" borderId="0" xfId="9" applyFont="1" applyFill="1" applyBorder="1" applyAlignment="1">
      <alignment horizontal="left" vertical="top"/>
    </xf>
    <xf numFmtId="0" fontId="33" fillId="0" borderId="0" xfId="9" applyFont="1" applyFill="1" applyBorder="1" applyAlignment="1">
      <alignment vertical="top" wrapText="1"/>
    </xf>
    <xf numFmtId="44" fontId="33" fillId="0" borderId="0" xfId="2" applyFont="1" applyFill="1" applyBorder="1" applyAlignment="1">
      <alignment horizontal="right" vertical="top"/>
    </xf>
    <xf numFmtId="0" fontId="33" fillId="0" borderId="6" xfId="9" applyFont="1" applyFill="1" applyBorder="1" applyAlignment="1">
      <alignment vertical="top"/>
    </xf>
    <xf numFmtId="0" fontId="38" fillId="8" borderId="10" xfId="9" quotePrefix="1" applyFont="1" applyFill="1" applyBorder="1" applyAlignment="1">
      <alignment vertical="top"/>
    </xf>
    <xf numFmtId="0" fontId="33" fillId="8" borderId="10" xfId="9" applyFont="1" applyFill="1" applyBorder="1" applyAlignment="1">
      <alignment horizontal="center" vertical="top"/>
    </xf>
    <xf numFmtId="17" fontId="33" fillId="8" borderId="10" xfId="9" applyNumberFormat="1" applyFont="1" applyFill="1" applyBorder="1" applyAlignment="1">
      <alignment horizontal="center" vertical="top"/>
    </xf>
    <xf numFmtId="0" fontId="33" fillId="0" borderId="10" xfId="9" applyFont="1" applyFill="1" applyBorder="1" applyAlignment="1">
      <alignment vertical="top" wrapText="1"/>
    </xf>
    <xf numFmtId="44" fontId="38" fillId="0" borderId="7" xfId="2" applyFont="1" applyFill="1" applyBorder="1" applyAlignment="1">
      <alignment vertical="top" wrapText="1"/>
    </xf>
    <xf numFmtId="0" fontId="33" fillId="3" borderId="8" xfId="3" applyFont="1" applyFill="1" applyBorder="1" applyAlignment="1">
      <alignment vertical="top"/>
    </xf>
    <xf numFmtId="0" fontId="33" fillId="3" borderId="11" xfId="3" applyFont="1" applyFill="1" applyBorder="1" applyAlignment="1">
      <alignment vertical="top"/>
    </xf>
    <xf numFmtId="0" fontId="33" fillId="3" borderId="11" xfId="3" applyFont="1" applyFill="1" applyBorder="1" applyAlignment="1">
      <alignment horizontal="center" vertical="top"/>
    </xf>
    <xf numFmtId="17" fontId="33" fillId="3" borderId="11" xfId="3" applyNumberFormat="1" applyFont="1" applyFill="1" applyBorder="1" applyAlignment="1">
      <alignment horizontal="center" vertical="top"/>
    </xf>
    <xf numFmtId="0" fontId="33" fillId="3" borderId="11" xfId="3" applyFont="1" applyFill="1" applyBorder="1" applyAlignment="1">
      <alignment horizontal="left" vertical="top"/>
    </xf>
    <xf numFmtId="0" fontId="33" fillId="3" borderId="11" xfId="3" applyFont="1" applyFill="1" applyBorder="1" applyAlignment="1">
      <alignment vertical="top" wrapText="1"/>
    </xf>
    <xf numFmtId="44" fontId="33" fillId="3" borderId="9" xfId="2" applyFont="1" applyFill="1" applyBorder="1" applyAlignment="1">
      <alignment vertical="top"/>
    </xf>
    <xf numFmtId="0" fontId="33" fillId="0" borderId="0" xfId="3" applyFont="1" applyFill="1" applyAlignment="1">
      <alignment vertical="top"/>
    </xf>
    <xf numFmtId="0" fontId="33" fillId="0" borderId="0" xfId="3" applyFont="1" applyAlignment="1">
      <alignment vertical="top"/>
    </xf>
    <xf numFmtId="0" fontId="33" fillId="0" borderId="0" xfId="0" applyFont="1" applyAlignment="1">
      <alignment vertical="top"/>
    </xf>
    <xf numFmtId="0" fontId="33" fillId="0" borderId="0" xfId="0" applyFont="1" applyAlignment="1">
      <alignment horizontal="center" vertical="top"/>
    </xf>
    <xf numFmtId="17" fontId="33" fillId="0" borderId="0" xfId="8" applyNumberFormat="1" applyFont="1" applyAlignment="1">
      <alignment horizontal="center" vertical="top"/>
    </xf>
    <xf numFmtId="0" fontId="33" fillId="0" borderId="0" xfId="0" applyFont="1" applyBorder="1" applyAlignment="1">
      <alignment horizontal="left" vertical="top"/>
    </xf>
    <xf numFmtId="0" fontId="40" fillId="0" borderId="0" xfId="17" applyFont="1" applyFill="1" applyBorder="1" applyAlignment="1">
      <alignment horizontal="left" vertical="top"/>
    </xf>
    <xf numFmtId="0" fontId="33" fillId="0" borderId="0" xfId="0" applyFont="1" applyBorder="1" applyAlignment="1">
      <alignment vertical="top"/>
    </xf>
    <xf numFmtId="44" fontId="40" fillId="0" borderId="0" xfId="2" applyFont="1" applyFill="1" applyBorder="1" applyAlignment="1">
      <alignment horizontal="right" vertical="top"/>
    </xf>
    <xf numFmtId="7" fontId="38" fillId="0" borderId="0" xfId="16" applyNumberFormat="1" applyFont="1" applyFill="1" applyAlignment="1">
      <alignment horizontal="right" vertical="top"/>
    </xf>
    <xf numFmtId="0" fontId="38" fillId="0" borderId="0" xfId="4" applyFont="1" applyFill="1" applyAlignment="1">
      <alignment vertical="top"/>
    </xf>
    <xf numFmtId="0" fontId="33" fillId="0" borderId="0" xfId="5" applyFont="1" applyFill="1" applyBorder="1" applyAlignment="1">
      <alignment horizontal="left" vertical="top"/>
    </xf>
    <xf numFmtId="0" fontId="33" fillId="0" borderId="0" xfId="6" applyFont="1" applyFill="1" applyBorder="1" applyAlignment="1">
      <alignment vertical="top"/>
    </xf>
    <xf numFmtId="37" fontId="33" fillId="0" borderId="0" xfId="16" applyNumberFormat="1" applyFont="1" applyFill="1" applyBorder="1" applyAlignment="1">
      <alignment horizontal="right" vertical="top"/>
    </xf>
    <xf numFmtId="7" fontId="33" fillId="0" borderId="0" xfId="16" applyNumberFormat="1" applyFont="1" applyFill="1" applyBorder="1" applyAlignment="1">
      <alignment horizontal="right" vertical="top"/>
    </xf>
    <xf numFmtId="0" fontId="38" fillId="0" borderId="0" xfId="16" applyFont="1" applyFill="1" applyAlignment="1">
      <alignment vertical="top"/>
    </xf>
    <xf numFmtId="44" fontId="39" fillId="0" borderId="0" xfId="2" applyFont="1" applyFill="1" applyAlignment="1">
      <alignment horizontal="right" vertical="top"/>
    </xf>
    <xf numFmtId="17" fontId="33" fillId="0" borderId="0" xfId="16" applyNumberFormat="1" applyFont="1" applyFill="1" applyAlignment="1">
      <alignment horizontal="center" vertical="top"/>
    </xf>
    <xf numFmtId="7" fontId="33" fillId="0" borderId="0" xfId="16" applyNumberFormat="1" applyFont="1" applyFill="1" applyAlignment="1">
      <alignment horizontal="left" vertical="top"/>
    </xf>
    <xf numFmtId="0" fontId="41" fillId="0" borderId="0" xfId="16" applyFont="1" applyFill="1" applyAlignment="1">
      <alignment vertical="top"/>
    </xf>
    <xf numFmtId="17" fontId="33" fillId="0" borderId="0" xfId="12" applyNumberFormat="1" applyFont="1" applyAlignment="1">
      <alignment horizontal="center" vertical="top"/>
    </xf>
    <xf numFmtId="0" fontId="33" fillId="0" borderId="0" xfId="11" applyFont="1" applyAlignment="1">
      <alignment vertical="top"/>
    </xf>
    <xf numFmtId="0" fontId="33" fillId="0" borderId="0" xfId="11" applyFont="1" applyAlignment="1">
      <alignment horizontal="center" vertical="top"/>
    </xf>
    <xf numFmtId="7" fontId="38" fillId="0" borderId="0" xfId="11" applyNumberFormat="1" applyFont="1" applyAlignment="1">
      <alignment vertical="top"/>
    </xf>
    <xf numFmtId="17" fontId="33" fillId="0" borderId="0" xfId="11" applyNumberFormat="1" applyFont="1" applyAlignment="1">
      <alignment horizontal="center" vertical="top"/>
    </xf>
    <xf numFmtId="0" fontId="42" fillId="0" borderId="0" xfId="4" applyFont="1" applyFill="1" applyAlignment="1">
      <alignment vertical="top"/>
    </xf>
    <xf numFmtId="0" fontId="43" fillId="0" borderId="0" xfId="7" applyFont="1" applyFill="1" applyAlignment="1">
      <alignment vertical="top"/>
    </xf>
    <xf numFmtId="0" fontId="43" fillId="0" borderId="0" xfId="16" applyFont="1" applyFill="1" applyAlignment="1">
      <alignment horizontal="center" vertical="top"/>
    </xf>
    <xf numFmtId="37" fontId="43" fillId="0" borderId="0" xfId="16" applyNumberFormat="1" applyFont="1" applyFill="1" applyAlignment="1">
      <alignment horizontal="center" vertical="top"/>
    </xf>
    <xf numFmtId="7" fontId="43" fillId="0" borderId="0" xfId="16" applyNumberFormat="1" applyFont="1" applyFill="1" applyAlignment="1">
      <alignment horizontal="right" vertical="top"/>
    </xf>
    <xf numFmtId="0" fontId="33" fillId="0" borderId="0" xfId="15" applyFont="1" applyFill="1" applyBorder="1" applyAlignment="1">
      <alignment vertical="top"/>
    </xf>
    <xf numFmtId="0" fontId="43" fillId="0" borderId="0" xfId="15" applyFont="1" applyFill="1" applyBorder="1" applyAlignment="1">
      <alignment horizontal="center" vertical="top"/>
    </xf>
    <xf numFmtId="37" fontId="43" fillId="0" borderId="0" xfId="1" applyNumberFormat="1" applyFont="1" applyFill="1" applyBorder="1" applyAlignment="1">
      <alignment horizontal="center" vertical="top"/>
    </xf>
    <xf numFmtId="7" fontId="43" fillId="0" borderId="0" xfId="2" applyNumberFormat="1" applyFont="1" applyFill="1" applyBorder="1" applyAlignment="1">
      <alignment horizontal="left" vertical="top"/>
    </xf>
    <xf numFmtId="7" fontId="44" fillId="0" borderId="0" xfId="16" applyNumberFormat="1" applyFont="1" applyFill="1" applyAlignment="1">
      <alignment horizontal="right" vertical="top"/>
    </xf>
    <xf numFmtId="0" fontId="38" fillId="9" borderId="0" xfId="4" applyFont="1" applyFill="1" applyAlignment="1">
      <alignment vertical="top"/>
    </xf>
    <xf numFmtId="0" fontId="38" fillId="9" borderId="0" xfId="4" applyFont="1" applyFill="1" applyAlignment="1">
      <alignment horizontal="center" vertical="top"/>
    </xf>
    <xf numFmtId="44" fontId="45" fillId="0" borderId="0" xfId="16" applyNumberFormat="1" applyFont="1" applyFill="1" applyAlignment="1">
      <alignment horizontal="right" vertical="top"/>
    </xf>
    <xf numFmtId="7" fontId="45" fillId="0" borderId="0" xfId="16" applyNumberFormat="1" applyFont="1" applyFill="1" applyAlignment="1">
      <alignment horizontal="right" vertical="top"/>
    </xf>
    <xf numFmtId="37" fontId="33" fillId="0" borderId="0" xfId="16" applyNumberFormat="1" applyFont="1" applyFill="1" applyAlignment="1">
      <alignment horizontal="center" vertical="top"/>
    </xf>
    <xf numFmtId="7" fontId="33" fillId="0" borderId="0" xfId="16" applyNumberFormat="1" applyFont="1" applyFill="1" applyAlignment="1">
      <alignment vertical="top"/>
    </xf>
    <xf numFmtId="0" fontId="4" fillId="3" borderId="11" xfId="16" applyFont="1" applyFill="1" applyBorder="1" applyAlignment="1">
      <alignment vertical="top"/>
    </xf>
    <xf numFmtId="0" fontId="7" fillId="3" borderId="11" xfId="5" applyFont="1" applyFill="1" applyBorder="1" applyAlignment="1">
      <alignment vertical="top"/>
    </xf>
    <xf numFmtId="17" fontId="7" fillId="3" borderId="11" xfId="5" quotePrefix="1" applyNumberFormat="1" applyFont="1" applyFill="1" applyBorder="1" applyAlignment="1">
      <alignment horizontal="center" vertical="top"/>
    </xf>
    <xf numFmtId="0" fontId="7" fillId="3" borderId="11" xfId="5" applyFont="1" applyFill="1" applyBorder="1" applyAlignment="1">
      <alignment horizontal="left" vertical="top"/>
    </xf>
    <xf numFmtId="0" fontId="46" fillId="3" borderId="11" xfId="6" applyFont="1" applyFill="1" applyBorder="1" applyAlignment="1">
      <alignment vertical="top"/>
    </xf>
    <xf numFmtId="37" fontId="4" fillId="3" borderId="11" xfId="16" applyNumberFormat="1" applyFont="1" applyFill="1" applyBorder="1" applyAlignment="1">
      <alignment horizontal="right" vertical="top"/>
    </xf>
    <xf numFmtId="7" fontId="4" fillId="3" borderId="11" xfId="16" applyNumberFormat="1" applyFont="1" applyFill="1" applyBorder="1" applyAlignment="1">
      <alignment horizontal="right" vertical="top"/>
    </xf>
    <xf numFmtId="44" fontId="47" fillId="3" borderId="9" xfId="2" applyFont="1" applyFill="1" applyBorder="1" applyAlignment="1">
      <alignment horizontal="right" vertical="top"/>
    </xf>
    <xf numFmtId="0" fontId="4" fillId="3" borderId="0" xfId="16" applyFont="1" applyFill="1" applyBorder="1" applyAlignment="1">
      <alignment vertical="top"/>
    </xf>
    <xf numFmtId="0" fontId="7" fillId="3" borderId="0" xfId="5" applyFont="1" applyFill="1" applyBorder="1" applyAlignment="1">
      <alignment vertical="top"/>
    </xf>
    <xf numFmtId="17" fontId="7" fillId="3" borderId="0" xfId="5" quotePrefix="1" applyNumberFormat="1" applyFont="1" applyFill="1" applyBorder="1" applyAlignment="1">
      <alignment horizontal="center" vertical="top"/>
    </xf>
    <xf numFmtId="0" fontId="7" fillId="3" borderId="0" xfId="5" applyFont="1" applyFill="1" applyBorder="1" applyAlignment="1">
      <alignment horizontal="left" vertical="top"/>
    </xf>
    <xf numFmtId="0" fontId="46" fillId="3" borderId="0" xfId="6" applyFont="1" applyFill="1" applyBorder="1" applyAlignment="1">
      <alignment vertical="top"/>
    </xf>
    <xf numFmtId="37" fontId="4" fillId="3" borderId="0" xfId="16" applyNumberFormat="1" applyFont="1" applyFill="1" applyBorder="1" applyAlignment="1">
      <alignment horizontal="right" vertical="top"/>
    </xf>
    <xf numFmtId="7" fontId="4" fillId="3" borderId="0" xfId="16" applyNumberFormat="1" applyFont="1" applyFill="1" applyBorder="1" applyAlignment="1">
      <alignment horizontal="right" vertical="top"/>
    </xf>
    <xf numFmtId="44" fontId="47" fillId="3" borderId="12" xfId="2" applyFont="1" applyFill="1" applyBorder="1" applyAlignment="1">
      <alignment horizontal="right" vertical="top"/>
    </xf>
    <xf numFmtId="0" fontId="7" fillId="0" borderId="0" xfId="19" applyFont="1" applyAlignment="1">
      <alignment vertical="top" wrapText="1"/>
    </xf>
    <xf numFmtId="0" fontId="7" fillId="0" borderId="0" xfId="19" applyFont="1" applyAlignment="1">
      <alignment vertical="top"/>
    </xf>
    <xf numFmtId="0" fontId="23" fillId="0" borderId="0" xfId="19" applyFont="1" applyAlignment="1">
      <alignment vertical="top"/>
    </xf>
    <xf numFmtId="0" fontId="7" fillId="0" borderId="0" xfId="19" applyFont="1" applyFill="1" applyAlignment="1">
      <alignment vertical="top"/>
    </xf>
    <xf numFmtId="43" fontId="22" fillId="2" borderId="0" xfId="1" applyNumberFormat="1" applyFont="1" applyFill="1" applyBorder="1" applyAlignment="1">
      <alignment horizontal="right" vertical="top"/>
    </xf>
    <xf numFmtId="0" fontId="7" fillId="3" borderId="11" xfId="5" applyFont="1" applyFill="1" applyBorder="1" applyAlignment="1">
      <alignment horizontal="center" vertical="top"/>
    </xf>
    <xf numFmtId="0" fontId="7" fillId="0" borderId="0" xfId="10" applyFont="1" applyFill="1" applyAlignment="1">
      <alignment vertical="top"/>
    </xf>
    <xf numFmtId="0" fontId="7" fillId="0" borderId="0" xfId="10" applyFont="1" applyFill="1" applyAlignment="1">
      <alignment horizontal="center" vertical="top"/>
    </xf>
    <xf numFmtId="17" fontId="7" fillId="0" borderId="0" xfId="10" applyNumberFormat="1" applyFont="1" applyFill="1" applyAlignment="1">
      <alignment horizontal="center" vertical="top"/>
    </xf>
    <xf numFmtId="0" fontId="7" fillId="0" borderId="0" xfId="10" applyFont="1" applyFill="1" applyAlignment="1">
      <alignment vertical="top" wrapText="1"/>
    </xf>
    <xf numFmtId="7" fontId="7" fillId="0" borderId="0" xfId="10" applyNumberFormat="1" applyFont="1" applyFill="1" applyAlignment="1">
      <alignment vertical="top"/>
    </xf>
    <xf numFmtId="14" fontId="7" fillId="0" borderId="0" xfId="10" applyNumberFormat="1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Fill="1" applyAlignment="1">
      <alignment horizontal="center" vertical="top"/>
    </xf>
    <xf numFmtId="17" fontId="7" fillId="0" borderId="0" xfId="0" applyNumberFormat="1" applyFont="1" applyFill="1" applyAlignment="1">
      <alignment horizontal="center" vertical="top"/>
    </xf>
    <xf numFmtId="7" fontId="7" fillId="0" borderId="0" xfId="0" applyNumberFormat="1" applyFont="1" applyFill="1" applyAlignment="1">
      <alignment vertical="top"/>
    </xf>
    <xf numFmtId="14" fontId="7" fillId="0" borderId="0" xfId="0" applyNumberFormat="1" applyFont="1" applyFill="1" applyAlignment="1">
      <alignment vertical="top"/>
    </xf>
    <xf numFmtId="0" fontId="33" fillId="3" borderId="0" xfId="0" applyFont="1" applyFill="1" applyBorder="1" applyAlignment="1">
      <alignment horizontal="center" vertical="top"/>
    </xf>
    <xf numFmtId="0" fontId="7" fillId="0" borderId="0" xfId="10" applyFont="1" applyAlignment="1">
      <alignment vertical="top"/>
    </xf>
    <xf numFmtId="0" fontId="7" fillId="0" borderId="0" xfId="10" applyFont="1" applyAlignment="1">
      <alignment horizontal="center" vertical="top"/>
    </xf>
    <xf numFmtId="17" fontId="7" fillId="0" borderId="0" xfId="10" applyNumberFormat="1" applyFont="1" applyAlignment="1">
      <alignment horizontal="center" vertical="top"/>
    </xf>
    <xf numFmtId="7" fontId="7" fillId="0" borderId="0" xfId="10" applyNumberFormat="1" applyFont="1" applyAlignment="1">
      <alignment vertical="top"/>
    </xf>
    <xf numFmtId="0" fontId="2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17" fontId="7" fillId="0" borderId="0" xfId="0" applyNumberFormat="1" applyFont="1" applyAlignment="1">
      <alignment horizontal="center" vertical="top"/>
    </xf>
    <xf numFmtId="7" fontId="7" fillId="0" borderId="0" xfId="0" applyNumberFormat="1" applyFont="1" applyAlignment="1">
      <alignment vertical="top"/>
    </xf>
    <xf numFmtId="0" fontId="7" fillId="0" borderId="0" xfId="13" applyFont="1" applyAlignment="1">
      <alignment vertical="top"/>
    </xf>
    <xf numFmtId="14" fontId="7" fillId="0" borderId="0" xfId="10" applyNumberFormat="1" applyFont="1" applyAlignment="1">
      <alignment vertical="top"/>
    </xf>
    <xf numFmtId="14" fontId="7" fillId="0" borderId="0" xfId="0" applyNumberFormat="1" applyFont="1" applyAlignment="1">
      <alignment horizontal="center" vertical="top"/>
    </xf>
    <xf numFmtId="14" fontId="33" fillId="0" borderId="0" xfId="0" applyNumberFormat="1" applyFont="1" applyAlignment="1">
      <alignment horizontal="center" vertical="top"/>
    </xf>
    <xf numFmtId="7" fontId="33" fillId="0" borderId="0" xfId="0" applyNumberFormat="1" applyFont="1" applyAlignment="1">
      <alignment vertical="top"/>
    </xf>
    <xf numFmtId="44" fontId="1" fillId="0" borderId="0" xfId="2" applyAlignment="1">
      <alignment vertical="top"/>
    </xf>
    <xf numFmtId="44" fontId="48" fillId="0" borderId="0" xfId="2" applyFont="1" applyAlignment="1">
      <alignment vertical="top"/>
    </xf>
    <xf numFmtId="44" fontId="49" fillId="0" borderId="0" xfId="2" applyFont="1" applyAlignment="1">
      <alignment vertical="top"/>
    </xf>
    <xf numFmtId="44" fontId="49" fillId="0" borderId="0" xfId="2" applyFont="1" applyFill="1" applyAlignment="1">
      <alignment vertical="top"/>
    </xf>
    <xf numFmtId="44" fontId="4" fillId="0" borderId="0" xfId="2" applyFont="1" applyFill="1" applyAlignment="1">
      <alignment horizontal="right" vertical="top"/>
    </xf>
    <xf numFmtId="44" fontId="1" fillId="0" borderId="0" xfId="2" applyFill="1" applyAlignment="1">
      <alignment vertical="top"/>
    </xf>
    <xf numFmtId="44" fontId="1" fillId="0" borderId="0" xfId="2" applyFont="1" applyFill="1" applyAlignment="1">
      <alignment vertical="top"/>
    </xf>
    <xf numFmtId="0" fontId="5" fillId="0" borderId="0" xfId="0" applyFont="1" applyAlignment="1">
      <alignment horizontal="center" vertical="top" wrapText="1"/>
    </xf>
    <xf numFmtId="0" fontId="49" fillId="0" borderId="0" xfId="0" applyFont="1" applyAlignment="1">
      <alignment vertical="top"/>
    </xf>
    <xf numFmtId="44" fontId="1" fillId="0" borderId="0" xfId="2" applyFont="1" applyFill="1" applyAlignment="1">
      <alignment horizontal="right" vertical="top"/>
    </xf>
    <xf numFmtId="0" fontId="12" fillId="0" borderId="0" xfId="0" applyFont="1" applyAlignment="1">
      <alignment vertical="top"/>
    </xf>
    <xf numFmtId="0" fontId="5" fillId="0" borderId="0" xfId="0" applyFont="1" applyBorder="1" applyAlignment="1">
      <alignment horizontal="center" vertical="top" wrapText="1"/>
    </xf>
    <xf numFmtId="44" fontId="1" fillId="0" borderId="0" xfId="2" applyAlignment="1">
      <alignment horizontal="right" vertical="top"/>
    </xf>
    <xf numFmtId="44" fontId="1" fillId="0" borderId="6" xfId="2" applyBorder="1" applyAlignment="1">
      <alignment vertical="top"/>
    </xf>
    <xf numFmtId="44" fontId="1" fillId="0" borderId="10" xfId="2" applyBorder="1" applyAlignment="1">
      <alignment vertical="top"/>
    </xf>
    <xf numFmtId="44" fontId="24" fillId="4" borderId="10" xfId="2" applyFont="1" applyFill="1" applyBorder="1" applyAlignment="1">
      <alignment vertical="top"/>
    </xf>
    <xf numFmtId="44" fontId="1" fillId="4" borderId="10" xfId="2" applyFont="1" applyFill="1" applyBorder="1" applyAlignment="1">
      <alignment vertical="top"/>
    </xf>
    <xf numFmtId="44" fontId="1" fillId="4" borderId="10" xfId="2" applyFill="1" applyBorder="1" applyAlignment="1">
      <alignment vertical="top"/>
    </xf>
    <xf numFmtId="44" fontId="1" fillId="4" borderId="7" xfId="2" applyFill="1" applyBorder="1" applyAlignment="1">
      <alignment vertical="top"/>
    </xf>
    <xf numFmtId="0" fontId="0" fillId="0" borderId="0" xfId="0" applyBorder="1" applyAlignment="1">
      <alignment vertical="top"/>
    </xf>
    <xf numFmtId="44" fontId="11" fillId="0" borderId="13" xfId="2" applyFont="1" applyBorder="1" applyAlignment="1">
      <alignment horizontal="center" vertical="top"/>
    </xf>
    <xf numFmtId="44" fontId="11" fillId="0" borderId="0" xfId="2" applyFont="1" applyBorder="1" applyAlignment="1">
      <alignment horizontal="center" vertical="top"/>
    </xf>
    <xf numFmtId="44" fontId="1" fillId="0" borderId="0" xfId="2" applyBorder="1" applyAlignment="1">
      <alignment vertical="top"/>
    </xf>
    <xf numFmtId="44" fontId="1" fillId="0" borderId="14" xfId="2" applyBorder="1" applyAlignment="1">
      <alignment vertical="top"/>
    </xf>
    <xf numFmtId="44" fontId="11" fillId="0" borderId="0" xfId="2" applyFont="1" applyFill="1" applyBorder="1" applyAlignment="1">
      <alignment horizontal="center" vertical="top"/>
    </xf>
    <xf numFmtId="44" fontId="1" fillId="0" borderId="0" xfId="2" applyFont="1" applyBorder="1" applyAlignment="1">
      <alignment vertical="top"/>
    </xf>
    <xf numFmtId="0" fontId="5" fillId="0" borderId="14" xfId="0" applyFont="1" applyBorder="1" applyAlignment="1">
      <alignment horizontal="center" vertical="top" wrapText="1"/>
    </xf>
    <xf numFmtId="44" fontId="1" fillId="0" borderId="13" xfId="2" applyBorder="1" applyAlignment="1">
      <alignment vertical="top"/>
    </xf>
    <xf numFmtId="44" fontId="11" fillId="0" borderId="0" xfId="2" applyFont="1" applyBorder="1" applyAlignment="1">
      <alignment horizontal="center" vertical="top" wrapText="1"/>
    </xf>
    <xf numFmtId="44" fontId="35" fillId="0" borderId="0" xfId="2" applyFont="1" applyBorder="1" applyAlignment="1">
      <alignment horizontal="center" vertical="top" wrapText="1"/>
    </xf>
    <xf numFmtId="44" fontId="35" fillId="0" borderId="15" xfId="2" applyFont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/>
    </xf>
    <xf numFmtId="44" fontId="11" fillId="0" borderId="13" xfId="2" applyFont="1" applyBorder="1" applyAlignment="1">
      <alignment vertical="top"/>
    </xf>
    <xf numFmtId="0" fontId="11" fillId="0" borderId="0" xfId="0" applyFont="1" applyBorder="1" applyAlignment="1">
      <alignment horizontal="center" vertical="top"/>
    </xf>
    <xf numFmtId="44" fontId="24" fillId="7" borderId="16" xfId="2" applyFont="1" applyFill="1" applyBorder="1" applyAlignment="1">
      <alignment vertical="top"/>
    </xf>
    <xf numFmtId="44" fontId="24" fillId="10" borderId="17" xfId="2" applyFont="1" applyFill="1" applyBorder="1" applyAlignment="1">
      <alignment vertical="top"/>
    </xf>
    <xf numFmtId="44" fontId="24" fillId="10" borderId="18" xfId="2" applyFont="1" applyFill="1" applyBorder="1" applyAlignment="1">
      <alignment vertical="top"/>
    </xf>
    <xf numFmtId="44" fontId="24" fillId="7" borderId="19" xfId="2" applyFont="1" applyFill="1" applyBorder="1" applyAlignment="1">
      <alignment vertical="top"/>
    </xf>
    <xf numFmtId="44" fontId="24" fillId="2" borderId="16" xfId="0" applyNumberFormat="1" applyFont="1" applyFill="1" applyBorder="1" applyAlignment="1">
      <alignment vertical="top"/>
    </xf>
    <xf numFmtId="44" fontId="0" fillId="0" borderId="17" xfId="0" applyNumberFormat="1" applyBorder="1" applyAlignment="1">
      <alignment vertical="top"/>
    </xf>
    <xf numFmtId="44" fontId="0" fillId="0" borderId="0" xfId="0" applyNumberFormat="1" applyBorder="1" applyAlignment="1">
      <alignment vertical="top"/>
    </xf>
    <xf numFmtId="44" fontId="1" fillId="0" borderId="0" xfId="2" applyFill="1" applyBorder="1" applyAlignment="1">
      <alignment vertical="top"/>
    </xf>
    <xf numFmtId="0" fontId="5" fillId="0" borderId="0" xfId="0" applyFont="1" applyBorder="1" applyAlignment="1">
      <alignment horizontal="center" vertical="top"/>
    </xf>
    <xf numFmtId="0" fontId="0" fillId="0" borderId="14" xfId="0" applyBorder="1" applyAlignment="1">
      <alignment vertical="top"/>
    </xf>
    <xf numFmtId="44" fontId="5" fillId="0" borderId="0" xfId="2" applyFont="1" applyBorder="1" applyAlignment="1">
      <alignment horizontal="center" vertical="top"/>
    </xf>
    <xf numFmtId="44" fontId="0" fillId="0" borderId="16" xfId="0" applyNumberFormat="1" applyBorder="1" applyAlignment="1">
      <alignment vertical="top"/>
    </xf>
    <xf numFmtId="44" fontId="0" fillId="0" borderId="14" xfId="0" applyNumberFormat="1" applyBorder="1" applyAlignment="1">
      <alignment vertical="top"/>
    </xf>
    <xf numFmtId="44" fontId="1" fillId="11" borderId="13" xfId="2" applyFill="1" applyBorder="1" applyAlignment="1">
      <alignment vertical="top"/>
    </xf>
    <xf numFmtId="44" fontId="1" fillId="11" borderId="0" xfId="2" applyFont="1" applyFill="1" applyBorder="1" applyAlignment="1">
      <alignment horizontal="right" vertical="top"/>
    </xf>
    <xf numFmtId="44" fontId="1" fillId="11" borderId="0" xfId="2" applyFill="1" applyBorder="1"/>
    <xf numFmtId="44" fontId="0" fillId="0" borderId="0" xfId="0" applyNumberFormat="1" applyFill="1" applyBorder="1" applyAlignment="1">
      <alignment vertical="top"/>
    </xf>
    <xf numFmtId="4" fontId="0" fillId="0" borderId="0" xfId="0" applyNumberFormat="1" applyBorder="1"/>
    <xf numFmtId="0" fontId="11" fillId="4" borderId="20" xfId="0" applyFont="1" applyFill="1" applyBorder="1" applyAlignment="1">
      <alignment horizontal="right" vertical="top"/>
    </xf>
    <xf numFmtId="44" fontId="11" fillId="4" borderId="17" xfId="0" applyNumberFormat="1" applyFont="1" applyFill="1" applyBorder="1" applyAlignment="1">
      <alignment vertical="top"/>
    </xf>
    <xf numFmtId="44" fontId="19" fillId="0" borderId="0" xfId="2" applyFont="1" applyFill="1" applyBorder="1" applyAlignment="1">
      <alignment vertical="top"/>
    </xf>
    <xf numFmtId="44" fontId="0" fillId="0" borderId="0" xfId="0" applyNumberFormat="1" applyAlignment="1">
      <alignment vertical="top"/>
    </xf>
    <xf numFmtId="4" fontId="0" fillId="0" borderId="0" xfId="0" applyNumberFormat="1" applyFill="1" applyBorder="1" applyAlignment="1">
      <alignment vertical="top"/>
    </xf>
    <xf numFmtId="44" fontId="19" fillId="0" borderId="0" xfId="0" applyNumberFormat="1" applyFont="1" applyBorder="1" applyAlignment="1">
      <alignment vertical="top"/>
    </xf>
    <xf numFmtId="4" fontId="0" fillId="0" borderId="14" xfId="0" applyNumberFormat="1" applyBorder="1"/>
    <xf numFmtId="44" fontId="1" fillId="0" borderId="8" xfId="2" applyBorder="1" applyAlignment="1">
      <alignment vertical="top"/>
    </xf>
    <xf numFmtId="44" fontId="1" fillId="0" borderId="11" xfId="2" applyBorder="1" applyAlignment="1">
      <alignment vertical="top"/>
    </xf>
    <xf numFmtId="44" fontId="1" fillId="0" borderId="11" xfId="2" applyFill="1" applyBorder="1" applyAlignment="1">
      <alignment vertical="top"/>
    </xf>
    <xf numFmtId="44" fontId="0" fillId="0" borderId="11" xfId="0" applyNumberFormat="1" applyFill="1" applyBorder="1" applyAlignment="1">
      <alignment vertical="top"/>
    </xf>
    <xf numFmtId="44" fontId="1" fillId="0" borderId="9" xfId="2" applyFill="1" applyBorder="1" applyAlignment="1">
      <alignment vertical="top"/>
    </xf>
    <xf numFmtId="44" fontId="0" fillId="0" borderId="0" xfId="0" applyNumberFormat="1"/>
    <xf numFmtId="4" fontId="0" fillId="0" borderId="0" xfId="0" applyNumberFormat="1" applyFill="1"/>
    <xf numFmtId="44" fontId="1" fillId="0" borderId="0" xfId="2" applyFont="1" applyFill="1" applyBorder="1" applyAlignment="1">
      <alignment horizontal="left" vertical="top"/>
    </xf>
    <xf numFmtId="44" fontId="11" fillId="0" borderId="0" xfId="0" applyNumberFormat="1" applyFont="1" applyFill="1" applyBorder="1" applyAlignment="1">
      <alignment vertical="top"/>
    </xf>
    <xf numFmtId="0" fontId="7" fillId="0" borderId="0" xfId="10" applyFont="1"/>
    <xf numFmtId="14" fontId="7" fillId="0" borderId="0" xfId="10" applyNumberFormat="1" applyFont="1"/>
    <xf numFmtId="7" fontId="7" fillId="0" borderId="0" xfId="10" applyNumberFormat="1" applyFont="1"/>
    <xf numFmtId="0" fontId="7" fillId="3" borderId="13" xfId="10" applyFont="1" applyFill="1" applyBorder="1"/>
    <xf numFmtId="0" fontId="7" fillId="3" borderId="0" xfId="10" applyFont="1" applyFill="1" applyBorder="1"/>
    <xf numFmtId="17" fontId="7" fillId="3" borderId="0" xfId="10" applyNumberFormat="1" applyFont="1" applyFill="1" applyBorder="1"/>
    <xf numFmtId="7" fontId="7" fillId="3" borderId="14" xfId="10" applyNumberFormat="1" applyFont="1" applyFill="1" applyBorder="1"/>
    <xf numFmtId="0" fontId="38" fillId="0" borderId="0" xfId="8" applyFont="1" applyFill="1" applyBorder="1" applyAlignment="1">
      <alignment vertical="top"/>
    </xf>
    <xf numFmtId="0" fontId="33" fillId="8" borderId="10" xfId="9" applyFont="1" applyFill="1" applyBorder="1" applyAlignment="1">
      <alignment horizontal="left" vertical="top"/>
    </xf>
    <xf numFmtId="0" fontId="33" fillId="8" borderId="10" xfId="9" applyFont="1" applyFill="1" applyBorder="1" applyAlignment="1">
      <alignment vertical="top" wrapText="1"/>
    </xf>
    <xf numFmtId="7" fontId="5" fillId="0" borderId="0" xfId="16" applyNumberFormat="1" applyFont="1" applyFill="1" applyBorder="1" applyAlignment="1">
      <alignment horizontal="center" vertical="top"/>
    </xf>
    <xf numFmtId="44" fontId="7" fillId="0" borderId="0" xfId="16" applyNumberFormat="1" applyFont="1" applyFill="1" applyBorder="1" applyAlignment="1">
      <alignment horizontal="right" vertical="top"/>
    </xf>
    <xf numFmtId="7" fontId="7" fillId="0" borderId="0" xfId="16" applyNumberFormat="1" applyFont="1" applyFill="1" applyBorder="1" applyAlignment="1">
      <alignment horizontal="right" vertical="top"/>
    </xf>
    <xf numFmtId="0" fontId="50" fillId="0" borderId="21" xfId="18" applyFont="1" applyFill="1" applyBorder="1" applyAlignment="1">
      <alignment horizontal="left" wrapText="1"/>
    </xf>
    <xf numFmtId="44" fontId="0" fillId="0" borderId="0" xfId="0" applyNumberFormat="1" applyFill="1" applyBorder="1"/>
    <xf numFmtId="44" fontId="51" fillId="0" borderId="0" xfId="2" applyFont="1" applyFill="1" applyBorder="1" applyAlignment="1">
      <alignment vertical="top"/>
    </xf>
    <xf numFmtId="0" fontId="23" fillId="0" borderId="0" xfId="0" applyFont="1" applyFill="1" applyAlignment="1">
      <alignment vertical="top"/>
    </xf>
    <xf numFmtId="4" fontId="0" fillId="0" borderId="0" xfId="0" applyNumberFormat="1" applyFill="1" applyBorder="1"/>
    <xf numFmtId="0" fontId="0" fillId="0" borderId="0" xfId="0" applyFill="1" applyBorder="1" applyAlignment="1"/>
    <xf numFmtId="0" fontId="50" fillId="0" borderId="0" xfId="2" applyNumberFormat="1" applyFont="1" applyFill="1" applyBorder="1" applyAlignment="1">
      <alignment horizontal="left" wrapText="1"/>
    </xf>
    <xf numFmtId="0" fontId="50" fillId="0" borderId="0" xfId="0" applyFont="1" applyFill="1" applyBorder="1" applyAlignment="1">
      <alignment horizontal="left" wrapText="1"/>
    </xf>
    <xf numFmtId="168" fontId="50" fillId="0" borderId="0" xfId="0" applyNumberFormat="1" applyFont="1" applyFill="1" applyBorder="1" applyAlignment="1">
      <alignment horizontal="right" wrapText="1"/>
    </xf>
    <xf numFmtId="169" fontId="50" fillId="0" borderId="0" xfId="0" applyNumberFormat="1" applyFont="1" applyFill="1" applyBorder="1" applyAlignment="1">
      <alignment horizontal="right" wrapText="1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Fill="1" applyBorder="1" applyAlignment="1">
      <alignment vertical="top"/>
    </xf>
    <xf numFmtId="44" fontId="1" fillId="0" borderId="0" xfId="2" applyFont="1" applyFill="1" applyBorder="1" applyAlignment="1">
      <alignment vertical="top"/>
    </xf>
    <xf numFmtId="44" fontId="1" fillId="0" borderId="0" xfId="2" applyFont="1" applyFill="1" applyBorder="1" applyAlignment="1">
      <alignment horizontal="center" vertical="top"/>
    </xf>
    <xf numFmtId="44" fontId="35" fillId="0" borderId="0" xfId="2" applyFont="1" applyFill="1" applyBorder="1" applyAlignment="1">
      <alignment vertical="top"/>
    </xf>
    <xf numFmtId="44" fontId="11" fillId="0" borderId="0" xfId="2" applyFont="1" applyFill="1" applyBorder="1" applyAlignment="1">
      <alignment vertical="top"/>
    </xf>
    <xf numFmtId="44" fontId="13" fillId="0" borderId="0" xfId="2" applyFont="1" applyFill="1" applyBorder="1" applyAlignment="1">
      <alignment vertical="top"/>
    </xf>
    <xf numFmtId="44" fontId="1" fillId="0" borderId="0" xfId="2" applyFont="1" applyFill="1" applyBorder="1" applyAlignment="1">
      <alignment vertical="top" wrapText="1"/>
    </xf>
    <xf numFmtId="44" fontId="4" fillId="0" borderId="0" xfId="2" applyFont="1" applyFill="1" applyBorder="1" applyAlignment="1">
      <alignment vertical="top"/>
    </xf>
    <xf numFmtId="44" fontId="0" fillId="0" borderId="0" xfId="2" applyFont="1" applyFill="1" applyBorder="1" applyAlignment="1">
      <alignment vertical="top"/>
    </xf>
    <xf numFmtId="44" fontId="11" fillId="0" borderId="0" xfId="2" applyFont="1" applyFill="1" applyBorder="1" applyAlignment="1">
      <alignment horizontal="center" vertical="top"/>
    </xf>
    <xf numFmtId="7" fontId="33" fillId="0" borderId="0" xfId="16" applyNumberFormat="1" applyFont="1" applyFill="1" applyAlignment="1">
      <alignment horizontal="left" vertical="top" wrapText="1"/>
    </xf>
    <xf numFmtId="0" fontId="7" fillId="0" borderId="0" xfId="10" applyFont="1" applyFill="1" applyAlignment="1">
      <alignment vertical="top" wrapText="1"/>
    </xf>
    <xf numFmtId="0" fontId="7" fillId="0" borderId="0" xfId="10" applyFont="1" applyFill="1" applyAlignment="1">
      <alignment horizontal="left" vertical="top" wrapText="1"/>
    </xf>
    <xf numFmtId="0" fontId="7" fillId="0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7" fillId="0" borderId="0" xfId="10" applyFont="1" applyAlignment="1">
      <alignment vertical="top" wrapText="1"/>
    </xf>
  </cellXfs>
  <cellStyles count="20">
    <cellStyle name="Comma" xfId="1" builtinId="3"/>
    <cellStyle name="Currency" xfId="2" builtinId="4"/>
    <cellStyle name="Normal" xfId="0" builtinId="0"/>
    <cellStyle name="Normal__Export All Var FINAL 1-19-00" xfId="3"/>
    <cellStyle name="Normal_9802var" xfId="4"/>
    <cellStyle name="Normal_9803flash - all variances" xfId="5"/>
    <cellStyle name="Normal_9805flash" xfId="6"/>
    <cellStyle name="Normal_9805var" xfId="7"/>
    <cellStyle name="Normal_9908 Export All Var FINAL 9-22-99 2.15pm" xfId="8"/>
    <cellStyle name="Normal_9908 variance" xfId="9"/>
    <cellStyle name="Normal_All var Amy 62301" xfId="10"/>
    <cellStyle name="Normal_Export All Variances - with manuals FINAL 112800" xfId="11"/>
    <cellStyle name="Normal_Export All Variances Final 2-22-01" xfId="12"/>
    <cellStyle name="Normal_Export All Variances Final 22301" xfId="13"/>
    <cellStyle name="Normal_FLSHVAR_2" xfId="14"/>
    <cellStyle name="Normal_MARGIN_FLSHVAR_1" xfId="15"/>
    <cellStyle name="Normal_Sheet1" xfId="16"/>
    <cellStyle name="Normal_Sheet2" xfId="17"/>
    <cellStyle name="Normal_Unify - Russ" xfId="18"/>
    <cellStyle name="Normal_Var Report WS - AH copy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62"/>
  <sheetViews>
    <sheetView workbookViewId="0">
      <selection activeCell="E25" sqref="E25"/>
    </sheetView>
  </sheetViews>
  <sheetFormatPr defaultRowHeight="12.75" x14ac:dyDescent="0.2"/>
  <cols>
    <col min="1" max="1" width="3.42578125" style="240" customWidth="1"/>
    <col min="2" max="2" width="17" style="389" bestFit="1" customWidth="1"/>
    <col min="3" max="3" width="17" style="389" customWidth="1"/>
    <col min="4" max="4" width="18" style="389" bestFit="1" customWidth="1"/>
    <col min="5" max="5" width="22.42578125" style="389" customWidth="1"/>
    <col min="6" max="6" width="18.5703125" style="389" customWidth="1"/>
    <col min="7" max="8" width="23.7109375" style="389" customWidth="1"/>
    <col min="9" max="9" width="21.5703125" style="389" bestFit="1" customWidth="1"/>
    <col min="10" max="10" width="19.42578125" style="240" bestFit="1" customWidth="1"/>
    <col min="11" max="11" width="18" style="240" bestFit="1" customWidth="1"/>
    <col min="12" max="12" width="15.42578125" style="240" bestFit="1" customWidth="1"/>
    <col min="13" max="13" width="16.42578125" style="240" bestFit="1" customWidth="1"/>
    <col min="14" max="16384" width="9.140625" style="240"/>
  </cols>
  <sheetData>
    <row r="1" spans="2:11" ht="20.25" x14ac:dyDescent="0.2">
      <c r="E1" s="390" t="s">
        <v>534</v>
      </c>
      <c r="G1" s="240"/>
      <c r="H1" s="240"/>
    </row>
    <row r="2" spans="2:11" x14ac:dyDescent="0.2">
      <c r="B2" s="391"/>
      <c r="C2" s="392"/>
      <c r="D2" s="392"/>
      <c r="E2" s="393"/>
      <c r="F2" s="394"/>
      <c r="G2" s="395"/>
      <c r="H2" s="395"/>
      <c r="I2" s="395"/>
      <c r="J2" s="396"/>
    </row>
    <row r="3" spans="2:11" x14ac:dyDescent="0.2">
      <c r="B3" s="397" t="s">
        <v>535</v>
      </c>
      <c r="C3" s="392"/>
      <c r="D3" s="392"/>
      <c r="E3" s="398"/>
      <c r="F3" s="394"/>
      <c r="G3" s="394"/>
      <c r="H3" s="394"/>
      <c r="I3" s="395"/>
      <c r="J3" s="396"/>
    </row>
    <row r="4" spans="2:11" x14ac:dyDescent="0.2">
      <c r="B4" s="391"/>
      <c r="C4" s="392"/>
      <c r="D4" s="392"/>
      <c r="E4" s="398"/>
      <c r="F4" s="394"/>
      <c r="G4" s="394"/>
      <c r="H4" s="394"/>
      <c r="I4" s="394"/>
      <c r="J4" s="396"/>
    </row>
    <row r="5" spans="2:11" ht="15.75" x14ac:dyDescent="0.2">
      <c r="B5" s="399" t="s">
        <v>536</v>
      </c>
      <c r="C5" s="392"/>
      <c r="D5" s="392"/>
      <c r="E5" s="398"/>
      <c r="F5" s="394"/>
      <c r="G5" s="395"/>
      <c r="H5" s="395"/>
      <c r="I5" s="394"/>
      <c r="J5" s="400"/>
    </row>
    <row r="6" spans="2:11" ht="13.5" thickBot="1" x14ac:dyDescent="0.25">
      <c r="B6" s="391"/>
      <c r="C6" s="391"/>
      <c r="D6" s="391"/>
      <c r="E6" s="401"/>
      <c r="J6" s="400"/>
    </row>
    <row r="7" spans="2:11" x14ac:dyDescent="0.2">
      <c r="B7" s="402"/>
      <c r="C7" s="403"/>
      <c r="D7" s="404">
        <f>42000339.95-1280482.38</f>
        <v>40719857.57</v>
      </c>
      <c r="E7" s="405" t="s">
        <v>537</v>
      </c>
      <c r="F7" s="406"/>
      <c r="G7" s="406"/>
      <c r="H7" s="406"/>
      <c r="I7" s="407"/>
      <c r="J7" s="408"/>
    </row>
    <row r="8" spans="2:11" x14ac:dyDescent="0.2">
      <c r="B8" s="409"/>
      <c r="C8" s="410"/>
      <c r="D8" s="411"/>
      <c r="E8" s="408"/>
      <c r="F8" s="411"/>
      <c r="G8" s="411"/>
      <c r="H8" s="411"/>
      <c r="I8" s="412"/>
      <c r="J8" s="408"/>
    </row>
    <row r="9" spans="2:11" ht="23.25" thickBot="1" x14ac:dyDescent="0.25">
      <c r="B9" s="409"/>
      <c r="C9" s="410"/>
      <c r="D9" s="491" t="s">
        <v>538</v>
      </c>
      <c r="E9" s="491"/>
      <c r="F9" s="411"/>
      <c r="G9" s="414" t="s">
        <v>539</v>
      </c>
      <c r="H9" s="400" t="s">
        <v>540</v>
      </c>
      <c r="I9" s="415" t="s">
        <v>541</v>
      </c>
    </row>
    <row r="10" spans="2:11" ht="39" thickBot="1" x14ac:dyDescent="0.25">
      <c r="B10" s="416"/>
      <c r="C10" s="411"/>
      <c r="D10" s="413" t="s">
        <v>542</v>
      </c>
      <c r="E10" s="410" t="s">
        <v>543</v>
      </c>
      <c r="F10" s="417" t="s">
        <v>544</v>
      </c>
      <c r="G10" s="418" t="s">
        <v>545</v>
      </c>
      <c r="H10" s="419" t="s">
        <v>546</v>
      </c>
      <c r="I10" s="420" t="s">
        <v>547</v>
      </c>
      <c r="J10" s="408"/>
    </row>
    <row r="11" spans="2:11" ht="13.5" thickBot="1" x14ac:dyDescent="0.25">
      <c r="B11" s="421">
        <f>D11-D7+H11+G11</f>
        <v>26686270.720000003</v>
      </c>
      <c r="C11" s="422" t="s">
        <v>548</v>
      </c>
      <c r="D11" s="423">
        <v>67683056.980000004</v>
      </c>
      <c r="E11" s="424">
        <f>-4564514.87999998+1280482.38</f>
        <v>-3284032.4999999804</v>
      </c>
      <c r="F11" s="425">
        <v>-8617214.4299999997</v>
      </c>
      <c r="G11" s="426">
        <v>1240922.3400000001</v>
      </c>
      <c r="H11" s="427">
        <f>-1647851.03+130000</f>
        <v>-1517851.03</v>
      </c>
      <c r="I11" s="428">
        <f>SUM(D11:H11)</f>
        <v>55504881.360000029</v>
      </c>
      <c r="J11" s="408"/>
      <c r="K11" s="429"/>
    </row>
    <row r="12" spans="2:11" x14ac:dyDescent="0.2">
      <c r="B12" s="416"/>
      <c r="C12" s="411"/>
      <c r="D12" s="430"/>
      <c r="E12" s="408"/>
      <c r="F12" s="408"/>
      <c r="G12" s="431" t="s">
        <v>549</v>
      </c>
      <c r="H12" s="408"/>
      <c r="I12" s="432"/>
      <c r="J12" s="408"/>
    </row>
    <row r="13" spans="2:11" ht="13.5" thickBot="1" x14ac:dyDescent="0.25">
      <c r="B13" s="416"/>
      <c r="C13" s="414"/>
      <c r="D13" s="430"/>
      <c r="E13" s="411"/>
      <c r="F13" s="414"/>
      <c r="G13" s="433" t="s">
        <v>550</v>
      </c>
      <c r="H13" s="408"/>
      <c r="I13" s="432"/>
      <c r="J13" s="408"/>
    </row>
    <row r="14" spans="2:11" ht="13.5" thickBot="1" x14ac:dyDescent="0.25">
      <c r="B14" s="416"/>
      <c r="C14" s="410" t="s">
        <v>551</v>
      </c>
      <c r="D14" s="423">
        <v>26686217.73</v>
      </c>
      <c r="E14" s="424">
        <v>28818610.640000001</v>
      </c>
      <c r="F14" s="411"/>
      <c r="G14" s="433" t="s">
        <v>552</v>
      </c>
      <c r="H14" s="408"/>
      <c r="I14" s="434">
        <f>SUM(D14:F14)</f>
        <v>55504828.370000005</v>
      </c>
      <c r="J14" s="411"/>
    </row>
    <row r="15" spans="2:11" x14ac:dyDescent="0.2">
      <c r="B15" s="416"/>
      <c r="C15" s="411"/>
      <c r="D15" s="411"/>
      <c r="E15" s="411"/>
      <c r="F15" s="411"/>
      <c r="G15" s="411"/>
      <c r="H15" s="408"/>
      <c r="I15" s="435"/>
      <c r="J15" s="408"/>
    </row>
    <row r="16" spans="2:11" ht="13.5" thickBot="1" x14ac:dyDescent="0.25">
      <c r="B16" s="436"/>
      <c r="C16" s="437" t="s">
        <v>553</v>
      </c>
      <c r="D16" s="438">
        <f>D14-B11</f>
        <v>-52.990000002086163</v>
      </c>
      <c r="E16" s="414"/>
      <c r="F16" s="411"/>
      <c r="G16" s="411"/>
      <c r="H16" s="408"/>
      <c r="I16" s="432"/>
      <c r="J16" s="439"/>
    </row>
    <row r="17" spans="2:13" ht="13.5" thickBot="1" x14ac:dyDescent="0.25">
      <c r="B17" s="416"/>
      <c r="C17" s="411"/>
      <c r="D17" s="440"/>
      <c r="E17" s="411"/>
      <c r="F17" s="411"/>
      <c r="G17" s="411"/>
      <c r="H17" s="441" t="s">
        <v>554</v>
      </c>
      <c r="I17" s="442">
        <f>I11-I14</f>
        <v>52.990000024437904</v>
      </c>
      <c r="J17" s="443"/>
      <c r="K17" s="444"/>
    </row>
    <row r="18" spans="2:13" x14ac:dyDescent="0.2">
      <c r="B18" s="416"/>
      <c r="C18" s="414"/>
      <c r="D18" s="445"/>
      <c r="E18" s="446"/>
      <c r="F18" s="446"/>
      <c r="G18" s="446"/>
      <c r="H18" s="430"/>
      <c r="I18" s="447"/>
      <c r="J18" s="439"/>
    </row>
    <row r="19" spans="2:13" ht="13.5" thickBot="1" x14ac:dyDescent="0.25">
      <c r="B19" s="448"/>
      <c r="C19" s="449"/>
      <c r="D19" s="450"/>
      <c r="E19" s="451"/>
      <c r="F19" s="450"/>
      <c r="G19" s="450"/>
      <c r="H19" s="451"/>
      <c r="I19" s="452"/>
    </row>
    <row r="20" spans="2:13" x14ac:dyDescent="0.2">
      <c r="D20"/>
      <c r="E20"/>
      <c r="F20"/>
      <c r="G20"/>
      <c r="H20"/>
      <c r="I20" s="453"/>
      <c r="J20"/>
      <c r="K20" s="454"/>
      <c r="L20"/>
      <c r="M20"/>
    </row>
    <row r="21" spans="2:13" s="482" customFormat="1" x14ac:dyDescent="0.2">
      <c r="B21" s="443"/>
      <c r="C21" s="430"/>
      <c r="D21" s="480"/>
      <c r="E21" s="480"/>
      <c r="F21" s="480"/>
      <c r="G21" s="480"/>
      <c r="H21" s="480"/>
      <c r="I21" s="480"/>
      <c r="J21" s="471"/>
      <c r="K21" s="474"/>
      <c r="L21" s="480"/>
      <c r="M21" s="480"/>
    </row>
    <row r="22" spans="2:13" s="475" customFormat="1" x14ac:dyDescent="0.2">
      <c r="B22" s="476"/>
      <c r="C22" s="476"/>
      <c r="D22" s="477"/>
      <c r="E22" s="478"/>
      <c r="F22" s="479"/>
      <c r="G22" s="477"/>
      <c r="H22" s="480"/>
      <c r="I22" s="480"/>
      <c r="J22" s="481"/>
      <c r="K22" s="481"/>
      <c r="L22" s="480"/>
      <c r="M22" s="480"/>
    </row>
    <row r="23" spans="2:13" s="475" customFormat="1" x14ac:dyDescent="0.2">
      <c r="B23" s="476"/>
      <c r="C23" s="476"/>
      <c r="D23" s="477"/>
      <c r="E23" s="478"/>
      <c r="F23" s="479"/>
      <c r="G23" s="477"/>
      <c r="H23" s="480"/>
      <c r="I23" s="480"/>
      <c r="J23" s="481"/>
      <c r="K23" s="481"/>
      <c r="L23" s="480"/>
      <c r="M23" s="480"/>
    </row>
    <row r="24" spans="2:13" s="482" customFormat="1" x14ac:dyDescent="0.2">
      <c r="B24" s="430"/>
      <c r="C24" s="430"/>
      <c r="D24" s="430"/>
      <c r="E24" s="455"/>
      <c r="F24" s="430"/>
      <c r="G24" s="430"/>
      <c r="H24" s="430"/>
      <c r="I24" s="430"/>
    </row>
    <row r="25" spans="2:13" s="482" customFormat="1" x14ac:dyDescent="0.2">
      <c r="B25" s="430"/>
      <c r="C25" s="430"/>
      <c r="D25" s="430"/>
      <c r="E25" s="483"/>
      <c r="F25" s="430"/>
      <c r="G25" s="430"/>
      <c r="H25" s="430"/>
      <c r="I25" s="430"/>
    </row>
    <row r="26" spans="2:13" s="482" customFormat="1" x14ac:dyDescent="0.2">
      <c r="B26" s="430"/>
      <c r="C26" s="430"/>
      <c r="D26" s="430"/>
      <c r="E26" s="455"/>
      <c r="F26" s="430"/>
      <c r="G26" s="430"/>
      <c r="H26" s="430"/>
      <c r="I26" s="430"/>
    </row>
    <row r="27" spans="2:13" s="482" customFormat="1" x14ac:dyDescent="0.2">
      <c r="B27" s="430"/>
      <c r="C27" s="430"/>
      <c r="D27" s="430"/>
      <c r="E27" s="483"/>
      <c r="F27" s="430"/>
      <c r="G27" s="430"/>
      <c r="H27" s="430"/>
      <c r="I27" s="430"/>
    </row>
    <row r="28" spans="2:13" s="482" customFormat="1" x14ac:dyDescent="0.2">
      <c r="B28" s="430"/>
      <c r="C28" s="430"/>
      <c r="D28" s="430"/>
      <c r="E28" s="430"/>
      <c r="F28" s="430"/>
      <c r="G28" s="430"/>
      <c r="H28" s="430"/>
      <c r="I28" s="430"/>
    </row>
    <row r="29" spans="2:13" s="482" customFormat="1" x14ac:dyDescent="0.2">
      <c r="B29" s="430"/>
      <c r="C29" s="430"/>
      <c r="D29" s="430"/>
      <c r="E29" s="430"/>
      <c r="F29" s="430"/>
      <c r="G29" s="430"/>
      <c r="H29" s="430"/>
      <c r="I29" s="430"/>
    </row>
    <row r="30" spans="2:13" s="482" customFormat="1" ht="18" x14ac:dyDescent="0.2">
      <c r="B30" s="472"/>
      <c r="C30" s="430"/>
      <c r="D30" s="430"/>
      <c r="E30" s="430"/>
      <c r="F30" s="430"/>
      <c r="G30" s="430"/>
      <c r="H30" s="430"/>
      <c r="I30" s="430"/>
    </row>
    <row r="31" spans="2:13" s="482" customFormat="1" x14ac:dyDescent="0.2">
      <c r="B31" s="430"/>
      <c r="C31" s="484"/>
      <c r="D31" s="484"/>
      <c r="E31" s="430"/>
      <c r="F31" s="430"/>
      <c r="G31" s="430"/>
      <c r="H31" s="430"/>
      <c r="I31" s="430"/>
    </row>
    <row r="32" spans="2:13" s="482" customFormat="1" x14ac:dyDescent="0.2">
      <c r="B32" s="483"/>
      <c r="C32" s="485"/>
      <c r="D32" s="430"/>
      <c r="E32" s="483"/>
      <c r="F32" s="430"/>
      <c r="G32" s="430"/>
      <c r="H32" s="430"/>
      <c r="I32" s="430"/>
    </row>
    <row r="33" spans="2:9" s="482" customFormat="1" x14ac:dyDescent="0.2">
      <c r="B33" s="430"/>
      <c r="C33" s="430"/>
      <c r="D33" s="430"/>
      <c r="E33" s="430"/>
      <c r="F33" s="430"/>
      <c r="G33" s="430"/>
      <c r="H33" s="430"/>
      <c r="I33" s="430"/>
    </row>
    <row r="34" spans="2:9" s="482" customFormat="1" x14ac:dyDescent="0.2">
      <c r="B34" s="483"/>
      <c r="C34" s="486"/>
      <c r="D34" s="430"/>
      <c r="E34" s="483"/>
      <c r="F34" s="430"/>
      <c r="G34" s="430"/>
      <c r="H34" s="430"/>
      <c r="I34" s="430"/>
    </row>
    <row r="35" spans="2:9" s="482" customFormat="1" x14ac:dyDescent="0.2">
      <c r="B35" s="430"/>
      <c r="C35" s="430"/>
      <c r="D35" s="430"/>
      <c r="E35" s="430"/>
      <c r="F35" s="430"/>
      <c r="G35" s="430"/>
      <c r="H35" s="430"/>
      <c r="I35" s="430"/>
    </row>
    <row r="36" spans="2:9" s="482" customFormat="1" x14ac:dyDescent="0.2">
      <c r="B36" s="443"/>
      <c r="C36" s="430"/>
      <c r="D36" s="430"/>
      <c r="E36" s="483"/>
      <c r="F36" s="430"/>
      <c r="G36" s="430"/>
      <c r="H36" s="430"/>
      <c r="I36" s="430"/>
    </row>
    <row r="37" spans="2:9" s="482" customFormat="1" x14ac:dyDescent="0.2">
      <c r="B37" s="430"/>
      <c r="C37" s="430"/>
      <c r="D37" s="430"/>
      <c r="E37" s="430"/>
      <c r="F37" s="430"/>
      <c r="G37" s="430"/>
      <c r="H37" s="430"/>
      <c r="I37" s="430"/>
    </row>
    <row r="38" spans="2:9" s="482" customFormat="1" x14ac:dyDescent="0.2">
      <c r="B38" s="430"/>
      <c r="C38" s="430"/>
      <c r="D38" s="430"/>
      <c r="E38" s="430"/>
      <c r="F38" s="430"/>
      <c r="G38" s="430"/>
      <c r="H38" s="430"/>
      <c r="I38" s="430"/>
    </row>
    <row r="39" spans="2:9" s="482" customFormat="1" ht="15" x14ac:dyDescent="0.2">
      <c r="B39" s="487"/>
      <c r="C39" s="430"/>
      <c r="D39" s="430"/>
      <c r="E39" s="430"/>
      <c r="F39" s="430"/>
      <c r="G39" s="430"/>
      <c r="H39" s="430"/>
      <c r="I39" s="430"/>
    </row>
    <row r="40" spans="2:9" s="482" customFormat="1" x14ac:dyDescent="0.2">
      <c r="B40" s="430"/>
      <c r="C40" s="484"/>
      <c r="D40" s="484"/>
      <c r="E40" s="430"/>
      <c r="F40" s="430"/>
      <c r="G40" s="430"/>
      <c r="H40" s="430"/>
      <c r="I40" s="430"/>
    </row>
    <row r="41" spans="2:9" s="482" customFormat="1" x14ac:dyDescent="0.2">
      <c r="B41" s="483"/>
      <c r="C41" s="485"/>
      <c r="D41" s="430"/>
      <c r="E41" s="483"/>
      <c r="F41" s="430"/>
      <c r="G41" s="430"/>
      <c r="H41" s="430"/>
      <c r="I41" s="430"/>
    </row>
    <row r="42" spans="2:9" s="482" customFormat="1" x14ac:dyDescent="0.2">
      <c r="B42" s="483"/>
      <c r="C42" s="430"/>
      <c r="D42" s="430"/>
      <c r="E42" s="483"/>
      <c r="F42" s="430"/>
      <c r="G42" s="430"/>
      <c r="H42" s="430"/>
      <c r="I42" s="430"/>
    </row>
    <row r="43" spans="2:9" s="482" customFormat="1" x14ac:dyDescent="0.2">
      <c r="B43" s="483"/>
      <c r="C43" s="430"/>
      <c r="D43" s="430"/>
      <c r="E43" s="430"/>
      <c r="F43" s="430"/>
      <c r="G43" s="430"/>
      <c r="H43" s="430"/>
      <c r="I43" s="430"/>
    </row>
    <row r="44" spans="2:9" s="482" customFormat="1" x14ac:dyDescent="0.2">
      <c r="B44" s="488"/>
      <c r="C44" s="486"/>
      <c r="D44" s="430"/>
      <c r="E44" s="430"/>
      <c r="F44" s="430"/>
      <c r="G44" s="430"/>
      <c r="H44" s="430"/>
      <c r="I44" s="430"/>
    </row>
    <row r="45" spans="2:9" s="482" customFormat="1" x14ac:dyDescent="0.2">
      <c r="B45" s="443"/>
      <c r="C45" s="430"/>
      <c r="D45" s="430"/>
      <c r="E45" s="483"/>
      <c r="F45" s="430"/>
      <c r="G45" s="430"/>
      <c r="H45" s="430"/>
      <c r="I45" s="430"/>
    </row>
    <row r="46" spans="2:9" s="482" customFormat="1" x14ac:dyDescent="0.2">
      <c r="B46" s="430"/>
      <c r="C46" s="430"/>
      <c r="D46" s="430"/>
      <c r="E46" s="430"/>
      <c r="F46" s="430"/>
      <c r="G46" s="430"/>
      <c r="H46" s="430"/>
      <c r="I46" s="430"/>
    </row>
    <row r="47" spans="2:9" s="482" customFormat="1" ht="15" x14ac:dyDescent="0.2">
      <c r="B47" s="487"/>
      <c r="C47" s="430"/>
      <c r="D47" s="430"/>
      <c r="E47" s="430"/>
      <c r="F47" s="430"/>
      <c r="G47" s="430"/>
      <c r="H47" s="430"/>
      <c r="I47" s="430"/>
    </row>
    <row r="48" spans="2:9" s="482" customFormat="1" x14ac:dyDescent="0.2">
      <c r="B48" s="430"/>
      <c r="C48" s="484"/>
      <c r="D48" s="484"/>
      <c r="E48" s="430"/>
      <c r="F48" s="430"/>
      <c r="G48" s="430"/>
      <c r="H48" s="430"/>
      <c r="I48" s="430"/>
    </row>
    <row r="49" spans="2:9" s="482" customFormat="1" x14ac:dyDescent="0.2">
      <c r="B49" s="483"/>
      <c r="C49" s="485"/>
      <c r="D49" s="430"/>
      <c r="E49" s="483"/>
      <c r="F49" s="430"/>
      <c r="G49" s="430"/>
      <c r="H49" s="430"/>
      <c r="I49" s="430"/>
    </row>
    <row r="50" spans="2:9" s="482" customFormat="1" x14ac:dyDescent="0.2">
      <c r="B50" s="488"/>
      <c r="C50" s="489"/>
      <c r="D50" s="430"/>
      <c r="E50" s="430"/>
      <c r="F50" s="430"/>
      <c r="G50" s="430"/>
      <c r="H50" s="430"/>
      <c r="I50" s="430"/>
    </row>
    <row r="51" spans="2:9" s="482" customFormat="1" x14ac:dyDescent="0.2">
      <c r="B51" s="488"/>
      <c r="C51" s="490"/>
      <c r="D51" s="430"/>
      <c r="E51" s="430"/>
      <c r="F51" s="430"/>
      <c r="G51" s="430"/>
      <c r="H51" s="430"/>
      <c r="I51" s="430"/>
    </row>
    <row r="52" spans="2:9" s="482" customFormat="1" x14ac:dyDescent="0.2">
      <c r="B52" s="488"/>
      <c r="C52" s="456"/>
      <c r="D52" s="430"/>
      <c r="E52" s="430"/>
      <c r="F52" s="430"/>
      <c r="G52" s="430"/>
      <c r="H52" s="430"/>
      <c r="I52" s="430"/>
    </row>
    <row r="53" spans="2:9" s="482" customFormat="1" ht="12.75" customHeight="1" x14ac:dyDescent="0.2">
      <c r="B53" s="443"/>
      <c r="C53" s="430"/>
      <c r="D53" s="430"/>
      <c r="E53" s="430"/>
      <c r="F53" s="430"/>
      <c r="G53" s="430"/>
      <c r="H53" s="430"/>
      <c r="I53" s="430"/>
    </row>
    <row r="54" spans="2:9" s="482" customFormat="1" x14ac:dyDescent="0.2">
      <c r="B54" s="430"/>
      <c r="C54" s="430"/>
      <c r="D54" s="430"/>
      <c r="E54" s="430"/>
      <c r="F54" s="430"/>
      <c r="G54" s="430"/>
      <c r="H54" s="430"/>
      <c r="I54" s="430"/>
    </row>
    <row r="55" spans="2:9" s="482" customFormat="1" x14ac:dyDescent="0.2">
      <c r="B55" s="430"/>
      <c r="C55" s="430"/>
      <c r="D55" s="483"/>
      <c r="E55" s="430"/>
      <c r="F55" s="430"/>
      <c r="G55" s="430"/>
      <c r="H55" s="430"/>
      <c r="I55" s="430"/>
    </row>
    <row r="56" spans="2:9" s="482" customFormat="1" x14ac:dyDescent="0.2">
      <c r="B56" s="430"/>
      <c r="C56" s="430"/>
      <c r="D56" s="483"/>
      <c r="E56" s="430"/>
      <c r="F56" s="430"/>
      <c r="G56" s="430"/>
      <c r="H56" s="430"/>
      <c r="I56" s="430"/>
    </row>
    <row r="57" spans="2:9" s="482" customFormat="1" x14ac:dyDescent="0.2">
      <c r="B57" s="430"/>
      <c r="C57" s="430"/>
      <c r="D57" s="430"/>
      <c r="E57" s="430"/>
      <c r="F57" s="430"/>
      <c r="G57" s="430"/>
      <c r="H57" s="430"/>
      <c r="I57" s="430"/>
    </row>
    <row r="58" spans="2:9" s="482" customFormat="1" x14ac:dyDescent="0.2">
      <c r="B58" s="430"/>
      <c r="C58" s="430"/>
      <c r="D58" s="430"/>
      <c r="E58" s="430"/>
      <c r="F58" s="430"/>
      <c r="G58" s="430"/>
      <c r="H58" s="430"/>
      <c r="I58" s="430"/>
    </row>
    <row r="59" spans="2:9" s="482" customFormat="1" x14ac:dyDescent="0.2">
      <c r="B59" s="430"/>
      <c r="C59" s="430"/>
      <c r="D59" s="430"/>
      <c r="E59" s="430"/>
      <c r="F59" s="430"/>
      <c r="G59" s="430"/>
      <c r="H59" s="430"/>
      <c r="I59" s="430"/>
    </row>
    <row r="60" spans="2:9" s="482" customFormat="1" x14ac:dyDescent="0.2">
      <c r="B60" s="430"/>
      <c r="C60" s="430"/>
      <c r="D60" s="430"/>
      <c r="E60" s="430"/>
      <c r="F60" s="430"/>
      <c r="G60" s="430"/>
      <c r="H60" s="430"/>
      <c r="I60" s="430"/>
    </row>
    <row r="61" spans="2:9" s="482" customFormat="1" x14ac:dyDescent="0.2">
      <c r="B61" s="430"/>
      <c r="C61" s="430"/>
      <c r="D61" s="430"/>
      <c r="E61" s="430"/>
      <c r="F61" s="430"/>
      <c r="G61" s="430"/>
      <c r="H61" s="430"/>
      <c r="I61" s="430"/>
    </row>
    <row r="62" spans="2:9" s="482" customFormat="1" x14ac:dyDescent="0.2">
      <c r="B62" s="430"/>
      <c r="C62" s="430"/>
      <c r="D62" s="430"/>
      <c r="E62" s="430"/>
      <c r="F62" s="430"/>
      <c r="G62" s="430"/>
      <c r="H62" s="430"/>
      <c r="I62" s="430"/>
    </row>
    <row r="63" spans="2:9" s="482" customFormat="1" x14ac:dyDescent="0.2">
      <c r="B63" s="430"/>
      <c r="C63" s="430"/>
      <c r="D63" s="430"/>
      <c r="E63" s="430"/>
      <c r="F63" s="430"/>
      <c r="G63" s="430"/>
      <c r="H63" s="430"/>
      <c r="I63" s="430"/>
    </row>
    <row r="64" spans="2:9" s="482" customFormat="1" x14ac:dyDescent="0.2">
      <c r="B64" s="430"/>
      <c r="C64" s="430"/>
      <c r="D64" s="430"/>
      <c r="E64" s="430"/>
      <c r="F64" s="430"/>
      <c r="G64" s="430"/>
      <c r="H64" s="430"/>
      <c r="I64" s="430"/>
    </row>
    <row r="65" spans="2:9" s="482" customFormat="1" x14ac:dyDescent="0.2">
      <c r="B65" s="430"/>
      <c r="C65" s="430"/>
      <c r="D65" s="430"/>
      <c r="E65" s="430"/>
      <c r="F65" s="430"/>
      <c r="G65" s="430"/>
      <c r="H65" s="430"/>
      <c r="I65" s="430"/>
    </row>
    <row r="66" spans="2:9" s="482" customFormat="1" x14ac:dyDescent="0.2">
      <c r="B66" s="430"/>
      <c r="C66" s="430"/>
      <c r="D66" s="430"/>
      <c r="E66" s="430"/>
      <c r="F66" s="430"/>
      <c r="G66" s="430"/>
      <c r="H66" s="430"/>
      <c r="I66" s="430"/>
    </row>
    <row r="67" spans="2:9" s="482" customFormat="1" x14ac:dyDescent="0.2">
      <c r="B67" s="430"/>
      <c r="C67" s="430"/>
      <c r="D67" s="430"/>
      <c r="E67" s="430"/>
      <c r="F67" s="430"/>
      <c r="G67" s="430"/>
      <c r="H67" s="430"/>
      <c r="I67" s="430"/>
    </row>
    <row r="68" spans="2:9" s="482" customFormat="1" x14ac:dyDescent="0.2">
      <c r="B68" s="430"/>
      <c r="C68" s="430"/>
      <c r="D68" s="430"/>
      <c r="E68" s="430"/>
      <c r="F68" s="430"/>
      <c r="G68" s="430"/>
      <c r="H68" s="430"/>
      <c r="I68" s="430"/>
    </row>
    <row r="69" spans="2:9" s="482" customFormat="1" x14ac:dyDescent="0.2">
      <c r="B69" s="430"/>
      <c r="C69" s="430"/>
      <c r="D69" s="430"/>
      <c r="E69" s="430"/>
      <c r="F69" s="430"/>
      <c r="G69" s="430"/>
      <c r="H69" s="430"/>
      <c r="I69" s="430"/>
    </row>
    <row r="70" spans="2:9" s="482" customFormat="1" x14ac:dyDescent="0.2">
      <c r="B70" s="430"/>
      <c r="C70" s="430"/>
      <c r="D70" s="430"/>
      <c r="E70" s="430"/>
      <c r="F70" s="430"/>
      <c r="G70" s="430"/>
      <c r="H70" s="430"/>
      <c r="I70" s="430"/>
    </row>
    <row r="71" spans="2:9" s="482" customFormat="1" x14ac:dyDescent="0.2">
      <c r="B71" s="430"/>
      <c r="C71" s="430"/>
      <c r="D71" s="430"/>
      <c r="E71" s="430"/>
      <c r="F71" s="430"/>
      <c r="G71" s="430"/>
      <c r="H71" s="430"/>
      <c r="I71" s="430"/>
    </row>
    <row r="72" spans="2:9" s="482" customFormat="1" x14ac:dyDescent="0.2">
      <c r="B72" s="430"/>
      <c r="C72" s="430"/>
      <c r="D72" s="430"/>
      <c r="E72" s="430"/>
      <c r="F72" s="430"/>
      <c r="G72" s="430"/>
      <c r="H72" s="430"/>
      <c r="I72" s="430"/>
    </row>
    <row r="73" spans="2:9" s="482" customFormat="1" x14ac:dyDescent="0.2">
      <c r="B73" s="430"/>
      <c r="C73" s="430"/>
      <c r="D73" s="430"/>
      <c r="E73" s="430"/>
      <c r="F73" s="430"/>
      <c r="G73" s="430"/>
      <c r="H73" s="430"/>
      <c r="I73" s="430"/>
    </row>
    <row r="74" spans="2:9" s="482" customFormat="1" x14ac:dyDescent="0.2">
      <c r="B74" s="430"/>
      <c r="C74" s="430"/>
      <c r="D74" s="430"/>
      <c r="E74" s="430"/>
      <c r="F74" s="430"/>
      <c r="G74" s="430"/>
      <c r="H74" s="430"/>
      <c r="I74" s="430"/>
    </row>
    <row r="75" spans="2:9" s="482" customFormat="1" x14ac:dyDescent="0.2">
      <c r="B75" s="430"/>
      <c r="C75" s="430"/>
      <c r="D75" s="430"/>
      <c r="E75" s="430"/>
      <c r="F75" s="430"/>
      <c r="G75" s="430"/>
      <c r="H75" s="430"/>
      <c r="I75" s="430"/>
    </row>
    <row r="76" spans="2:9" s="482" customFormat="1" x14ac:dyDescent="0.2">
      <c r="B76" s="430"/>
      <c r="C76" s="430"/>
      <c r="D76" s="430"/>
      <c r="E76" s="430"/>
      <c r="F76" s="430"/>
      <c r="G76" s="430"/>
      <c r="H76" s="430"/>
      <c r="I76" s="430"/>
    </row>
    <row r="77" spans="2:9" s="482" customFormat="1" x14ac:dyDescent="0.2">
      <c r="B77" s="430"/>
      <c r="C77" s="430"/>
      <c r="D77" s="430"/>
      <c r="E77" s="430"/>
      <c r="F77" s="430"/>
      <c r="G77" s="430"/>
      <c r="H77" s="430"/>
      <c r="I77" s="430"/>
    </row>
    <row r="78" spans="2:9" s="482" customFormat="1" x14ac:dyDescent="0.2">
      <c r="B78" s="430"/>
      <c r="C78" s="430"/>
      <c r="D78" s="430"/>
      <c r="E78" s="430"/>
      <c r="F78" s="430"/>
      <c r="G78" s="430"/>
      <c r="H78" s="430"/>
      <c r="I78" s="430"/>
    </row>
    <row r="79" spans="2:9" s="482" customFormat="1" x14ac:dyDescent="0.2">
      <c r="B79" s="430"/>
      <c r="C79" s="430"/>
      <c r="D79" s="430"/>
      <c r="E79" s="430"/>
      <c r="F79" s="430"/>
      <c r="G79" s="430"/>
      <c r="H79" s="430"/>
      <c r="I79" s="430"/>
    </row>
    <row r="80" spans="2:9" s="482" customFormat="1" x14ac:dyDescent="0.2">
      <c r="B80" s="430"/>
      <c r="C80" s="430"/>
      <c r="D80" s="430"/>
      <c r="E80" s="430"/>
      <c r="F80" s="430"/>
      <c r="G80" s="430"/>
      <c r="H80" s="430"/>
      <c r="I80" s="430"/>
    </row>
    <row r="81" spans="2:9" s="482" customFormat="1" x14ac:dyDescent="0.2">
      <c r="B81" s="430"/>
      <c r="C81" s="430"/>
      <c r="D81" s="430"/>
      <c r="E81" s="430"/>
      <c r="F81" s="430"/>
      <c r="G81" s="430"/>
      <c r="H81" s="430"/>
      <c r="I81" s="430"/>
    </row>
    <row r="82" spans="2:9" s="482" customFormat="1" x14ac:dyDescent="0.2">
      <c r="B82" s="430"/>
      <c r="C82" s="430"/>
      <c r="D82" s="430"/>
      <c r="E82" s="430"/>
      <c r="F82" s="430"/>
      <c r="G82" s="430"/>
      <c r="H82" s="430"/>
      <c r="I82" s="430"/>
    </row>
    <row r="83" spans="2:9" s="482" customFormat="1" x14ac:dyDescent="0.2">
      <c r="B83" s="430"/>
      <c r="C83" s="430"/>
      <c r="D83" s="430"/>
      <c r="E83" s="430"/>
      <c r="F83" s="430"/>
      <c r="G83" s="430"/>
      <c r="H83" s="430"/>
      <c r="I83" s="430"/>
    </row>
    <row r="84" spans="2:9" s="482" customFormat="1" x14ac:dyDescent="0.2">
      <c r="B84" s="430"/>
      <c r="C84" s="430"/>
      <c r="D84" s="430"/>
      <c r="E84" s="430"/>
      <c r="F84" s="430"/>
      <c r="G84" s="430"/>
      <c r="H84" s="430"/>
      <c r="I84" s="430"/>
    </row>
    <row r="85" spans="2:9" s="482" customFormat="1" x14ac:dyDescent="0.2">
      <c r="B85" s="430"/>
      <c r="C85" s="430"/>
      <c r="D85" s="430"/>
      <c r="E85" s="430"/>
      <c r="F85" s="430"/>
      <c r="G85" s="430"/>
      <c r="H85" s="430"/>
      <c r="I85" s="430"/>
    </row>
    <row r="86" spans="2:9" s="482" customFormat="1" x14ac:dyDescent="0.2">
      <c r="B86" s="430"/>
      <c r="C86" s="430"/>
      <c r="D86" s="430"/>
      <c r="E86" s="430"/>
      <c r="F86" s="430"/>
      <c r="G86" s="430"/>
      <c r="H86" s="430"/>
      <c r="I86" s="430"/>
    </row>
    <row r="87" spans="2:9" s="482" customFormat="1" x14ac:dyDescent="0.2">
      <c r="B87" s="430"/>
      <c r="C87" s="430"/>
      <c r="D87" s="430"/>
      <c r="E87" s="430"/>
      <c r="F87" s="430"/>
      <c r="G87" s="430"/>
      <c r="H87" s="430"/>
      <c r="I87" s="430"/>
    </row>
    <row r="88" spans="2:9" s="482" customFormat="1" x14ac:dyDescent="0.2">
      <c r="B88" s="430"/>
      <c r="C88" s="430"/>
      <c r="D88" s="430"/>
      <c r="E88" s="430"/>
      <c r="F88" s="430"/>
      <c r="G88" s="430"/>
      <c r="H88" s="430"/>
      <c r="I88" s="430"/>
    </row>
    <row r="89" spans="2:9" s="482" customFormat="1" x14ac:dyDescent="0.2">
      <c r="B89" s="430"/>
      <c r="C89" s="430"/>
      <c r="D89" s="430"/>
      <c r="E89" s="430"/>
      <c r="F89" s="430"/>
      <c r="G89" s="430"/>
      <c r="H89" s="430"/>
      <c r="I89" s="430"/>
    </row>
    <row r="90" spans="2:9" s="482" customFormat="1" x14ac:dyDescent="0.2">
      <c r="B90" s="430"/>
      <c r="C90" s="430"/>
      <c r="D90" s="430"/>
      <c r="E90" s="430"/>
      <c r="F90" s="430"/>
      <c r="G90" s="430"/>
      <c r="H90" s="430"/>
      <c r="I90" s="430"/>
    </row>
    <row r="91" spans="2:9" s="482" customFormat="1" x14ac:dyDescent="0.2">
      <c r="B91" s="430"/>
      <c r="C91" s="430"/>
      <c r="D91" s="430"/>
      <c r="E91" s="430"/>
      <c r="F91" s="430"/>
      <c r="G91" s="430"/>
      <c r="H91" s="430"/>
      <c r="I91" s="430"/>
    </row>
    <row r="92" spans="2:9" s="482" customFormat="1" x14ac:dyDescent="0.2">
      <c r="B92" s="430"/>
      <c r="C92" s="430"/>
      <c r="D92" s="430"/>
      <c r="E92" s="430"/>
      <c r="F92" s="430"/>
      <c r="G92" s="430"/>
      <c r="H92" s="430"/>
      <c r="I92" s="430"/>
    </row>
    <row r="93" spans="2:9" s="482" customFormat="1" x14ac:dyDescent="0.2">
      <c r="B93" s="430"/>
      <c r="C93" s="430"/>
      <c r="D93" s="430"/>
      <c r="E93" s="430"/>
      <c r="F93" s="430"/>
      <c r="G93" s="430"/>
      <c r="H93" s="430"/>
      <c r="I93" s="430"/>
    </row>
    <row r="94" spans="2:9" s="482" customFormat="1" x14ac:dyDescent="0.2">
      <c r="B94" s="430"/>
      <c r="C94" s="430"/>
      <c r="D94" s="430"/>
      <c r="E94" s="430"/>
      <c r="F94" s="430"/>
      <c r="G94" s="430"/>
      <c r="H94" s="430"/>
      <c r="I94" s="430"/>
    </row>
    <row r="95" spans="2:9" s="482" customFormat="1" x14ac:dyDescent="0.2">
      <c r="B95" s="430"/>
      <c r="C95" s="430"/>
      <c r="D95" s="430"/>
      <c r="E95" s="430"/>
      <c r="F95" s="430"/>
      <c r="G95" s="430"/>
      <c r="H95" s="430"/>
      <c r="I95" s="430"/>
    </row>
    <row r="96" spans="2:9" s="482" customFormat="1" x14ac:dyDescent="0.2">
      <c r="B96" s="430"/>
      <c r="C96" s="430"/>
      <c r="D96" s="430"/>
      <c r="E96" s="430"/>
      <c r="F96" s="430"/>
      <c r="G96" s="430"/>
      <c r="H96" s="430"/>
      <c r="I96" s="430"/>
    </row>
    <row r="97" spans="2:9" s="482" customFormat="1" x14ac:dyDescent="0.2">
      <c r="B97" s="430"/>
      <c r="C97" s="430"/>
      <c r="D97" s="430"/>
      <c r="E97" s="430"/>
      <c r="F97" s="430"/>
      <c r="G97" s="430"/>
      <c r="H97" s="430"/>
      <c r="I97" s="430"/>
    </row>
    <row r="98" spans="2:9" s="482" customFormat="1" x14ac:dyDescent="0.2">
      <c r="B98" s="430"/>
      <c r="C98" s="430"/>
      <c r="D98" s="430"/>
      <c r="E98" s="430"/>
      <c r="F98" s="430"/>
      <c r="G98" s="430"/>
      <c r="H98" s="430"/>
      <c r="I98" s="430"/>
    </row>
    <row r="99" spans="2:9" s="482" customFormat="1" x14ac:dyDescent="0.2">
      <c r="B99" s="430"/>
      <c r="C99" s="430"/>
      <c r="D99" s="430"/>
      <c r="E99" s="430"/>
      <c r="F99" s="430"/>
      <c r="G99" s="430"/>
      <c r="H99" s="430"/>
      <c r="I99" s="430"/>
    </row>
    <row r="100" spans="2:9" s="482" customFormat="1" x14ac:dyDescent="0.2">
      <c r="B100" s="430"/>
      <c r="C100" s="430"/>
      <c r="D100" s="430"/>
      <c r="E100" s="430"/>
      <c r="F100" s="430"/>
      <c r="G100" s="430"/>
      <c r="H100" s="430"/>
      <c r="I100" s="430"/>
    </row>
    <row r="101" spans="2:9" s="482" customFormat="1" x14ac:dyDescent="0.2">
      <c r="B101" s="430"/>
      <c r="C101" s="430"/>
      <c r="D101" s="430"/>
      <c r="E101" s="430"/>
      <c r="F101" s="430"/>
      <c r="G101" s="430"/>
      <c r="H101" s="430"/>
      <c r="I101" s="430"/>
    </row>
    <row r="102" spans="2:9" s="482" customFormat="1" x14ac:dyDescent="0.2">
      <c r="B102" s="430"/>
      <c r="C102" s="430"/>
      <c r="D102" s="430"/>
      <c r="E102" s="430"/>
      <c r="F102" s="430"/>
      <c r="G102" s="430"/>
      <c r="H102" s="430"/>
      <c r="I102" s="430"/>
    </row>
    <row r="103" spans="2:9" s="482" customFormat="1" x14ac:dyDescent="0.2">
      <c r="B103" s="430"/>
      <c r="C103" s="430"/>
      <c r="D103" s="430"/>
      <c r="E103" s="430"/>
      <c r="F103" s="430"/>
      <c r="G103" s="430"/>
      <c r="H103" s="430"/>
      <c r="I103" s="430"/>
    </row>
    <row r="104" spans="2:9" s="482" customFormat="1" x14ac:dyDescent="0.2">
      <c r="B104" s="430"/>
      <c r="C104" s="430"/>
      <c r="D104" s="430"/>
      <c r="E104" s="430"/>
      <c r="F104" s="430"/>
      <c r="G104" s="430"/>
      <c r="H104" s="430"/>
      <c r="I104" s="430"/>
    </row>
    <row r="105" spans="2:9" s="482" customFormat="1" x14ac:dyDescent="0.2">
      <c r="B105" s="430"/>
      <c r="C105" s="430"/>
      <c r="D105" s="430"/>
      <c r="E105" s="430"/>
      <c r="F105" s="430"/>
      <c r="G105" s="430"/>
      <c r="H105" s="430"/>
      <c r="I105" s="430"/>
    </row>
    <row r="106" spans="2:9" s="482" customFormat="1" x14ac:dyDescent="0.2">
      <c r="B106" s="430"/>
      <c r="C106" s="430"/>
      <c r="D106" s="430"/>
      <c r="E106" s="430"/>
      <c r="F106" s="430"/>
      <c r="G106" s="430"/>
      <c r="H106" s="430"/>
      <c r="I106" s="430"/>
    </row>
    <row r="107" spans="2:9" s="482" customFormat="1" x14ac:dyDescent="0.2">
      <c r="B107" s="430"/>
      <c r="C107" s="430"/>
      <c r="D107" s="430"/>
      <c r="E107" s="430"/>
      <c r="F107" s="430"/>
      <c r="G107" s="430"/>
      <c r="H107" s="430"/>
      <c r="I107" s="430"/>
    </row>
    <row r="108" spans="2:9" s="482" customFormat="1" x14ac:dyDescent="0.2">
      <c r="B108" s="430"/>
      <c r="C108" s="430"/>
      <c r="D108" s="430"/>
      <c r="E108" s="430"/>
      <c r="F108" s="430"/>
      <c r="G108" s="430"/>
      <c r="H108" s="430"/>
      <c r="I108" s="430"/>
    </row>
    <row r="109" spans="2:9" s="482" customFormat="1" x14ac:dyDescent="0.2">
      <c r="B109" s="430"/>
      <c r="C109" s="430"/>
      <c r="D109" s="430"/>
      <c r="E109" s="430"/>
      <c r="F109" s="430"/>
      <c r="G109" s="430"/>
      <c r="H109" s="430"/>
      <c r="I109" s="430"/>
    </row>
    <row r="110" spans="2:9" s="482" customFormat="1" x14ac:dyDescent="0.2">
      <c r="B110" s="430"/>
      <c r="C110" s="430"/>
      <c r="D110" s="430"/>
      <c r="E110" s="430"/>
      <c r="F110" s="430"/>
      <c r="G110" s="430"/>
      <c r="H110" s="430"/>
      <c r="I110" s="430"/>
    </row>
    <row r="111" spans="2:9" s="482" customFormat="1" x14ac:dyDescent="0.2">
      <c r="B111" s="430"/>
      <c r="C111" s="430"/>
      <c r="D111" s="430"/>
      <c r="E111" s="430"/>
      <c r="F111" s="430"/>
      <c r="G111" s="430"/>
      <c r="H111" s="430"/>
      <c r="I111" s="430"/>
    </row>
    <row r="112" spans="2:9" s="482" customFormat="1" x14ac:dyDescent="0.2">
      <c r="B112" s="430"/>
      <c r="C112" s="430"/>
      <c r="D112" s="430"/>
      <c r="E112" s="430"/>
      <c r="F112" s="430"/>
      <c r="G112" s="430"/>
      <c r="H112" s="430"/>
      <c r="I112" s="430"/>
    </row>
    <row r="113" spans="2:9" s="482" customFormat="1" x14ac:dyDescent="0.2">
      <c r="B113" s="430"/>
      <c r="C113" s="430"/>
      <c r="D113" s="430"/>
      <c r="E113" s="430"/>
      <c r="F113" s="430"/>
      <c r="G113" s="430"/>
      <c r="H113" s="430"/>
      <c r="I113" s="430"/>
    </row>
    <row r="114" spans="2:9" s="482" customFormat="1" x14ac:dyDescent="0.2">
      <c r="B114" s="430"/>
      <c r="C114" s="430"/>
      <c r="D114" s="430"/>
      <c r="E114" s="430"/>
      <c r="F114" s="430"/>
      <c r="G114" s="430"/>
      <c r="H114" s="430"/>
      <c r="I114" s="430"/>
    </row>
    <row r="115" spans="2:9" s="482" customFormat="1" x14ac:dyDescent="0.2">
      <c r="B115" s="430"/>
      <c r="C115" s="430"/>
      <c r="D115" s="430"/>
      <c r="E115" s="430"/>
      <c r="F115" s="430"/>
      <c r="G115" s="430"/>
      <c r="H115" s="430"/>
      <c r="I115" s="430"/>
    </row>
    <row r="116" spans="2:9" s="482" customFormat="1" x14ac:dyDescent="0.2">
      <c r="B116" s="430"/>
      <c r="C116" s="430"/>
      <c r="D116" s="430"/>
      <c r="E116" s="430"/>
      <c r="F116" s="430"/>
      <c r="G116" s="430"/>
      <c r="H116" s="430"/>
      <c r="I116" s="430"/>
    </row>
    <row r="117" spans="2:9" s="482" customFormat="1" x14ac:dyDescent="0.2">
      <c r="B117" s="430"/>
      <c r="C117" s="430"/>
      <c r="D117" s="430"/>
      <c r="E117" s="430"/>
      <c r="F117" s="430"/>
      <c r="G117" s="430"/>
      <c r="H117" s="430"/>
      <c r="I117" s="430"/>
    </row>
    <row r="118" spans="2:9" s="482" customFormat="1" x14ac:dyDescent="0.2">
      <c r="B118" s="430"/>
      <c r="C118" s="430"/>
      <c r="D118" s="430"/>
      <c r="E118" s="430"/>
      <c r="F118" s="430"/>
      <c r="G118" s="430"/>
      <c r="H118" s="430"/>
      <c r="I118" s="430"/>
    </row>
    <row r="119" spans="2:9" s="482" customFormat="1" x14ac:dyDescent="0.2">
      <c r="B119" s="430"/>
      <c r="C119" s="430"/>
      <c r="D119" s="430"/>
      <c r="E119" s="430"/>
      <c r="F119" s="430"/>
      <c r="G119" s="430"/>
      <c r="H119" s="430"/>
      <c r="I119" s="430"/>
    </row>
    <row r="120" spans="2:9" s="482" customFormat="1" x14ac:dyDescent="0.2">
      <c r="B120" s="430"/>
      <c r="C120" s="430"/>
      <c r="D120" s="430"/>
      <c r="E120" s="430"/>
      <c r="F120" s="430"/>
      <c r="G120" s="430"/>
      <c r="H120" s="430"/>
      <c r="I120" s="430"/>
    </row>
    <row r="121" spans="2:9" s="482" customFormat="1" x14ac:dyDescent="0.2">
      <c r="B121" s="430"/>
      <c r="C121" s="430"/>
      <c r="D121" s="430"/>
      <c r="E121" s="430"/>
      <c r="F121" s="430"/>
      <c r="G121" s="430"/>
      <c r="H121" s="430"/>
      <c r="I121" s="430"/>
    </row>
    <row r="122" spans="2:9" s="482" customFormat="1" x14ac:dyDescent="0.2">
      <c r="B122" s="430"/>
      <c r="C122" s="430"/>
      <c r="D122" s="430"/>
      <c r="E122" s="430"/>
      <c r="F122" s="430"/>
      <c r="G122" s="430"/>
      <c r="H122" s="430"/>
      <c r="I122" s="430"/>
    </row>
    <row r="123" spans="2:9" s="482" customFormat="1" x14ac:dyDescent="0.2">
      <c r="B123" s="430"/>
      <c r="C123" s="430"/>
      <c r="D123" s="430"/>
      <c r="E123" s="430"/>
      <c r="F123" s="430"/>
      <c r="G123" s="430"/>
      <c r="H123" s="430"/>
      <c r="I123" s="430"/>
    </row>
    <row r="124" spans="2:9" s="482" customFormat="1" x14ac:dyDescent="0.2">
      <c r="B124" s="430"/>
      <c r="C124" s="430"/>
      <c r="D124" s="430"/>
      <c r="E124" s="430"/>
      <c r="F124" s="430"/>
      <c r="G124" s="430"/>
      <c r="H124" s="430"/>
      <c r="I124" s="430"/>
    </row>
    <row r="125" spans="2:9" s="482" customFormat="1" x14ac:dyDescent="0.2">
      <c r="B125" s="430"/>
      <c r="C125" s="430"/>
      <c r="D125" s="430"/>
      <c r="E125" s="430"/>
      <c r="F125" s="430"/>
      <c r="G125" s="430"/>
      <c r="H125" s="430"/>
      <c r="I125" s="430"/>
    </row>
    <row r="126" spans="2:9" s="482" customFormat="1" x14ac:dyDescent="0.2">
      <c r="B126" s="430"/>
      <c r="C126" s="430"/>
      <c r="D126" s="430"/>
      <c r="E126" s="430"/>
      <c r="F126" s="430"/>
      <c r="G126" s="430"/>
      <c r="H126" s="430"/>
      <c r="I126" s="430"/>
    </row>
    <row r="127" spans="2:9" s="482" customFormat="1" x14ac:dyDescent="0.2">
      <c r="B127" s="430"/>
      <c r="C127" s="430"/>
      <c r="D127" s="430"/>
      <c r="E127" s="430"/>
      <c r="F127" s="430"/>
      <c r="G127" s="430"/>
      <c r="H127" s="430"/>
      <c r="I127" s="430"/>
    </row>
    <row r="128" spans="2:9" s="482" customFormat="1" x14ac:dyDescent="0.2">
      <c r="B128" s="430"/>
      <c r="C128" s="430"/>
      <c r="D128" s="430"/>
      <c r="E128" s="430"/>
      <c r="F128" s="430"/>
      <c r="G128" s="430"/>
      <c r="H128" s="430"/>
      <c r="I128" s="430"/>
    </row>
    <row r="129" spans="2:9" s="482" customFormat="1" x14ac:dyDescent="0.2">
      <c r="B129" s="430"/>
      <c r="C129" s="430"/>
      <c r="D129" s="430"/>
      <c r="E129" s="430"/>
      <c r="F129" s="430"/>
      <c r="G129" s="430"/>
      <c r="H129" s="430"/>
      <c r="I129" s="430"/>
    </row>
    <row r="130" spans="2:9" s="482" customFormat="1" x14ac:dyDescent="0.2">
      <c r="B130" s="430"/>
      <c r="C130" s="430"/>
      <c r="D130" s="430"/>
      <c r="E130" s="430"/>
      <c r="F130" s="430"/>
      <c r="G130" s="430"/>
      <c r="H130" s="430"/>
      <c r="I130" s="430"/>
    </row>
    <row r="131" spans="2:9" s="482" customFormat="1" x14ac:dyDescent="0.2">
      <c r="B131" s="430"/>
      <c r="C131" s="430"/>
      <c r="D131" s="430"/>
      <c r="E131" s="430"/>
      <c r="F131" s="430"/>
      <c r="G131" s="430"/>
      <c r="H131" s="430"/>
      <c r="I131" s="430"/>
    </row>
    <row r="132" spans="2:9" s="482" customFormat="1" x14ac:dyDescent="0.2">
      <c r="B132" s="430"/>
      <c r="C132" s="430"/>
      <c r="D132" s="430"/>
      <c r="E132" s="430"/>
      <c r="F132" s="430"/>
      <c r="G132" s="430"/>
      <c r="H132" s="430"/>
      <c r="I132" s="430"/>
    </row>
    <row r="133" spans="2:9" s="482" customFormat="1" x14ac:dyDescent="0.2">
      <c r="B133" s="430"/>
      <c r="C133" s="430"/>
      <c r="D133" s="430"/>
      <c r="E133" s="430"/>
      <c r="F133" s="430"/>
      <c r="G133" s="430"/>
      <c r="H133" s="430"/>
      <c r="I133" s="430"/>
    </row>
    <row r="134" spans="2:9" s="482" customFormat="1" x14ac:dyDescent="0.2">
      <c r="B134" s="430"/>
      <c r="C134" s="430"/>
      <c r="D134" s="430"/>
      <c r="E134" s="430"/>
      <c r="F134" s="430"/>
      <c r="G134" s="430"/>
      <c r="H134" s="430"/>
      <c r="I134" s="430"/>
    </row>
    <row r="135" spans="2:9" s="482" customFormat="1" x14ac:dyDescent="0.2">
      <c r="B135" s="430"/>
      <c r="C135" s="430"/>
      <c r="D135" s="430"/>
      <c r="E135" s="430"/>
      <c r="F135" s="430"/>
      <c r="G135" s="430"/>
      <c r="H135" s="430"/>
      <c r="I135" s="430"/>
    </row>
    <row r="136" spans="2:9" s="482" customFormat="1" x14ac:dyDescent="0.2">
      <c r="B136" s="430"/>
      <c r="C136" s="430"/>
      <c r="D136" s="430"/>
      <c r="E136" s="430"/>
      <c r="F136" s="430"/>
      <c r="G136" s="430"/>
      <c r="H136" s="430"/>
      <c r="I136" s="430"/>
    </row>
    <row r="137" spans="2:9" s="482" customFormat="1" x14ac:dyDescent="0.2">
      <c r="B137" s="430"/>
      <c r="C137" s="430"/>
      <c r="D137" s="430"/>
      <c r="E137" s="430"/>
      <c r="F137" s="430"/>
      <c r="G137" s="430"/>
      <c r="H137" s="430"/>
      <c r="I137" s="430"/>
    </row>
    <row r="138" spans="2:9" s="482" customFormat="1" x14ac:dyDescent="0.2">
      <c r="B138" s="430"/>
      <c r="C138" s="430"/>
      <c r="D138" s="430"/>
      <c r="E138" s="430"/>
      <c r="F138" s="430"/>
      <c r="G138" s="430"/>
      <c r="H138" s="430"/>
      <c r="I138" s="430"/>
    </row>
    <row r="139" spans="2:9" s="482" customFormat="1" x14ac:dyDescent="0.2">
      <c r="B139" s="430"/>
      <c r="C139" s="430"/>
      <c r="D139" s="430"/>
      <c r="E139" s="430"/>
      <c r="F139" s="430"/>
      <c r="G139" s="430"/>
      <c r="H139" s="430"/>
      <c r="I139" s="430"/>
    </row>
    <row r="140" spans="2:9" s="482" customFormat="1" x14ac:dyDescent="0.2">
      <c r="B140" s="430"/>
      <c r="C140" s="430"/>
      <c r="D140" s="430"/>
      <c r="E140" s="430"/>
      <c r="F140" s="430"/>
      <c r="G140" s="430"/>
      <c r="H140" s="430"/>
      <c r="I140" s="430"/>
    </row>
    <row r="141" spans="2:9" s="482" customFormat="1" x14ac:dyDescent="0.2">
      <c r="B141" s="430"/>
      <c r="C141" s="430"/>
      <c r="D141" s="430"/>
      <c r="E141" s="430"/>
      <c r="F141" s="430"/>
      <c r="G141" s="430"/>
      <c r="H141" s="430"/>
      <c r="I141" s="430"/>
    </row>
    <row r="142" spans="2:9" s="482" customFormat="1" x14ac:dyDescent="0.2">
      <c r="B142" s="430"/>
      <c r="C142" s="430"/>
      <c r="D142" s="430"/>
      <c r="E142" s="430"/>
      <c r="F142" s="430"/>
      <c r="G142" s="430"/>
      <c r="H142" s="430"/>
      <c r="I142" s="430"/>
    </row>
    <row r="143" spans="2:9" s="482" customFormat="1" x14ac:dyDescent="0.2">
      <c r="B143" s="430"/>
      <c r="C143" s="430"/>
      <c r="D143" s="430"/>
      <c r="E143" s="430"/>
      <c r="F143" s="430"/>
      <c r="G143" s="430"/>
      <c r="H143" s="430"/>
      <c r="I143" s="430"/>
    </row>
    <row r="144" spans="2:9" s="482" customFormat="1" x14ac:dyDescent="0.2">
      <c r="B144" s="430"/>
      <c r="C144" s="430"/>
      <c r="D144" s="430"/>
      <c r="E144" s="430"/>
      <c r="F144" s="430"/>
      <c r="G144" s="430"/>
      <c r="H144" s="430"/>
      <c r="I144" s="430"/>
    </row>
    <row r="145" spans="2:9" s="482" customFormat="1" x14ac:dyDescent="0.2">
      <c r="B145" s="430"/>
      <c r="C145" s="430"/>
      <c r="D145" s="430"/>
      <c r="E145" s="430"/>
      <c r="F145" s="430"/>
      <c r="G145" s="430"/>
      <c r="H145" s="430"/>
      <c r="I145" s="430"/>
    </row>
    <row r="146" spans="2:9" s="482" customFormat="1" x14ac:dyDescent="0.2">
      <c r="B146" s="430"/>
      <c r="C146" s="430"/>
      <c r="D146" s="430"/>
      <c r="E146" s="430"/>
      <c r="F146" s="430"/>
      <c r="G146" s="430"/>
      <c r="H146" s="430"/>
      <c r="I146" s="430"/>
    </row>
    <row r="147" spans="2:9" s="482" customFormat="1" x14ac:dyDescent="0.2">
      <c r="B147" s="430"/>
      <c r="C147" s="430"/>
      <c r="D147" s="430"/>
      <c r="E147" s="430"/>
      <c r="F147" s="430"/>
      <c r="G147" s="430"/>
      <c r="H147" s="430"/>
      <c r="I147" s="430"/>
    </row>
    <row r="148" spans="2:9" s="482" customFormat="1" x14ac:dyDescent="0.2">
      <c r="B148" s="430"/>
      <c r="C148" s="430"/>
      <c r="D148" s="430"/>
      <c r="E148" s="430"/>
      <c r="F148" s="430"/>
      <c r="G148" s="430"/>
      <c r="H148" s="430"/>
      <c r="I148" s="430"/>
    </row>
    <row r="149" spans="2:9" s="482" customFormat="1" x14ac:dyDescent="0.2">
      <c r="B149" s="430"/>
      <c r="C149" s="430"/>
      <c r="D149" s="430"/>
      <c r="E149" s="430"/>
      <c r="F149" s="430"/>
      <c r="G149" s="430"/>
      <c r="H149" s="430"/>
      <c r="I149" s="430"/>
    </row>
    <row r="150" spans="2:9" s="482" customFormat="1" x14ac:dyDescent="0.2">
      <c r="B150" s="430"/>
      <c r="C150" s="430"/>
      <c r="D150" s="430"/>
      <c r="E150" s="430"/>
      <c r="F150" s="430"/>
      <c r="G150" s="430"/>
      <c r="H150" s="430"/>
      <c r="I150" s="430"/>
    </row>
    <row r="151" spans="2:9" s="482" customFormat="1" x14ac:dyDescent="0.2">
      <c r="B151" s="430"/>
      <c r="C151" s="430"/>
      <c r="D151" s="430"/>
      <c r="E151" s="430"/>
      <c r="F151" s="430"/>
      <c r="G151" s="430"/>
      <c r="H151" s="430"/>
      <c r="I151" s="430"/>
    </row>
    <row r="152" spans="2:9" s="482" customFormat="1" x14ac:dyDescent="0.2">
      <c r="B152" s="430"/>
      <c r="C152" s="430"/>
      <c r="D152" s="430"/>
      <c r="E152" s="430"/>
      <c r="F152" s="430"/>
      <c r="G152" s="430"/>
      <c r="H152" s="430"/>
      <c r="I152" s="430"/>
    </row>
    <row r="153" spans="2:9" s="482" customFormat="1" x14ac:dyDescent="0.2">
      <c r="B153" s="430"/>
      <c r="C153" s="430"/>
      <c r="D153" s="430"/>
      <c r="E153" s="430"/>
      <c r="F153" s="430"/>
      <c r="G153" s="430"/>
      <c r="H153" s="430"/>
      <c r="I153" s="430"/>
    </row>
    <row r="154" spans="2:9" s="482" customFormat="1" x14ac:dyDescent="0.2">
      <c r="B154" s="430"/>
      <c r="C154" s="430"/>
      <c r="D154" s="430"/>
      <c r="E154" s="430"/>
      <c r="F154" s="430"/>
      <c r="G154" s="430"/>
      <c r="H154" s="430"/>
      <c r="I154" s="430"/>
    </row>
    <row r="155" spans="2:9" s="482" customFormat="1" x14ac:dyDescent="0.2">
      <c r="B155" s="430"/>
      <c r="C155" s="430"/>
      <c r="D155" s="430"/>
      <c r="E155" s="430"/>
      <c r="F155" s="430"/>
      <c r="G155" s="430"/>
      <c r="H155" s="430"/>
      <c r="I155" s="430"/>
    </row>
    <row r="156" spans="2:9" s="482" customFormat="1" x14ac:dyDescent="0.2">
      <c r="B156" s="430"/>
      <c r="C156" s="430"/>
      <c r="D156" s="430"/>
      <c r="E156" s="430"/>
      <c r="F156" s="430"/>
      <c r="G156" s="430"/>
      <c r="H156" s="430"/>
      <c r="I156" s="430"/>
    </row>
    <row r="157" spans="2:9" s="482" customFormat="1" x14ac:dyDescent="0.2">
      <c r="B157" s="430"/>
      <c r="C157" s="430"/>
      <c r="D157" s="430"/>
      <c r="E157" s="430"/>
      <c r="F157" s="430"/>
      <c r="G157" s="430"/>
      <c r="H157" s="430"/>
      <c r="I157" s="430"/>
    </row>
    <row r="158" spans="2:9" s="482" customFormat="1" x14ac:dyDescent="0.2">
      <c r="B158" s="430"/>
      <c r="C158" s="430"/>
      <c r="D158" s="430"/>
      <c r="E158" s="430"/>
      <c r="F158" s="430"/>
      <c r="G158" s="430"/>
      <c r="H158" s="430"/>
      <c r="I158" s="430"/>
    </row>
    <row r="159" spans="2:9" s="482" customFormat="1" x14ac:dyDescent="0.2">
      <c r="B159" s="430"/>
      <c r="C159" s="430"/>
      <c r="D159" s="430"/>
      <c r="E159" s="430"/>
      <c r="F159" s="430"/>
      <c r="G159" s="430"/>
      <c r="H159" s="430"/>
      <c r="I159" s="430"/>
    </row>
    <row r="160" spans="2:9" s="482" customFormat="1" x14ac:dyDescent="0.2">
      <c r="B160" s="430"/>
      <c r="C160" s="430"/>
      <c r="D160" s="430"/>
      <c r="E160" s="430"/>
      <c r="F160" s="430"/>
      <c r="G160" s="430"/>
      <c r="H160" s="430"/>
      <c r="I160" s="430"/>
    </row>
    <row r="161" spans="2:9" s="482" customFormat="1" x14ac:dyDescent="0.2">
      <c r="B161" s="430"/>
      <c r="C161" s="430"/>
      <c r="D161" s="430"/>
      <c r="E161" s="430"/>
      <c r="F161" s="430"/>
      <c r="G161" s="430"/>
      <c r="H161" s="430"/>
      <c r="I161" s="430"/>
    </row>
    <row r="162" spans="2:9" s="482" customFormat="1" x14ac:dyDescent="0.2">
      <c r="B162" s="430"/>
      <c r="C162" s="430"/>
      <c r="D162" s="430"/>
      <c r="E162" s="430"/>
      <c r="F162" s="430"/>
      <c r="G162" s="430"/>
      <c r="H162" s="430"/>
      <c r="I162" s="430"/>
    </row>
  </sheetData>
  <mergeCells count="1">
    <mergeCell ref="D9:E9"/>
  </mergeCells>
  <phoneticPr fontId="0" type="noConversion"/>
  <pageMargins left="0" right="0" top="1" bottom="1" header="0.5" footer="0.5"/>
  <pageSetup paperSize="5" scale="80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1">
    <pageSetUpPr fitToPage="1"/>
  </sheetPr>
  <dimension ref="A1:AV847"/>
  <sheetViews>
    <sheetView tabSelected="1" workbookViewId="0">
      <selection activeCell="G4" sqref="G4"/>
    </sheetView>
  </sheetViews>
  <sheetFormatPr defaultRowHeight="10.5" x14ac:dyDescent="0.2"/>
  <cols>
    <col min="1" max="1" width="5.7109375" style="8" customWidth="1"/>
    <col min="2" max="2" width="21.5703125" style="8" customWidth="1"/>
    <col min="3" max="3" width="13.28515625" style="211" customWidth="1"/>
    <col min="4" max="4" width="10.7109375" style="212" customWidth="1"/>
    <col min="5" max="5" width="19.7109375" style="213" customWidth="1"/>
    <col min="6" max="6" width="0.85546875" style="8" customWidth="1"/>
    <col min="7" max="7" width="18" style="215" customWidth="1"/>
    <col min="8" max="8" width="15.140625" style="216" bestFit="1" customWidth="1"/>
    <col min="9" max="9" width="1" style="216" customWidth="1"/>
    <col min="10" max="10" width="16.85546875" style="215" customWidth="1"/>
    <col min="11" max="11" width="18.5703125" style="216" bestFit="1" customWidth="1"/>
    <col min="12" max="12" width="2.42578125" style="8" customWidth="1"/>
    <col min="13" max="13" width="32" style="8" customWidth="1"/>
    <col min="14" max="14" width="16.5703125" style="8" customWidth="1"/>
    <col min="15" max="15" width="10.7109375" style="8" customWidth="1"/>
    <col min="16" max="16" width="12.7109375" style="8" customWidth="1"/>
    <col min="17" max="17" width="11.42578125" style="8" customWidth="1"/>
    <col min="18" max="18" width="13.42578125" style="8" customWidth="1"/>
    <col min="19" max="20" width="9.7109375" style="8" customWidth="1"/>
    <col min="21" max="16384" width="9.140625" style="8"/>
  </cols>
  <sheetData>
    <row r="1" spans="1:13" ht="18" x14ac:dyDescent="0.2">
      <c r="A1" s="1"/>
      <c r="B1" s="1" t="s">
        <v>166</v>
      </c>
      <c r="C1" s="2"/>
      <c r="D1" s="2"/>
      <c r="E1" s="3"/>
      <c r="F1" s="4"/>
      <c r="G1" s="5"/>
      <c r="H1" s="2"/>
      <c r="I1" s="6"/>
      <c r="J1" s="7"/>
      <c r="K1" s="6"/>
      <c r="L1" s="1"/>
    </row>
    <row r="2" spans="1:13" ht="15" x14ac:dyDescent="0.2">
      <c r="A2" s="1"/>
      <c r="B2" s="1"/>
      <c r="C2" s="2"/>
      <c r="D2" s="2"/>
      <c r="E2" s="9"/>
      <c r="F2" s="10" t="s">
        <v>320</v>
      </c>
      <c r="G2" s="11"/>
      <c r="H2" s="12"/>
      <c r="I2" s="6"/>
      <c r="J2" s="7"/>
      <c r="K2" s="6"/>
      <c r="L2" s="1"/>
    </row>
    <row r="3" spans="1:13" ht="15" x14ac:dyDescent="0.2">
      <c r="A3" s="1"/>
      <c r="B3" s="1"/>
      <c r="C3" s="2"/>
      <c r="D3" s="13"/>
      <c r="E3" s="14"/>
      <c r="F3" s="11" t="s">
        <v>328</v>
      </c>
      <c r="G3" s="15"/>
      <c r="H3" s="16"/>
      <c r="I3" s="6"/>
      <c r="J3" s="7"/>
      <c r="K3" s="6"/>
      <c r="L3" s="1"/>
    </row>
    <row r="4" spans="1:13" ht="14.25" x14ac:dyDescent="0.2">
      <c r="A4" s="17"/>
      <c r="B4" s="1"/>
      <c r="C4" s="2"/>
      <c r="D4" s="13"/>
      <c r="E4" s="14"/>
      <c r="F4" s="18"/>
      <c r="G4" s="19">
        <v>37012</v>
      </c>
      <c r="H4" s="20"/>
      <c r="I4" s="21"/>
      <c r="J4" s="7"/>
      <c r="K4" s="21"/>
      <c r="L4" s="17"/>
    </row>
    <row r="5" spans="1:13" ht="15.75" x14ac:dyDescent="0.2">
      <c r="A5" s="17"/>
      <c r="B5" s="1"/>
      <c r="C5" s="2"/>
      <c r="D5" s="22"/>
      <c r="E5" s="23"/>
      <c r="F5" s="1"/>
      <c r="G5" s="24"/>
      <c r="H5" s="25"/>
      <c r="I5" s="25"/>
      <c r="J5" s="22"/>
      <c r="K5" s="26"/>
      <c r="L5" s="17"/>
    </row>
    <row r="6" spans="1:13" ht="12.75" x14ac:dyDescent="0.2">
      <c r="A6" s="27"/>
      <c r="B6" s="27"/>
      <c r="C6" s="28"/>
      <c r="D6" s="29" t="s">
        <v>329</v>
      </c>
      <c r="E6" s="30"/>
      <c r="F6" s="31"/>
      <c r="G6" s="32" t="s">
        <v>330</v>
      </c>
      <c r="H6" s="33"/>
      <c r="I6" s="34"/>
      <c r="J6" s="29" t="s">
        <v>331</v>
      </c>
      <c r="K6" s="35"/>
      <c r="L6" s="27"/>
    </row>
    <row r="7" spans="1:13" s="42" customFormat="1" ht="12.75" x14ac:dyDescent="0.2">
      <c r="A7" s="27"/>
      <c r="B7" s="36"/>
      <c r="C7" s="37"/>
      <c r="D7" s="38" t="s">
        <v>332</v>
      </c>
      <c r="E7" s="39" t="s">
        <v>333</v>
      </c>
      <c r="F7" s="40"/>
      <c r="G7" s="38" t="s">
        <v>332</v>
      </c>
      <c r="H7" s="41" t="s">
        <v>333</v>
      </c>
      <c r="I7" s="41"/>
      <c r="J7" s="38" t="s">
        <v>332</v>
      </c>
      <c r="K7" s="41" t="s">
        <v>333</v>
      </c>
      <c r="L7" s="27"/>
    </row>
    <row r="8" spans="1:13" s="53" customFormat="1" ht="12.75" x14ac:dyDescent="0.2">
      <c r="A8" s="43" t="s">
        <v>334</v>
      </c>
      <c r="B8" s="44"/>
      <c r="C8" s="45"/>
      <c r="D8" s="46"/>
      <c r="E8" s="47"/>
      <c r="F8" s="44"/>
      <c r="G8" s="48"/>
      <c r="H8" s="49"/>
      <c r="I8" s="50"/>
      <c r="J8" s="51"/>
      <c r="K8" s="50"/>
      <c r="L8" s="52"/>
    </row>
    <row r="9" spans="1:13" s="60" customFormat="1" ht="12.75" x14ac:dyDescent="0.2">
      <c r="A9" s="52"/>
      <c r="B9" s="54" t="s">
        <v>335</v>
      </c>
      <c r="C9" s="45" t="s">
        <v>336</v>
      </c>
      <c r="D9" s="238"/>
      <c r="E9" s="361">
        <v>65059911557.900002</v>
      </c>
      <c r="F9" s="54"/>
      <c r="G9" s="55"/>
      <c r="H9" s="55">
        <v>5136328624.3999996</v>
      </c>
      <c r="I9" s="57"/>
      <c r="J9" s="58"/>
      <c r="K9" s="57">
        <f>H9-E9</f>
        <v>-59923582933.5</v>
      </c>
      <c r="L9" s="52"/>
      <c r="M9" s="59"/>
    </row>
    <row r="10" spans="1:13" s="60" customFormat="1" ht="12.75" x14ac:dyDescent="0.2">
      <c r="A10" s="61"/>
      <c r="B10" s="62" t="s">
        <v>338</v>
      </c>
      <c r="C10" s="37" t="s">
        <v>339</v>
      </c>
      <c r="D10" s="238"/>
      <c r="E10" s="55"/>
      <c r="F10" s="63"/>
      <c r="G10" s="64" t="s">
        <v>337</v>
      </c>
      <c r="H10" s="65">
        <v>0</v>
      </c>
      <c r="I10" s="65"/>
      <c r="J10" s="66"/>
      <c r="K10" s="65">
        <f>H10-E10</f>
        <v>0</v>
      </c>
      <c r="L10" s="61"/>
    </row>
    <row r="11" spans="1:13" s="53" customFormat="1" ht="12.75" x14ac:dyDescent="0.2">
      <c r="A11" s="27"/>
      <c r="B11" s="36"/>
      <c r="C11" s="37"/>
      <c r="D11" s="67"/>
      <c r="E11" s="65"/>
      <c r="F11" s="63"/>
      <c r="G11" s="64"/>
      <c r="H11" s="57"/>
      <c r="I11" s="65"/>
      <c r="J11" s="66"/>
      <c r="K11" s="65"/>
      <c r="L11" s="27"/>
    </row>
    <row r="12" spans="1:13" s="53" customFormat="1" ht="12.75" x14ac:dyDescent="0.2">
      <c r="A12" s="68" t="s">
        <v>340</v>
      </c>
      <c r="B12" s="44"/>
      <c r="C12" s="69"/>
      <c r="D12" s="70"/>
      <c r="E12" s="71"/>
      <c r="F12" s="72"/>
      <c r="G12" s="56"/>
      <c r="H12" s="73"/>
      <c r="I12" s="57"/>
      <c r="J12" s="58"/>
      <c r="K12" s="57"/>
      <c r="L12" s="44"/>
    </row>
    <row r="13" spans="1:13" s="60" customFormat="1" ht="12.75" x14ac:dyDescent="0.2">
      <c r="A13" s="44"/>
      <c r="B13" s="54" t="s">
        <v>341</v>
      </c>
      <c r="C13" s="74" t="s">
        <v>50</v>
      </c>
      <c r="D13" s="238"/>
      <c r="E13" s="55">
        <f>-65003934167.06-2763243.17</f>
        <v>-65006697410.229996</v>
      </c>
      <c r="F13" s="54"/>
      <c r="G13" s="55"/>
      <c r="H13" s="55">
        <v>-5072206581.6000004</v>
      </c>
      <c r="I13" s="57"/>
      <c r="J13" s="58"/>
      <c r="K13" s="57">
        <f>H13-E13</f>
        <v>59934490828.629997</v>
      </c>
      <c r="L13" s="44"/>
      <c r="M13" s="59"/>
    </row>
    <row r="14" spans="1:13" s="60" customFormat="1" ht="12.75" x14ac:dyDescent="0.2">
      <c r="A14" s="61"/>
      <c r="B14" s="63" t="s">
        <v>342</v>
      </c>
      <c r="C14" s="75" t="s">
        <v>343</v>
      </c>
      <c r="D14" s="239"/>
      <c r="E14" s="55">
        <v>0</v>
      </c>
      <c r="F14" s="76"/>
      <c r="G14" s="77" t="s">
        <v>337</v>
      </c>
      <c r="H14" s="65">
        <v>0</v>
      </c>
      <c r="I14" s="78"/>
      <c r="J14" s="66"/>
      <c r="K14" s="65">
        <f>H14-E14</f>
        <v>0</v>
      </c>
      <c r="L14" s="61"/>
    </row>
    <row r="15" spans="1:13" s="53" customFormat="1" ht="12.75" x14ac:dyDescent="0.2">
      <c r="A15" s="61"/>
      <c r="B15" s="36"/>
      <c r="C15" s="37"/>
      <c r="D15" s="79"/>
      <c r="E15" s="80"/>
      <c r="F15" s="61"/>
      <c r="G15" s="81"/>
      <c r="H15" s="82"/>
      <c r="I15" s="82"/>
      <c r="J15" s="81"/>
      <c r="K15" s="82"/>
      <c r="L15" s="61"/>
    </row>
    <row r="16" spans="1:13" s="53" customFormat="1" ht="12.75" x14ac:dyDescent="0.2">
      <c r="A16" s="61"/>
      <c r="B16" s="36" t="s">
        <v>344</v>
      </c>
      <c r="C16" s="37"/>
      <c r="D16" s="234">
        <f>(SUBTOTAL(9,D9:D15))</f>
        <v>0</v>
      </c>
      <c r="E16" s="83">
        <f>(SUBTOTAL(9,E9:E15))</f>
        <v>53214147.670005798</v>
      </c>
      <c r="F16" s="84"/>
      <c r="G16" s="85" t="s">
        <v>337</v>
      </c>
      <c r="H16" s="83">
        <f>(SUBTOTAL(9,H9:H15))</f>
        <v>64122042.799999237</v>
      </c>
      <c r="I16" s="86">
        <f>(SUBTOTAL(9,I9:I15))</f>
        <v>0</v>
      </c>
      <c r="J16" s="85">
        <f>(SUBTOTAL(9,J9:J15))</f>
        <v>0</v>
      </c>
      <c r="K16" s="83">
        <f>(SUBTOTAL(9,K9:K15))</f>
        <v>10907895.129997253</v>
      </c>
      <c r="L16" s="61"/>
    </row>
    <row r="17" spans="1:14" s="53" customFormat="1" ht="12.75" x14ac:dyDescent="0.2">
      <c r="A17" s="27"/>
      <c r="B17" s="36"/>
      <c r="C17" s="37"/>
      <c r="D17" s="87"/>
      <c r="E17" s="88"/>
      <c r="F17" s="61"/>
      <c r="G17" s="89"/>
      <c r="H17" s="90"/>
      <c r="I17" s="90"/>
      <c r="J17" s="91"/>
      <c r="K17" s="92"/>
      <c r="L17" s="27"/>
    </row>
    <row r="18" spans="1:14" s="53" customFormat="1" ht="12.75" x14ac:dyDescent="0.2">
      <c r="A18" s="68" t="s">
        <v>345</v>
      </c>
      <c r="B18" s="44"/>
      <c r="C18" s="74"/>
      <c r="D18" s="93"/>
      <c r="E18" s="94"/>
      <c r="F18" s="95"/>
      <c r="G18" s="96"/>
      <c r="H18" s="50"/>
      <c r="I18" s="50"/>
      <c r="J18" s="51"/>
      <c r="K18" s="50"/>
      <c r="L18" s="44"/>
    </row>
    <row r="19" spans="1:14" s="60" customFormat="1" ht="12.75" x14ac:dyDescent="0.2">
      <c r="A19" s="44"/>
      <c r="B19" s="54" t="s">
        <v>346</v>
      </c>
      <c r="C19" s="74" t="s">
        <v>347</v>
      </c>
      <c r="D19" s="238"/>
      <c r="E19" s="55">
        <v>4440590.33</v>
      </c>
      <c r="F19" s="97"/>
      <c r="G19" s="98" t="s">
        <v>337</v>
      </c>
      <c r="H19" s="55"/>
      <c r="I19" s="57"/>
      <c r="J19" s="58"/>
      <c r="K19" s="57">
        <f>H19-E19</f>
        <v>-4440590.33</v>
      </c>
      <c r="L19" s="44"/>
      <c r="M19" s="59"/>
    </row>
    <row r="20" spans="1:14" s="60" customFormat="1" ht="12.75" x14ac:dyDescent="0.2">
      <c r="A20" s="99"/>
      <c r="B20" s="100" t="s">
        <v>348</v>
      </c>
      <c r="C20" s="101" t="s">
        <v>349</v>
      </c>
      <c r="D20" s="102"/>
      <c r="E20" s="55">
        <v>27287460.289999999</v>
      </c>
      <c r="F20" s="103"/>
      <c r="G20" s="104" t="s">
        <v>337</v>
      </c>
      <c r="H20" s="55"/>
      <c r="I20" s="105"/>
      <c r="J20" s="104" t="s">
        <v>337</v>
      </c>
      <c r="K20" s="106">
        <f>H20-E20</f>
        <v>-27287460.289999999</v>
      </c>
      <c r="L20" s="99"/>
    </row>
    <row r="21" spans="1:14" s="60" customFormat="1" ht="12.75" x14ac:dyDescent="0.2">
      <c r="A21" s="99"/>
      <c r="B21" s="100" t="s">
        <v>297</v>
      </c>
      <c r="C21" s="101"/>
      <c r="D21" s="235"/>
      <c r="E21" s="110"/>
      <c r="F21" s="103"/>
      <c r="G21" s="104"/>
      <c r="H21" s="55"/>
      <c r="I21" s="105"/>
      <c r="J21" s="104"/>
      <c r="K21" s="106"/>
      <c r="L21" s="99"/>
    </row>
    <row r="22" spans="1:14" s="116" customFormat="1" ht="22.5" x14ac:dyDescent="0.2">
      <c r="A22" s="99"/>
      <c r="B22" s="107" t="s">
        <v>75</v>
      </c>
      <c r="C22" s="108" t="s">
        <v>76</v>
      </c>
      <c r="D22" s="109"/>
      <c r="E22" s="110">
        <v>-1512863</v>
      </c>
      <c r="F22" s="111"/>
      <c r="G22" s="112" t="s">
        <v>337</v>
      </c>
      <c r="H22" s="113"/>
      <c r="I22" s="114"/>
      <c r="J22" s="112" t="s">
        <v>337</v>
      </c>
      <c r="K22" s="115">
        <f>H22-E22</f>
        <v>1512863</v>
      </c>
      <c r="L22" s="99"/>
    </row>
    <row r="23" spans="1:14" s="116" customFormat="1" ht="12.75" x14ac:dyDescent="0.2">
      <c r="A23" s="99"/>
      <c r="B23" s="100" t="s">
        <v>75</v>
      </c>
      <c r="C23" s="117"/>
      <c r="D23" s="118"/>
      <c r="E23" s="110">
        <v>0</v>
      </c>
      <c r="F23" s="103"/>
      <c r="G23" s="104" t="s">
        <v>337</v>
      </c>
      <c r="H23" s="119"/>
      <c r="I23" s="105"/>
      <c r="J23" s="104" t="s">
        <v>337</v>
      </c>
      <c r="K23" s="106">
        <f>H23-E23</f>
        <v>0</v>
      </c>
      <c r="L23" s="99"/>
    </row>
    <row r="24" spans="1:14" s="116" customFormat="1" ht="12.75" x14ac:dyDescent="0.2">
      <c r="A24" s="99"/>
      <c r="B24" s="100" t="s">
        <v>77</v>
      </c>
      <c r="C24" s="117"/>
      <c r="D24" s="118"/>
      <c r="E24" s="120"/>
      <c r="F24" s="103"/>
      <c r="G24" s="104" t="s">
        <v>337</v>
      </c>
      <c r="H24" s="119"/>
      <c r="I24" s="105"/>
      <c r="J24" s="104" t="s">
        <v>337</v>
      </c>
      <c r="K24" s="106">
        <f>H24-E24</f>
        <v>0</v>
      </c>
      <c r="L24" s="99"/>
    </row>
    <row r="25" spans="1:14" s="116" customFormat="1" ht="12.75" x14ac:dyDescent="0.2">
      <c r="A25" s="99"/>
      <c r="B25" s="100" t="s">
        <v>78</v>
      </c>
      <c r="C25" s="117" t="s">
        <v>79</v>
      </c>
      <c r="D25" s="118"/>
      <c r="E25" s="120"/>
      <c r="F25" s="103"/>
      <c r="G25" s="104" t="s">
        <v>337</v>
      </c>
      <c r="H25" s="119"/>
      <c r="I25" s="105"/>
      <c r="J25" s="104" t="s">
        <v>337</v>
      </c>
      <c r="K25" s="106">
        <f>H25-E25</f>
        <v>0</v>
      </c>
      <c r="L25" s="99"/>
      <c r="N25" s="121"/>
    </row>
    <row r="26" spans="1:14" s="116" customFormat="1" ht="12.75" x14ac:dyDescent="0.2">
      <c r="A26" s="122"/>
      <c r="B26" s="100" t="s">
        <v>80</v>
      </c>
      <c r="C26" s="117"/>
      <c r="D26" s="118"/>
      <c r="E26" s="120"/>
      <c r="F26" s="103"/>
      <c r="G26" s="104" t="s">
        <v>337</v>
      </c>
      <c r="H26" s="119"/>
      <c r="I26" s="105"/>
      <c r="J26" s="104" t="s">
        <v>337</v>
      </c>
      <c r="K26" s="106">
        <f>H26-E26</f>
        <v>0</v>
      </c>
      <c r="L26" s="122"/>
      <c r="M26" s="123"/>
    </row>
    <row r="27" spans="1:14" s="132" customFormat="1" ht="12.75" x14ac:dyDescent="0.2">
      <c r="A27" s="27"/>
      <c r="B27" s="36"/>
      <c r="C27" s="124"/>
      <c r="D27" s="125"/>
      <c r="E27" s="126"/>
      <c r="F27" s="127"/>
      <c r="G27" s="128"/>
      <c r="H27" s="129"/>
      <c r="I27" s="129"/>
      <c r="J27" s="130"/>
      <c r="K27" s="131"/>
      <c r="L27" s="27"/>
    </row>
    <row r="28" spans="1:14" s="137" customFormat="1" ht="12.75" x14ac:dyDescent="0.2">
      <c r="A28" s="133" t="s">
        <v>81</v>
      </c>
      <c r="B28" s="134"/>
      <c r="C28" s="135"/>
      <c r="D28" s="70"/>
      <c r="E28" s="71"/>
      <c r="F28" s="136"/>
      <c r="G28" s="56"/>
      <c r="H28" s="73"/>
      <c r="I28" s="57"/>
      <c r="J28" s="58"/>
      <c r="K28" s="57"/>
      <c r="L28" s="52"/>
    </row>
    <row r="29" spans="1:14" s="140" customFormat="1" ht="12.75" x14ac:dyDescent="0.2">
      <c r="A29" s="52"/>
      <c r="B29" s="136" t="s">
        <v>82</v>
      </c>
      <c r="C29" s="135" t="s">
        <v>83</v>
      </c>
      <c r="D29" s="238"/>
      <c r="E29" s="55"/>
      <c r="F29" s="136"/>
      <c r="G29" s="138"/>
      <c r="H29" s="57"/>
      <c r="I29" s="57"/>
      <c r="J29" s="58"/>
      <c r="K29" s="57">
        <f t="shared" ref="K29:K36" si="0">H29-E29</f>
        <v>0</v>
      </c>
      <c r="L29" s="52"/>
      <c r="M29" s="139"/>
    </row>
    <row r="30" spans="1:14" s="140" customFormat="1" ht="12.75" x14ac:dyDescent="0.2">
      <c r="A30" s="134"/>
      <c r="B30" s="136" t="s">
        <v>84</v>
      </c>
      <c r="C30" s="74"/>
      <c r="D30" s="141"/>
      <c r="E30" s="71"/>
      <c r="F30" s="136"/>
      <c r="G30" s="138"/>
      <c r="H30" s="57"/>
      <c r="I30" s="57"/>
      <c r="J30" s="58" t="s">
        <v>337</v>
      </c>
      <c r="K30" s="57">
        <f t="shared" si="0"/>
        <v>0</v>
      </c>
      <c r="L30" s="134"/>
    </row>
    <row r="31" spans="1:14" s="140" customFormat="1" ht="12.75" x14ac:dyDescent="0.2">
      <c r="A31" s="134"/>
      <c r="B31" s="136" t="s">
        <v>85</v>
      </c>
      <c r="C31" s="74" t="s">
        <v>86</v>
      </c>
      <c r="D31" s="238"/>
      <c r="E31" s="55">
        <v>-7443416.21</v>
      </c>
      <c r="F31" s="136"/>
      <c r="G31" s="138" t="s">
        <v>337</v>
      </c>
      <c r="H31" s="55"/>
      <c r="I31" s="57"/>
      <c r="J31" s="58"/>
      <c r="K31" s="57">
        <f t="shared" si="0"/>
        <v>7443416.21</v>
      </c>
      <c r="L31" s="134"/>
      <c r="M31" s="139"/>
    </row>
    <row r="32" spans="1:14" s="140" customFormat="1" ht="12.75" x14ac:dyDescent="0.2">
      <c r="A32" s="142"/>
      <c r="B32" s="143" t="s">
        <v>87</v>
      </c>
      <c r="C32" s="144" t="s">
        <v>88</v>
      </c>
      <c r="D32" s="239"/>
      <c r="E32" s="55">
        <v>-56766621</v>
      </c>
      <c r="F32" s="136"/>
      <c r="G32" s="58" t="s">
        <v>337</v>
      </c>
      <c r="H32" s="55"/>
      <c r="I32" s="57"/>
      <c r="J32" s="58" t="s">
        <v>337</v>
      </c>
      <c r="K32" s="145">
        <f t="shared" si="0"/>
        <v>56766621</v>
      </c>
      <c r="L32" s="142"/>
    </row>
    <row r="33" spans="1:14" s="150" customFormat="1" ht="12.75" x14ac:dyDescent="0.2">
      <c r="A33" s="142"/>
      <c r="B33" s="146" t="s">
        <v>89</v>
      </c>
      <c r="C33" s="117" t="s">
        <v>90</v>
      </c>
      <c r="D33" s="147"/>
      <c r="E33" s="110">
        <v>0</v>
      </c>
      <c r="F33" s="148"/>
      <c r="G33" s="104" t="s">
        <v>337</v>
      </c>
      <c r="H33" s="149"/>
      <c r="I33" s="120"/>
      <c r="J33" s="104" t="s">
        <v>337</v>
      </c>
      <c r="K33" s="106">
        <f t="shared" si="0"/>
        <v>0</v>
      </c>
      <c r="L33" s="142"/>
    </row>
    <row r="34" spans="1:14" s="150" customFormat="1" ht="12.75" x14ac:dyDescent="0.2">
      <c r="A34" s="142"/>
      <c r="B34" s="146" t="s">
        <v>91</v>
      </c>
      <c r="C34" s="117" t="s">
        <v>92</v>
      </c>
      <c r="D34" s="147"/>
      <c r="E34" s="120"/>
      <c r="F34" s="148"/>
      <c r="G34" s="104" t="s">
        <v>337</v>
      </c>
      <c r="H34" s="149"/>
      <c r="I34" s="120"/>
      <c r="J34" s="104" t="s">
        <v>337</v>
      </c>
      <c r="K34" s="106">
        <f t="shared" si="0"/>
        <v>0</v>
      </c>
      <c r="L34" s="142"/>
      <c r="N34" s="121"/>
    </row>
    <row r="35" spans="1:14" s="150" customFormat="1" ht="12.75" x14ac:dyDescent="0.2">
      <c r="A35" s="142"/>
      <c r="B35" s="146" t="s">
        <v>93</v>
      </c>
      <c r="C35" s="117" t="s">
        <v>92</v>
      </c>
      <c r="D35" s="147"/>
      <c r="E35" s="120"/>
      <c r="F35" s="148"/>
      <c r="G35" s="104" t="s">
        <v>337</v>
      </c>
      <c r="H35" s="149"/>
      <c r="I35" s="120"/>
      <c r="J35" s="104" t="s">
        <v>337</v>
      </c>
      <c r="K35" s="106">
        <f t="shared" si="0"/>
        <v>0</v>
      </c>
      <c r="L35" s="142"/>
    </row>
    <row r="36" spans="1:14" s="150" customFormat="1" ht="12.75" x14ac:dyDescent="0.2">
      <c r="A36" s="61"/>
      <c r="B36" s="151" t="s">
        <v>94</v>
      </c>
      <c r="C36" s="152" t="s">
        <v>92</v>
      </c>
      <c r="D36" s="153"/>
      <c r="E36" s="154"/>
      <c r="F36" s="155"/>
      <c r="G36" s="156" t="s">
        <v>337</v>
      </c>
      <c r="H36" s="154"/>
      <c r="I36" s="154"/>
      <c r="J36" s="156" t="s">
        <v>337</v>
      </c>
      <c r="K36" s="154">
        <f t="shared" si="0"/>
        <v>0</v>
      </c>
      <c r="L36" s="61"/>
      <c r="M36" s="157"/>
    </row>
    <row r="37" spans="1:14" ht="12.75" x14ac:dyDescent="0.2">
      <c r="A37" s="61"/>
      <c r="B37" s="36"/>
      <c r="C37" s="37"/>
      <c r="D37" s="158"/>
      <c r="E37" s="159"/>
      <c r="F37" s="63"/>
      <c r="G37" s="160"/>
      <c r="H37" s="159"/>
      <c r="I37" s="159"/>
      <c r="J37" s="160"/>
      <c r="K37" s="159"/>
      <c r="L37" s="61"/>
    </row>
    <row r="38" spans="1:14" ht="12.75" x14ac:dyDescent="0.2">
      <c r="A38" s="61"/>
      <c r="B38" s="36" t="s">
        <v>344</v>
      </c>
      <c r="C38" s="2"/>
      <c r="D38" s="205">
        <f>(SUBTOTAL(9,D19:D37))</f>
        <v>0</v>
      </c>
      <c r="E38" s="162">
        <f>(SUBTOTAL(9,E19:E37))</f>
        <v>-33994849.590000004</v>
      </c>
      <c r="F38" s="163"/>
      <c r="G38" s="164">
        <f>(SUBTOTAL(9,G19:G37))</f>
        <v>0</v>
      </c>
      <c r="H38" s="162">
        <f>(SUBTOTAL(9,H19:H37))</f>
        <v>0</v>
      </c>
      <c r="I38" s="162"/>
      <c r="J38" s="164">
        <f>(SUBTOTAL(9,J19:J37))</f>
        <v>0</v>
      </c>
      <c r="K38" s="162">
        <f>(SUBTOTAL(9,K19:K37))</f>
        <v>33994849.590000004</v>
      </c>
      <c r="L38" s="61"/>
    </row>
    <row r="39" spans="1:14" ht="12.75" x14ac:dyDescent="0.2">
      <c r="A39" s="165"/>
      <c r="B39" s="36"/>
      <c r="C39" s="2"/>
      <c r="D39" s="161"/>
      <c r="E39" s="162"/>
      <c r="F39" s="163"/>
      <c r="G39" s="164"/>
      <c r="H39" s="162"/>
      <c r="I39" s="162"/>
      <c r="J39" s="164"/>
      <c r="K39" s="162"/>
      <c r="L39" s="165"/>
    </row>
    <row r="40" spans="1:14" ht="12.75" x14ac:dyDescent="0.2">
      <c r="A40" s="90" t="s">
        <v>95</v>
      </c>
      <c r="B40" s="122"/>
      <c r="C40" s="166"/>
      <c r="D40" s="167"/>
      <c r="E40" s="78"/>
      <c r="F40" s="76"/>
      <c r="G40" s="168"/>
      <c r="H40" s="78"/>
      <c r="I40" s="78"/>
      <c r="J40" s="169"/>
      <c r="K40" s="78"/>
      <c r="L40" s="90"/>
    </row>
    <row r="41" spans="1:14" s="132" customFormat="1" ht="12.75" x14ac:dyDescent="0.2">
      <c r="A41" s="122"/>
      <c r="B41" s="76" t="s">
        <v>96</v>
      </c>
      <c r="C41" s="170"/>
      <c r="D41" s="171">
        <v>0</v>
      </c>
      <c r="E41" s="110">
        <f>-632168+1690213</f>
        <v>1058045</v>
      </c>
      <c r="F41" s="76"/>
      <c r="G41" s="173">
        <v>0</v>
      </c>
      <c r="H41" s="78">
        <v>0</v>
      </c>
      <c r="I41" s="78"/>
      <c r="J41" s="169">
        <v>0</v>
      </c>
      <c r="K41" s="78">
        <f t="shared" ref="K41:K49" si="1">H41-E41</f>
        <v>-1058045</v>
      </c>
      <c r="L41" s="122"/>
    </row>
    <row r="42" spans="1:14" s="132" customFormat="1" ht="12.75" x14ac:dyDescent="0.2">
      <c r="A42" s="122"/>
      <c r="B42" s="127" t="s">
        <v>97</v>
      </c>
      <c r="C42" s="170"/>
      <c r="D42" s="171">
        <v>0</v>
      </c>
      <c r="E42" s="78"/>
      <c r="F42" s="76"/>
      <c r="G42" s="173">
        <v>0</v>
      </c>
      <c r="H42" s="78">
        <v>0</v>
      </c>
      <c r="I42" s="78"/>
      <c r="J42" s="169">
        <v>0</v>
      </c>
      <c r="K42" s="78">
        <f t="shared" si="1"/>
        <v>0</v>
      </c>
      <c r="L42" s="122"/>
    </row>
    <row r="43" spans="1:14" s="132" customFormat="1" ht="12.75" x14ac:dyDescent="0.2">
      <c r="A43" s="122"/>
      <c r="B43" s="127" t="s">
        <v>98</v>
      </c>
      <c r="C43" s="170"/>
      <c r="D43" s="171">
        <v>0</v>
      </c>
      <c r="E43" s="78"/>
      <c r="F43" s="76"/>
      <c r="G43" s="173">
        <v>0</v>
      </c>
      <c r="H43" s="78"/>
      <c r="I43" s="78"/>
      <c r="J43" s="169">
        <v>0</v>
      </c>
      <c r="K43" s="78">
        <f t="shared" si="1"/>
        <v>0</v>
      </c>
      <c r="L43" s="122"/>
    </row>
    <row r="44" spans="1:14" s="132" customFormat="1" ht="12.75" x14ac:dyDescent="0.2">
      <c r="A44" s="122"/>
      <c r="B44" s="127" t="s">
        <v>99</v>
      </c>
      <c r="C44" s="170"/>
      <c r="D44" s="171">
        <v>0</v>
      </c>
      <c r="E44" s="172"/>
      <c r="F44" s="76"/>
      <c r="G44" s="173">
        <v>0</v>
      </c>
      <c r="H44" s="78">
        <v>0</v>
      </c>
      <c r="I44" s="78"/>
      <c r="J44" s="169">
        <v>0</v>
      </c>
      <c r="K44" s="78">
        <f t="shared" si="1"/>
        <v>0</v>
      </c>
      <c r="L44" s="122"/>
    </row>
    <row r="45" spans="1:14" s="132" customFormat="1" ht="12.75" x14ac:dyDescent="0.2">
      <c r="A45" s="122"/>
      <c r="B45" s="76" t="s">
        <v>100</v>
      </c>
      <c r="C45" s="174"/>
      <c r="D45" s="171">
        <v>0</v>
      </c>
      <c r="E45" s="172">
        <v>-295596</v>
      </c>
      <c r="F45" s="76"/>
      <c r="G45" s="173">
        <v>0</v>
      </c>
      <c r="H45" s="78">
        <v>0</v>
      </c>
      <c r="I45" s="78"/>
      <c r="J45" s="169">
        <v>0</v>
      </c>
      <c r="K45" s="78">
        <f t="shared" si="1"/>
        <v>295596</v>
      </c>
      <c r="L45" s="122"/>
    </row>
    <row r="46" spans="1:14" s="132" customFormat="1" ht="12.75" x14ac:dyDescent="0.2">
      <c r="A46" s="61"/>
      <c r="B46" s="127" t="s">
        <v>101</v>
      </c>
      <c r="C46" s="175"/>
      <c r="D46" s="176">
        <v>0</v>
      </c>
      <c r="E46" s="110">
        <f>-50022642+355804</f>
        <v>-49666838</v>
      </c>
      <c r="F46" s="127"/>
      <c r="G46" s="177">
        <v>0</v>
      </c>
      <c r="H46" s="78">
        <v>0</v>
      </c>
      <c r="I46" s="78"/>
      <c r="J46" s="169">
        <v>0</v>
      </c>
      <c r="K46" s="78">
        <f t="shared" si="1"/>
        <v>49666838</v>
      </c>
      <c r="L46" s="61"/>
    </row>
    <row r="47" spans="1:14" ht="12.75" x14ac:dyDescent="0.2">
      <c r="A47" s="61"/>
      <c r="B47" s="236" t="s">
        <v>102</v>
      </c>
      <c r="C47" s="175">
        <v>51009600</v>
      </c>
      <c r="D47" s="176">
        <v>0</v>
      </c>
      <c r="E47" s="110">
        <f>-289251-302656</f>
        <v>-591907</v>
      </c>
      <c r="F47" s="127"/>
      <c r="G47" s="177">
        <v>0</v>
      </c>
      <c r="H47" s="55">
        <v>-8012736.3300000001</v>
      </c>
      <c r="I47" s="78"/>
      <c r="J47" s="169">
        <v>0</v>
      </c>
      <c r="K47" s="78">
        <f t="shared" si="1"/>
        <v>-7420829.3300000001</v>
      </c>
      <c r="L47" s="61"/>
      <c r="M47" s="178"/>
    </row>
    <row r="48" spans="1:14" ht="12.75" x14ac:dyDescent="0.2">
      <c r="A48" s="61"/>
      <c r="B48" s="179" t="s">
        <v>103</v>
      </c>
      <c r="C48" s="175">
        <v>45016000</v>
      </c>
      <c r="D48" s="176">
        <v>0</v>
      </c>
      <c r="E48" s="57"/>
      <c r="F48" s="127"/>
      <c r="G48" s="177">
        <v>0</v>
      </c>
      <c r="H48" s="55">
        <v>-604528.1</v>
      </c>
      <c r="I48" s="78"/>
      <c r="J48" s="169">
        <v>0</v>
      </c>
      <c r="K48" s="78">
        <f t="shared" si="1"/>
        <v>-604528.1</v>
      </c>
      <c r="L48" s="61"/>
      <c r="M48" s="178"/>
    </row>
    <row r="49" spans="1:13" ht="12.75" x14ac:dyDescent="0.2">
      <c r="A49" s="61"/>
      <c r="B49" s="179" t="s">
        <v>187</v>
      </c>
      <c r="C49" s="237">
        <v>69000000</v>
      </c>
      <c r="D49" s="176"/>
      <c r="E49" s="57"/>
      <c r="F49" s="127"/>
      <c r="G49" s="177"/>
      <c r="H49" s="55">
        <v>50</v>
      </c>
      <c r="I49" s="78"/>
      <c r="J49" s="169"/>
      <c r="K49" s="78">
        <f t="shared" si="1"/>
        <v>50</v>
      </c>
      <c r="L49" s="61"/>
      <c r="M49" s="178"/>
    </row>
    <row r="50" spans="1:13" ht="12.75" x14ac:dyDescent="0.2">
      <c r="A50" s="180"/>
      <c r="B50" s="127" t="s">
        <v>104</v>
      </c>
      <c r="C50" s="170" t="s">
        <v>105</v>
      </c>
      <c r="D50" s="176">
        <v>0</v>
      </c>
      <c r="E50" s="57"/>
      <c r="F50" s="127"/>
      <c r="G50" s="177">
        <v>0</v>
      </c>
      <c r="H50" s="78">
        <v>0</v>
      </c>
      <c r="I50" s="78"/>
      <c r="J50" s="169">
        <v>0</v>
      </c>
      <c r="K50" s="78">
        <f t="shared" ref="K50:K57" si="2">H50-E50</f>
        <v>0</v>
      </c>
      <c r="L50" s="180"/>
      <c r="M50" s="178"/>
    </row>
    <row r="51" spans="1:13" s="178" customFormat="1" ht="12.75" x14ac:dyDescent="0.2">
      <c r="A51" s="180"/>
      <c r="B51" s="127" t="s">
        <v>106</v>
      </c>
      <c r="C51" s="170"/>
      <c r="D51" s="176">
        <v>0</v>
      </c>
      <c r="E51" s="57"/>
      <c r="F51" s="127"/>
      <c r="G51" s="177">
        <v>0</v>
      </c>
      <c r="H51" s="78">
        <v>0</v>
      </c>
      <c r="I51" s="78"/>
      <c r="J51" s="169">
        <v>0</v>
      </c>
      <c r="K51" s="78">
        <f t="shared" si="2"/>
        <v>0</v>
      </c>
      <c r="L51" s="180"/>
    </row>
    <row r="52" spans="1:13" s="178" customFormat="1" ht="12.75" x14ac:dyDescent="0.2">
      <c r="A52" s="180"/>
      <c r="B52" s="127" t="s">
        <v>188</v>
      </c>
      <c r="C52" s="170"/>
      <c r="D52" s="176"/>
      <c r="E52" s="57"/>
      <c r="F52" s="127"/>
      <c r="G52" s="177">
        <v>0</v>
      </c>
      <c r="H52" s="78">
        <v>0</v>
      </c>
      <c r="I52" s="78"/>
      <c r="J52" s="169">
        <v>0</v>
      </c>
      <c r="K52" s="78">
        <f t="shared" si="2"/>
        <v>0</v>
      </c>
      <c r="L52" s="180"/>
    </row>
    <row r="53" spans="1:13" s="178" customFormat="1" ht="12.75" x14ac:dyDescent="0.2">
      <c r="A53" s="180"/>
      <c r="B53" s="127" t="s">
        <v>107</v>
      </c>
      <c r="C53" s="170"/>
      <c r="D53" s="176"/>
      <c r="E53" s="57"/>
      <c r="F53" s="127"/>
      <c r="G53" s="177">
        <v>0</v>
      </c>
      <c r="H53" s="78">
        <v>0</v>
      </c>
      <c r="I53" s="78"/>
      <c r="J53" s="169">
        <v>0</v>
      </c>
      <c r="K53" s="78">
        <f t="shared" si="2"/>
        <v>0</v>
      </c>
      <c r="L53" s="180"/>
    </row>
    <row r="54" spans="1:13" s="178" customFormat="1" ht="12.75" x14ac:dyDescent="0.2">
      <c r="A54" s="180"/>
      <c r="B54" s="127" t="s">
        <v>108</v>
      </c>
      <c r="C54" s="170"/>
      <c r="D54" s="176">
        <v>0</v>
      </c>
      <c r="E54" s="57"/>
      <c r="F54" s="127"/>
      <c r="G54" s="177">
        <v>0</v>
      </c>
      <c r="H54" s="78">
        <v>0</v>
      </c>
      <c r="I54" s="78"/>
      <c r="J54" s="169">
        <v>0</v>
      </c>
      <c r="K54" s="78">
        <f t="shared" si="2"/>
        <v>0</v>
      </c>
      <c r="L54" s="180"/>
    </row>
    <row r="55" spans="1:13" s="178" customFormat="1" ht="12.75" x14ac:dyDescent="0.2">
      <c r="A55" s="180"/>
      <c r="B55" s="127" t="s">
        <v>109</v>
      </c>
      <c r="C55" s="170"/>
      <c r="D55" s="176"/>
      <c r="E55" s="57"/>
      <c r="F55" s="127"/>
      <c r="G55" s="177">
        <v>0</v>
      </c>
      <c r="H55" s="78">
        <v>0</v>
      </c>
      <c r="I55" s="78"/>
      <c r="J55" s="169">
        <v>0</v>
      </c>
      <c r="K55" s="78">
        <f t="shared" si="2"/>
        <v>0</v>
      </c>
      <c r="L55" s="180"/>
    </row>
    <row r="56" spans="1:13" s="178" customFormat="1" ht="12.75" x14ac:dyDescent="0.2">
      <c r="A56" s="180"/>
      <c r="B56" s="127" t="s">
        <v>110</v>
      </c>
      <c r="C56" s="170"/>
      <c r="D56" s="176">
        <v>0</v>
      </c>
      <c r="E56" s="110">
        <f>1461439-211614</f>
        <v>1249825</v>
      </c>
      <c r="F56" s="127"/>
      <c r="G56" s="177">
        <v>0</v>
      </c>
      <c r="H56" s="78">
        <v>0</v>
      </c>
      <c r="I56" s="78"/>
      <c r="J56" s="169">
        <v>0</v>
      </c>
      <c r="K56" s="78">
        <f t="shared" si="2"/>
        <v>-1249825</v>
      </c>
      <c r="L56" s="180"/>
    </row>
    <row r="57" spans="1:13" s="178" customFormat="1" ht="12.75" x14ac:dyDescent="0.2">
      <c r="A57" s="180"/>
      <c r="B57" s="127" t="s">
        <v>111</v>
      </c>
      <c r="C57" s="170"/>
      <c r="D57" s="176">
        <v>0</v>
      </c>
      <c r="E57" s="110">
        <f>-6469688+1189657</f>
        <v>-5280031</v>
      </c>
      <c r="F57" s="127"/>
      <c r="G57" s="177">
        <v>0</v>
      </c>
      <c r="H57" s="78">
        <v>0</v>
      </c>
      <c r="I57" s="78"/>
      <c r="J57" s="169">
        <v>0</v>
      </c>
      <c r="K57" s="78">
        <f t="shared" si="2"/>
        <v>5280031</v>
      </c>
      <c r="L57" s="180"/>
    </row>
    <row r="58" spans="1:13" s="178" customFormat="1" ht="12.75" x14ac:dyDescent="0.2">
      <c r="A58" s="61"/>
      <c r="B58" s="36"/>
      <c r="C58" s="37"/>
      <c r="D58" s="158"/>
      <c r="E58" s="159"/>
      <c r="F58" s="63"/>
      <c r="G58" s="181"/>
      <c r="H58" s="159"/>
      <c r="I58" s="159"/>
      <c r="J58" s="181"/>
      <c r="K58" s="159"/>
      <c r="L58" s="61"/>
    </row>
    <row r="59" spans="1:13" ht="12.75" x14ac:dyDescent="0.2">
      <c r="A59" s="61"/>
      <c r="B59" s="36" t="s">
        <v>344</v>
      </c>
      <c r="C59" s="2"/>
      <c r="D59" s="161">
        <f>(SUBTOTAL(9,D41:D58))</f>
        <v>0</v>
      </c>
      <c r="E59" s="162">
        <f>(SUBTOTAL(9,E41:E58))</f>
        <v>-53526502</v>
      </c>
      <c r="F59" s="163"/>
      <c r="G59" s="164">
        <f>(SUBTOTAL(9,G41:G58))</f>
        <v>0</v>
      </c>
      <c r="H59" s="162">
        <f>(SUBTOTAL(9,H41:H58))</f>
        <v>-8617214.4299999997</v>
      </c>
      <c r="I59" s="162"/>
      <c r="J59" s="164">
        <f>(SUBTOTAL(9,J41:J58))</f>
        <v>0</v>
      </c>
      <c r="K59" s="162">
        <f>(SUBTOTAL(9,K41:K58))</f>
        <v>44909287.57</v>
      </c>
      <c r="L59" s="61"/>
    </row>
    <row r="60" spans="1:13" ht="13.5" thickBot="1" x14ac:dyDescent="0.25">
      <c r="A60" s="165"/>
      <c r="B60" s="36"/>
      <c r="C60" s="124"/>
      <c r="D60" s="182"/>
      <c r="E60" s="183"/>
      <c r="F60" s="179"/>
      <c r="G60" s="184"/>
      <c r="H60" s="183"/>
      <c r="I60" s="183"/>
      <c r="J60" s="184"/>
      <c r="K60" s="185"/>
      <c r="L60" s="165"/>
    </row>
    <row r="61" spans="1:13" s="137" customFormat="1" ht="13.5" thickTop="1" x14ac:dyDescent="0.2">
      <c r="A61" s="61" t="s">
        <v>112</v>
      </c>
      <c r="B61" s="36"/>
      <c r="C61" s="2"/>
      <c r="D61" s="186">
        <f>SUBTOTAL(9,D9:D59)</f>
        <v>0</v>
      </c>
      <c r="E61" s="162">
        <f>SUBTOTAL(9,E9:E59)</f>
        <v>-34307203.91999419</v>
      </c>
      <c r="F61" s="163"/>
      <c r="G61" s="164">
        <f>SUBTOTAL(9,G9:G59)</f>
        <v>0</v>
      </c>
      <c r="H61" s="162">
        <f>SUBTOTAL(9,H9:H59)</f>
        <v>55504828.369999237</v>
      </c>
      <c r="I61" s="162"/>
      <c r="J61" s="164">
        <f>SUBTOTAL(9,J9:J59)</f>
        <v>0</v>
      </c>
      <c r="K61" s="162">
        <f>SUBTOTAL(9,K9:K59)</f>
        <v>89812032.289997265</v>
      </c>
      <c r="L61" s="61"/>
    </row>
    <row r="62" spans="1:13" ht="12.75" x14ac:dyDescent="0.2">
      <c r="A62" s="61"/>
      <c r="B62" s="36"/>
      <c r="C62" s="2"/>
      <c r="D62" s="186"/>
      <c r="E62" s="162"/>
      <c r="F62" s="163"/>
      <c r="G62" s="164"/>
      <c r="H62" s="162"/>
      <c r="I62" s="162"/>
      <c r="J62" s="164"/>
      <c r="K62" s="162">
        <f>H61-E61-K61</f>
        <v>-3.8295984268188477E-6</v>
      </c>
      <c r="L62" s="61"/>
    </row>
    <row r="63" spans="1:13" ht="12.75" x14ac:dyDescent="0.2">
      <c r="A63" s="165"/>
      <c r="B63" s="36"/>
      <c r="C63" s="2"/>
      <c r="D63" s="186"/>
      <c r="E63" s="162"/>
      <c r="F63" s="163"/>
      <c r="G63" s="164"/>
      <c r="H63" s="162"/>
      <c r="I63" s="162"/>
      <c r="J63" s="164"/>
      <c r="K63" s="162"/>
      <c r="L63" s="165"/>
    </row>
    <row r="64" spans="1:13" s="189" customFormat="1" ht="11.25" x14ac:dyDescent="0.2">
      <c r="A64" s="63" t="s">
        <v>113</v>
      </c>
      <c r="B64" s="62"/>
      <c r="C64" s="187"/>
      <c r="D64" s="186"/>
      <c r="E64" s="188"/>
      <c r="F64" s="163"/>
      <c r="G64" s="164"/>
      <c r="H64" s="57"/>
      <c r="I64" s="162"/>
      <c r="J64" s="164"/>
      <c r="K64" s="78"/>
      <c r="L64" s="63"/>
    </row>
    <row r="65" spans="1:12" s="189" customFormat="1" ht="11.25" x14ac:dyDescent="0.2">
      <c r="A65" s="63"/>
      <c r="B65" s="62" t="s">
        <v>114</v>
      </c>
      <c r="C65" s="187" t="s">
        <v>115</v>
      </c>
      <c r="D65" s="186"/>
      <c r="E65" s="188"/>
      <c r="F65" s="163"/>
      <c r="G65" s="164"/>
      <c r="H65" s="57"/>
      <c r="I65" s="162"/>
      <c r="J65" s="164"/>
      <c r="K65" s="78">
        <f t="shared" ref="K65:K71" si="3">H65-E65</f>
        <v>0</v>
      </c>
      <c r="L65" s="63"/>
    </row>
    <row r="66" spans="1:12" s="189" customFormat="1" ht="11.25" x14ac:dyDescent="0.2">
      <c r="A66" s="63"/>
      <c r="B66" s="62" t="s">
        <v>116</v>
      </c>
      <c r="C66" s="187" t="s">
        <v>117</v>
      </c>
      <c r="D66" s="186"/>
      <c r="E66" s="188"/>
      <c r="F66" s="163"/>
      <c r="G66" s="164"/>
      <c r="H66" s="57"/>
      <c r="I66" s="162"/>
      <c r="J66" s="164"/>
      <c r="K66" s="78">
        <f t="shared" si="3"/>
        <v>0</v>
      </c>
      <c r="L66" s="63"/>
    </row>
    <row r="67" spans="1:12" s="189" customFormat="1" ht="11.25" x14ac:dyDescent="0.2">
      <c r="A67" s="63"/>
      <c r="B67" s="62" t="s">
        <v>102</v>
      </c>
      <c r="C67" s="187" t="s">
        <v>118</v>
      </c>
      <c r="D67" s="186"/>
      <c r="E67" s="188"/>
      <c r="F67" s="163"/>
      <c r="G67" s="164"/>
      <c r="H67" s="57"/>
      <c r="I67" s="162"/>
      <c r="J67" s="164"/>
      <c r="K67" s="78">
        <f t="shared" si="3"/>
        <v>0</v>
      </c>
      <c r="L67" s="63"/>
    </row>
    <row r="68" spans="1:12" s="189" customFormat="1" ht="11.25" x14ac:dyDescent="0.2">
      <c r="A68" s="63"/>
      <c r="B68" s="62" t="s">
        <v>119</v>
      </c>
      <c r="C68" s="187" t="s">
        <v>120</v>
      </c>
      <c r="D68" s="186"/>
      <c r="E68" s="188"/>
      <c r="F68" s="163"/>
      <c r="G68" s="164"/>
      <c r="H68" s="57"/>
      <c r="I68" s="162"/>
      <c r="J68" s="164"/>
      <c r="K68" s="78">
        <f t="shared" si="3"/>
        <v>0</v>
      </c>
      <c r="L68" s="63"/>
    </row>
    <row r="69" spans="1:12" s="189" customFormat="1" ht="11.25" x14ac:dyDescent="0.2">
      <c r="A69" s="63"/>
      <c r="B69" s="62" t="s">
        <v>121</v>
      </c>
      <c r="C69" s="187" t="s">
        <v>122</v>
      </c>
      <c r="D69" s="186"/>
      <c r="E69" s="188"/>
      <c r="F69" s="163"/>
      <c r="G69" s="164"/>
      <c r="H69" s="57"/>
      <c r="I69" s="162"/>
      <c r="J69" s="164"/>
      <c r="K69" s="78">
        <f t="shared" si="3"/>
        <v>0</v>
      </c>
      <c r="L69" s="63"/>
    </row>
    <row r="70" spans="1:12" s="189" customFormat="1" ht="11.25" x14ac:dyDescent="0.2">
      <c r="A70" s="63"/>
      <c r="B70" s="62" t="s">
        <v>123</v>
      </c>
      <c r="C70" s="187" t="s">
        <v>123</v>
      </c>
      <c r="D70" s="190"/>
      <c r="E70" s="191"/>
      <c r="F70" s="192"/>
      <c r="G70" s="193"/>
      <c r="H70" s="57"/>
      <c r="I70" s="194"/>
      <c r="J70" s="193"/>
      <c r="K70" s="78">
        <f t="shared" si="3"/>
        <v>0</v>
      </c>
      <c r="L70" s="63"/>
    </row>
    <row r="71" spans="1:12" s="189" customFormat="1" ht="11.25" x14ac:dyDescent="0.2">
      <c r="A71" s="63"/>
      <c r="B71" s="62" t="s">
        <v>298</v>
      </c>
      <c r="C71" s="2" t="s">
        <v>299</v>
      </c>
      <c r="D71" s="195"/>
      <c r="E71" s="196"/>
      <c r="F71" s="63"/>
      <c r="G71" s="197"/>
      <c r="H71" s="196"/>
      <c r="I71" s="196"/>
      <c r="J71" s="197"/>
      <c r="K71" s="78">
        <f t="shared" si="3"/>
        <v>0</v>
      </c>
      <c r="L71" s="63"/>
    </row>
    <row r="72" spans="1:12" ht="12.75" x14ac:dyDescent="0.2">
      <c r="A72" s="61"/>
      <c r="B72" s="36"/>
      <c r="C72" s="2"/>
      <c r="D72" s="198">
        <v>0</v>
      </c>
      <c r="E72" s="199">
        <v>0</v>
      </c>
      <c r="F72" s="200"/>
      <c r="G72" s="201">
        <v>0</v>
      </c>
      <c r="H72" s="199">
        <v>0</v>
      </c>
      <c r="I72" s="199"/>
      <c r="J72" s="201">
        <v>0</v>
      </c>
      <c r="K72" s="199">
        <f>(SUBTOTAL(9,K65:K71))</f>
        <v>0</v>
      </c>
      <c r="L72" s="61"/>
    </row>
    <row r="73" spans="1:12" ht="13.5" thickBot="1" x14ac:dyDescent="0.25">
      <c r="A73" s="61"/>
      <c r="B73" s="36"/>
      <c r="C73" s="2"/>
      <c r="D73" s="202"/>
      <c r="E73" s="203"/>
      <c r="F73" s="179"/>
      <c r="G73" s="204"/>
      <c r="H73" s="203"/>
      <c r="I73" s="203"/>
      <c r="J73" s="204"/>
      <c r="K73" s="203"/>
      <c r="L73" s="61"/>
    </row>
    <row r="74" spans="1:12" ht="13.5" thickTop="1" x14ac:dyDescent="0.2">
      <c r="A74" s="61"/>
      <c r="B74" s="36" t="s">
        <v>300</v>
      </c>
      <c r="C74" s="2"/>
      <c r="D74" s="186">
        <f>SUBTOTAL(9,D9:D73)</f>
        <v>0</v>
      </c>
      <c r="E74" s="162">
        <f>SUBTOTAL(9,E9:E73)</f>
        <v>-34307203.91999419</v>
      </c>
      <c r="F74" s="163"/>
      <c r="G74" s="164">
        <f>SUBTOTAL(9,G9:G73)</f>
        <v>0</v>
      </c>
      <c r="H74" s="162">
        <f>SUBTOTAL(9,H9:H73)</f>
        <v>55504828.369999237</v>
      </c>
      <c r="I74" s="162"/>
      <c r="J74" s="164">
        <f>SUBTOTAL(9,J9:J73)</f>
        <v>0</v>
      </c>
      <c r="K74" s="162">
        <f>SUBTOTAL(9,K9:K73)</f>
        <v>89812032.289993435</v>
      </c>
      <c r="L74" s="61"/>
    </row>
    <row r="75" spans="1:12" ht="12.75" x14ac:dyDescent="0.2">
      <c r="A75" s="61"/>
      <c r="B75" s="1"/>
      <c r="C75" s="2"/>
      <c r="D75" s="186"/>
      <c r="E75" s="162"/>
      <c r="F75" s="163"/>
      <c r="G75" s="164"/>
      <c r="H75" s="162"/>
      <c r="I75" s="162"/>
      <c r="J75" s="164"/>
      <c r="K75" s="162"/>
      <c r="L75" s="61"/>
    </row>
    <row r="76" spans="1:12" ht="13.5" thickBot="1" x14ac:dyDescent="0.25">
      <c r="A76" s="61"/>
      <c r="B76" s="36" t="s">
        <v>301</v>
      </c>
      <c r="C76" s="2"/>
      <c r="D76" s="205"/>
      <c r="E76" s="206">
        <f>25703701-60224041+213136.08</f>
        <v>-34307203.920000002</v>
      </c>
      <c r="F76" s="163">
        <v>660123</v>
      </c>
      <c r="G76" s="207"/>
      <c r="H76" s="206">
        <v>55504828.369999997</v>
      </c>
      <c r="I76" s="162"/>
      <c r="J76" s="164"/>
      <c r="K76" s="162">
        <f>H76-E76</f>
        <v>89812032.289999992</v>
      </c>
      <c r="L76" s="61"/>
    </row>
    <row r="77" spans="1:12" ht="13.5" thickTop="1" x14ac:dyDescent="0.2">
      <c r="A77" s="61"/>
      <c r="B77" s="36" t="s">
        <v>302</v>
      </c>
      <c r="C77" s="2"/>
      <c r="D77" s="186"/>
      <c r="E77" s="162">
        <f>ROUND(+E74-E76,2)</f>
        <v>0</v>
      </c>
      <c r="F77" s="163"/>
      <c r="G77" s="164" t="s">
        <v>303</v>
      </c>
      <c r="H77" s="162">
        <f>ROUND(+H74-H76,2)</f>
        <v>0</v>
      </c>
      <c r="I77" s="162"/>
      <c r="J77" s="164"/>
      <c r="K77" s="162">
        <f>H77-E77</f>
        <v>0</v>
      </c>
      <c r="L77" s="61"/>
    </row>
    <row r="78" spans="1:12" ht="12.75" x14ac:dyDescent="0.2">
      <c r="A78" s="61"/>
      <c r="B78" s="36"/>
      <c r="C78" s="2"/>
      <c r="D78" s="13"/>
      <c r="E78" s="208"/>
      <c r="F78" s="209"/>
      <c r="G78" s="7"/>
      <c r="H78" s="162"/>
      <c r="I78" s="21"/>
      <c r="J78" s="7"/>
      <c r="K78" s="21"/>
      <c r="L78" s="61"/>
    </row>
    <row r="79" spans="1:12" ht="18" x14ac:dyDescent="0.2">
      <c r="A79" s="1"/>
      <c r="B79" s="1"/>
      <c r="C79" s="2"/>
      <c r="D79" s="2"/>
      <c r="E79" s="3"/>
      <c r="F79" s="4"/>
      <c r="G79" s="5"/>
      <c r="H79" s="467"/>
      <c r="I79" s="6"/>
      <c r="J79" s="7"/>
      <c r="K79" s="6"/>
      <c r="L79" s="1"/>
    </row>
    <row r="80" spans="1:12" ht="11.25" thickBot="1" x14ac:dyDescent="0.25">
      <c r="A80" s="53"/>
      <c r="B80" s="210"/>
      <c r="F80" s="214"/>
      <c r="H80" s="468"/>
    </row>
    <row r="81" spans="1:20" x14ac:dyDescent="0.2">
      <c r="A81" s="217" t="s">
        <v>304</v>
      </c>
      <c r="B81" s="218"/>
      <c r="F81" s="214"/>
      <c r="H81" s="469"/>
    </row>
    <row r="82" spans="1:20" ht="11.25" thickBot="1" x14ac:dyDescent="0.25">
      <c r="A82" s="219" t="s">
        <v>305</v>
      </c>
      <c r="B82" s="220"/>
      <c r="F82" s="214"/>
      <c r="H82" s="469"/>
    </row>
    <row r="83" spans="1:20" x14ac:dyDescent="0.2">
      <c r="A83" s="53"/>
      <c r="B83" s="210"/>
      <c r="F83" s="214"/>
    </row>
    <row r="84" spans="1:20" x14ac:dyDescent="0.2">
      <c r="A84" s="221" t="s">
        <v>306</v>
      </c>
      <c r="F84" s="214"/>
      <c r="M84" s="137"/>
      <c r="N84" s="222"/>
    </row>
    <row r="85" spans="1:20" ht="13.5" customHeight="1" x14ac:dyDescent="0.2">
      <c r="A85" s="223" t="s">
        <v>307</v>
      </c>
      <c r="B85" s="224"/>
      <c r="D85" s="225"/>
      <c r="E85" s="226"/>
      <c r="F85" s="227"/>
      <c r="J85" s="228"/>
      <c r="K85" s="229"/>
      <c r="M85" s="137"/>
      <c r="N85" s="222"/>
    </row>
    <row r="86" spans="1:20" s="250" customFormat="1" ht="11.25" x14ac:dyDescent="0.2">
      <c r="A86" s="241"/>
      <c r="B86" s="230" t="s">
        <v>308</v>
      </c>
      <c r="C86" s="242"/>
      <c r="D86" s="243"/>
      <c r="E86" s="244"/>
      <c r="F86" s="245"/>
      <c r="G86" s="246"/>
      <c r="H86" s="247"/>
      <c r="I86" s="247"/>
      <c r="J86" s="248">
        <v>-20710.28</v>
      </c>
      <c r="K86" s="249"/>
    </row>
    <row r="87" spans="1:20" s="360" customFormat="1" ht="12.75" customHeight="1" x14ac:dyDescent="0.2">
      <c r="A87" s="363" t="s">
        <v>165</v>
      </c>
      <c r="B87" s="363" t="s">
        <v>130</v>
      </c>
      <c r="C87" s="364" t="s">
        <v>471</v>
      </c>
      <c r="D87" s="365">
        <v>36951</v>
      </c>
      <c r="E87" s="493" t="s">
        <v>576</v>
      </c>
      <c r="F87" s="493"/>
      <c r="G87" s="493"/>
      <c r="H87" s="493"/>
      <c r="I87" s="363"/>
      <c r="J87" s="367">
        <v>-9600</v>
      </c>
      <c r="K87" s="363"/>
      <c r="L87" s="363"/>
      <c r="M87" s="363"/>
      <c r="N87" s="363"/>
      <c r="O87" s="367"/>
      <c r="P87" s="363"/>
      <c r="Q87" s="367"/>
      <c r="R87" s="368"/>
      <c r="S87" s="363"/>
      <c r="T87" s="363"/>
    </row>
    <row r="88" spans="1:20" s="360" customFormat="1" x14ac:dyDescent="0.2">
      <c r="A88" s="363" t="s">
        <v>165</v>
      </c>
      <c r="B88" s="363" t="s">
        <v>43</v>
      </c>
      <c r="C88" s="364" t="s">
        <v>45</v>
      </c>
      <c r="D88" s="365">
        <v>36982</v>
      </c>
      <c r="E88" s="493" t="s">
        <v>583</v>
      </c>
      <c r="F88" s="493"/>
      <c r="G88" s="493"/>
      <c r="H88" s="493"/>
      <c r="I88" s="363"/>
      <c r="J88" s="367">
        <v>7095</v>
      </c>
      <c r="K88" s="363"/>
      <c r="L88" s="363"/>
      <c r="M88" s="363"/>
      <c r="N88" s="363"/>
      <c r="O88" s="367"/>
      <c r="P88" s="363"/>
      <c r="Q88" s="367"/>
      <c r="R88" s="368"/>
      <c r="S88" s="363"/>
      <c r="T88" s="363"/>
    </row>
    <row r="89" spans="1:20" s="360" customFormat="1" ht="21" customHeight="1" x14ac:dyDescent="0.2">
      <c r="A89" s="363" t="s">
        <v>165</v>
      </c>
      <c r="B89" s="363" t="s">
        <v>61</v>
      </c>
      <c r="C89" s="364" t="s">
        <v>148</v>
      </c>
      <c r="D89" s="365">
        <v>36982</v>
      </c>
      <c r="E89" s="493" t="s">
        <v>265</v>
      </c>
      <c r="F89" s="493"/>
      <c r="G89" s="493"/>
      <c r="H89" s="493"/>
      <c r="I89" s="363"/>
      <c r="J89" s="367">
        <v>-139030.14000000001</v>
      </c>
      <c r="K89" s="363"/>
      <c r="L89" s="363"/>
      <c r="M89" s="363"/>
      <c r="N89" s="363"/>
      <c r="O89" s="367"/>
      <c r="P89" s="363"/>
      <c r="Q89" s="367"/>
      <c r="R89" s="368"/>
      <c r="S89" s="363"/>
      <c r="T89" s="363"/>
    </row>
    <row r="90" spans="1:20" s="360" customFormat="1" ht="33" customHeight="1" x14ac:dyDescent="0.2">
      <c r="A90" s="363" t="s">
        <v>150</v>
      </c>
      <c r="B90" s="363" t="s">
        <v>169</v>
      </c>
      <c r="C90" s="364" t="s">
        <v>372</v>
      </c>
      <c r="D90" s="365">
        <v>36982</v>
      </c>
      <c r="E90" s="493" t="s">
        <v>506</v>
      </c>
      <c r="F90" s="493"/>
      <c r="G90" s="493"/>
      <c r="H90" s="493"/>
      <c r="I90" s="363"/>
      <c r="J90" s="367">
        <v>17731.689999999999</v>
      </c>
      <c r="K90" s="369"/>
      <c r="L90" s="363"/>
      <c r="M90" s="363"/>
      <c r="N90" s="363"/>
      <c r="O90" s="367"/>
      <c r="P90" s="363"/>
      <c r="Q90" s="367"/>
      <c r="R90" s="368"/>
      <c r="S90" s="363"/>
      <c r="T90" s="363"/>
    </row>
    <row r="91" spans="1:20" s="360" customFormat="1" x14ac:dyDescent="0.2">
      <c r="A91" s="363" t="s">
        <v>128</v>
      </c>
      <c r="B91" s="363" t="s">
        <v>572</v>
      </c>
      <c r="C91" s="364" t="s">
        <v>132</v>
      </c>
      <c r="D91" s="365">
        <v>36982</v>
      </c>
      <c r="E91" s="363" t="s">
        <v>573</v>
      </c>
      <c r="F91" s="363"/>
      <c r="G91" s="363"/>
      <c r="H91" s="363"/>
      <c r="I91" s="363"/>
      <c r="J91" s="367">
        <v>8600</v>
      </c>
      <c r="K91" s="363"/>
      <c r="L91" s="363"/>
      <c r="M91" s="363"/>
      <c r="N91" s="363"/>
      <c r="O91" s="367"/>
      <c r="P91" s="363"/>
      <c r="Q91" s="367"/>
      <c r="R91" s="368"/>
      <c r="S91" s="363"/>
      <c r="T91" s="363"/>
    </row>
    <row r="92" spans="1:20" s="360" customFormat="1" ht="24.75" customHeight="1" x14ac:dyDescent="0.2">
      <c r="A92" s="363" t="s">
        <v>128</v>
      </c>
      <c r="B92" s="363" t="s">
        <v>144</v>
      </c>
      <c r="C92" s="364" t="s">
        <v>471</v>
      </c>
      <c r="D92" s="365">
        <v>36982</v>
      </c>
      <c r="E92" s="493" t="s">
        <v>205</v>
      </c>
      <c r="F92" s="493"/>
      <c r="G92" s="493"/>
      <c r="H92" s="493"/>
      <c r="I92" s="363"/>
      <c r="J92" s="367">
        <v>-8549</v>
      </c>
      <c r="K92" s="363"/>
      <c r="L92" s="363"/>
      <c r="M92" s="363"/>
      <c r="N92" s="363"/>
      <c r="O92" s="367"/>
      <c r="P92" s="363"/>
      <c r="Q92" s="367"/>
      <c r="R92" s="368"/>
      <c r="S92" s="363"/>
      <c r="T92" s="363"/>
    </row>
    <row r="93" spans="1:20" s="360" customFormat="1" x14ac:dyDescent="0.2">
      <c r="A93" s="363" t="s">
        <v>165</v>
      </c>
      <c r="B93" s="363" t="s">
        <v>144</v>
      </c>
      <c r="C93" s="364" t="s">
        <v>471</v>
      </c>
      <c r="D93" s="365">
        <v>36982</v>
      </c>
      <c r="E93" s="363" t="s">
        <v>267</v>
      </c>
      <c r="F93" s="363"/>
      <c r="G93" s="363"/>
      <c r="H93" s="363"/>
      <c r="I93" s="363"/>
      <c r="J93" s="367">
        <v>-40000</v>
      </c>
      <c r="K93" s="363"/>
      <c r="L93" s="363"/>
      <c r="M93" s="363"/>
      <c r="N93" s="363"/>
      <c r="O93" s="367"/>
      <c r="P93" s="363"/>
      <c r="Q93" s="367"/>
      <c r="R93" s="368"/>
      <c r="S93" s="363"/>
      <c r="T93" s="363"/>
    </row>
    <row r="94" spans="1:20" s="360" customFormat="1" x14ac:dyDescent="0.2">
      <c r="A94" s="363" t="s">
        <v>128</v>
      </c>
      <c r="B94" s="363" t="s">
        <v>64</v>
      </c>
      <c r="C94" s="364" t="s">
        <v>177</v>
      </c>
      <c r="D94" s="365">
        <v>36982</v>
      </c>
      <c r="E94" s="363" t="s">
        <v>207</v>
      </c>
      <c r="F94" s="363"/>
      <c r="G94" s="363"/>
      <c r="H94" s="363"/>
      <c r="I94" s="363"/>
      <c r="J94" s="367">
        <v>5150</v>
      </c>
      <c r="K94" s="363"/>
      <c r="L94" s="363"/>
      <c r="M94" s="363"/>
      <c r="N94" s="363"/>
      <c r="O94" s="367"/>
      <c r="P94" s="363"/>
      <c r="Q94" s="367"/>
      <c r="R94" s="368"/>
      <c r="S94" s="363"/>
      <c r="T94" s="363"/>
    </row>
    <row r="95" spans="1:20" s="360" customFormat="1" ht="35.25" customHeight="1" x14ac:dyDescent="0.2">
      <c r="A95" s="363" t="s">
        <v>165</v>
      </c>
      <c r="B95" s="363" t="s">
        <v>64</v>
      </c>
      <c r="C95" s="364" t="s">
        <v>177</v>
      </c>
      <c r="D95" s="365">
        <v>36982</v>
      </c>
      <c r="E95" s="493" t="s">
        <v>268</v>
      </c>
      <c r="F95" s="493"/>
      <c r="G95" s="493"/>
      <c r="H95" s="493"/>
      <c r="I95" s="363"/>
      <c r="J95" s="367">
        <v>-9800</v>
      </c>
      <c r="K95" s="363"/>
      <c r="L95" s="363"/>
      <c r="M95" s="363"/>
      <c r="N95" s="363"/>
      <c r="O95" s="367"/>
      <c r="P95" s="363"/>
      <c r="Q95" s="367"/>
      <c r="R95" s="368"/>
      <c r="S95" s="363"/>
      <c r="T95" s="363"/>
    </row>
    <row r="96" spans="1:20" s="360" customFormat="1" ht="21" customHeight="1" x14ac:dyDescent="0.2">
      <c r="A96" s="363" t="s">
        <v>128</v>
      </c>
      <c r="B96" s="363" t="s">
        <v>142</v>
      </c>
      <c r="C96" s="364" t="s">
        <v>372</v>
      </c>
      <c r="D96" s="365">
        <v>36982</v>
      </c>
      <c r="E96" s="493" t="s">
        <v>208</v>
      </c>
      <c r="F96" s="493"/>
      <c r="G96" s="493"/>
      <c r="H96" s="493"/>
      <c r="I96" s="363"/>
      <c r="J96" s="367">
        <v>-71773.5</v>
      </c>
      <c r="K96" s="363"/>
      <c r="L96" s="363"/>
      <c r="M96" s="363"/>
      <c r="N96" s="363"/>
      <c r="O96" s="367"/>
      <c r="P96" s="363"/>
      <c r="Q96" s="367"/>
      <c r="R96" s="368"/>
      <c r="S96" s="363"/>
      <c r="T96" s="363"/>
    </row>
    <row r="97" spans="1:20" s="360" customFormat="1" ht="22.5" customHeight="1" x14ac:dyDescent="0.2">
      <c r="A97" s="369" t="s">
        <v>165</v>
      </c>
      <c r="B97" s="369" t="s">
        <v>146</v>
      </c>
      <c r="C97" s="370" t="s">
        <v>148</v>
      </c>
      <c r="D97" s="371">
        <v>37012</v>
      </c>
      <c r="E97" s="493" t="s">
        <v>251</v>
      </c>
      <c r="F97" s="493"/>
      <c r="G97" s="493"/>
      <c r="H97" s="493"/>
      <c r="I97" s="369"/>
      <c r="J97" s="372">
        <v>-42294.9</v>
      </c>
      <c r="K97" s="369"/>
      <c r="L97" s="369"/>
      <c r="M97" s="369"/>
      <c r="N97" s="369"/>
      <c r="O97" s="372"/>
      <c r="P97" s="369"/>
      <c r="Q97" s="372"/>
      <c r="R97" s="369"/>
      <c r="S97" s="369"/>
      <c r="T97" s="373"/>
    </row>
    <row r="98" spans="1:20" s="360" customFormat="1" ht="44.25" customHeight="1" x14ac:dyDescent="0.2">
      <c r="A98" s="363" t="s">
        <v>128</v>
      </c>
      <c r="B98" s="363" t="s">
        <v>154</v>
      </c>
      <c r="C98" s="364" t="s">
        <v>132</v>
      </c>
      <c r="D98" s="365">
        <v>36982</v>
      </c>
      <c r="E98" s="493" t="s">
        <v>209</v>
      </c>
      <c r="F98" s="493"/>
      <c r="G98" s="493"/>
      <c r="H98" s="493"/>
      <c r="I98" s="363"/>
      <c r="J98" s="367">
        <v>-27502.5</v>
      </c>
      <c r="K98" s="363"/>
      <c r="L98" s="363"/>
      <c r="M98" s="363"/>
      <c r="N98" s="363"/>
      <c r="O98" s="367"/>
      <c r="P98" s="363"/>
      <c r="Q98" s="367"/>
      <c r="R98" s="368"/>
      <c r="S98" s="363"/>
      <c r="T98" s="363"/>
    </row>
    <row r="99" spans="1:20" s="360" customFormat="1" ht="21" customHeight="1" x14ac:dyDescent="0.2">
      <c r="A99" s="363" t="s">
        <v>128</v>
      </c>
      <c r="B99" s="363" t="s">
        <v>357</v>
      </c>
      <c r="C99" s="364" t="s">
        <v>132</v>
      </c>
      <c r="D99" s="365">
        <v>36951</v>
      </c>
      <c r="E99" s="493" t="s">
        <v>210</v>
      </c>
      <c r="F99" s="493"/>
      <c r="G99" s="493"/>
      <c r="H99" s="493"/>
      <c r="I99" s="363"/>
      <c r="J99" s="367">
        <v>8619.7000000000007</v>
      </c>
      <c r="K99" s="363"/>
      <c r="L99" s="363"/>
      <c r="M99" s="363"/>
      <c r="N99" s="363"/>
      <c r="O99" s="367"/>
      <c r="P99" s="363"/>
      <c r="Q99" s="367"/>
      <c r="R99" s="368"/>
      <c r="S99" s="363"/>
      <c r="T99" s="363"/>
    </row>
    <row r="100" spans="1:20" s="360" customFormat="1" ht="30.75" customHeight="1" x14ac:dyDescent="0.2">
      <c r="A100" s="369" t="s">
        <v>128</v>
      </c>
      <c r="B100" s="369" t="s">
        <v>357</v>
      </c>
      <c r="C100" s="370" t="s">
        <v>132</v>
      </c>
      <c r="D100" s="371">
        <v>36982</v>
      </c>
      <c r="E100" s="493" t="s">
        <v>577</v>
      </c>
      <c r="F100" s="493"/>
      <c r="G100" s="493"/>
      <c r="H100" s="493"/>
      <c r="I100" s="369"/>
      <c r="J100" s="372">
        <v>31012.5</v>
      </c>
      <c r="K100" s="369"/>
      <c r="L100" s="369"/>
      <c r="M100" s="369"/>
      <c r="N100" s="369"/>
      <c r="O100" s="372"/>
      <c r="P100" s="369"/>
      <c r="Q100" s="372"/>
      <c r="R100" s="369"/>
      <c r="S100" s="369"/>
      <c r="T100" s="373"/>
    </row>
    <row r="101" spans="1:20" s="360" customFormat="1" x14ac:dyDescent="0.2">
      <c r="A101" s="363" t="s">
        <v>165</v>
      </c>
      <c r="B101" s="363" t="s">
        <v>357</v>
      </c>
      <c r="C101" s="364" t="s">
        <v>132</v>
      </c>
      <c r="D101" s="365">
        <v>37012</v>
      </c>
      <c r="E101" s="494" t="s">
        <v>588</v>
      </c>
      <c r="F101" s="494"/>
      <c r="G101" s="494"/>
      <c r="H101" s="494"/>
      <c r="I101" s="363"/>
      <c r="J101" s="367">
        <v>61400</v>
      </c>
      <c r="K101" s="363"/>
      <c r="L101" s="363"/>
      <c r="M101" s="363"/>
      <c r="N101" s="363"/>
      <c r="O101" s="367"/>
      <c r="P101" s="363"/>
      <c r="Q101" s="367"/>
      <c r="R101" s="368"/>
      <c r="S101" s="363"/>
      <c r="T101" s="363"/>
    </row>
    <row r="102" spans="1:20" s="360" customFormat="1" x14ac:dyDescent="0.2">
      <c r="A102" s="363" t="s">
        <v>165</v>
      </c>
      <c r="B102" s="363" t="s">
        <v>357</v>
      </c>
      <c r="C102" s="364" t="s">
        <v>132</v>
      </c>
      <c r="D102" s="365">
        <v>37012</v>
      </c>
      <c r="E102" s="363" t="s">
        <v>589</v>
      </c>
      <c r="F102" s="363"/>
      <c r="G102" s="363"/>
      <c r="H102" s="363"/>
      <c r="I102" s="363"/>
      <c r="J102" s="367">
        <v>108300</v>
      </c>
      <c r="K102" s="363"/>
      <c r="L102" s="363"/>
      <c r="M102" s="363"/>
      <c r="N102" s="363"/>
      <c r="O102" s="367"/>
      <c r="P102" s="363"/>
      <c r="Q102" s="367"/>
      <c r="R102" s="368"/>
      <c r="S102" s="363"/>
      <c r="T102" s="363"/>
    </row>
    <row r="103" spans="1:20" s="360" customFormat="1" ht="22.5" customHeight="1" x14ac:dyDescent="0.2">
      <c r="A103" s="363" t="s">
        <v>125</v>
      </c>
      <c r="B103" s="363" t="s">
        <v>131</v>
      </c>
      <c r="C103" s="364" t="s">
        <v>132</v>
      </c>
      <c r="D103" s="365">
        <v>36982</v>
      </c>
      <c r="E103" s="493" t="s">
        <v>563</v>
      </c>
      <c r="F103" s="493"/>
      <c r="G103" s="493"/>
      <c r="H103" s="493"/>
      <c r="I103" s="363"/>
      <c r="J103" s="367">
        <v>10781</v>
      </c>
      <c r="K103" s="363"/>
      <c r="L103" s="363"/>
      <c r="M103" s="363"/>
      <c r="N103" s="363"/>
      <c r="O103" s="367"/>
      <c r="P103" s="363"/>
      <c r="Q103" s="367"/>
      <c r="R103" s="368"/>
      <c r="S103" s="363"/>
      <c r="T103" s="363"/>
    </row>
    <row r="104" spans="1:20" s="360" customFormat="1" x14ac:dyDescent="0.2">
      <c r="A104" s="369" t="s">
        <v>125</v>
      </c>
      <c r="B104" s="369" t="s">
        <v>131</v>
      </c>
      <c r="C104" s="370" t="s">
        <v>132</v>
      </c>
      <c r="D104" s="371">
        <v>37012</v>
      </c>
      <c r="E104" s="494" t="s">
        <v>587</v>
      </c>
      <c r="F104" s="494"/>
      <c r="G104" s="494"/>
      <c r="H104" s="494"/>
      <c r="I104" s="369"/>
      <c r="J104" s="372">
        <v>20781</v>
      </c>
      <c r="K104" s="369"/>
      <c r="L104" s="369"/>
      <c r="M104" s="369"/>
      <c r="N104" s="369"/>
      <c r="O104" s="372"/>
      <c r="P104" s="369"/>
      <c r="Q104" s="372"/>
      <c r="R104" s="369"/>
      <c r="S104" s="369"/>
      <c r="T104" s="373"/>
    </row>
    <row r="105" spans="1:20" s="360" customFormat="1" ht="22.5" customHeight="1" x14ac:dyDescent="0.2">
      <c r="A105" s="363" t="s">
        <v>124</v>
      </c>
      <c r="B105" s="363" t="s">
        <v>147</v>
      </c>
      <c r="C105" s="364" t="s">
        <v>372</v>
      </c>
      <c r="D105" s="365">
        <v>36982</v>
      </c>
      <c r="E105" s="493" t="s">
        <v>195</v>
      </c>
      <c r="F105" s="493"/>
      <c r="G105" s="493"/>
      <c r="H105" s="493"/>
      <c r="I105" s="363"/>
      <c r="J105" s="367">
        <v>-15302.4</v>
      </c>
      <c r="K105" s="363"/>
      <c r="L105" s="363"/>
      <c r="M105" s="363"/>
      <c r="N105" s="363"/>
      <c r="O105" s="367"/>
      <c r="P105" s="363"/>
      <c r="Q105" s="367"/>
      <c r="R105" s="368"/>
      <c r="S105" s="363"/>
      <c r="T105" s="363"/>
    </row>
    <row r="106" spans="1:20" s="360" customFormat="1" ht="22.5" customHeight="1" x14ac:dyDescent="0.2">
      <c r="A106" s="363" t="s">
        <v>124</v>
      </c>
      <c r="B106" s="363" t="s">
        <v>147</v>
      </c>
      <c r="C106" s="364" t="s">
        <v>372</v>
      </c>
      <c r="D106" s="365">
        <v>37012</v>
      </c>
      <c r="E106" s="493" t="s">
        <v>196</v>
      </c>
      <c r="F106" s="493"/>
      <c r="G106" s="493"/>
      <c r="H106" s="493"/>
      <c r="I106" s="363"/>
      <c r="J106" s="367">
        <v>-52087.31</v>
      </c>
      <c r="K106" s="363"/>
      <c r="L106" s="363"/>
      <c r="M106" s="363"/>
      <c r="N106" s="363"/>
      <c r="O106" s="367"/>
      <c r="P106" s="363"/>
      <c r="Q106" s="367"/>
      <c r="R106" s="368"/>
      <c r="S106" s="363"/>
      <c r="T106" s="363"/>
    </row>
    <row r="107" spans="1:20" s="360" customFormat="1" ht="22.5" customHeight="1" x14ac:dyDescent="0.2">
      <c r="A107" s="363" t="s">
        <v>150</v>
      </c>
      <c r="B107" s="363" t="s">
        <v>155</v>
      </c>
      <c r="C107" s="364" t="s">
        <v>372</v>
      </c>
      <c r="D107" s="365">
        <v>36982</v>
      </c>
      <c r="E107" s="493" t="s">
        <v>327</v>
      </c>
      <c r="F107" s="493"/>
      <c r="G107" s="493"/>
      <c r="H107" s="493"/>
      <c r="I107" s="363"/>
      <c r="J107" s="367">
        <v>-5510.85</v>
      </c>
      <c r="K107" s="363"/>
      <c r="L107" s="363"/>
      <c r="M107" s="363"/>
      <c r="N107" s="363"/>
      <c r="O107" s="367"/>
      <c r="P107" s="363"/>
      <c r="Q107" s="367"/>
      <c r="R107" s="368"/>
      <c r="S107" s="363"/>
      <c r="T107" s="363"/>
    </row>
    <row r="108" spans="1:20" s="360" customFormat="1" ht="21.75" customHeight="1" x14ac:dyDescent="0.2">
      <c r="A108" s="363" t="s">
        <v>124</v>
      </c>
      <c r="B108" s="363" t="s">
        <v>159</v>
      </c>
      <c r="C108" s="364" t="s">
        <v>132</v>
      </c>
      <c r="D108" s="365">
        <v>36982</v>
      </c>
      <c r="E108" s="493" t="s">
        <v>197</v>
      </c>
      <c r="F108" s="493"/>
      <c r="G108" s="493"/>
      <c r="H108" s="493"/>
      <c r="I108" s="363"/>
      <c r="J108" s="367">
        <v>-28400</v>
      </c>
      <c r="K108" s="363"/>
      <c r="L108" s="363"/>
      <c r="M108" s="363"/>
      <c r="N108" s="363"/>
      <c r="O108" s="367"/>
      <c r="P108" s="363"/>
      <c r="Q108" s="367"/>
      <c r="R108" s="368"/>
      <c r="S108" s="363"/>
      <c r="T108" s="363"/>
    </row>
    <row r="109" spans="1:20" s="360" customFormat="1" ht="23.25" customHeight="1" x14ac:dyDescent="0.2">
      <c r="A109" s="363" t="s">
        <v>165</v>
      </c>
      <c r="B109" s="363" t="s">
        <v>293</v>
      </c>
      <c r="C109" s="364" t="s">
        <v>177</v>
      </c>
      <c r="D109" s="365">
        <v>36951</v>
      </c>
      <c r="E109" s="493" t="s">
        <v>270</v>
      </c>
      <c r="F109" s="493"/>
      <c r="G109" s="493"/>
      <c r="H109" s="493"/>
      <c r="I109" s="363"/>
      <c r="J109" s="367">
        <v>-11161.5</v>
      </c>
      <c r="K109" s="363"/>
      <c r="L109" s="363"/>
      <c r="M109" s="363"/>
      <c r="N109" s="363"/>
      <c r="O109" s="367"/>
      <c r="P109" s="363"/>
      <c r="Q109" s="367"/>
      <c r="R109" s="368"/>
      <c r="S109" s="363"/>
      <c r="T109" s="363"/>
    </row>
    <row r="110" spans="1:20" s="360" customFormat="1" x14ac:dyDescent="0.2">
      <c r="A110" s="363" t="s">
        <v>124</v>
      </c>
      <c r="B110" s="363" t="s">
        <v>135</v>
      </c>
      <c r="C110" s="364" t="s">
        <v>136</v>
      </c>
      <c r="D110" s="365">
        <v>36982</v>
      </c>
      <c r="E110" s="493" t="s">
        <v>200</v>
      </c>
      <c r="F110" s="493"/>
      <c r="G110" s="493"/>
      <c r="H110" s="493"/>
      <c r="I110" s="363"/>
      <c r="J110" s="367">
        <v>-23891.17</v>
      </c>
      <c r="K110" s="363"/>
      <c r="L110" s="363"/>
      <c r="M110" s="363"/>
      <c r="N110" s="363"/>
      <c r="O110" s="367"/>
      <c r="P110" s="363"/>
      <c r="Q110" s="367"/>
      <c r="R110" s="368"/>
      <c r="S110" s="363"/>
      <c r="T110" s="363"/>
    </row>
    <row r="111" spans="1:20" s="360" customFormat="1" ht="21.75" customHeight="1" x14ac:dyDescent="0.2">
      <c r="A111" s="363" t="s">
        <v>124</v>
      </c>
      <c r="B111" s="363" t="s">
        <v>135</v>
      </c>
      <c r="C111" s="364" t="s">
        <v>136</v>
      </c>
      <c r="D111" s="365">
        <v>36982</v>
      </c>
      <c r="E111" s="493" t="s">
        <v>198</v>
      </c>
      <c r="F111" s="493"/>
      <c r="G111" s="493"/>
      <c r="H111" s="493"/>
      <c r="I111" s="363"/>
      <c r="J111" s="367">
        <v>-9269.41</v>
      </c>
      <c r="K111" s="363"/>
      <c r="L111" s="363"/>
      <c r="M111" s="363"/>
      <c r="N111" s="363"/>
      <c r="O111" s="367"/>
      <c r="P111" s="363"/>
      <c r="Q111" s="367"/>
      <c r="R111" s="368"/>
      <c r="S111" s="363"/>
      <c r="T111" s="363"/>
    </row>
    <row r="112" spans="1:20" s="360" customFormat="1" ht="24" customHeight="1" x14ac:dyDescent="0.2">
      <c r="A112" s="363" t="s">
        <v>124</v>
      </c>
      <c r="B112" s="363" t="s">
        <v>135</v>
      </c>
      <c r="C112" s="364" t="s">
        <v>136</v>
      </c>
      <c r="D112" s="365">
        <v>36982</v>
      </c>
      <c r="E112" s="493" t="s">
        <v>199</v>
      </c>
      <c r="F112" s="493"/>
      <c r="G112" s="493"/>
      <c r="H112" s="493"/>
      <c r="I112" s="363"/>
      <c r="J112" s="367">
        <v>54110.77</v>
      </c>
      <c r="K112" s="363"/>
      <c r="L112" s="363"/>
      <c r="M112" s="363"/>
      <c r="N112" s="363"/>
      <c r="O112" s="367"/>
      <c r="P112" s="363"/>
      <c r="Q112" s="367"/>
      <c r="R112" s="368"/>
      <c r="S112" s="363"/>
      <c r="T112" s="363"/>
    </row>
    <row r="113" spans="1:20" s="360" customFormat="1" ht="22.5" customHeight="1" x14ac:dyDescent="0.2">
      <c r="A113" s="363" t="s">
        <v>128</v>
      </c>
      <c r="B113" s="363" t="s">
        <v>135</v>
      </c>
      <c r="C113" s="364" t="s">
        <v>136</v>
      </c>
      <c r="D113" s="365">
        <v>36982</v>
      </c>
      <c r="E113" s="493" t="s">
        <v>212</v>
      </c>
      <c r="F113" s="493"/>
      <c r="G113" s="493"/>
      <c r="H113" s="493"/>
      <c r="I113" s="363"/>
      <c r="J113" s="367">
        <v>6011.74</v>
      </c>
      <c r="K113" s="363"/>
      <c r="L113" s="363"/>
      <c r="M113" s="363"/>
      <c r="N113" s="363"/>
      <c r="O113" s="367"/>
      <c r="P113" s="363"/>
      <c r="Q113" s="367"/>
      <c r="R113" s="368"/>
      <c r="S113" s="363"/>
      <c r="T113" s="363"/>
    </row>
    <row r="114" spans="1:20" s="360" customFormat="1" x14ac:dyDescent="0.2">
      <c r="A114" s="369" t="s">
        <v>128</v>
      </c>
      <c r="B114" s="369" t="s">
        <v>135</v>
      </c>
      <c r="C114" s="370" t="s">
        <v>136</v>
      </c>
      <c r="D114" s="371">
        <v>36982</v>
      </c>
      <c r="E114" s="493" t="s">
        <v>578</v>
      </c>
      <c r="F114" s="493"/>
      <c r="G114" s="493"/>
      <c r="H114" s="493"/>
      <c r="I114" s="369"/>
      <c r="J114" s="372">
        <v>7557.12</v>
      </c>
      <c r="K114" s="369"/>
      <c r="L114" s="369"/>
      <c r="M114" s="369"/>
      <c r="N114" s="369"/>
      <c r="O114" s="372"/>
      <c r="P114" s="369"/>
      <c r="Q114" s="372"/>
      <c r="R114" s="369"/>
      <c r="S114" s="369"/>
      <c r="T114" s="373"/>
    </row>
    <row r="115" spans="1:20" s="360" customFormat="1" ht="33" customHeight="1" x14ac:dyDescent="0.2">
      <c r="A115" s="363" t="s">
        <v>128</v>
      </c>
      <c r="B115" s="363" t="s">
        <v>135</v>
      </c>
      <c r="C115" s="364" t="s">
        <v>136</v>
      </c>
      <c r="D115" s="365">
        <v>36982</v>
      </c>
      <c r="E115" s="493" t="s">
        <v>211</v>
      </c>
      <c r="F115" s="493"/>
      <c r="G115" s="493"/>
      <c r="H115" s="493"/>
      <c r="I115" s="363"/>
      <c r="J115" s="367">
        <v>24124.13</v>
      </c>
      <c r="K115" s="363"/>
      <c r="L115" s="363"/>
      <c r="M115" s="363"/>
      <c r="N115" s="363"/>
      <c r="O115" s="367"/>
      <c r="P115" s="363"/>
      <c r="Q115" s="367"/>
      <c r="R115" s="368"/>
      <c r="S115" s="363"/>
      <c r="T115" s="363"/>
    </row>
    <row r="116" spans="1:20" s="360" customFormat="1" ht="21.75" customHeight="1" x14ac:dyDescent="0.2">
      <c r="A116" s="369" t="s">
        <v>165</v>
      </c>
      <c r="B116" s="369" t="s">
        <v>135</v>
      </c>
      <c r="C116" s="370" t="s">
        <v>136</v>
      </c>
      <c r="D116" s="371">
        <v>36982</v>
      </c>
      <c r="E116" s="493" t="s">
        <v>253</v>
      </c>
      <c r="F116" s="493"/>
      <c r="G116" s="493"/>
      <c r="H116" s="493"/>
      <c r="I116" s="369"/>
      <c r="J116" s="372">
        <v>-446357.64</v>
      </c>
      <c r="K116" s="369"/>
      <c r="L116" s="369"/>
      <c r="M116" s="369"/>
      <c r="N116" s="369"/>
      <c r="O116" s="372"/>
      <c r="P116" s="369"/>
      <c r="Q116" s="372"/>
      <c r="R116" s="369"/>
      <c r="S116" s="369"/>
      <c r="T116" s="373"/>
    </row>
    <row r="117" spans="1:20" s="360" customFormat="1" ht="22.5" customHeight="1" x14ac:dyDescent="0.2">
      <c r="A117" s="363" t="s">
        <v>165</v>
      </c>
      <c r="B117" s="363" t="s">
        <v>135</v>
      </c>
      <c r="C117" s="364" t="s">
        <v>136</v>
      </c>
      <c r="D117" s="365">
        <v>36982</v>
      </c>
      <c r="E117" s="493" t="s">
        <v>271</v>
      </c>
      <c r="F117" s="493"/>
      <c r="G117" s="493"/>
      <c r="H117" s="493"/>
      <c r="I117" s="363"/>
      <c r="J117" s="367">
        <v>6497</v>
      </c>
      <c r="K117" s="363"/>
      <c r="L117" s="363"/>
      <c r="M117" s="363"/>
      <c r="N117" s="363"/>
      <c r="O117" s="367"/>
      <c r="P117" s="363"/>
      <c r="Q117" s="367"/>
      <c r="R117" s="368"/>
      <c r="S117" s="363"/>
      <c r="T117" s="363"/>
    </row>
    <row r="118" spans="1:20" s="360" customFormat="1" ht="22.5" customHeight="1" x14ac:dyDescent="0.2">
      <c r="A118" s="369" t="s">
        <v>165</v>
      </c>
      <c r="B118" s="369" t="s">
        <v>135</v>
      </c>
      <c r="C118" s="370" t="s">
        <v>136</v>
      </c>
      <c r="D118" s="371">
        <v>37012</v>
      </c>
      <c r="E118" s="495" t="s">
        <v>584</v>
      </c>
      <c r="F118" s="495"/>
      <c r="G118" s="495"/>
      <c r="H118" s="495"/>
      <c r="I118" s="369"/>
      <c r="J118" s="372">
        <v>-1133360.8799999999</v>
      </c>
      <c r="K118" s="369"/>
      <c r="L118" s="369"/>
      <c r="M118" s="369"/>
      <c r="N118" s="369"/>
      <c r="O118" s="372"/>
      <c r="P118" s="369"/>
      <c r="Q118" s="372"/>
      <c r="R118" s="369"/>
      <c r="S118" s="369"/>
      <c r="T118" s="373"/>
    </row>
    <row r="119" spans="1:20" s="360" customFormat="1" ht="22.5" customHeight="1" x14ac:dyDescent="0.2">
      <c r="A119" s="363" t="s">
        <v>125</v>
      </c>
      <c r="B119" s="363" t="s">
        <v>174</v>
      </c>
      <c r="C119" s="364" t="s">
        <v>136</v>
      </c>
      <c r="D119" s="365">
        <v>36982</v>
      </c>
      <c r="E119" s="493" t="s">
        <v>564</v>
      </c>
      <c r="F119" s="493"/>
      <c r="G119" s="493"/>
      <c r="H119" s="493"/>
      <c r="I119" s="363"/>
      <c r="J119" s="367">
        <v>-20283.21</v>
      </c>
      <c r="K119" s="363"/>
      <c r="L119" s="363"/>
      <c r="M119" s="363"/>
      <c r="N119" s="363"/>
      <c r="O119" s="367"/>
      <c r="P119" s="363"/>
      <c r="Q119" s="367"/>
      <c r="R119" s="368"/>
      <c r="S119" s="363"/>
      <c r="T119" s="363"/>
    </row>
    <row r="120" spans="1:20" s="360" customFormat="1" x14ac:dyDescent="0.2">
      <c r="A120" s="363" t="s">
        <v>125</v>
      </c>
      <c r="B120" s="363" t="s">
        <v>174</v>
      </c>
      <c r="C120" s="364" t="s">
        <v>136</v>
      </c>
      <c r="D120" s="365">
        <v>36982</v>
      </c>
      <c r="E120" s="363" t="s">
        <v>566</v>
      </c>
      <c r="F120" s="363"/>
      <c r="G120" s="363"/>
      <c r="H120" s="363"/>
      <c r="I120" s="363"/>
      <c r="J120" s="367">
        <v>15500.96</v>
      </c>
      <c r="K120" s="363"/>
      <c r="L120" s="363"/>
      <c r="M120" s="363"/>
      <c r="N120" s="363"/>
      <c r="O120" s="367"/>
      <c r="P120" s="363"/>
      <c r="Q120" s="367"/>
      <c r="R120" s="368"/>
      <c r="S120" s="363"/>
      <c r="T120" s="363"/>
    </row>
    <row r="121" spans="1:20" s="360" customFormat="1" ht="21.75" customHeight="1" x14ac:dyDescent="0.2">
      <c r="A121" s="363" t="s">
        <v>125</v>
      </c>
      <c r="B121" s="363" t="s">
        <v>174</v>
      </c>
      <c r="C121" s="364" t="s">
        <v>136</v>
      </c>
      <c r="D121" s="365">
        <v>36982</v>
      </c>
      <c r="E121" s="493" t="s">
        <v>565</v>
      </c>
      <c r="F121" s="493"/>
      <c r="G121" s="493"/>
      <c r="H121" s="493"/>
      <c r="I121" s="363"/>
      <c r="J121" s="367">
        <v>22649.52</v>
      </c>
      <c r="K121" s="363"/>
      <c r="L121" s="363"/>
      <c r="M121" s="363"/>
      <c r="N121" s="363"/>
      <c r="O121" s="367"/>
      <c r="P121" s="363"/>
      <c r="Q121" s="367"/>
      <c r="R121" s="368"/>
      <c r="S121" s="363"/>
      <c r="T121" s="363"/>
    </row>
    <row r="122" spans="1:20" s="360" customFormat="1" x14ac:dyDescent="0.2">
      <c r="A122" s="363" t="s">
        <v>124</v>
      </c>
      <c r="B122" s="363" t="s">
        <v>71</v>
      </c>
      <c r="C122" s="364" t="s">
        <v>136</v>
      </c>
      <c r="D122" s="365">
        <v>36739</v>
      </c>
      <c r="E122" s="363" t="s">
        <v>202</v>
      </c>
      <c r="F122" s="363"/>
      <c r="G122" s="363"/>
      <c r="H122" s="363"/>
      <c r="I122" s="363"/>
      <c r="J122" s="367">
        <v>-12393</v>
      </c>
      <c r="K122" s="363"/>
      <c r="L122" s="363"/>
      <c r="M122" s="363"/>
      <c r="N122" s="363"/>
      <c r="O122" s="367"/>
      <c r="P122" s="363"/>
      <c r="Q122" s="367"/>
      <c r="R122" s="368"/>
      <c r="S122" s="363"/>
      <c r="T122" s="363"/>
    </row>
    <row r="123" spans="1:20" s="360" customFormat="1" x14ac:dyDescent="0.2">
      <c r="A123" s="363" t="s">
        <v>124</v>
      </c>
      <c r="B123" s="363" t="s">
        <v>71</v>
      </c>
      <c r="C123" s="364" t="s">
        <v>136</v>
      </c>
      <c r="D123" s="365">
        <v>36770</v>
      </c>
      <c r="E123" s="363" t="s">
        <v>201</v>
      </c>
      <c r="F123" s="363"/>
      <c r="G123" s="363"/>
      <c r="H123" s="363"/>
      <c r="I123" s="363"/>
      <c r="J123" s="367">
        <v>-14161</v>
      </c>
      <c r="K123" s="363"/>
      <c r="L123" s="363"/>
      <c r="M123" s="363"/>
      <c r="N123" s="363"/>
      <c r="O123" s="367"/>
      <c r="P123" s="363"/>
      <c r="Q123" s="367"/>
      <c r="R123" s="368"/>
      <c r="S123" s="363"/>
      <c r="T123" s="363"/>
    </row>
    <row r="124" spans="1:20" s="360" customFormat="1" x14ac:dyDescent="0.2">
      <c r="A124" s="363" t="s">
        <v>128</v>
      </c>
      <c r="B124" s="363" t="s">
        <v>353</v>
      </c>
      <c r="C124" s="364" t="s">
        <v>372</v>
      </c>
      <c r="D124" s="365">
        <v>36923</v>
      </c>
      <c r="E124" s="493" t="s">
        <v>213</v>
      </c>
      <c r="F124" s="493"/>
      <c r="G124" s="493"/>
      <c r="H124" s="493"/>
      <c r="I124" s="363"/>
      <c r="J124" s="367">
        <v>-15000</v>
      </c>
      <c r="K124" s="363"/>
      <c r="L124" s="363"/>
      <c r="M124" s="363"/>
      <c r="N124" s="363"/>
      <c r="O124" s="367"/>
      <c r="P124" s="363"/>
      <c r="Q124" s="367"/>
      <c r="R124" s="368"/>
      <c r="S124" s="363"/>
      <c r="T124" s="363"/>
    </row>
    <row r="125" spans="1:20" s="360" customFormat="1" ht="21" customHeight="1" x14ac:dyDescent="0.2">
      <c r="A125" s="363" t="s">
        <v>128</v>
      </c>
      <c r="B125" s="363" t="s">
        <v>160</v>
      </c>
      <c r="C125" s="364" t="s">
        <v>372</v>
      </c>
      <c r="D125" s="365">
        <v>36951</v>
      </c>
      <c r="E125" s="493" t="s">
        <v>214</v>
      </c>
      <c r="F125" s="493"/>
      <c r="G125" s="493"/>
      <c r="H125" s="493"/>
      <c r="I125" s="363"/>
      <c r="J125" s="367">
        <v>15400</v>
      </c>
      <c r="K125" s="363"/>
      <c r="L125" s="363"/>
      <c r="M125" s="363"/>
      <c r="N125" s="363"/>
      <c r="O125" s="367"/>
      <c r="P125" s="363"/>
      <c r="Q125" s="367"/>
      <c r="R125" s="368"/>
      <c r="S125" s="363"/>
      <c r="T125" s="363"/>
    </row>
    <row r="126" spans="1:20" s="360" customFormat="1" ht="32.25" customHeight="1" x14ac:dyDescent="0.2">
      <c r="A126" s="363" t="s">
        <v>165</v>
      </c>
      <c r="B126" s="363" t="s">
        <v>175</v>
      </c>
      <c r="C126" s="364" t="s">
        <v>281</v>
      </c>
      <c r="D126" s="365">
        <v>36982</v>
      </c>
      <c r="E126" s="493" t="s">
        <v>275</v>
      </c>
      <c r="F126" s="493"/>
      <c r="G126" s="493"/>
      <c r="H126" s="493"/>
      <c r="I126" s="363"/>
      <c r="J126" s="367">
        <v>-6270.5</v>
      </c>
      <c r="K126" s="363"/>
      <c r="L126" s="363"/>
      <c r="M126" s="363"/>
      <c r="N126" s="363"/>
      <c r="O126" s="367"/>
      <c r="P126" s="363"/>
      <c r="Q126" s="367"/>
      <c r="R126" s="368"/>
      <c r="S126" s="363"/>
      <c r="T126" s="363"/>
    </row>
    <row r="127" spans="1:20" s="360" customFormat="1" ht="21.75" customHeight="1" x14ac:dyDescent="0.2">
      <c r="A127" s="363" t="s">
        <v>128</v>
      </c>
      <c r="B127" s="363" t="s">
        <v>163</v>
      </c>
      <c r="C127" s="364" t="s">
        <v>177</v>
      </c>
      <c r="D127" s="365">
        <v>37012</v>
      </c>
      <c r="E127" s="493" t="s">
        <v>216</v>
      </c>
      <c r="F127" s="493"/>
      <c r="G127" s="493"/>
      <c r="H127" s="493"/>
      <c r="I127" s="363"/>
      <c r="J127" s="367">
        <v>17150</v>
      </c>
      <c r="K127" s="363"/>
      <c r="L127" s="363"/>
      <c r="M127" s="363"/>
      <c r="N127" s="363"/>
      <c r="O127" s="367"/>
      <c r="P127" s="363"/>
      <c r="Q127" s="367"/>
      <c r="R127" s="368"/>
      <c r="S127" s="363"/>
      <c r="T127" s="363"/>
    </row>
    <row r="128" spans="1:20" s="360" customFormat="1" ht="32.25" customHeight="1" x14ac:dyDescent="0.2">
      <c r="A128" s="363" t="s">
        <v>124</v>
      </c>
      <c r="B128" s="363" t="s">
        <v>137</v>
      </c>
      <c r="C128" s="364" t="s">
        <v>132</v>
      </c>
      <c r="D128" s="365">
        <v>36982</v>
      </c>
      <c r="E128" s="493" t="s">
        <v>203</v>
      </c>
      <c r="F128" s="493"/>
      <c r="G128" s="493"/>
      <c r="H128" s="493"/>
      <c r="I128" s="363"/>
      <c r="J128" s="367">
        <v>-31457.9</v>
      </c>
      <c r="K128" s="363"/>
      <c r="L128" s="363"/>
      <c r="M128" s="363"/>
      <c r="N128" s="363"/>
      <c r="O128" s="367"/>
      <c r="P128" s="363"/>
      <c r="Q128" s="367"/>
      <c r="R128" s="368"/>
      <c r="S128" s="363"/>
      <c r="T128" s="363"/>
    </row>
    <row r="129" spans="1:20" s="360" customFormat="1" ht="44.25" customHeight="1" x14ac:dyDescent="0.2">
      <c r="A129" s="363" t="s">
        <v>165</v>
      </c>
      <c r="B129" s="363" t="s">
        <v>137</v>
      </c>
      <c r="C129" s="364" t="s">
        <v>132</v>
      </c>
      <c r="D129" s="365">
        <v>36982</v>
      </c>
      <c r="E129" s="493" t="s">
        <v>276</v>
      </c>
      <c r="F129" s="493"/>
      <c r="G129" s="493"/>
      <c r="H129" s="493"/>
      <c r="I129" s="363"/>
      <c r="J129" s="367">
        <v>-11805</v>
      </c>
      <c r="K129" s="363"/>
      <c r="L129" s="363"/>
      <c r="M129" s="363"/>
      <c r="N129" s="363"/>
      <c r="O129" s="367"/>
      <c r="P129" s="363"/>
      <c r="Q129" s="367"/>
      <c r="R129" s="368"/>
      <c r="S129" s="363"/>
      <c r="T129" s="363"/>
    </row>
    <row r="130" spans="1:20" s="360" customFormat="1" ht="22.5" customHeight="1" x14ac:dyDescent="0.2">
      <c r="A130" s="363" t="s">
        <v>165</v>
      </c>
      <c r="B130" s="363" t="s">
        <v>279</v>
      </c>
      <c r="C130" s="364" t="s">
        <v>132</v>
      </c>
      <c r="D130" s="365">
        <v>36982</v>
      </c>
      <c r="E130" s="493" t="s">
        <v>277</v>
      </c>
      <c r="F130" s="493"/>
      <c r="G130" s="493"/>
      <c r="H130" s="493"/>
      <c r="I130" s="363"/>
      <c r="J130" s="367">
        <v>-6101</v>
      </c>
      <c r="K130" s="363"/>
      <c r="L130" s="363"/>
      <c r="M130" s="363"/>
      <c r="N130" s="363"/>
      <c r="O130" s="367"/>
      <c r="P130" s="363"/>
      <c r="Q130" s="367"/>
      <c r="R130" s="368"/>
      <c r="S130" s="363"/>
      <c r="T130" s="363"/>
    </row>
    <row r="131" spans="1:20" s="360" customFormat="1" ht="33" customHeight="1" x14ac:dyDescent="0.2">
      <c r="A131" s="363" t="s">
        <v>165</v>
      </c>
      <c r="B131" s="363" t="s">
        <v>285</v>
      </c>
      <c r="C131" s="364" t="s">
        <v>177</v>
      </c>
      <c r="D131" s="365">
        <v>36982</v>
      </c>
      <c r="E131" s="493" t="s">
        <v>323</v>
      </c>
      <c r="F131" s="493"/>
      <c r="G131" s="493"/>
      <c r="H131" s="493"/>
      <c r="I131" s="363"/>
      <c r="J131" s="367">
        <v>-22360</v>
      </c>
      <c r="K131" s="363"/>
      <c r="L131" s="363"/>
      <c r="M131" s="363"/>
      <c r="N131" s="363"/>
      <c r="O131" s="367"/>
      <c r="P131" s="363"/>
      <c r="Q131" s="367"/>
      <c r="R131" s="368"/>
      <c r="S131" s="363"/>
      <c r="T131" s="363"/>
    </row>
    <row r="132" spans="1:20" s="360" customFormat="1" ht="21" customHeight="1" x14ac:dyDescent="0.2">
      <c r="A132" s="363" t="s">
        <v>165</v>
      </c>
      <c r="B132" s="363" t="s">
        <v>288</v>
      </c>
      <c r="C132" s="364" t="s">
        <v>372</v>
      </c>
      <c r="D132" s="365">
        <v>36982</v>
      </c>
      <c r="E132" s="493" t="s">
        <v>324</v>
      </c>
      <c r="F132" s="493"/>
      <c r="G132" s="493"/>
      <c r="H132" s="493"/>
      <c r="I132" s="363"/>
      <c r="J132" s="367">
        <v>18480</v>
      </c>
      <c r="K132" s="363"/>
      <c r="L132" s="363"/>
      <c r="M132" s="363"/>
      <c r="N132" s="363"/>
      <c r="O132" s="367"/>
      <c r="P132" s="363"/>
      <c r="Q132" s="367"/>
      <c r="R132" s="368"/>
      <c r="S132" s="363"/>
      <c r="T132" s="363"/>
    </row>
    <row r="133" spans="1:20" s="360" customFormat="1" ht="12" customHeight="1" x14ac:dyDescent="0.2">
      <c r="A133" s="363" t="s">
        <v>125</v>
      </c>
      <c r="B133" s="363" t="s">
        <v>139</v>
      </c>
      <c r="C133" s="364" t="s">
        <v>132</v>
      </c>
      <c r="D133" s="365">
        <v>36982</v>
      </c>
      <c r="E133" s="363" t="s">
        <v>569</v>
      </c>
      <c r="F133" s="363"/>
      <c r="G133" s="363"/>
      <c r="H133" s="363"/>
      <c r="I133" s="363"/>
      <c r="J133" s="367">
        <v>10013.4</v>
      </c>
      <c r="K133" s="363"/>
      <c r="L133" s="363"/>
      <c r="M133" s="363"/>
      <c r="N133" s="363"/>
      <c r="O133" s="367"/>
      <c r="P133" s="363"/>
      <c r="Q133" s="367"/>
      <c r="R133" s="368"/>
      <c r="S133" s="363"/>
      <c r="T133" s="363"/>
    </row>
    <row r="134" spans="1:20" s="360" customFormat="1" ht="12.75" customHeight="1" x14ac:dyDescent="0.2">
      <c r="A134" s="363" t="s">
        <v>124</v>
      </c>
      <c r="B134" s="363" t="s">
        <v>139</v>
      </c>
      <c r="C134" s="364" t="s">
        <v>132</v>
      </c>
      <c r="D134" s="365">
        <v>37012</v>
      </c>
      <c r="E134" s="363" t="s">
        <v>559</v>
      </c>
      <c r="F134" s="363"/>
      <c r="G134" s="363"/>
      <c r="H134" s="363"/>
      <c r="I134" s="363"/>
      <c r="J134" s="367">
        <v>-6064.9</v>
      </c>
      <c r="K134" s="363"/>
      <c r="L134" s="363"/>
      <c r="M134" s="363"/>
      <c r="N134" s="363"/>
      <c r="O134" s="367"/>
      <c r="P134" s="363"/>
      <c r="Q134" s="367"/>
      <c r="R134" s="368"/>
      <c r="S134" s="363"/>
      <c r="T134" s="363"/>
    </row>
    <row r="135" spans="1:20" s="360" customFormat="1" ht="44.25" customHeight="1" x14ac:dyDescent="0.2">
      <c r="A135" s="363" t="s">
        <v>124</v>
      </c>
      <c r="B135" s="363" t="s">
        <v>140</v>
      </c>
      <c r="C135" s="364" t="s">
        <v>136</v>
      </c>
      <c r="D135" s="365">
        <v>36982</v>
      </c>
      <c r="E135" s="493" t="s">
        <v>560</v>
      </c>
      <c r="F135" s="493"/>
      <c r="G135" s="493"/>
      <c r="H135" s="493"/>
      <c r="I135" s="363"/>
      <c r="J135" s="367">
        <v>330041.15999999997</v>
      </c>
      <c r="K135" s="363"/>
      <c r="L135" s="363"/>
      <c r="M135" s="363"/>
      <c r="N135" s="363"/>
      <c r="O135" s="367"/>
      <c r="P135" s="363"/>
      <c r="Q135" s="367"/>
      <c r="R135" s="368"/>
      <c r="S135" s="363"/>
      <c r="T135" s="363"/>
    </row>
    <row r="136" spans="1:20" s="360" customFormat="1" x14ac:dyDescent="0.2">
      <c r="A136" s="369" t="s">
        <v>165</v>
      </c>
      <c r="B136" s="369" t="s">
        <v>140</v>
      </c>
      <c r="C136" s="370" t="s">
        <v>136</v>
      </c>
      <c r="D136" s="371">
        <v>36982</v>
      </c>
      <c r="E136" s="369" t="s">
        <v>257</v>
      </c>
      <c r="F136" s="369"/>
      <c r="G136" s="369"/>
      <c r="H136" s="369"/>
      <c r="I136" s="369"/>
      <c r="J136" s="372">
        <v>-15031.53</v>
      </c>
      <c r="K136" s="369"/>
      <c r="L136" s="369"/>
      <c r="M136" s="369"/>
      <c r="N136" s="369"/>
      <c r="O136" s="372"/>
      <c r="P136" s="369"/>
      <c r="Q136" s="372"/>
      <c r="R136" s="369"/>
      <c r="S136" s="369"/>
      <c r="T136" s="373"/>
    </row>
    <row r="137" spans="1:20" s="360" customFormat="1" ht="33.75" customHeight="1" x14ac:dyDescent="0.2">
      <c r="A137" s="369" t="s">
        <v>128</v>
      </c>
      <c r="B137" s="369" t="s">
        <v>140</v>
      </c>
      <c r="C137" s="370" t="s">
        <v>136</v>
      </c>
      <c r="D137" s="371">
        <v>37012</v>
      </c>
      <c r="E137" s="493" t="s">
        <v>220</v>
      </c>
      <c r="F137" s="493"/>
      <c r="G137" s="493"/>
      <c r="H137" s="493"/>
      <c r="I137" s="369"/>
      <c r="J137" s="372">
        <v>85531.07</v>
      </c>
      <c r="K137" s="369"/>
      <c r="L137" s="369"/>
      <c r="M137" s="369"/>
      <c r="N137" s="369"/>
      <c r="O137" s="372"/>
      <c r="P137" s="369"/>
      <c r="Q137" s="372"/>
      <c r="R137" s="369"/>
      <c r="S137" s="369"/>
      <c r="T137" s="373"/>
    </row>
    <row r="138" spans="1:20" s="360" customFormat="1" ht="22.5" customHeight="1" x14ac:dyDescent="0.2">
      <c r="A138" s="369" t="s">
        <v>165</v>
      </c>
      <c r="B138" s="369" t="s">
        <v>140</v>
      </c>
      <c r="C138" s="370" t="s">
        <v>136</v>
      </c>
      <c r="D138" s="371">
        <v>37012</v>
      </c>
      <c r="E138" s="493" t="s">
        <v>258</v>
      </c>
      <c r="F138" s="493"/>
      <c r="G138" s="493"/>
      <c r="H138" s="493"/>
      <c r="I138" s="369"/>
      <c r="J138" s="372">
        <v>-72281.22</v>
      </c>
      <c r="K138" s="369"/>
      <c r="L138" s="369"/>
      <c r="M138" s="369"/>
      <c r="N138" s="369"/>
      <c r="O138" s="372"/>
      <c r="P138" s="369"/>
      <c r="Q138" s="372"/>
      <c r="R138" s="369"/>
      <c r="S138" s="369"/>
      <c r="T138" s="373"/>
    </row>
    <row r="139" spans="1:20" s="360" customFormat="1" ht="21.75" customHeight="1" x14ac:dyDescent="0.2">
      <c r="A139" s="363" t="s">
        <v>165</v>
      </c>
      <c r="B139" s="363" t="s">
        <v>47</v>
      </c>
      <c r="C139" s="364" t="s">
        <v>45</v>
      </c>
      <c r="D139" s="365">
        <v>36982</v>
      </c>
      <c r="E139" s="493" t="s">
        <v>325</v>
      </c>
      <c r="F139" s="493"/>
      <c r="G139" s="493"/>
      <c r="H139" s="493"/>
      <c r="I139" s="366"/>
      <c r="J139" s="367">
        <v>8000</v>
      </c>
      <c r="K139" s="363"/>
      <c r="L139" s="363"/>
      <c r="M139" s="363"/>
      <c r="N139" s="363"/>
      <c r="O139" s="367"/>
      <c r="P139" s="363"/>
      <c r="Q139" s="367"/>
      <c r="R139" s="368"/>
      <c r="S139" s="363"/>
      <c r="T139" s="363"/>
    </row>
    <row r="140" spans="1:20" s="360" customFormat="1" ht="21.75" customHeight="1" x14ac:dyDescent="0.2">
      <c r="A140" s="363" t="s">
        <v>165</v>
      </c>
      <c r="B140" s="363" t="s">
        <v>287</v>
      </c>
      <c r="C140" s="364" t="s">
        <v>177</v>
      </c>
      <c r="D140" s="365">
        <v>36982</v>
      </c>
      <c r="E140" s="493" t="s">
        <v>326</v>
      </c>
      <c r="F140" s="493"/>
      <c r="G140" s="493"/>
      <c r="H140" s="493"/>
      <c r="I140" s="363"/>
      <c r="J140" s="367">
        <v>5407.5</v>
      </c>
      <c r="K140" s="363"/>
      <c r="L140" s="363"/>
      <c r="M140" s="363"/>
      <c r="N140" s="363"/>
      <c r="O140" s="367"/>
      <c r="P140" s="363"/>
      <c r="Q140" s="367"/>
      <c r="R140" s="368"/>
      <c r="S140" s="363"/>
      <c r="T140" s="363"/>
    </row>
    <row r="141" spans="1:20" s="252" customFormat="1" ht="12.75" customHeight="1" x14ac:dyDescent="0.2">
      <c r="B141" s="252" t="s">
        <v>309</v>
      </c>
      <c r="C141" s="253"/>
      <c r="D141" s="254"/>
      <c r="E141" s="255"/>
      <c r="F141" s="251"/>
      <c r="G141" s="251"/>
      <c r="H141" s="251"/>
      <c r="I141" s="251"/>
      <c r="J141" s="256"/>
      <c r="K141" s="257">
        <f>SUM(J86:J140)</f>
        <v>-1421865.4799999997</v>
      </c>
    </row>
    <row r="142" spans="1:20" s="252" customFormat="1" ht="12.75" customHeight="1" x14ac:dyDescent="0.2">
      <c r="C142" s="253"/>
      <c r="D142" s="254"/>
      <c r="E142" s="255"/>
      <c r="F142" s="251"/>
      <c r="G142" s="251"/>
      <c r="H142" s="251"/>
      <c r="I142" s="251"/>
      <c r="J142" s="256"/>
    </row>
    <row r="143" spans="1:20" s="252" customFormat="1" x14ac:dyDescent="0.2">
      <c r="A143" s="258" t="s">
        <v>310</v>
      </c>
      <c r="C143" s="253"/>
      <c r="D143" s="254"/>
      <c r="E143" s="255"/>
      <c r="F143" s="251"/>
      <c r="G143" s="251"/>
      <c r="H143" s="251"/>
      <c r="I143" s="251"/>
      <c r="J143" s="256"/>
    </row>
    <row r="144" spans="1:20" s="252" customFormat="1" x14ac:dyDescent="0.2">
      <c r="B144" s="259" t="s">
        <v>308</v>
      </c>
      <c r="C144" s="253"/>
      <c r="D144" s="254"/>
      <c r="E144" s="255"/>
      <c r="F144" s="251"/>
      <c r="G144" s="251"/>
      <c r="H144" s="251"/>
      <c r="I144" s="251"/>
      <c r="J144" s="260">
        <v>-12430.02</v>
      </c>
    </row>
    <row r="145" spans="1:48" s="360" customFormat="1" x14ac:dyDescent="0.2">
      <c r="A145" s="363" t="s">
        <v>124</v>
      </c>
      <c r="B145" s="363" t="s">
        <v>152</v>
      </c>
      <c r="C145" s="364" t="s">
        <v>177</v>
      </c>
      <c r="D145" s="365">
        <v>36982</v>
      </c>
      <c r="E145" s="493" t="s">
        <v>273</v>
      </c>
      <c r="F145" s="493"/>
      <c r="G145" s="493"/>
      <c r="H145" s="493"/>
      <c r="I145" s="363"/>
      <c r="J145" s="367">
        <v>-165000</v>
      </c>
      <c r="K145" s="363"/>
      <c r="L145" s="363"/>
      <c r="M145" s="363"/>
      <c r="N145" s="363"/>
      <c r="O145" s="367"/>
      <c r="P145" s="363"/>
      <c r="Q145" s="367"/>
      <c r="R145" s="368"/>
      <c r="S145" s="363"/>
      <c r="T145" s="363"/>
    </row>
    <row r="146" spans="1:48" s="360" customFormat="1" x14ac:dyDescent="0.2">
      <c r="A146" s="363" t="s">
        <v>124</v>
      </c>
      <c r="B146" s="363" t="s">
        <v>152</v>
      </c>
      <c r="C146" s="364" t="s">
        <v>177</v>
      </c>
      <c r="D146" s="365">
        <v>36982</v>
      </c>
      <c r="E146" s="363" t="s">
        <v>272</v>
      </c>
      <c r="F146" s="363"/>
      <c r="G146" s="363"/>
      <c r="H146" s="363"/>
      <c r="I146" s="363"/>
      <c r="J146" s="367">
        <v>-165000</v>
      </c>
      <c r="K146" s="363"/>
      <c r="L146" s="363"/>
      <c r="M146" s="363"/>
      <c r="N146" s="363"/>
      <c r="O146" s="367"/>
      <c r="P146" s="363"/>
      <c r="Q146" s="367"/>
      <c r="R146" s="368"/>
      <c r="S146" s="363"/>
      <c r="T146" s="363"/>
    </row>
    <row r="147" spans="1:48" s="360" customFormat="1" x14ac:dyDescent="0.2">
      <c r="A147" s="369" t="s">
        <v>124</v>
      </c>
      <c r="B147" s="369" t="s">
        <v>152</v>
      </c>
      <c r="C147" s="370" t="s">
        <v>177</v>
      </c>
      <c r="D147" s="371">
        <v>37012</v>
      </c>
      <c r="E147" s="493" t="s">
        <v>510</v>
      </c>
      <c r="F147" s="493"/>
      <c r="G147" s="493"/>
      <c r="H147" s="493"/>
      <c r="I147" s="369"/>
      <c r="J147" s="372">
        <v>-44354.78</v>
      </c>
      <c r="K147" s="369"/>
      <c r="L147" s="369"/>
      <c r="M147" s="369"/>
      <c r="N147" s="369"/>
      <c r="O147" s="372"/>
      <c r="P147" s="369"/>
      <c r="Q147" s="372"/>
      <c r="R147" s="369"/>
      <c r="S147" s="369"/>
      <c r="T147" s="363"/>
    </row>
    <row r="148" spans="1:48" s="360" customFormat="1" x14ac:dyDescent="0.2">
      <c r="A148" s="369" t="s">
        <v>124</v>
      </c>
      <c r="B148" s="369" t="s">
        <v>152</v>
      </c>
      <c r="C148" s="370" t="s">
        <v>177</v>
      </c>
      <c r="D148" s="371">
        <v>37012</v>
      </c>
      <c r="E148" s="369" t="s">
        <v>511</v>
      </c>
      <c r="F148" s="369"/>
      <c r="G148" s="369"/>
      <c r="H148" s="369"/>
      <c r="I148" s="369"/>
      <c r="J148" s="372">
        <v>-44354.78</v>
      </c>
      <c r="K148" s="369"/>
      <c r="L148" s="369"/>
      <c r="M148" s="369"/>
      <c r="N148" s="369"/>
      <c r="O148" s="372"/>
      <c r="P148" s="369"/>
      <c r="Q148" s="372"/>
      <c r="R148" s="369"/>
      <c r="S148" s="369"/>
      <c r="T148" s="363"/>
    </row>
    <row r="149" spans="1:48" s="360" customFormat="1" ht="34.5" customHeight="1" x14ac:dyDescent="0.2">
      <c r="A149" s="363" t="s">
        <v>165</v>
      </c>
      <c r="B149" s="363" t="s">
        <v>164</v>
      </c>
      <c r="C149" s="364" t="s">
        <v>134</v>
      </c>
      <c r="D149" s="365">
        <v>36982</v>
      </c>
      <c r="E149" s="493" t="s">
        <v>266</v>
      </c>
      <c r="F149" s="493"/>
      <c r="G149" s="493"/>
      <c r="H149" s="493"/>
      <c r="I149" s="363"/>
      <c r="J149" s="367">
        <v>-1500000</v>
      </c>
      <c r="K149" s="363"/>
      <c r="L149" s="363"/>
      <c r="M149" s="363"/>
      <c r="N149" s="363"/>
      <c r="O149" s="367"/>
      <c r="P149" s="363"/>
      <c r="Q149" s="367"/>
      <c r="R149" s="368"/>
      <c r="S149" s="363"/>
      <c r="T149" s="363"/>
    </row>
    <row r="150" spans="1:48" s="360" customFormat="1" ht="21" customHeight="1" x14ac:dyDescent="0.2">
      <c r="A150" s="369" t="s">
        <v>165</v>
      </c>
      <c r="B150" s="369" t="s">
        <v>48</v>
      </c>
      <c r="C150" s="370" t="s">
        <v>177</v>
      </c>
      <c r="D150" s="371">
        <v>36982</v>
      </c>
      <c r="E150" s="493" t="s">
        <v>248</v>
      </c>
      <c r="F150" s="493"/>
      <c r="G150" s="493"/>
      <c r="H150" s="493"/>
      <c r="I150" s="369"/>
      <c r="J150" s="372">
        <v>-9360</v>
      </c>
      <c r="K150" s="369"/>
      <c r="L150" s="369"/>
      <c r="M150" s="369"/>
      <c r="N150" s="369"/>
      <c r="O150" s="372"/>
      <c r="P150" s="369"/>
      <c r="Q150" s="372"/>
      <c r="R150" s="369"/>
      <c r="S150" s="369"/>
      <c r="T150" s="363"/>
    </row>
    <row r="151" spans="1:48" s="360" customFormat="1" x14ac:dyDescent="0.2">
      <c r="A151" s="363" t="s">
        <v>128</v>
      </c>
      <c r="B151" s="363" t="s">
        <v>292</v>
      </c>
      <c r="C151" s="364" t="s">
        <v>281</v>
      </c>
      <c r="D151" s="365">
        <v>36982</v>
      </c>
      <c r="E151" s="363" t="s">
        <v>206</v>
      </c>
      <c r="F151" s="363"/>
      <c r="G151" s="363"/>
      <c r="H151" s="363"/>
      <c r="I151" s="363"/>
      <c r="J151" s="367">
        <v>5930.29</v>
      </c>
      <c r="K151" s="363"/>
      <c r="L151" s="363"/>
      <c r="M151" s="363"/>
      <c r="N151" s="363"/>
      <c r="O151" s="367"/>
      <c r="P151" s="363"/>
      <c r="Q151" s="367"/>
      <c r="R151" s="368"/>
      <c r="S151" s="363"/>
      <c r="T151" s="373"/>
    </row>
    <row r="152" spans="1:48" s="360" customFormat="1" ht="23.25" customHeight="1" x14ac:dyDescent="0.2">
      <c r="A152" s="363" t="s">
        <v>165</v>
      </c>
      <c r="B152" s="363" t="s">
        <v>284</v>
      </c>
      <c r="C152" s="364" t="s">
        <v>148</v>
      </c>
      <c r="D152" s="365">
        <v>37012</v>
      </c>
      <c r="E152" s="493" t="s">
        <v>269</v>
      </c>
      <c r="F152" s="493"/>
      <c r="G152" s="493"/>
      <c r="H152" s="493"/>
      <c r="I152" s="363"/>
      <c r="J152" s="367">
        <v>14508</v>
      </c>
      <c r="K152" s="363"/>
      <c r="L152" s="363"/>
      <c r="M152" s="363"/>
      <c r="N152" s="363"/>
      <c r="O152" s="367"/>
      <c r="P152" s="363"/>
      <c r="Q152" s="367"/>
      <c r="R152" s="368"/>
      <c r="S152" s="363"/>
      <c r="T152" s="363"/>
    </row>
    <row r="153" spans="1:48" s="360" customFormat="1" ht="21" customHeight="1" x14ac:dyDescent="0.2">
      <c r="A153" s="363" t="s">
        <v>125</v>
      </c>
      <c r="B153" s="363" t="s">
        <v>354</v>
      </c>
      <c r="C153" s="364" t="s">
        <v>281</v>
      </c>
      <c r="D153" s="365">
        <v>36982</v>
      </c>
      <c r="E153" s="493" t="s">
        <v>561</v>
      </c>
      <c r="F153" s="493"/>
      <c r="G153" s="493"/>
      <c r="H153" s="493"/>
      <c r="I153" s="366"/>
      <c r="J153" s="367">
        <v>1680275.51</v>
      </c>
      <c r="K153" s="363"/>
      <c r="L153" s="363"/>
      <c r="M153" s="363"/>
      <c r="N153" s="363"/>
      <c r="O153" s="367"/>
      <c r="P153" s="363"/>
      <c r="Q153" s="367"/>
      <c r="R153" s="368"/>
      <c r="S153" s="363"/>
      <c r="T153" s="373"/>
      <c r="V153" s="369"/>
      <c r="X153" s="369"/>
      <c r="Y153" s="369"/>
      <c r="Z153" s="369"/>
      <c r="AA153" s="369"/>
      <c r="AB153" s="369"/>
      <c r="AC153" s="369"/>
      <c r="AD153" s="369"/>
      <c r="AE153" s="369"/>
      <c r="AF153" s="369"/>
      <c r="AG153" s="369"/>
      <c r="AH153" s="369"/>
      <c r="AI153" s="369"/>
      <c r="AJ153" s="369"/>
      <c r="AK153" s="369"/>
      <c r="AL153" s="369"/>
      <c r="AM153" s="369"/>
      <c r="AN153" s="369"/>
      <c r="AO153" s="369"/>
      <c r="AP153" s="369"/>
      <c r="AQ153" s="369"/>
      <c r="AR153" s="369"/>
      <c r="AS153" s="369"/>
      <c r="AT153" s="369"/>
      <c r="AU153" s="369"/>
      <c r="AV153" s="369"/>
    </row>
    <row r="154" spans="1:48" s="360" customFormat="1" ht="20.25" customHeight="1" x14ac:dyDescent="0.2">
      <c r="A154" s="363" t="s">
        <v>125</v>
      </c>
      <c r="B154" s="363" t="s">
        <v>171</v>
      </c>
      <c r="C154" s="364" t="s">
        <v>281</v>
      </c>
      <c r="D154" s="365">
        <v>36982</v>
      </c>
      <c r="E154" s="493" t="s">
        <v>562</v>
      </c>
      <c r="F154" s="493"/>
      <c r="G154" s="493"/>
      <c r="H154" s="493"/>
      <c r="I154" s="363"/>
      <c r="J154" s="367">
        <v>76185.39</v>
      </c>
      <c r="K154" s="363"/>
      <c r="L154" s="363"/>
      <c r="M154" s="363"/>
      <c r="N154" s="363"/>
      <c r="O154" s="367"/>
      <c r="P154" s="363"/>
      <c r="Q154" s="367"/>
      <c r="R154" s="368"/>
      <c r="S154" s="363"/>
      <c r="T154" s="363"/>
      <c r="V154" s="369"/>
      <c r="X154" s="369"/>
      <c r="Y154" s="369"/>
      <c r="Z154" s="369"/>
      <c r="AA154" s="369"/>
      <c r="AB154" s="369"/>
      <c r="AC154" s="369"/>
      <c r="AD154" s="369"/>
      <c r="AE154" s="369"/>
      <c r="AF154" s="369"/>
      <c r="AG154" s="369"/>
      <c r="AH154" s="369"/>
      <c r="AI154" s="369"/>
      <c r="AJ154" s="369"/>
      <c r="AK154" s="369"/>
      <c r="AL154" s="369"/>
      <c r="AM154" s="369"/>
      <c r="AN154" s="369"/>
      <c r="AO154" s="369"/>
      <c r="AP154" s="369"/>
      <c r="AQ154" s="369"/>
      <c r="AR154" s="369"/>
      <c r="AS154" s="369"/>
      <c r="AT154" s="369"/>
      <c r="AU154" s="369"/>
      <c r="AV154" s="369"/>
    </row>
    <row r="155" spans="1:48" s="360" customFormat="1" ht="10.5" customHeight="1" x14ac:dyDescent="0.2">
      <c r="A155" s="363" t="s">
        <v>150</v>
      </c>
      <c r="B155" s="363" t="s">
        <v>168</v>
      </c>
      <c r="C155" s="364" t="s">
        <v>45</v>
      </c>
      <c r="D155" s="365">
        <v>36951</v>
      </c>
      <c r="E155" s="363" t="s">
        <v>585</v>
      </c>
      <c r="F155" s="363"/>
      <c r="G155" s="363"/>
      <c r="H155" s="363"/>
      <c r="I155" s="363"/>
      <c r="J155" s="367">
        <v>-14493.59</v>
      </c>
      <c r="K155" s="363"/>
      <c r="L155" s="363"/>
      <c r="M155" s="363"/>
      <c r="N155" s="363"/>
      <c r="O155" s="367"/>
      <c r="P155" s="363"/>
      <c r="Q155" s="367"/>
      <c r="R155" s="368"/>
      <c r="S155" s="363"/>
      <c r="T155" s="363"/>
      <c r="V155" s="369"/>
      <c r="X155" s="369"/>
      <c r="Y155" s="369"/>
      <c r="Z155" s="369"/>
      <c r="AA155" s="369"/>
      <c r="AB155" s="369"/>
      <c r="AC155" s="369"/>
      <c r="AD155" s="369"/>
      <c r="AE155" s="369"/>
      <c r="AF155" s="369"/>
      <c r="AG155" s="369"/>
      <c r="AH155" s="369"/>
      <c r="AI155" s="369"/>
      <c r="AJ155" s="369"/>
      <c r="AK155" s="369"/>
      <c r="AL155" s="369"/>
      <c r="AM155" s="369"/>
      <c r="AN155" s="369"/>
      <c r="AO155" s="369"/>
      <c r="AP155" s="369"/>
      <c r="AQ155" s="369"/>
      <c r="AR155" s="369"/>
      <c r="AS155" s="369"/>
      <c r="AT155" s="369"/>
      <c r="AU155" s="369"/>
      <c r="AV155" s="369"/>
    </row>
    <row r="156" spans="1:48" s="360" customFormat="1" ht="11.25" customHeight="1" x14ac:dyDescent="0.2">
      <c r="A156" s="363" t="s">
        <v>165</v>
      </c>
      <c r="B156" s="363" t="s">
        <v>168</v>
      </c>
      <c r="C156" s="364" t="s">
        <v>45</v>
      </c>
      <c r="D156" s="365">
        <v>36982</v>
      </c>
      <c r="E156" s="363" t="s">
        <v>274</v>
      </c>
      <c r="F156" s="363"/>
      <c r="G156" s="363"/>
      <c r="H156" s="363"/>
      <c r="I156" s="363"/>
      <c r="J156" s="367">
        <v>-6400</v>
      </c>
      <c r="K156" s="363"/>
      <c r="L156" s="363"/>
      <c r="M156" s="363"/>
      <c r="N156" s="363"/>
      <c r="O156" s="367"/>
      <c r="P156" s="363"/>
      <c r="Q156" s="367"/>
      <c r="R156" s="368"/>
      <c r="S156" s="363"/>
      <c r="T156" s="363"/>
      <c r="V156" s="369"/>
      <c r="X156" s="369"/>
      <c r="Y156" s="369"/>
      <c r="Z156" s="369"/>
      <c r="AA156" s="369"/>
      <c r="AB156" s="369"/>
      <c r="AC156" s="369"/>
      <c r="AD156" s="369"/>
      <c r="AE156" s="369"/>
      <c r="AF156" s="369"/>
      <c r="AG156" s="369"/>
      <c r="AH156" s="369"/>
      <c r="AI156" s="369"/>
      <c r="AJ156" s="369"/>
      <c r="AK156" s="369"/>
      <c r="AL156" s="369"/>
      <c r="AM156" s="369"/>
      <c r="AN156" s="369"/>
      <c r="AO156" s="369"/>
      <c r="AP156" s="369"/>
      <c r="AQ156" s="369"/>
      <c r="AR156" s="369"/>
      <c r="AS156" s="369"/>
      <c r="AT156" s="369"/>
      <c r="AU156" s="369"/>
      <c r="AV156" s="369"/>
    </row>
    <row r="157" spans="1:48" s="360" customFormat="1" ht="22.5" customHeight="1" x14ac:dyDescent="0.2">
      <c r="A157" s="363" t="s">
        <v>128</v>
      </c>
      <c r="B157" s="363" t="s">
        <v>69</v>
      </c>
      <c r="C157" s="364" t="s">
        <v>134</v>
      </c>
      <c r="D157" s="365">
        <v>36831</v>
      </c>
      <c r="E157" s="493" t="s">
        <v>215</v>
      </c>
      <c r="F157" s="493"/>
      <c r="G157" s="493"/>
      <c r="H157" s="493"/>
      <c r="I157" s="363"/>
      <c r="J157" s="367">
        <v>8750</v>
      </c>
      <c r="K157" s="363"/>
      <c r="L157" s="363"/>
      <c r="M157" s="363"/>
      <c r="N157" s="363"/>
      <c r="O157" s="367"/>
      <c r="P157" s="363"/>
      <c r="Q157" s="367"/>
      <c r="R157" s="368"/>
      <c r="S157" s="363"/>
      <c r="T157" s="363"/>
      <c r="V157" s="369"/>
      <c r="X157" s="369"/>
      <c r="Y157" s="369"/>
      <c r="Z157" s="369"/>
      <c r="AA157" s="369"/>
      <c r="AB157" s="369"/>
      <c r="AC157" s="369"/>
      <c r="AD157" s="369"/>
      <c r="AE157" s="369"/>
      <c r="AF157" s="369"/>
      <c r="AG157" s="369"/>
      <c r="AH157" s="369"/>
      <c r="AI157" s="369"/>
      <c r="AJ157" s="369"/>
      <c r="AK157" s="369"/>
      <c r="AL157" s="369"/>
      <c r="AM157" s="369"/>
      <c r="AN157" s="369"/>
      <c r="AO157" s="369"/>
      <c r="AP157" s="369"/>
      <c r="AQ157" s="369"/>
      <c r="AR157" s="369"/>
      <c r="AS157" s="369"/>
      <c r="AT157" s="369"/>
      <c r="AU157" s="369"/>
      <c r="AV157" s="369"/>
    </row>
    <row r="158" spans="1:48" s="360" customFormat="1" ht="24" customHeight="1" x14ac:dyDescent="0.2">
      <c r="A158" s="369" t="s">
        <v>128</v>
      </c>
      <c r="B158" s="369" t="s">
        <v>179</v>
      </c>
      <c r="C158" s="370" t="s">
        <v>132</v>
      </c>
      <c r="D158" s="371">
        <v>36982</v>
      </c>
      <c r="E158" s="493" t="s">
        <v>582</v>
      </c>
      <c r="F158" s="493"/>
      <c r="G158" s="493"/>
      <c r="H158" s="493"/>
      <c r="I158" s="369"/>
      <c r="J158" s="372">
        <v>7200</v>
      </c>
      <c r="K158" s="369"/>
      <c r="L158" s="369"/>
      <c r="M158" s="369"/>
      <c r="N158" s="369"/>
      <c r="O158" s="372"/>
      <c r="P158" s="369"/>
      <c r="Q158" s="372"/>
      <c r="R158" s="369"/>
      <c r="S158" s="369"/>
      <c r="T158" s="363"/>
      <c r="V158" s="369"/>
      <c r="X158" s="369"/>
      <c r="Y158" s="369"/>
      <c r="Z158" s="369"/>
      <c r="AA158" s="369"/>
      <c r="AB158" s="369"/>
      <c r="AC158" s="369"/>
      <c r="AD158" s="369"/>
      <c r="AE158" s="369"/>
      <c r="AF158" s="369"/>
      <c r="AG158" s="369"/>
      <c r="AH158" s="369"/>
      <c r="AI158" s="369"/>
      <c r="AJ158" s="369"/>
      <c r="AK158" s="369"/>
      <c r="AL158" s="369"/>
      <c r="AM158" s="369"/>
      <c r="AN158" s="369"/>
      <c r="AO158" s="369"/>
      <c r="AP158" s="369"/>
      <c r="AQ158" s="369"/>
      <c r="AR158" s="369"/>
      <c r="AS158" s="369"/>
      <c r="AT158" s="369"/>
      <c r="AU158" s="369"/>
      <c r="AV158" s="369"/>
    </row>
    <row r="159" spans="1:48" s="360" customFormat="1" x14ac:dyDescent="0.2">
      <c r="A159" s="363" t="s">
        <v>125</v>
      </c>
      <c r="B159" s="363" t="s">
        <v>172</v>
      </c>
      <c r="C159" s="364" t="s">
        <v>281</v>
      </c>
      <c r="D159" s="365">
        <v>36831</v>
      </c>
      <c r="E159" s="363" t="s">
        <v>567</v>
      </c>
      <c r="F159" s="363"/>
      <c r="G159" s="363"/>
      <c r="H159" s="363"/>
      <c r="I159" s="363"/>
      <c r="J159" s="367">
        <v>63525.72</v>
      </c>
      <c r="K159" s="363"/>
      <c r="L159" s="363"/>
      <c r="M159" s="363"/>
      <c r="N159" s="363"/>
      <c r="O159" s="367"/>
      <c r="P159" s="363"/>
      <c r="Q159" s="367"/>
      <c r="R159" s="368"/>
      <c r="S159" s="363"/>
      <c r="T159" s="363"/>
    </row>
    <row r="160" spans="1:48" s="360" customFormat="1" ht="21.75" customHeight="1" x14ac:dyDescent="0.2">
      <c r="A160" s="363" t="s">
        <v>124</v>
      </c>
      <c r="B160" s="363" t="s">
        <v>156</v>
      </c>
      <c r="C160" s="364" t="s">
        <v>281</v>
      </c>
      <c r="D160" s="365">
        <v>36800</v>
      </c>
      <c r="E160" s="493" t="s">
        <v>204</v>
      </c>
      <c r="F160" s="493"/>
      <c r="G160" s="493"/>
      <c r="H160" s="493"/>
      <c r="I160" s="363"/>
      <c r="J160" s="367">
        <v>-16359.28</v>
      </c>
      <c r="K160" s="363"/>
      <c r="L160" s="363"/>
      <c r="M160" s="363"/>
      <c r="N160" s="363"/>
      <c r="O160" s="367"/>
      <c r="P160" s="363"/>
      <c r="Q160" s="367"/>
      <c r="R160" s="368"/>
      <c r="S160" s="363"/>
      <c r="T160" s="363"/>
    </row>
    <row r="161" spans="1:20" s="360" customFormat="1" ht="34.5" customHeight="1" x14ac:dyDescent="0.2">
      <c r="A161" s="363" t="s">
        <v>165</v>
      </c>
      <c r="B161" s="363" t="s">
        <v>361</v>
      </c>
      <c r="C161" s="364" t="s">
        <v>45</v>
      </c>
      <c r="D161" s="365">
        <v>36982</v>
      </c>
      <c r="E161" s="493" t="s">
        <v>586</v>
      </c>
      <c r="F161" s="493"/>
      <c r="G161" s="493"/>
      <c r="H161" s="493"/>
      <c r="I161" s="363"/>
      <c r="J161" s="367">
        <v>19750</v>
      </c>
      <c r="K161" s="363"/>
      <c r="L161" s="363"/>
      <c r="M161" s="363"/>
      <c r="N161" s="363"/>
      <c r="O161" s="367"/>
      <c r="P161" s="363"/>
      <c r="Q161" s="367"/>
      <c r="R161" s="368"/>
      <c r="S161" s="363"/>
      <c r="T161" s="363"/>
    </row>
    <row r="162" spans="1:20" s="360" customFormat="1" x14ac:dyDescent="0.2">
      <c r="A162" s="363" t="s">
        <v>125</v>
      </c>
      <c r="B162" s="363" t="s">
        <v>296</v>
      </c>
      <c r="C162" s="364" t="s">
        <v>148</v>
      </c>
      <c r="D162" s="365">
        <v>36982</v>
      </c>
      <c r="E162" s="493" t="s">
        <v>568</v>
      </c>
      <c r="F162" s="493"/>
      <c r="G162" s="493"/>
      <c r="H162" s="493"/>
      <c r="I162" s="363"/>
      <c r="J162" s="367">
        <v>14380</v>
      </c>
      <c r="K162" s="363"/>
      <c r="L162" s="363"/>
      <c r="M162" s="363"/>
      <c r="N162" s="363"/>
      <c r="O162" s="367"/>
      <c r="P162" s="363"/>
      <c r="Q162" s="367"/>
      <c r="R162" s="368"/>
      <c r="S162" s="363"/>
      <c r="T162" s="363"/>
    </row>
    <row r="163" spans="1:20" s="360" customFormat="1" ht="45" customHeight="1" x14ac:dyDescent="0.2">
      <c r="A163" s="363" t="s">
        <v>165</v>
      </c>
      <c r="B163" s="363" t="s">
        <v>74</v>
      </c>
      <c r="C163" s="364" t="s">
        <v>134</v>
      </c>
      <c r="D163" s="365">
        <v>36951</v>
      </c>
      <c r="E163" s="493" t="s">
        <v>278</v>
      </c>
      <c r="F163" s="493"/>
      <c r="G163" s="493"/>
      <c r="H163" s="493"/>
      <c r="I163" s="363"/>
      <c r="J163" s="367">
        <v>-78610</v>
      </c>
      <c r="K163" s="363"/>
      <c r="L163" s="363"/>
      <c r="M163" s="363"/>
      <c r="N163" s="363"/>
      <c r="O163" s="367"/>
      <c r="P163" s="363"/>
      <c r="Q163" s="367"/>
      <c r="R163" s="368"/>
      <c r="S163" s="363"/>
      <c r="T163" s="363"/>
    </row>
    <row r="164" spans="1:20" s="360" customFormat="1" ht="22.5" customHeight="1" x14ac:dyDescent="0.2">
      <c r="A164" s="363" t="s">
        <v>150</v>
      </c>
      <c r="B164" s="363" t="s">
        <v>74</v>
      </c>
      <c r="C164" s="364" t="s">
        <v>134</v>
      </c>
      <c r="D164" s="365">
        <v>36951</v>
      </c>
      <c r="E164" s="493" t="s">
        <v>384</v>
      </c>
      <c r="F164" s="493"/>
      <c r="G164" s="493"/>
      <c r="H164" s="493"/>
      <c r="I164" s="363"/>
      <c r="J164" s="367">
        <v>-17699.38</v>
      </c>
      <c r="K164" s="363"/>
      <c r="L164" s="363"/>
      <c r="M164" s="363"/>
      <c r="N164" s="363"/>
      <c r="O164" s="367"/>
      <c r="P164" s="363"/>
      <c r="Q164" s="367"/>
      <c r="R164" s="368"/>
      <c r="S164" s="363"/>
      <c r="T164" s="373"/>
    </row>
    <row r="165" spans="1:20" s="360" customFormat="1" ht="23.25" customHeight="1" x14ac:dyDescent="0.2">
      <c r="A165" s="369" t="s">
        <v>150</v>
      </c>
      <c r="B165" s="369" t="s">
        <v>74</v>
      </c>
      <c r="C165" s="370" t="s">
        <v>134</v>
      </c>
      <c r="D165" s="371">
        <v>36982</v>
      </c>
      <c r="E165" s="493" t="s">
        <v>264</v>
      </c>
      <c r="F165" s="493"/>
      <c r="G165" s="493"/>
      <c r="H165" s="493"/>
      <c r="I165" s="369"/>
      <c r="J165" s="372">
        <v>-137331.72</v>
      </c>
      <c r="K165" s="369"/>
      <c r="L165" s="369"/>
      <c r="M165" s="369"/>
      <c r="N165" s="369"/>
      <c r="O165" s="372"/>
      <c r="P165" s="369"/>
      <c r="Q165" s="372"/>
      <c r="R165" s="369"/>
      <c r="S165" s="369"/>
      <c r="T165" s="373"/>
    </row>
    <row r="166" spans="1:20" s="360" customFormat="1" ht="24" customHeight="1" x14ac:dyDescent="0.2">
      <c r="A166" s="363" t="s">
        <v>165</v>
      </c>
      <c r="B166" s="363" t="s">
        <v>280</v>
      </c>
      <c r="C166" s="364" t="s">
        <v>134</v>
      </c>
      <c r="D166" s="365">
        <v>36951</v>
      </c>
      <c r="E166" s="493" t="s">
        <v>322</v>
      </c>
      <c r="F166" s="493"/>
      <c r="G166" s="493"/>
      <c r="H166" s="493"/>
      <c r="I166" s="363"/>
      <c r="J166" s="367">
        <v>-5400</v>
      </c>
      <c r="K166" s="363"/>
      <c r="L166" s="363"/>
      <c r="M166" s="363"/>
      <c r="N166" s="363"/>
      <c r="O166" s="367"/>
      <c r="P166" s="363"/>
      <c r="Q166" s="367"/>
      <c r="R166" s="368"/>
      <c r="S166" s="363"/>
      <c r="T166" s="363"/>
    </row>
    <row r="167" spans="1:20" s="360" customFormat="1" ht="32.25" customHeight="1" x14ac:dyDescent="0.2">
      <c r="A167" s="363" t="s">
        <v>165</v>
      </c>
      <c r="B167" s="363" t="s">
        <v>280</v>
      </c>
      <c r="C167" s="364" t="s">
        <v>134</v>
      </c>
      <c r="D167" s="365">
        <v>37012</v>
      </c>
      <c r="E167" s="493" t="s">
        <v>321</v>
      </c>
      <c r="F167" s="493"/>
      <c r="G167" s="493"/>
      <c r="H167" s="493"/>
      <c r="I167" s="363"/>
      <c r="J167" s="367">
        <v>5818.08</v>
      </c>
      <c r="K167" s="363"/>
      <c r="L167" s="363"/>
      <c r="M167" s="363"/>
      <c r="N167" s="363"/>
      <c r="O167" s="367"/>
      <c r="P167" s="363"/>
      <c r="Q167" s="367"/>
      <c r="R167" s="368"/>
      <c r="S167" s="363"/>
      <c r="T167" s="363"/>
    </row>
    <row r="168" spans="1:20" s="360" customFormat="1" ht="24.75" customHeight="1" x14ac:dyDescent="0.2">
      <c r="A168" s="363" t="s">
        <v>128</v>
      </c>
      <c r="B168" s="363" t="s">
        <v>286</v>
      </c>
      <c r="C168" s="364" t="s">
        <v>177</v>
      </c>
      <c r="D168" s="365">
        <v>36892</v>
      </c>
      <c r="E168" s="493" t="s">
        <v>574</v>
      </c>
      <c r="F168" s="493"/>
      <c r="G168" s="493"/>
      <c r="H168" s="493"/>
      <c r="I168" s="363"/>
      <c r="J168" s="367">
        <v>-42750</v>
      </c>
      <c r="K168" s="363"/>
      <c r="L168" s="363"/>
      <c r="M168" s="363"/>
      <c r="N168" s="363"/>
      <c r="O168" s="367"/>
      <c r="P168" s="363"/>
      <c r="Q168" s="367"/>
      <c r="R168" s="368"/>
      <c r="S168" s="363"/>
      <c r="T168" s="363"/>
    </row>
    <row r="169" spans="1:20" s="360" customFormat="1" ht="32.25" customHeight="1" x14ac:dyDescent="0.2">
      <c r="A169" s="363" t="s">
        <v>150</v>
      </c>
      <c r="B169" s="363" t="s">
        <v>282</v>
      </c>
      <c r="C169" s="364" t="s">
        <v>134</v>
      </c>
      <c r="D169" s="365">
        <v>36951</v>
      </c>
      <c r="E169" s="493" t="s">
        <v>385</v>
      </c>
      <c r="F169" s="493"/>
      <c r="G169" s="493"/>
      <c r="H169" s="493"/>
      <c r="I169" s="363"/>
      <c r="J169" s="367">
        <v>10900</v>
      </c>
      <c r="K169" s="363"/>
      <c r="L169" s="363"/>
      <c r="M169" s="363"/>
      <c r="N169" s="363"/>
      <c r="O169" s="367"/>
      <c r="P169" s="363"/>
      <c r="Q169" s="367"/>
      <c r="R169" s="368"/>
      <c r="S169" s="363"/>
      <c r="T169" s="363"/>
    </row>
    <row r="170" spans="1:20" s="360" customFormat="1" x14ac:dyDescent="0.2">
      <c r="A170" s="363" t="s">
        <v>125</v>
      </c>
      <c r="B170" s="363" t="s">
        <v>173</v>
      </c>
      <c r="C170" s="364" t="s">
        <v>281</v>
      </c>
      <c r="D170" s="365">
        <v>36982</v>
      </c>
      <c r="E170" s="493" t="s">
        <v>571</v>
      </c>
      <c r="F170" s="493"/>
      <c r="G170" s="493"/>
      <c r="H170" s="493"/>
      <c r="I170" s="363"/>
      <c r="J170" s="367">
        <v>156098.95000000001</v>
      </c>
      <c r="K170" s="363"/>
      <c r="L170" s="363"/>
      <c r="M170" s="363"/>
      <c r="N170" s="363"/>
      <c r="O170" s="367"/>
      <c r="P170" s="363"/>
      <c r="Q170" s="367"/>
      <c r="R170" s="368"/>
      <c r="S170" s="363"/>
      <c r="T170" s="363"/>
    </row>
    <row r="171" spans="1:20" s="360" customFormat="1" ht="22.5" customHeight="1" x14ac:dyDescent="0.2">
      <c r="A171" s="363" t="s">
        <v>125</v>
      </c>
      <c r="B171" s="363" t="s">
        <v>173</v>
      </c>
      <c r="C171" s="364" t="s">
        <v>281</v>
      </c>
      <c r="D171" s="365">
        <v>36982</v>
      </c>
      <c r="E171" s="493" t="s">
        <v>570</v>
      </c>
      <c r="F171" s="493"/>
      <c r="G171" s="493"/>
      <c r="H171" s="493"/>
      <c r="I171" s="363"/>
      <c r="J171" s="367">
        <v>168587.58</v>
      </c>
      <c r="K171" s="363"/>
      <c r="L171" s="363"/>
      <c r="M171" s="363"/>
      <c r="N171" s="363"/>
      <c r="O171" s="367"/>
      <c r="P171" s="363"/>
      <c r="Q171" s="367"/>
      <c r="R171" s="368"/>
      <c r="S171" s="363"/>
      <c r="T171" s="373"/>
    </row>
    <row r="172" spans="1:20" s="360" customFormat="1" ht="30.75" customHeight="1" x14ac:dyDescent="0.2">
      <c r="A172" s="363" t="s">
        <v>128</v>
      </c>
      <c r="B172" s="363" t="s">
        <v>173</v>
      </c>
      <c r="C172" s="364" t="s">
        <v>281</v>
      </c>
      <c r="D172" s="365">
        <v>36982</v>
      </c>
      <c r="E172" s="493" t="s">
        <v>575</v>
      </c>
      <c r="F172" s="493"/>
      <c r="G172" s="493"/>
      <c r="H172" s="493"/>
      <c r="I172" s="363"/>
      <c r="J172" s="367">
        <v>-12695.88</v>
      </c>
      <c r="K172" s="363"/>
      <c r="L172" s="363"/>
      <c r="M172" s="363"/>
      <c r="N172" s="363"/>
      <c r="O172" s="367"/>
      <c r="P172" s="363"/>
      <c r="Q172" s="367"/>
      <c r="R172" s="368"/>
      <c r="S172" s="363"/>
      <c r="T172" s="363"/>
    </row>
    <row r="173" spans="1:20" s="189" customFormat="1" x14ac:dyDescent="0.2">
      <c r="B173" s="189" t="s">
        <v>311</v>
      </c>
      <c r="C173" s="261"/>
      <c r="D173" s="262"/>
      <c r="E173" s="263"/>
      <c r="F173" s="264"/>
      <c r="G173" s="265"/>
      <c r="H173" s="266"/>
      <c r="I173" s="266"/>
      <c r="J173" s="267"/>
      <c r="K173" s="268">
        <f>SUM(J144:J172)</f>
        <v>-40329.909999999996</v>
      </c>
    </row>
    <row r="174" spans="1:20" s="189" customFormat="1" x14ac:dyDescent="0.2">
      <c r="C174" s="261"/>
      <c r="D174" s="262"/>
      <c r="E174" s="263"/>
      <c r="F174" s="264"/>
      <c r="G174" s="265"/>
      <c r="I174" s="266"/>
      <c r="J174" s="267"/>
      <c r="K174" s="266"/>
    </row>
    <row r="175" spans="1:20" s="189" customFormat="1" ht="11.25" thickBot="1" x14ac:dyDescent="0.25">
      <c r="C175" s="261"/>
      <c r="D175" s="262"/>
      <c r="E175" s="263"/>
      <c r="F175" s="264"/>
      <c r="G175" s="265"/>
      <c r="H175" s="266"/>
      <c r="I175" s="266"/>
      <c r="J175" s="267"/>
      <c r="K175" s="266"/>
    </row>
    <row r="176" spans="1:20" s="280" customFormat="1" x14ac:dyDescent="0.2">
      <c r="A176" s="269"/>
      <c r="B176" s="270" t="s">
        <v>49</v>
      </c>
      <c r="C176" s="271"/>
      <c r="D176" s="272"/>
      <c r="E176" s="273"/>
      <c r="F176" s="274"/>
      <c r="G176" s="275"/>
      <c r="H176" s="276"/>
      <c r="I176" s="276"/>
      <c r="J176" s="277"/>
      <c r="K176" s="278"/>
      <c r="L176" s="279"/>
      <c r="M176" s="279"/>
      <c r="N176" s="279"/>
      <c r="O176" s="279"/>
      <c r="P176" s="279"/>
      <c r="Q176" s="279"/>
      <c r="R176" s="279"/>
      <c r="S176" s="279"/>
      <c r="T176" s="279"/>
    </row>
    <row r="177" spans="1:20" s="280" customFormat="1" ht="12.75" x14ac:dyDescent="0.2">
      <c r="A177" s="349"/>
      <c r="B177" s="350"/>
      <c r="C177" s="374"/>
      <c r="D177" s="351"/>
      <c r="E177" s="352"/>
      <c r="F177" s="353"/>
      <c r="G177" s="354"/>
      <c r="H177" s="355"/>
      <c r="I177" s="355"/>
      <c r="J177" s="356"/>
      <c r="K177" s="278"/>
      <c r="L177" s="279"/>
      <c r="M177" s="279"/>
      <c r="N177" s="279"/>
      <c r="O177" s="279"/>
      <c r="P177" s="279"/>
      <c r="Q177" s="279"/>
      <c r="R177" s="279"/>
      <c r="S177" s="279"/>
      <c r="T177" s="279"/>
    </row>
    <row r="178" spans="1:20" s="280" customFormat="1" ht="13.5" thickBot="1" x14ac:dyDescent="0.25">
      <c r="A178" s="341"/>
      <c r="B178" s="342"/>
      <c r="C178" s="362"/>
      <c r="D178" s="343"/>
      <c r="E178" s="344"/>
      <c r="F178" s="345"/>
      <c r="G178" s="346"/>
      <c r="H178" s="347"/>
      <c r="I178" s="347"/>
      <c r="J178" s="348"/>
      <c r="K178" s="278"/>
      <c r="L178" s="279"/>
      <c r="M178" s="279"/>
      <c r="N178" s="279"/>
      <c r="O178" s="279"/>
      <c r="P178" s="279"/>
      <c r="Q178" s="279"/>
      <c r="R178" s="279"/>
      <c r="S178" s="279"/>
      <c r="T178" s="279"/>
    </row>
    <row r="179" spans="1:20" s="280" customFormat="1" ht="11.25" thickBot="1" x14ac:dyDescent="0.25">
      <c r="A179" s="281"/>
      <c r="B179" s="281"/>
      <c r="C179" s="282"/>
      <c r="D179" s="283"/>
      <c r="E179" s="284"/>
      <c r="F179" s="285"/>
      <c r="G179" s="285"/>
      <c r="H179" s="285"/>
      <c r="I179" s="285"/>
      <c r="J179" s="286"/>
      <c r="K179" s="278"/>
      <c r="L179" s="279"/>
      <c r="M179" s="279"/>
      <c r="N179" s="279"/>
      <c r="O179" s="279"/>
      <c r="P179" s="279"/>
      <c r="Q179" s="279"/>
      <c r="R179" s="279"/>
      <c r="S179" s="279"/>
      <c r="T179" s="279"/>
    </row>
    <row r="180" spans="1:20" s="280" customFormat="1" x14ac:dyDescent="0.2">
      <c r="A180" s="287"/>
      <c r="B180" s="288" t="s">
        <v>217</v>
      </c>
      <c r="C180" s="289"/>
      <c r="D180" s="290"/>
      <c r="E180" s="465"/>
      <c r="F180" s="466"/>
      <c r="G180" s="466"/>
      <c r="H180" s="291"/>
      <c r="I180" s="291"/>
      <c r="J180" s="292"/>
      <c r="K180" s="464"/>
    </row>
    <row r="181" spans="1:20" s="358" customFormat="1" x14ac:dyDescent="0.15">
      <c r="A181" s="460" t="s">
        <v>128</v>
      </c>
      <c r="B181" s="461" t="s">
        <v>221</v>
      </c>
      <c r="C181" s="461" t="s">
        <v>281</v>
      </c>
      <c r="D181" s="462">
        <v>36770</v>
      </c>
      <c r="E181" s="461" t="s">
        <v>222</v>
      </c>
      <c r="F181" s="461"/>
      <c r="G181" s="461"/>
      <c r="H181" s="461"/>
      <c r="I181" s="461"/>
      <c r="J181" s="463">
        <v>155948</v>
      </c>
      <c r="K181" s="457"/>
      <c r="L181" s="457"/>
      <c r="M181" s="457"/>
      <c r="N181" s="457"/>
      <c r="O181" s="459"/>
      <c r="P181" s="457"/>
      <c r="Q181" s="459"/>
      <c r="R181" s="458"/>
      <c r="S181" s="457"/>
      <c r="T181" s="457"/>
    </row>
    <row r="182" spans="1:20" s="358" customFormat="1" x14ac:dyDescent="0.15">
      <c r="A182" s="460" t="s">
        <v>128</v>
      </c>
      <c r="B182" s="461" t="s">
        <v>221</v>
      </c>
      <c r="C182" s="461" t="s">
        <v>281</v>
      </c>
      <c r="D182" s="462">
        <v>36770</v>
      </c>
      <c r="E182" s="461" t="s">
        <v>224</v>
      </c>
      <c r="F182" s="461"/>
      <c r="G182" s="461"/>
      <c r="H182" s="461"/>
      <c r="I182" s="461"/>
      <c r="J182" s="463">
        <v>-161197.01</v>
      </c>
      <c r="K182" s="457"/>
      <c r="L182" s="457"/>
      <c r="M182" s="457"/>
      <c r="N182" s="457"/>
      <c r="O182" s="459"/>
      <c r="P182" s="457"/>
      <c r="Q182" s="459"/>
      <c r="R182" s="458"/>
      <c r="S182" s="457"/>
      <c r="T182" s="457"/>
    </row>
    <row r="183" spans="1:20" s="358" customFormat="1" x14ac:dyDescent="0.15">
      <c r="A183" s="460" t="s">
        <v>128</v>
      </c>
      <c r="B183" s="461" t="s">
        <v>221</v>
      </c>
      <c r="C183" s="461" t="s">
        <v>281</v>
      </c>
      <c r="D183" s="462">
        <v>36800</v>
      </c>
      <c r="E183" s="461" t="s">
        <v>222</v>
      </c>
      <c r="F183" s="461"/>
      <c r="G183" s="461"/>
      <c r="H183" s="461"/>
      <c r="I183" s="461"/>
      <c r="J183" s="463">
        <v>46244</v>
      </c>
      <c r="K183" s="457"/>
      <c r="L183" s="457"/>
      <c r="M183" s="457"/>
      <c r="N183" s="457"/>
      <c r="O183" s="459"/>
      <c r="P183" s="457"/>
      <c r="Q183" s="459"/>
      <c r="R183" s="458"/>
      <c r="S183" s="457"/>
      <c r="T183" s="457"/>
    </row>
    <row r="184" spans="1:20" s="358" customFormat="1" x14ac:dyDescent="0.15">
      <c r="A184" s="460" t="s">
        <v>128</v>
      </c>
      <c r="B184" s="461" t="s">
        <v>221</v>
      </c>
      <c r="C184" s="461" t="s">
        <v>281</v>
      </c>
      <c r="D184" s="462">
        <v>36800</v>
      </c>
      <c r="E184" s="461" t="s">
        <v>224</v>
      </c>
      <c r="F184" s="461"/>
      <c r="G184" s="461"/>
      <c r="H184" s="461"/>
      <c r="I184" s="461"/>
      <c r="J184" s="463">
        <v>-46168.18</v>
      </c>
      <c r="K184" s="457"/>
      <c r="L184" s="457"/>
      <c r="M184" s="457"/>
      <c r="N184" s="457"/>
      <c r="O184" s="459"/>
      <c r="P184" s="457"/>
      <c r="Q184" s="459"/>
      <c r="R184" s="458"/>
      <c r="S184" s="457"/>
      <c r="T184" s="457"/>
    </row>
    <row r="185" spans="1:20" s="358" customFormat="1" x14ac:dyDescent="0.15">
      <c r="A185" s="460" t="s">
        <v>128</v>
      </c>
      <c r="B185" s="461" t="s">
        <v>221</v>
      </c>
      <c r="C185" s="461" t="s">
        <v>281</v>
      </c>
      <c r="D185" s="462">
        <v>36831</v>
      </c>
      <c r="E185" s="461" t="s">
        <v>223</v>
      </c>
      <c r="F185" s="461"/>
      <c r="G185" s="461"/>
      <c r="H185" s="461"/>
      <c r="I185" s="461"/>
      <c r="J185" s="463">
        <v>-45464.7</v>
      </c>
      <c r="K185" s="457"/>
      <c r="L185" s="457"/>
      <c r="M185" s="457"/>
      <c r="N185" s="457"/>
      <c r="O185" s="459"/>
      <c r="P185" s="457"/>
      <c r="Q185" s="459"/>
      <c r="R185" s="458"/>
      <c r="S185" s="457"/>
      <c r="T185" s="457"/>
    </row>
    <row r="186" spans="1:20" s="358" customFormat="1" x14ac:dyDescent="0.15">
      <c r="A186" s="460" t="s">
        <v>128</v>
      </c>
      <c r="B186" s="461" t="s">
        <v>221</v>
      </c>
      <c r="C186" s="461" t="s">
        <v>281</v>
      </c>
      <c r="D186" s="462">
        <v>36831</v>
      </c>
      <c r="E186" s="461" t="s">
        <v>222</v>
      </c>
      <c r="F186" s="461"/>
      <c r="G186" s="461"/>
      <c r="H186" s="461"/>
      <c r="I186" s="461"/>
      <c r="J186" s="463">
        <v>49098.58</v>
      </c>
      <c r="K186" s="457"/>
      <c r="L186" s="457"/>
      <c r="M186" s="457"/>
      <c r="N186" s="457"/>
      <c r="O186" s="459"/>
      <c r="P186" s="457"/>
      <c r="Q186" s="459"/>
      <c r="R186" s="458"/>
      <c r="S186" s="457"/>
      <c r="T186" s="457"/>
    </row>
    <row r="187" spans="1:20" s="358" customFormat="1" x14ac:dyDescent="0.15">
      <c r="A187" s="460" t="s">
        <v>128</v>
      </c>
      <c r="B187" s="461" t="s">
        <v>221</v>
      </c>
      <c r="C187" s="461" t="s">
        <v>281</v>
      </c>
      <c r="D187" s="462">
        <v>36861</v>
      </c>
      <c r="E187" s="461" t="s">
        <v>222</v>
      </c>
      <c r="F187" s="461"/>
      <c r="G187" s="461"/>
      <c r="H187" s="461"/>
      <c r="I187" s="461"/>
      <c r="J187" s="463">
        <v>406082.93</v>
      </c>
      <c r="K187" s="457"/>
      <c r="L187" s="457"/>
      <c r="M187" s="457"/>
      <c r="N187" s="457"/>
      <c r="O187" s="459"/>
      <c r="P187" s="457"/>
      <c r="Q187" s="459"/>
      <c r="R187" s="458"/>
      <c r="S187" s="457"/>
      <c r="T187" s="457"/>
    </row>
    <row r="188" spans="1:20" s="358" customFormat="1" x14ac:dyDescent="0.15">
      <c r="A188" s="460" t="s">
        <v>128</v>
      </c>
      <c r="B188" s="461" t="s">
        <v>221</v>
      </c>
      <c r="C188" s="461" t="s">
        <v>281</v>
      </c>
      <c r="D188" s="462">
        <v>36861</v>
      </c>
      <c r="E188" s="461" t="s">
        <v>223</v>
      </c>
      <c r="F188" s="461"/>
      <c r="G188" s="461"/>
      <c r="H188" s="461"/>
      <c r="I188" s="461"/>
      <c r="J188" s="463">
        <v>-311548</v>
      </c>
      <c r="K188" s="457"/>
      <c r="L188" s="457"/>
      <c r="M188" s="457"/>
      <c r="N188" s="457"/>
      <c r="O188" s="459"/>
      <c r="P188" s="457"/>
      <c r="Q188" s="459"/>
      <c r="R188" s="458"/>
      <c r="S188" s="457"/>
      <c r="T188" s="457"/>
    </row>
    <row r="189" spans="1:20" s="358" customFormat="1" x14ac:dyDescent="0.15">
      <c r="A189" s="460" t="s">
        <v>128</v>
      </c>
      <c r="B189" s="461" t="s">
        <v>283</v>
      </c>
      <c r="C189" s="461" t="s">
        <v>281</v>
      </c>
      <c r="D189" s="462">
        <v>36770</v>
      </c>
      <c r="E189" s="461" t="s">
        <v>224</v>
      </c>
      <c r="F189" s="461"/>
      <c r="G189" s="461"/>
      <c r="H189" s="461"/>
      <c r="I189" s="461"/>
      <c r="J189" s="463">
        <v>-547997.51</v>
      </c>
      <c r="K189" s="457"/>
      <c r="L189" s="457"/>
      <c r="M189" s="457"/>
      <c r="N189" s="457"/>
      <c r="O189" s="459"/>
      <c r="P189" s="457"/>
      <c r="Q189" s="459"/>
      <c r="R189" s="458"/>
      <c r="S189" s="457"/>
      <c r="T189" s="457"/>
    </row>
    <row r="190" spans="1:20" s="358" customFormat="1" x14ac:dyDescent="0.15">
      <c r="A190" s="460" t="s">
        <v>128</v>
      </c>
      <c r="B190" s="461" t="s">
        <v>283</v>
      </c>
      <c r="C190" s="461" t="s">
        <v>281</v>
      </c>
      <c r="D190" s="462">
        <v>36770</v>
      </c>
      <c r="E190" s="461" t="s">
        <v>222</v>
      </c>
      <c r="F190" s="461"/>
      <c r="G190" s="461"/>
      <c r="H190" s="461"/>
      <c r="I190" s="461"/>
      <c r="J190" s="463">
        <v>505449</v>
      </c>
      <c r="K190" s="457"/>
      <c r="L190" s="457"/>
      <c r="M190" s="457"/>
      <c r="N190" s="457"/>
      <c r="O190" s="459"/>
      <c r="P190" s="457"/>
      <c r="Q190" s="459"/>
      <c r="R190" s="458"/>
      <c r="S190" s="457"/>
      <c r="T190" s="457"/>
    </row>
    <row r="191" spans="1:20" s="358" customFormat="1" x14ac:dyDescent="0.15">
      <c r="A191" s="460" t="s">
        <v>128</v>
      </c>
      <c r="B191" s="461" t="s">
        <v>283</v>
      </c>
      <c r="C191" s="461" t="s">
        <v>281</v>
      </c>
      <c r="D191" s="462">
        <v>36800</v>
      </c>
      <c r="E191" s="461" t="s">
        <v>222</v>
      </c>
      <c r="F191" s="461"/>
      <c r="G191" s="461"/>
      <c r="H191" s="461"/>
      <c r="I191" s="461"/>
      <c r="J191" s="463">
        <v>129093</v>
      </c>
      <c r="K191" s="457"/>
      <c r="L191" s="457"/>
      <c r="M191" s="457"/>
      <c r="N191" s="457"/>
      <c r="O191" s="459"/>
      <c r="P191" s="457"/>
      <c r="Q191" s="459"/>
      <c r="R191" s="458"/>
      <c r="S191" s="457"/>
      <c r="T191" s="457"/>
    </row>
    <row r="192" spans="1:20" s="358" customFormat="1" x14ac:dyDescent="0.15">
      <c r="A192" s="460" t="s">
        <v>128</v>
      </c>
      <c r="B192" s="461" t="s">
        <v>283</v>
      </c>
      <c r="C192" s="461" t="s">
        <v>281</v>
      </c>
      <c r="D192" s="462">
        <v>36800</v>
      </c>
      <c r="E192" s="461" t="s">
        <v>224</v>
      </c>
      <c r="F192" s="461"/>
      <c r="G192" s="461"/>
      <c r="H192" s="461"/>
      <c r="I192" s="461"/>
      <c r="J192" s="463">
        <v>-138143.28</v>
      </c>
      <c r="K192" s="457"/>
      <c r="L192" s="457"/>
      <c r="M192" s="457"/>
      <c r="N192" s="457"/>
      <c r="O192" s="459"/>
      <c r="P192" s="457"/>
      <c r="Q192" s="459"/>
      <c r="R192" s="458"/>
      <c r="S192" s="457"/>
      <c r="T192" s="457"/>
    </row>
    <row r="193" spans="1:20" s="358" customFormat="1" x14ac:dyDescent="0.15">
      <c r="A193" s="460" t="s">
        <v>165</v>
      </c>
      <c r="B193" s="461" t="s">
        <v>239</v>
      </c>
      <c r="C193" s="461" t="s">
        <v>281</v>
      </c>
      <c r="D193" s="462">
        <v>36831</v>
      </c>
      <c r="E193" s="461" t="s">
        <v>224</v>
      </c>
      <c r="F193" s="461"/>
      <c r="G193" s="461"/>
      <c r="H193" s="461"/>
      <c r="I193" s="461"/>
      <c r="J193" s="463">
        <v>55070184.490000002</v>
      </c>
      <c r="K193" s="457"/>
      <c r="L193" s="457"/>
      <c r="M193" s="457"/>
      <c r="N193" s="457"/>
      <c r="O193" s="459"/>
      <c r="P193" s="457"/>
      <c r="Q193" s="459"/>
      <c r="R193" s="458"/>
      <c r="S193" s="457"/>
      <c r="T193" s="457"/>
    </row>
    <row r="194" spans="1:20" s="358" customFormat="1" x14ac:dyDescent="0.15">
      <c r="A194" s="460" t="s">
        <v>165</v>
      </c>
      <c r="B194" s="461" t="s">
        <v>227</v>
      </c>
      <c r="C194" s="461" t="s">
        <v>281</v>
      </c>
      <c r="D194" s="462">
        <v>36770</v>
      </c>
      <c r="E194" s="461" t="s">
        <v>224</v>
      </c>
      <c r="F194" s="461"/>
      <c r="G194" s="461"/>
      <c r="H194" s="461"/>
      <c r="I194" s="461"/>
      <c r="J194" s="463">
        <v>63456967.240000002</v>
      </c>
      <c r="K194" s="457"/>
      <c r="L194" s="457"/>
      <c r="M194" s="457"/>
      <c r="N194" s="457"/>
      <c r="O194" s="459"/>
      <c r="P194" s="457"/>
      <c r="Q194" s="459"/>
      <c r="R194" s="458"/>
      <c r="S194" s="457"/>
      <c r="T194" s="457"/>
    </row>
    <row r="195" spans="1:20" s="358" customFormat="1" x14ac:dyDescent="0.15">
      <c r="A195" s="460" t="s">
        <v>165</v>
      </c>
      <c r="B195" s="461" t="s">
        <v>227</v>
      </c>
      <c r="C195" s="461" t="s">
        <v>281</v>
      </c>
      <c r="D195" s="462">
        <v>36770</v>
      </c>
      <c r="E195" s="461" t="s">
        <v>222</v>
      </c>
      <c r="F195" s="461"/>
      <c r="G195" s="461"/>
      <c r="H195" s="461"/>
      <c r="I195" s="461"/>
      <c r="J195" s="463">
        <v>-51456151.909999996</v>
      </c>
      <c r="K195" s="457"/>
      <c r="L195" s="457"/>
      <c r="M195" s="457"/>
      <c r="N195" s="457"/>
      <c r="O195" s="459"/>
      <c r="P195" s="457"/>
      <c r="Q195" s="459"/>
      <c r="R195" s="458"/>
      <c r="S195" s="457"/>
      <c r="T195" s="457"/>
    </row>
    <row r="196" spans="1:20" s="358" customFormat="1" x14ac:dyDescent="0.15">
      <c r="A196" s="460" t="s">
        <v>165</v>
      </c>
      <c r="B196" s="461" t="s">
        <v>227</v>
      </c>
      <c r="C196" s="461" t="s">
        <v>281</v>
      </c>
      <c r="D196" s="462">
        <v>36800</v>
      </c>
      <c r="E196" s="461" t="s">
        <v>224</v>
      </c>
      <c r="F196" s="461"/>
      <c r="G196" s="461"/>
      <c r="H196" s="461"/>
      <c r="I196" s="461"/>
      <c r="J196" s="463">
        <v>47005193.469999999</v>
      </c>
      <c r="K196" s="457"/>
      <c r="L196" s="457"/>
      <c r="M196" s="457"/>
      <c r="N196" s="457"/>
      <c r="O196" s="459"/>
      <c r="P196" s="457"/>
      <c r="Q196" s="459"/>
      <c r="R196" s="458"/>
      <c r="S196" s="457"/>
      <c r="T196" s="457"/>
    </row>
    <row r="197" spans="1:20" s="358" customFormat="1" x14ac:dyDescent="0.15">
      <c r="A197" s="460" t="s">
        <v>165</v>
      </c>
      <c r="B197" s="461" t="s">
        <v>227</v>
      </c>
      <c r="C197" s="461" t="s">
        <v>281</v>
      </c>
      <c r="D197" s="462">
        <v>36800</v>
      </c>
      <c r="E197" s="461" t="s">
        <v>222</v>
      </c>
      <c r="F197" s="461"/>
      <c r="G197" s="461"/>
      <c r="H197" s="461"/>
      <c r="I197" s="461"/>
      <c r="J197" s="463">
        <v>-40122598.82</v>
      </c>
      <c r="K197" s="457"/>
      <c r="L197" s="457"/>
      <c r="M197" s="457"/>
      <c r="N197" s="457"/>
      <c r="O197" s="459"/>
      <c r="P197" s="457"/>
      <c r="Q197" s="459"/>
      <c r="R197" s="458"/>
      <c r="S197" s="457"/>
      <c r="T197" s="457"/>
    </row>
    <row r="198" spans="1:20" s="358" customFormat="1" x14ac:dyDescent="0.15">
      <c r="A198" s="460" t="s">
        <v>165</v>
      </c>
      <c r="B198" s="461" t="s">
        <v>227</v>
      </c>
      <c r="C198" s="461" t="s">
        <v>281</v>
      </c>
      <c r="D198" s="462">
        <v>36831</v>
      </c>
      <c r="E198" s="461" t="s">
        <v>222</v>
      </c>
      <c r="F198" s="461"/>
      <c r="G198" s="461"/>
      <c r="H198" s="461"/>
      <c r="I198" s="461"/>
      <c r="J198" s="463">
        <v>-45640169.640000001</v>
      </c>
      <c r="K198" s="457"/>
      <c r="L198" s="457"/>
      <c r="M198" s="457"/>
      <c r="N198" s="457"/>
      <c r="O198" s="459"/>
      <c r="P198" s="457"/>
      <c r="Q198" s="459"/>
      <c r="R198" s="458"/>
      <c r="S198" s="457"/>
      <c r="T198" s="457"/>
    </row>
    <row r="199" spans="1:20" s="358" customFormat="1" x14ac:dyDescent="0.15">
      <c r="A199" s="460" t="s">
        <v>165</v>
      </c>
      <c r="B199" s="461" t="s">
        <v>227</v>
      </c>
      <c r="C199" s="461" t="s">
        <v>281</v>
      </c>
      <c r="D199" s="462">
        <v>36831</v>
      </c>
      <c r="E199" s="461" t="s">
        <v>240</v>
      </c>
      <c r="F199" s="461"/>
      <c r="G199" s="461"/>
      <c r="H199" s="461"/>
      <c r="I199" s="461"/>
      <c r="J199" s="463">
        <v>356033</v>
      </c>
      <c r="K199" s="457"/>
      <c r="L199" s="457"/>
      <c r="M199" s="457"/>
      <c r="N199" s="457"/>
      <c r="O199" s="459"/>
      <c r="P199" s="457"/>
      <c r="Q199" s="459"/>
      <c r="R199" s="458"/>
      <c r="S199" s="457"/>
      <c r="T199" s="457"/>
    </row>
    <row r="200" spans="1:20" s="358" customFormat="1" x14ac:dyDescent="0.15">
      <c r="A200" s="460" t="s">
        <v>128</v>
      </c>
      <c r="B200" s="461" t="s">
        <v>225</v>
      </c>
      <c r="C200" s="461" t="s">
        <v>281</v>
      </c>
      <c r="D200" s="462">
        <v>36861</v>
      </c>
      <c r="E200" s="461" t="s">
        <v>226</v>
      </c>
      <c r="F200" s="461"/>
      <c r="G200" s="461"/>
      <c r="H200" s="461"/>
      <c r="I200" s="461"/>
      <c r="J200" s="463">
        <v>-23912687.859999999</v>
      </c>
      <c r="K200" s="457"/>
      <c r="L200" s="457"/>
      <c r="M200" s="457"/>
      <c r="N200" s="457"/>
      <c r="O200" s="459"/>
      <c r="P200" s="457"/>
      <c r="Q200" s="459"/>
      <c r="R200" s="458"/>
      <c r="S200" s="457"/>
      <c r="T200" s="457"/>
    </row>
    <row r="201" spans="1:20" s="358" customFormat="1" x14ac:dyDescent="0.15">
      <c r="A201" s="460" t="s">
        <v>128</v>
      </c>
      <c r="B201" s="461" t="s">
        <v>182</v>
      </c>
      <c r="C201" s="461" t="s">
        <v>281</v>
      </c>
      <c r="D201" s="462">
        <v>36770</v>
      </c>
      <c r="E201" s="461" t="s">
        <v>222</v>
      </c>
      <c r="F201" s="461"/>
      <c r="G201" s="461"/>
      <c r="H201" s="461"/>
      <c r="I201" s="461"/>
      <c r="J201" s="463">
        <v>68130</v>
      </c>
      <c r="K201" s="457"/>
      <c r="L201" s="457"/>
      <c r="M201" s="457"/>
      <c r="N201" s="457"/>
      <c r="O201" s="459"/>
      <c r="P201" s="457"/>
      <c r="Q201" s="459"/>
      <c r="R201" s="458"/>
      <c r="S201" s="457"/>
      <c r="T201" s="457"/>
    </row>
    <row r="202" spans="1:20" s="358" customFormat="1" x14ac:dyDescent="0.15">
      <c r="A202" s="460" t="s">
        <v>128</v>
      </c>
      <c r="B202" s="461" t="s">
        <v>182</v>
      </c>
      <c r="C202" s="461" t="s">
        <v>281</v>
      </c>
      <c r="D202" s="462">
        <v>36770</v>
      </c>
      <c r="E202" s="461" t="s">
        <v>224</v>
      </c>
      <c r="F202" s="461"/>
      <c r="G202" s="461"/>
      <c r="H202" s="461"/>
      <c r="I202" s="461"/>
      <c r="J202" s="463">
        <v>-48698.400000000001</v>
      </c>
      <c r="K202" s="457"/>
      <c r="L202" s="457"/>
      <c r="M202" s="457"/>
      <c r="N202" s="457"/>
      <c r="O202" s="459"/>
      <c r="P202" s="457"/>
      <c r="Q202" s="459"/>
      <c r="R202" s="458"/>
      <c r="S202" s="457"/>
      <c r="T202" s="457"/>
    </row>
    <row r="203" spans="1:20" s="358" customFormat="1" x14ac:dyDescent="0.15">
      <c r="A203" s="460" t="s">
        <v>128</v>
      </c>
      <c r="B203" s="461" t="s">
        <v>182</v>
      </c>
      <c r="C203" s="461" t="s">
        <v>281</v>
      </c>
      <c r="D203" s="462">
        <v>36800</v>
      </c>
      <c r="E203" s="461" t="s">
        <v>224</v>
      </c>
      <c r="F203" s="461"/>
      <c r="G203" s="461"/>
      <c r="H203" s="461"/>
      <c r="I203" s="461"/>
      <c r="J203" s="463">
        <v>-25734.43</v>
      </c>
      <c r="K203" s="457"/>
      <c r="L203" s="457"/>
      <c r="M203" s="457"/>
      <c r="N203" s="457"/>
      <c r="O203" s="459"/>
      <c r="P203" s="457"/>
      <c r="Q203" s="459"/>
      <c r="R203" s="458"/>
      <c r="S203" s="457"/>
      <c r="T203" s="457"/>
    </row>
    <row r="204" spans="1:20" s="358" customFormat="1" x14ac:dyDescent="0.15">
      <c r="A204" s="460" t="s">
        <v>128</v>
      </c>
      <c r="B204" s="461" t="s">
        <v>182</v>
      </c>
      <c r="C204" s="461" t="s">
        <v>281</v>
      </c>
      <c r="D204" s="462">
        <v>36800</v>
      </c>
      <c r="E204" s="461" t="s">
        <v>222</v>
      </c>
      <c r="F204" s="461"/>
      <c r="G204" s="461"/>
      <c r="H204" s="461"/>
      <c r="I204" s="461"/>
      <c r="J204" s="463">
        <v>27335.07</v>
      </c>
      <c r="K204" s="457"/>
      <c r="L204" s="457"/>
      <c r="M204" s="457"/>
      <c r="N204" s="457"/>
      <c r="O204" s="459"/>
      <c r="P204" s="457"/>
      <c r="Q204" s="459"/>
      <c r="R204" s="458"/>
      <c r="S204" s="457"/>
      <c r="T204" s="457"/>
    </row>
    <row r="205" spans="1:20" s="358" customFormat="1" x14ac:dyDescent="0.15">
      <c r="A205" s="460" t="s">
        <v>128</v>
      </c>
      <c r="B205" s="461" t="s">
        <v>182</v>
      </c>
      <c r="C205" s="461" t="s">
        <v>281</v>
      </c>
      <c r="D205" s="462">
        <v>36831</v>
      </c>
      <c r="E205" s="461" t="s">
        <v>224</v>
      </c>
      <c r="F205" s="461"/>
      <c r="G205" s="461"/>
      <c r="H205" s="461"/>
      <c r="I205" s="461"/>
      <c r="J205" s="463">
        <v>-239943.86</v>
      </c>
      <c r="K205" s="457"/>
      <c r="L205" s="457"/>
      <c r="M205" s="457"/>
      <c r="N205" s="457"/>
      <c r="O205" s="459"/>
      <c r="P205" s="457"/>
      <c r="Q205" s="459"/>
      <c r="R205" s="458"/>
      <c r="S205" s="457"/>
      <c r="T205" s="457"/>
    </row>
    <row r="206" spans="1:20" s="358" customFormat="1" x14ac:dyDescent="0.15">
      <c r="A206" s="460" t="s">
        <v>128</v>
      </c>
      <c r="B206" s="461" t="s">
        <v>182</v>
      </c>
      <c r="C206" s="461" t="s">
        <v>281</v>
      </c>
      <c r="D206" s="462">
        <v>36831</v>
      </c>
      <c r="E206" s="461" t="s">
        <v>222</v>
      </c>
      <c r="F206" s="461"/>
      <c r="G206" s="461"/>
      <c r="H206" s="461"/>
      <c r="I206" s="461"/>
      <c r="J206" s="463">
        <v>227273.62</v>
      </c>
      <c r="K206" s="457"/>
      <c r="L206" s="457"/>
      <c r="M206" s="457"/>
      <c r="N206" s="457"/>
      <c r="O206" s="459"/>
      <c r="P206" s="457"/>
      <c r="Q206" s="459"/>
      <c r="R206" s="458"/>
      <c r="S206" s="457"/>
      <c r="T206" s="457"/>
    </row>
    <row r="207" spans="1:20" s="358" customFormat="1" x14ac:dyDescent="0.15">
      <c r="A207" s="460" t="s">
        <v>128</v>
      </c>
      <c r="B207" s="461" t="s">
        <v>182</v>
      </c>
      <c r="C207" s="461" t="s">
        <v>281</v>
      </c>
      <c r="D207" s="462">
        <v>36861</v>
      </c>
      <c r="E207" s="461" t="s">
        <v>228</v>
      </c>
      <c r="F207" s="461"/>
      <c r="G207" s="461"/>
      <c r="H207" s="461"/>
      <c r="I207" s="461"/>
      <c r="J207" s="463">
        <v>326886.81</v>
      </c>
      <c r="K207" s="457"/>
      <c r="L207" s="457"/>
      <c r="M207" s="457"/>
      <c r="N207" s="457"/>
      <c r="O207" s="459"/>
      <c r="P207" s="457"/>
      <c r="Q207" s="459"/>
      <c r="R207" s="458"/>
      <c r="S207" s="457"/>
      <c r="T207" s="457"/>
    </row>
    <row r="208" spans="1:20" s="358" customFormat="1" x14ac:dyDescent="0.15">
      <c r="A208" s="460" t="s">
        <v>128</v>
      </c>
      <c r="B208" s="461" t="s">
        <v>182</v>
      </c>
      <c r="C208" s="461" t="s">
        <v>281</v>
      </c>
      <c r="D208" s="462">
        <v>36861</v>
      </c>
      <c r="E208" s="461" t="s">
        <v>223</v>
      </c>
      <c r="F208" s="461"/>
      <c r="G208" s="461"/>
      <c r="H208" s="461"/>
      <c r="I208" s="461"/>
      <c r="J208" s="463">
        <v>-374478</v>
      </c>
      <c r="K208" s="457"/>
      <c r="L208" s="457"/>
      <c r="M208" s="457"/>
      <c r="N208" s="457"/>
      <c r="O208" s="459"/>
      <c r="P208" s="457"/>
      <c r="Q208" s="459"/>
      <c r="R208" s="458"/>
      <c r="S208" s="457"/>
      <c r="T208" s="457"/>
    </row>
    <row r="209" spans="1:20" s="358" customFormat="1" x14ac:dyDescent="0.15">
      <c r="A209" s="460" t="s">
        <v>165</v>
      </c>
      <c r="B209" s="461" t="s">
        <v>292</v>
      </c>
      <c r="C209" s="461" t="s">
        <v>281</v>
      </c>
      <c r="D209" s="462">
        <v>36770</v>
      </c>
      <c r="E209" s="461" t="s">
        <v>222</v>
      </c>
      <c r="F209" s="461"/>
      <c r="G209" s="461"/>
      <c r="H209" s="461"/>
      <c r="I209" s="461"/>
      <c r="J209" s="463">
        <v>-73559</v>
      </c>
      <c r="K209" s="457"/>
      <c r="L209" s="457"/>
      <c r="M209" s="457"/>
      <c r="N209" s="457"/>
      <c r="O209" s="459"/>
      <c r="P209" s="457"/>
      <c r="Q209" s="459"/>
      <c r="R209" s="458"/>
      <c r="S209" s="457"/>
      <c r="T209" s="457"/>
    </row>
    <row r="210" spans="1:20" s="358" customFormat="1" x14ac:dyDescent="0.15">
      <c r="A210" s="460" t="s">
        <v>165</v>
      </c>
      <c r="B210" s="461" t="s">
        <v>292</v>
      </c>
      <c r="C210" s="461" t="s">
        <v>281</v>
      </c>
      <c r="D210" s="462">
        <v>36770</v>
      </c>
      <c r="E210" s="461" t="s">
        <v>224</v>
      </c>
      <c r="F210" s="461"/>
      <c r="G210" s="461"/>
      <c r="H210" s="461"/>
      <c r="I210" s="461"/>
      <c r="J210" s="463">
        <v>81118.740000000005</v>
      </c>
      <c r="K210" s="457"/>
      <c r="L210" s="457"/>
      <c r="M210" s="457"/>
      <c r="N210" s="457"/>
      <c r="O210" s="459"/>
      <c r="P210" s="457"/>
      <c r="Q210" s="459"/>
      <c r="R210" s="458"/>
      <c r="S210" s="457"/>
      <c r="T210" s="457"/>
    </row>
    <row r="211" spans="1:20" s="358" customFormat="1" x14ac:dyDescent="0.15">
      <c r="A211" s="460" t="s">
        <v>165</v>
      </c>
      <c r="B211" s="461" t="s">
        <v>292</v>
      </c>
      <c r="C211" s="461" t="s">
        <v>281</v>
      </c>
      <c r="D211" s="462">
        <v>36800</v>
      </c>
      <c r="E211" s="461" t="s">
        <v>224</v>
      </c>
      <c r="F211" s="461"/>
      <c r="G211" s="461"/>
      <c r="H211" s="461"/>
      <c r="I211" s="461"/>
      <c r="J211" s="463">
        <v>119154.95</v>
      </c>
      <c r="K211" s="457"/>
      <c r="L211" s="457"/>
      <c r="M211" s="457"/>
      <c r="N211" s="457"/>
      <c r="O211" s="459"/>
      <c r="P211" s="457"/>
      <c r="Q211" s="459"/>
      <c r="R211" s="458"/>
      <c r="S211" s="457"/>
      <c r="T211" s="457"/>
    </row>
    <row r="212" spans="1:20" s="358" customFormat="1" x14ac:dyDescent="0.15">
      <c r="A212" s="460" t="s">
        <v>165</v>
      </c>
      <c r="B212" s="461" t="s">
        <v>292</v>
      </c>
      <c r="C212" s="461" t="s">
        <v>281</v>
      </c>
      <c r="D212" s="462">
        <v>36800</v>
      </c>
      <c r="E212" s="461" t="s">
        <v>230</v>
      </c>
      <c r="F212" s="461"/>
      <c r="G212" s="461"/>
      <c r="H212" s="461"/>
      <c r="I212" s="461"/>
      <c r="J212" s="463">
        <v>-126727.64</v>
      </c>
      <c r="K212" s="457"/>
      <c r="L212" s="457"/>
      <c r="M212" s="457"/>
      <c r="N212" s="457"/>
      <c r="O212" s="459"/>
      <c r="P212" s="457"/>
      <c r="Q212" s="459"/>
      <c r="R212" s="458"/>
      <c r="S212" s="457"/>
      <c r="T212" s="457"/>
    </row>
    <row r="213" spans="1:20" s="358" customFormat="1" x14ac:dyDescent="0.15">
      <c r="A213" s="460" t="s">
        <v>128</v>
      </c>
      <c r="B213" s="461" t="s">
        <v>292</v>
      </c>
      <c r="C213" s="461" t="s">
        <v>281</v>
      </c>
      <c r="D213" s="462">
        <v>36831</v>
      </c>
      <c r="E213" s="461" t="s">
        <v>223</v>
      </c>
      <c r="F213" s="461"/>
      <c r="G213" s="461"/>
      <c r="H213" s="461"/>
      <c r="I213" s="461"/>
      <c r="J213" s="463">
        <v>-74268.02</v>
      </c>
      <c r="K213" s="457"/>
      <c r="L213" s="457"/>
      <c r="M213" s="457"/>
      <c r="N213" s="457"/>
      <c r="O213" s="459"/>
      <c r="P213" s="457"/>
      <c r="Q213" s="459"/>
      <c r="R213" s="458"/>
      <c r="S213" s="457"/>
      <c r="T213" s="457"/>
    </row>
    <row r="214" spans="1:20" s="358" customFormat="1" x14ac:dyDescent="0.15">
      <c r="A214" s="460" t="s">
        <v>128</v>
      </c>
      <c r="B214" s="461" t="s">
        <v>292</v>
      </c>
      <c r="C214" s="461" t="s">
        <v>281</v>
      </c>
      <c r="D214" s="462">
        <v>36861</v>
      </c>
      <c r="E214" s="461" t="s">
        <v>229</v>
      </c>
      <c r="F214" s="461"/>
      <c r="G214" s="461"/>
      <c r="H214" s="461"/>
      <c r="I214" s="461"/>
      <c r="J214" s="463">
        <v>157189.07</v>
      </c>
      <c r="K214" s="457"/>
      <c r="L214" s="457"/>
      <c r="M214" s="457"/>
      <c r="N214" s="457"/>
      <c r="O214" s="459"/>
      <c r="P214" s="457"/>
      <c r="Q214" s="459"/>
      <c r="R214" s="458"/>
      <c r="S214" s="457"/>
      <c r="T214" s="457"/>
    </row>
    <row r="215" spans="1:20" s="358" customFormat="1" x14ac:dyDescent="0.15">
      <c r="A215" s="460" t="s">
        <v>128</v>
      </c>
      <c r="B215" s="461" t="s">
        <v>292</v>
      </c>
      <c r="C215" s="461" t="s">
        <v>281</v>
      </c>
      <c r="D215" s="462">
        <v>36861</v>
      </c>
      <c r="E215" s="461" t="s">
        <v>224</v>
      </c>
      <c r="F215" s="461"/>
      <c r="G215" s="461"/>
      <c r="H215" s="461"/>
      <c r="I215" s="461"/>
      <c r="J215" s="463">
        <v>-179256</v>
      </c>
      <c r="K215" s="457"/>
      <c r="L215" s="457"/>
      <c r="M215" s="457"/>
      <c r="N215" s="457"/>
      <c r="O215" s="459"/>
      <c r="P215" s="457"/>
      <c r="Q215" s="459"/>
      <c r="R215" s="458"/>
      <c r="S215" s="457"/>
      <c r="T215" s="457"/>
    </row>
    <row r="216" spans="1:20" s="358" customFormat="1" x14ac:dyDescent="0.15">
      <c r="A216" s="460" t="s">
        <v>128</v>
      </c>
      <c r="B216" s="461" t="s">
        <v>170</v>
      </c>
      <c r="C216" s="461" t="s">
        <v>281</v>
      </c>
      <c r="D216" s="462">
        <v>36770</v>
      </c>
      <c r="E216" s="461" t="s">
        <v>224</v>
      </c>
      <c r="F216" s="461"/>
      <c r="G216" s="461"/>
      <c r="H216" s="461"/>
      <c r="I216" s="461"/>
      <c r="J216" s="463">
        <v>-94549.37</v>
      </c>
      <c r="K216" s="457"/>
      <c r="L216" s="457"/>
      <c r="M216" s="457"/>
      <c r="N216" s="457"/>
      <c r="O216" s="459"/>
      <c r="P216" s="457"/>
      <c r="Q216" s="459"/>
      <c r="R216" s="458"/>
      <c r="S216" s="457"/>
      <c r="T216" s="457"/>
    </row>
    <row r="217" spans="1:20" s="358" customFormat="1" x14ac:dyDescent="0.15">
      <c r="A217" s="460" t="s">
        <v>128</v>
      </c>
      <c r="B217" s="461" t="s">
        <v>170</v>
      </c>
      <c r="C217" s="461" t="s">
        <v>281</v>
      </c>
      <c r="D217" s="462">
        <v>36770</v>
      </c>
      <c r="E217" s="461" t="s">
        <v>222</v>
      </c>
      <c r="F217" s="461"/>
      <c r="G217" s="461"/>
      <c r="H217" s="461"/>
      <c r="I217" s="461"/>
      <c r="J217" s="463">
        <v>94411</v>
      </c>
      <c r="K217" s="457"/>
      <c r="L217" s="457"/>
      <c r="M217" s="457"/>
      <c r="N217" s="457"/>
      <c r="O217" s="459"/>
      <c r="P217" s="457"/>
      <c r="Q217" s="459"/>
      <c r="R217" s="458"/>
      <c r="S217" s="457"/>
      <c r="T217" s="457"/>
    </row>
    <row r="218" spans="1:20" s="358" customFormat="1" x14ac:dyDescent="0.15">
      <c r="A218" s="460" t="s">
        <v>128</v>
      </c>
      <c r="B218" s="461" t="s">
        <v>170</v>
      </c>
      <c r="C218" s="461" t="s">
        <v>281</v>
      </c>
      <c r="D218" s="462">
        <v>36800</v>
      </c>
      <c r="E218" s="461" t="s">
        <v>224</v>
      </c>
      <c r="F218" s="461"/>
      <c r="G218" s="461"/>
      <c r="H218" s="461"/>
      <c r="I218" s="461"/>
      <c r="J218" s="463">
        <v>-9910.4500000000007</v>
      </c>
      <c r="K218" s="457"/>
      <c r="L218" s="457"/>
      <c r="M218" s="457"/>
      <c r="N218" s="457"/>
      <c r="O218" s="459"/>
      <c r="P218" s="457"/>
      <c r="Q218" s="459"/>
      <c r="R218" s="458"/>
      <c r="S218" s="457"/>
      <c r="T218" s="457"/>
    </row>
    <row r="219" spans="1:20" s="358" customFormat="1" x14ac:dyDescent="0.15">
      <c r="A219" s="460" t="s">
        <v>128</v>
      </c>
      <c r="B219" s="461" t="s">
        <v>170</v>
      </c>
      <c r="C219" s="461" t="s">
        <v>281</v>
      </c>
      <c r="D219" s="462">
        <v>36800</v>
      </c>
      <c r="E219" s="461" t="s">
        <v>222</v>
      </c>
      <c r="F219" s="461"/>
      <c r="G219" s="461"/>
      <c r="H219" s="461"/>
      <c r="I219" s="461"/>
      <c r="J219" s="463">
        <v>10417.4</v>
      </c>
      <c r="K219" s="457"/>
      <c r="L219" s="457"/>
      <c r="M219" s="457"/>
      <c r="N219" s="457"/>
      <c r="O219" s="459"/>
      <c r="P219" s="457"/>
      <c r="Q219" s="459"/>
      <c r="R219" s="458"/>
      <c r="S219" s="457"/>
      <c r="T219" s="457"/>
    </row>
    <row r="220" spans="1:20" s="358" customFormat="1" x14ac:dyDescent="0.15">
      <c r="A220" s="460" t="s">
        <v>128</v>
      </c>
      <c r="B220" s="461" t="s">
        <v>170</v>
      </c>
      <c r="C220" s="461" t="s">
        <v>281</v>
      </c>
      <c r="D220" s="462">
        <v>36831</v>
      </c>
      <c r="E220" s="461" t="s">
        <v>222</v>
      </c>
      <c r="F220" s="461"/>
      <c r="G220" s="461"/>
      <c r="H220" s="461"/>
      <c r="I220" s="461"/>
      <c r="J220" s="463">
        <v>179704.69</v>
      </c>
      <c r="K220" s="457"/>
      <c r="L220" s="457"/>
      <c r="M220" s="457"/>
      <c r="N220" s="457"/>
      <c r="O220" s="459"/>
      <c r="P220" s="457"/>
      <c r="Q220" s="459"/>
      <c r="R220" s="458"/>
      <c r="S220" s="457"/>
      <c r="T220" s="457"/>
    </row>
    <row r="221" spans="1:20" s="358" customFormat="1" x14ac:dyDescent="0.15">
      <c r="A221" s="460" t="s">
        <v>128</v>
      </c>
      <c r="B221" s="461" t="s">
        <v>170</v>
      </c>
      <c r="C221" s="461" t="s">
        <v>281</v>
      </c>
      <c r="D221" s="462">
        <v>36831</v>
      </c>
      <c r="E221" s="461" t="s">
        <v>224</v>
      </c>
      <c r="F221" s="461"/>
      <c r="G221" s="461"/>
      <c r="H221" s="461"/>
      <c r="I221" s="461"/>
      <c r="J221" s="463">
        <v>-191779.27</v>
      </c>
      <c r="K221" s="457"/>
      <c r="L221" s="457"/>
      <c r="M221" s="457"/>
      <c r="N221" s="457"/>
      <c r="O221" s="459"/>
      <c r="P221" s="457"/>
      <c r="Q221" s="459"/>
      <c r="R221" s="458"/>
      <c r="S221" s="457"/>
      <c r="T221" s="457"/>
    </row>
    <row r="222" spans="1:20" s="358" customFormat="1" x14ac:dyDescent="0.15">
      <c r="A222" s="460" t="s">
        <v>128</v>
      </c>
      <c r="B222" s="461" t="s">
        <v>170</v>
      </c>
      <c r="C222" s="461" t="s">
        <v>281</v>
      </c>
      <c r="D222" s="462">
        <v>36861</v>
      </c>
      <c r="E222" s="461" t="s">
        <v>222</v>
      </c>
      <c r="F222" s="461"/>
      <c r="G222" s="461"/>
      <c r="H222" s="461"/>
      <c r="I222" s="461"/>
      <c r="J222" s="463">
        <v>184009.58</v>
      </c>
      <c r="K222" s="457"/>
      <c r="L222" s="457"/>
      <c r="M222" s="457"/>
      <c r="N222" s="457"/>
      <c r="O222" s="459"/>
      <c r="P222" s="457"/>
      <c r="Q222" s="459"/>
      <c r="R222" s="458"/>
      <c r="S222" s="457"/>
      <c r="T222" s="457"/>
    </row>
    <row r="223" spans="1:20" s="358" customFormat="1" x14ac:dyDescent="0.15">
      <c r="A223" s="460" t="s">
        <v>128</v>
      </c>
      <c r="B223" s="461" t="s">
        <v>170</v>
      </c>
      <c r="C223" s="461" t="s">
        <v>281</v>
      </c>
      <c r="D223" s="462">
        <v>36861</v>
      </c>
      <c r="E223" s="461" t="s">
        <v>224</v>
      </c>
      <c r="F223" s="461"/>
      <c r="G223" s="461"/>
      <c r="H223" s="461"/>
      <c r="I223" s="461"/>
      <c r="J223" s="463">
        <v>-197733</v>
      </c>
      <c r="K223" s="457"/>
      <c r="L223" s="457"/>
      <c r="M223" s="457"/>
      <c r="N223" s="457"/>
      <c r="O223" s="459"/>
      <c r="P223" s="457"/>
      <c r="Q223" s="459"/>
      <c r="R223" s="458"/>
      <c r="S223" s="457"/>
      <c r="T223" s="457"/>
    </row>
    <row r="224" spans="1:20" s="358" customFormat="1" x14ac:dyDescent="0.15">
      <c r="A224" s="460" t="s">
        <v>128</v>
      </c>
      <c r="B224" s="461" t="s">
        <v>295</v>
      </c>
      <c r="C224" s="461" t="s">
        <v>281</v>
      </c>
      <c r="D224" s="462">
        <v>36770</v>
      </c>
      <c r="E224" s="461" t="s">
        <v>224</v>
      </c>
      <c r="F224" s="461"/>
      <c r="G224" s="461"/>
      <c r="H224" s="461"/>
      <c r="I224" s="461"/>
      <c r="J224" s="463">
        <v>-117031.65</v>
      </c>
      <c r="K224" s="457"/>
      <c r="L224" s="457"/>
      <c r="M224" s="457"/>
      <c r="N224" s="457"/>
      <c r="O224" s="459"/>
      <c r="P224" s="457"/>
      <c r="Q224" s="459"/>
      <c r="R224" s="458"/>
      <c r="S224" s="457"/>
      <c r="T224" s="457"/>
    </row>
    <row r="225" spans="1:20" s="358" customFormat="1" x14ac:dyDescent="0.15">
      <c r="A225" s="460" t="s">
        <v>128</v>
      </c>
      <c r="B225" s="461" t="s">
        <v>295</v>
      </c>
      <c r="C225" s="461" t="s">
        <v>281</v>
      </c>
      <c r="D225" s="462">
        <v>36770</v>
      </c>
      <c r="E225" s="461" t="s">
        <v>222</v>
      </c>
      <c r="F225" s="461"/>
      <c r="G225" s="461"/>
      <c r="H225" s="461"/>
      <c r="I225" s="461"/>
      <c r="J225" s="463">
        <v>114954</v>
      </c>
      <c r="K225" s="457"/>
      <c r="L225" s="457"/>
      <c r="M225" s="457"/>
      <c r="N225" s="457"/>
      <c r="O225" s="459"/>
      <c r="P225" s="457"/>
      <c r="Q225" s="459"/>
      <c r="R225" s="458"/>
      <c r="S225" s="457"/>
      <c r="T225" s="457"/>
    </row>
    <row r="226" spans="1:20" s="358" customFormat="1" x14ac:dyDescent="0.15">
      <c r="A226" s="460" t="s">
        <v>128</v>
      </c>
      <c r="B226" s="461" t="s">
        <v>295</v>
      </c>
      <c r="C226" s="461" t="s">
        <v>281</v>
      </c>
      <c r="D226" s="462">
        <v>36800</v>
      </c>
      <c r="E226" s="461" t="s">
        <v>223</v>
      </c>
      <c r="F226" s="461"/>
      <c r="G226" s="461"/>
      <c r="H226" s="461"/>
      <c r="I226" s="461"/>
      <c r="J226" s="463">
        <v>-160950.49</v>
      </c>
      <c r="K226" s="457"/>
      <c r="L226" s="457"/>
      <c r="M226" s="457"/>
      <c r="N226" s="457"/>
      <c r="O226" s="459"/>
      <c r="P226" s="457"/>
      <c r="Q226" s="459"/>
      <c r="R226" s="458"/>
      <c r="S226" s="457"/>
      <c r="T226" s="457"/>
    </row>
    <row r="227" spans="1:20" s="358" customFormat="1" x14ac:dyDescent="0.15">
      <c r="A227" s="460" t="s">
        <v>128</v>
      </c>
      <c r="B227" s="461" t="s">
        <v>295</v>
      </c>
      <c r="C227" s="461" t="s">
        <v>281</v>
      </c>
      <c r="D227" s="462">
        <v>36800</v>
      </c>
      <c r="E227" s="461" t="s">
        <v>230</v>
      </c>
      <c r="F227" s="461"/>
      <c r="G227" s="461"/>
      <c r="H227" s="461"/>
      <c r="I227" s="461"/>
      <c r="J227" s="463">
        <v>235278.51</v>
      </c>
      <c r="K227" s="457"/>
      <c r="L227" s="457"/>
      <c r="M227" s="457"/>
      <c r="N227" s="457"/>
      <c r="O227" s="459"/>
      <c r="P227" s="457"/>
      <c r="Q227" s="459"/>
      <c r="R227" s="458"/>
      <c r="S227" s="457"/>
      <c r="T227" s="457"/>
    </row>
    <row r="228" spans="1:20" s="358" customFormat="1" x14ac:dyDescent="0.15">
      <c r="A228" s="460" t="s">
        <v>128</v>
      </c>
      <c r="B228" s="461" t="s">
        <v>295</v>
      </c>
      <c r="C228" s="461" t="s">
        <v>281</v>
      </c>
      <c r="D228" s="462">
        <v>36831</v>
      </c>
      <c r="E228" s="461" t="s">
        <v>222</v>
      </c>
      <c r="F228" s="461"/>
      <c r="G228" s="461"/>
      <c r="H228" s="461"/>
      <c r="I228" s="461"/>
      <c r="J228" s="463">
        <v>58457.36</v>
      </c>
      <c r="K228" s="457"/>
      <c r="L228" s="457"/>
      <c r="M228" s="457"/>
      <c r="N228" s="457"/>
      <c r="O228" s="459"/>
      <c r="P228" s="457"/>
      <c r="Q228" s="459"/>
      <c r="R228" s="458"/>
      <c r="S228" s="457"/>
      <c r="T228" s="457"/>
    </row>
    <row r="229" spans="1:20" s="358" customFormat="1" x14ac:dyDescent="0.15">
      <c r="A229" s="460" t="s">
        <v>128</v>
      </c>
      <c r="B229" s="461" t="s">
        <v>295</v>
      </c>
      <c r="C229" s="461" t="s">
        <v>281</v>
      </c>
      <c r="D229" s="462">
        <v>36831</v>
      </c>
      <c r="E229" s="461" t="s">
        <v>224</v>
      </c>
      <c r="F229" s="461"/>
      <c r="G229" s="461"/>
      <c r="H229" s="461"/>
      <c r="I229" s="461"/>
      <c r="J229" s="463">
        <v>-137484.89000000001</v>
      </c>
      <c r="K229" s="457"/>
      <c r="L229" s="457"/>
      <c r="M229" s="457"/>
      <c r="N229" s="457"/>
      <c r="O229" s="459"/>
      <c r="P229" s="457"/>
      <c r="Q229" s="459"/>
      <c r="R229" s="458"/>
      <c r="S229" s="457"/>
      <c r="T229" s="457"/>
    </row>
    <row r="230" spans="1:20" s="358" customFormat="1" x14ac:dyDescent="0.15">
      <c r="A230" s="460" t="s">
        <v>128</v>
      </c>
      <c r="B230" s="461" t="s">
        <v>354</v>
      </c>
      <c r="C230" s="461" t="s">
        <v>281</v>
      </c>
      <c r="D230" s="462">
        <v>36770</v>
      </c>
      <c r="E230" s="461" t="s">
        <v>224</v>
      </c>
      <c r="F230" s="461"/>
      <c r="G230" s="461"/>
      <c r="H230" s="461"/>
      <c r="I230" s="461"/>
      <c r="J230" s="463">
        <v>-760530.99</v>
      </c>
      <c r="K230" s="457"/>
      <c r="L230" s="457"/>
      <c r="M230" s="457"/>
      <c r="N230" s="457"/>
      <c r="O230" s="459"/>
      <c r="P230" s="457"/>
      <c r="Q230" s="459"/>
      <c r="R230" s="458"/>
      <c r="S230" s="457"/>
      <c r="T230" s="457"/>
    </row>
    <row r="231" spans="1:20" s="358" customFormat="1" x14ac:dyDescent="0.15">
      <c r="A231" s="460" t="s">
        <v>128</v>
      </c>
      <c r="B231" s="461" t="s">
        <v>354</v>
      </c>
      <c r="C231" s="461" t="s">
        <v>281</v>
      </c>
      <c r="D231" s="462">
        <v>36770</v>
      </c>
      <c r="E231" s="461" t="s">
        <v>230</v>
      </c>
      <c r="F231" s="461"/>
      <c r="G231" s="461"/>
      <c r="H231" s="461"/>
      <c r="I231" s="461"/>
      <c r="J231" s="463">
        <v>1031992</v>
      </c>
      <c r="K231" s="457"/>
      <c r="L231" s="457"/>
      <c r="M231" s="457"/>
      <c r="N231" s="457"/>
      <c r="O231" s="459"/>
      <c r="P231" s="457"/>
      <c r="Q231" s="459"/>
      <c r="R231" s="458"/>
      <c r="S231" s="457"/>
      <c r="T231" s="457"/>
    </row>
    <row r="232" spans="1:20" s="358" customFormat="1" x14ac:dyDescent="0.15">
      <c r="A232" s="460" t="s">
        <v>128</v>
      </c>
      <c r="B232" s="461" t="s">
        <v>354</v>
      </c>
      <c r="C232" s="461" t="s">
        <v>281</v>
      </c>
      <c r="D232" s="462">
        <v>36800</v>
      </c>
      <c r="E232" s="461" t="s">
        <v>231</v>
      </c>
      <c r="F232" s="461"/>
      <c r="G232" s="461"/>
      <c r="H232" s="461"/>
      <c r="I232" s="461"/>
      <c r="J232" s="463">
        <v>-192228.39</v>
      </c>
      <c r="K232" s="457"/>
      <c r="L232" s="457"/>
      <c r="M232" s="457"/>
      <c r="N232" s="457"/>
      <c r="O232" s="459"/>
      <c r="P232" s="457"/>
      <c r="Q232" s="459"/>
      <c r="R232" s="458"/>
      <c r="S232" s="457"/>
      <c r="T232" s="457"/>
    </row>
    <row r="233" spans="1:20" s="358" customFormat="1" x14ac:dyDescent="0.15">
      <c r="A233" s="460" t="s">
        <v>128</v>
      </c>
      <c r="B233" s="461" t="s">
        <v>354</v>
      </c>
      <c r="C233" s="461" t="s">
        <v>281</v>
      </c>
      <c r="D233" s="462">
        <v>36800</v>
      </c>
      <c r="E233" s="461" t="s">
        <v>222</v>
      </c>
      <c r="F233" s="461"/>
      <c r="G233" s="461"/>
      <c r="H233" s="461"/>
      <c r="I233" s="461"/>
      <c r="J233" s="463">
        <v>163320</v>
      </c>
      <c r="K233" s="457"/>
      <c r="L233" s="457"/>
      <c r="M233" s="457"/>
      <c r="N233" s="457"/>
      <c r="O233" s="459"/>
      <c r="P233" s="457"/>
      <c r="Q233" s="459"/>
      <c r="R233" s="458"/>
      <c r="S233" s="457"/>
      <c r="T233" s="457"/>
    </row>
    <row r="234" spans="1:20" s="358" customFormat="1" x14ac:dyDescent="0.15">
      <c r="A234" s="460" t="s">
        <v>165</v>
      </c>
      <c r="B234" s="461" t="s">
        <v>354</v>
      </c>
      <c r="C234" s="461" t="s">
        <v>281</v>
      </c>
      <c r="D234" s="462">
        <v>36831</v>
      </c>
      <c r="E234" s="461" t="s">
        <v>224</v>
      </c>
      <c r="F234" s="461"/>
      <c r="G234" s="461"/>
      <c r="H234" s="461"/>
      <c r="I234" s="461"/>
      <c r="J234" s="463">
        <v>413254.98</v>
      </c>
      <c r="K234" s="457"/>
      <c r="L234" s="457"/>
      <c r="M234" s="457"/>
      <c r="N234" s="457"/>
      <c r="O234" s="459"/>
      <c r="P234" s="457"/>
      <c r="Q234" s="459"/>
      <c r="R234" s="458"/>
      <c r="S234" s="457"/>
      <c r="T234" s="457"/>
    </row>
    <row r="235" spans="1:20" s="358" customFormat="1" x14ac:dyDescent="0.15">
      <c r="A235" s="460" t="s">
        <v>165</v>
      </c>
      <c r="B235" s="461" t="s">
        <v>354</v>
      </c>
      <c r="C235" s="461" t="s">
        <v>281</v>
      </c>
      <c r="D235" s="462">
        <v>36831</v>
      </c>
      <c r="E235" s="461" t="s">
        <v>222</v>
      </c>
      <c r="F235" s="461"/>
      <c r="G235" s="461"/>
      <c r="H235" s="461"/>
      <c r="I235" s="461"/>
      <c r="J235" s="463">
        <v>-364122.25</v>
      </c>
      <c r="K235" s="457"/>
      <c r="L235" s="457"/>
      <c r="M235" s="457"/>
      <c r="N235" s="457"/>
      <c r="O235" s="459"/>
      <c r="P235" s="457"/>
      <c r="Q235" s="459"/>
      <c r="R235" s="458"/>
      <c r="S235" s="457"/>
      <c r="T235" s="457"/>
    </row>
    <row r="236" spans="1:20" s="358" customFormat="1" x14ac:dyDescent="0.15">
      <c r="A236" s="460" t="s">
        <v>165</v>
      </c>
      <c r="B236" s="461" t="s">
        <v>354</v>
      </c>
      <c r="C236" s="461" t="s">
        <v>281</v>
      </c>
      <c r="D236" s="462">
        <v>36861</v>
      </c>
      <c r="E236" s="461" t="s">
        <v>236</v>
      </c>
      <c r="F236" s="461"/>
      <c r="G236" s="461"/>
      <c r="H236" s="461"/>
      <c r="I236" s="461"/>
      <c r="J236" s="463">
        <v>-328028.96000000002</v>
      </c>
      <c r="K236" s="457"/>
      <c r="L236" s="457"/>
      <c r="M236" s="457"/>
      <c r="N236" s="457"/>
      <c r="O236" s="459"/>
      <c r="P236" s="457"/>
      <c r="Q236" s="459"/>
      <c r="R236" s="458"/>
      <c r="S236" s="457"/>
      <c r="T236" s="457"/>
    </row>
    <row r="237" spans="1:20" s="358" customFormat="1" x14ac:dyDescent="0.15">
      <c r="A237" s="460" t="s">
        <v>165</v>
      </c>
      <c r="B237" s="461" t="s">
        <v>354</v>
      </c>
      <c r="C237" s="461" t="s">
        <v>281</v>
      </c>
      <c r="D237" s="462">
        <v>36861</v>
      </c>
      <c r="E237" s="461" t="s">
        <v>224</v>
      </c>
      <c r="F237" s="461"/>
      <c r="G237" s="461"/>
      <c r="H237" s="461"/>
      <c r="I237" s="461"/>
      <c r="J237" s="463">
        <v>61251</v>
      </c>
      <c r="K237" s="457"/>
      <c r="L237" s="457"/>
      <c r="M237" s="457"/>
      <c r="N237" s="457"/>
      <c r="O237" s="459"/>
      <c r="P237" s="457"/>
      <c r="Q237" s="459"/>
      <c r="R237" s="458"/>
      <c r="S237" s="457"/>
      <c r="T237" s="457"/>
    </row>
    <row r="238" spans="1:20" s="358" customFormat="1" x14ac:dyDescent="0.15">
      <c r="A238" s="460" t="s">
        <v>128</v>
      </c>
      <c r="B238" s="461" t="s">
        <v>171</v>
      </c>
      <c r="C238" s="461" t="s">
        <v>281</v>
      </c>
      <c r="D238" s="462">
        <v>36770</v>
      </c>
      <c r="E238" s="461" t="s">
        <v>222</v>
      </c>
      <c r="F238" s="461"/>
      <c r="G238" s="461"/>
      <c r="H238" s="461"/>
      <c r="I238" s="461"/>
      <c r="J238" s="463">
        <v>285</v>
      </c>
      <c r="K238" s="457"/>
      <c r="L238" s="457"/>
      <c r="M238" s="457"/>
      <c r="N238" s="457"/>
      <c r="O238" s="459"/>
      <c r="P238" s="457"/>
      <c r="Q238" s="459"/>
      <c r="R238" s="458"/>
      <c r="S238" s="457"/>
      <c r="T238" s="457"/>
    </row>
    <row r="239" spans="1:20" s="358" customFormat="1" x14ac:dyDescent="0.15">
      <c r="A239" s="460" t="s">
        <v>128</v>
      </c>
      <c r="B239" s="461" t="s">
        <v>171</v>
      </c>
      <c r="C239" s="461" t="s">
        <v>281</v>
      </c>
      <c r="D239" s="462">
        <v>36770</v>
      </c>
      <c r="E239" s="461" t="s">
        <v>223</v>
      </c>
      <c r="F239" s="461"/>
      <c r="G239" s="461"/>
      <c r="H239" s="461"/>
      <c r="I239" s="461"/>
      <c r="J239" s="463">
        <v>-2820.83</v>
      </c>
      <c r="K239" s="457"/>
      <c r="L239" s="457"/>
      <c r="M239" s="457"/>
      <c r="N239" s="457"/>
      <c r="O239" s="459"/>
      <c r="P239" s="457"/>
      <c r="Q239" s="459"/>
      <c r="R239" s="458"/>
      <c r="S239" s="457"/>
      <c r="T239" s="457"/>
    </row>
    <row r="240" spans="1:20" s="358" customFormat="1" x14ac:dyDescent="0.15">
      <c r="A240" s="460" t="s">
        <v>128</v>
      </c>
      <c r="B240" s="461" t="s">
        <v>171</v>
      </c>
      <c r="C240" s="461" t="s">
        <v>281</v>
      </c>
      <c r="D240" s="462">
        <v>36800</v>
      </c>
      <c r="E240" s="461" t="s">
        <v>222</v>
      </c>
      <c r="F240" s="461"/>
      <c r="G240" s="461"/>
      <c r="H240" s="461"/>
      <c r="I240" s="461"/>
      <c r="J240" s="463">
        <v>13223</v>
      </c>
      <c r="K240" s="457"/>
      <c r="L240" s="457"/>
      <c r="M240" s="457"/>
      <c r="N240" s="457"/>
      <c r="O240" s="459"/>
      <c r="P240" s="457"/>
      <c r="Q240" s="459"/>
      <c r="R240" s="458"/>
      <c r="S240" s="457"/>
      <c r="T240" s="457"/>
    </row>
    <row r="241" spans="1:20" s="358" customFormat="1" x14ac:dyDescent="0.15">
      <c r="A241" s="460" t="s">
        <v>128</v>
      </c>
      <c r="B241" s="461" t="s">
        <v>171</v>
      </c>
      <c r="C241" s="461" t="s">
        <v>281</v>
      </c>
      <c r="D241" s="462">
        <v>36800</v>
      </c>
      <c r="E241" s="461" t="s">
        <v>231</v>
      </c>
      <c r="F241" s="461"/>
      <c r="G241" s="461"/>
      <c r="H241" s="461"/>
      <c r="I241" s="461"/>
      <c r="J241" s="463">
        <v>-13245.62</v>
      </c>
      <c r="K241" s="457"/>
      <c r="L241" s="457"/>
      <c r="M241" s="457"/>
      <c r="N241" s="457"/>
      <c r="O241" s="459"/>
      <c r="P241" s="457"/>
      <c r="Q241" s="459"/>
      <c r="R241" s="458"/>
      <c r="S241" s="457"/>
      <c r="T241" s="457"/>
    </row>
    <row r="242" spans="1:20" s="358" customFormat="1" x14ac:dyDescent="0.15">
      <c r="A242" s="460" t="s">
        <v>128</v>
      </c>
      <c r="B242" s="461" t="s">
        <v>171</v>
      </c>
      <c r="C242" s="461" t="s">
        <v>281</v>
      </c>
      <c r="D242" s="462">
        <v>36831</v>
      </c>
      <c r="E242" s="461" t="s">
        <v>232</v>
      </c>
      <c r="F242" s="461"/>
      <c r="G242" s="461"/>
      <c r="H242" s="461"/>
      <c r="I242" s="461"/>
      <c r="J242" s="463">
        <v>142.44999999999999</v>
      </c>
      <c r="K242" s="457"/>
      <c r="L242" s="457"/>
      <c r="M242" s="457"/>
      <c r="N242" s="457"/>
      <c r="O242" s="459"/>
      <c r="P242" s="457"/>
      <c r="Q242" s="459"/>
      <c r="R242" s="458"/>
      <c r="S242" s="457"/>
      <c r="T242" s="457"/>
    </row>
    <row r="243" spans="1:20" s="358" customFormat="1" x14ac:dyDescent="0.15">
      <c r="A243" s="460" t="s">
        <v>128</v>
      </c>
      <c r="B243" s="461" t="s">
        <v>171</v>
      </c>
      <c r="C243" s="461" t="s">
        <v>281</v>
      </c>
      <c r="D243" s="462">
        <v>36831</v>
      </c>
      <c r="E243" s="461" t="s">
        <v>224</v>
      </c>
      <c r="F243" s="461"/>
      <c r="G243" s="461"/>
      <c r="H243" s="461"/>
      <c r="I243" s="461"/>
      <c r="J243" s="463">
        <v>-823.51</v>
      </c>
      <c r="K243" s="457"/>
      <c r="L243" s="457"/>
      <c r="M243" s="457"/>
      <c r="N243" s="457"/>
      <c r="O243" s="459"/>
      <c r="P243" s="457"/>
      <c r="Q243" s="459"/>
      <c r="R243" s="458"/>
      <c r="S243" s="457"/>
      <c r="T243" s="457"/>
    </row>
    <row r="244" spans="1:20" s="358" customFormat="1" x14ac:dyDescent="0.15">
      <c r="A244" s="460" t="s">
        <v>128</v>
      </c>
      <c r="B244" s="461" t="s">
        <v>171</v>
      </c>
      <c r="C244" s="461" t="s">
        <v>281</v>
      </c>
      <c r="D244" s="462">
        <v>36831</v>
      </c>
      <c r="E244" s="461" t="s">
        <v>222</v>
      </c>
      <c r="F244" s="461"/>
      <c r="G244" s="461"/>
      <c r="H244" s="461"/>
      <c r="I244" s="461"/>
      <c r="J244" s="463">
        <v>1096.95</v>
      </c>
      <c r="K244" s="457"/>
      <c r="L244" s="457"/>
      <c r="M244" s="457"/>
      <c r="N244" s="457"/>
      <c r="O244" s="459"/>
      <c r="P244" s="457"/>
      <c r="Q244" s="459"/>
      <c r="R244" s="458"/>
      <c r="S244" s="457"/>
      <c r="T244" s="457"/>
    </row>
    <row r="245" spans="1:20" s="358" customFormat="1" x14ac:dyDescent="0.15">
      <c r="A245" s="460" t="s">
        <v>128</v>
      </c>
      <c r="B245" s="461" t="s">
        <v>171</v>
      </c>
      <c r="C245" s="461" t="s">
        <v>281</v>
      </c>
      <c r="D245" s="462">
        <v>36861</v>
      </c>
      <c r="E245" s="461" t="s">
        <v>229</v>
      </c>
      <c r="F245" s="461"/>
      <c r="G245" s="461"/>
      <c r="H245" s="461"/>
      <c r="I245" s="461"/>
      <c r="J245" s="463">
        <v>4875.55</v>
      </c>
      <c r="K245" s="457"/>
      <c r="L245" s="457"/>
      <c r="M245" s="457"/>
      <c r="N245" s="457"/>
      <c r="O245" s="459"/>
      <c r="P245" s="457"/>
      <c r="Q245" s="459"/>
      <c r="R245" s="458"/>
      <c r="S245" s="457"/>
      <c r="T245" s="457"/>
    </row>
    <row r="246" spans="1:20" s="358" customFormat="1" x14ac:dyDescent="0.15">
      <c r="A246" s="460" t="s">
        <v>128</v>
      </c>
      <c r="B246" s="461" t="s">
        <v>171</v>
      </c>
      <c r="C246" s="461" t="s">
        <v>281</v>
      </c>
      <c r="D246" s="462">
        <v>36861</v>
      </c>
      <c r="E246" s="461" t="s">
        <v>224</v>
      </c>
      <c r="F246" s="461"/>
      <c r="G246" s="461"/>
      <c r="H246" s="461"/>
      <c r="I246" s="461"/>
      <c r="J246" s="463">
        <v>-4805</v>
      </c>
      <c r="K246" s="457"/>
      <c r="L246" s="457"/>
      <c r="M246" s="457"/>
      <c r="N246" s="457"/>
      <c r="O246" s="459"/>
      <c r="P246" s="457"/>
      <c r="Q246" s="459"/>
      <c r="R246" s="458"/>
      <c r="S246" s="457"/>
      <c r="T246" s="457"/>
    </row>
    <row r="247" spans="1:20" s="358" customFormat="1" x14ac:dyDescent="0.15">
      <c r="A247" s="460" t="s">
        <v>128</v>
      </c>
      <c r="B247" s="461" t="s">
        <v>186</v>
      </c>
      <c r="C247" s="461" t="s">
        <v>281</v>
      </c>
      <c r="D247" s="462">
        <v>36770</v>
      </c>
      <c r="E247" s="461" t="s">
        <v>233</v>
      </c>
      <c r="F247" s="461"/>
      <c r="G247" s="461"/>
      <c r="H247" s="461"/>
      <c r="I247" s="461"/>
      <c r="J247" s="463">
        <v>6576</v>
      </c>
      <c r="K247" s="457"/>
      <c r="L247" s="457"/>
      <c r="M247" s="457"/>
      <c r="N247" s="457"/>
      <c r="O247" s="459"/>
      <c r="P247" s="457"/>
      <c r="Q247" s="459"/>
      <c r="R247" s="458"/>
      <c r="S247" s="457"/>
      <c r="T247" s="457"/>
    </row>
    <row r="248" spans="1:20" s="358" customFormat="1" x14ac:dyDescent="0.15">
      <c r="A248" s="460" t="s">
        <v>128</v>
      </c>
      <c r="B248" s="461" t="s">
        <v>186</v>
      </c>
      <c r="C248" s="461" t="s">
        <v>281</v>
      </c>
      <c r="D248" s="462">
        <v>36770</v>
      </c>
      <c r="E248" s="461" t="s">
        <v>224</v>
      </c>
      <c r="F248" s="461"/>
      <c r="G248" s="461"/>
      <c r="H248" s="461"/>
      <c r="I248" s="461"/>
      <c r="J248" s="463">
        <v>-7186.89</v>
      </c>
      <c r="K248" s="457"/>
      <c r="L248" s="457"/>
      <c r="M248" s="457"/>
      <c r="N248" s="457"/>
      <c r="O248" s="459"/>
      <c r="P248" s="457"/>
      <c r="Q248" s="459"/>
      <c r="R248" s="458"/>
      <c r="S248" s="457"/>
      <c r="T248" s="457"/>
    </row>
    <row r="249" spans="1:20" s="358" customFormat="1" x14ac:dyDescent="0.15">
      <c r="A249" s="460" t="s">
        <v>128</v>
      </c>
      <c r="B249" s="461" t="s">
        <v>186</v>
      </c>
      <c r="C249" s="461" t="s">
        <v>281</v>
      </c>
      <c r="D249" s="462">
        <v>36800</v>
      </c>
      <c r="E249" s="461" t="s">
        <v>222</v>
      </c>
      <c r="F249" s="461"/>
      <c r="G249" s="461"/>
      <c r="H249" s="461"/>
      <c r="I249" s="461"/>
      <c r="J249" s="463">
        <v>2637</v>
      </c>
      <c r="K249" s="457"/>
      <c r="L249" s="457"/>
      <c r="M249" s="457"/>
      <c r="N249" s="457"/>
      <c r="O249" s="459"/>
      <c r="P249" s="457"/>
      <c r="Q249" s="459"/>
      <c r="R249" s="458"/>
      <c r="S249" s="457"/>
      <c r="T249" s="457"/>
    </row>
    <row r="250" spans="1:20" s="358" customFormat="1" x14ac:dyDescent="0.15">
      <c r="A250" s="460" t="s">
        <v>128</v>
      </c>
      <c r="B250" s="461" t="s">
        <v>186</v>
      </c>
      <c r="C250" s="461" t="s">
        <v>281</v>
      </c>
      <c r="D250" s="462">
        <v>36800</v>
      </c>
      <c r="E250" s="461" t="s">
        <v>234</v>
      </c>
      <c r="F250" s="461"/>
      <c r="G250" s="461"/>
      <c r="H250" s="461"/>
      <c r="I250" s="461"/>
      <c r="J250" s="463">
        <v>-2816.19</v>
      </c>
      <c r="K250" s="457"/>
      <c r="L250" s="457"/>
      <c r="M250" s="457"/>
      <c r="N250" s="457"/>
      <c r="O250" s="459"/>
      <c r="P250" s="457"/>
      <c r="Q250" s="459"/>
      <c r="R250" s="458"/>
      <c r="S250" s="457"/>
      <c r="T250" s="457"/>
    </row>
    <row r="251" spans="1:20" s="358" customFormat="1" x14ac:dyDescent="0.15">
      <c r="A251" s="460" t="s">
        <v>128</v>
      </c>
      <c r="B251" s="461" t="s">
        <v>186</v>
      </c>
      <c r="C251" s="461" t="s">
        <v>281</v>
      </c>
      <c r="D251" s="462">
        <v>36831</v>
      </c>
      <c r="E251" s="461" t="s">
        <v>224</v>
      </c>
      <c r="F251" s="461"/>
      <c r="G251" s="461"/>
      <c r="H251" s="461"/>
      <c r="I251" s="461"/>
      <c r="J251" s="463">
        <v>-8312.75</v>
      </c>
      <c r="K251" s="457"/>
      <c r="L251" s="457"/>
      <c r="M251" s="457"/>
      <c r="N251" s="457"/>
      <c r="O251" s="459"/>
      <c r="P251" s="457"/>
      <c r="Q251" s="459"/>
      <c r="R251" s="458"/>
      <c r="S251" s="457"/>
      <c r="T251" s="457"/>
    </row>
    <row r="252" spans="1:20" s="358" customFormat="1" x14ac:dyDescent="0.15">
      <c r="A252" s="460" t="s">
        <v>128</v>
      </c>
      <c r="B252" s="461" t="s">
        <v>186</v>
      </c>
      <c r="C252" s="461" t="s">
        <v>281</v>
      </c>
      <c r="D252" s="462">
        <v>36831</v>
      </c>
      <c r="E252" s="461" t="s">
        <v>222</v>
      </c>
      <c r="F252" s="461"/>
      <c r="G252" s="461"/>
      <c r="H252" s="461"/>
      <c r="I252" s="461"/>
      <c r="J252" s="463">
        <v>4358.99</v>
      </c>
      <c r="K252" s="457"/>
      <c r="L252" s="457"/>
      <c r="M252" s="457"/>
      <c r="N252" s="457"/>
      <c r="O252" s="459"/>
      <c r="P252" s="457"/>
      <c r="Q252" s="459"/>
      <c r="R252" s="458"/>
      <c r="S252" s="457"/>
      <c r="T252" s="457"/>
    </row>
    <row r="253" spans="1:20" s="358" customFormat="1" x14ac:dyDescent="0.15">
      <c r="A253" s="460" t="s">
        <v>128</v>
      </c>
      <c r="B253" s="461" t="s">
        <v>186</v>
      </c>
      <c r="C253" s="461" t="s">
        <v>281</v>
      </c>
      <c r="D253" s="462">
        <v>36861</v>
      </c>
      <c r="E253" s="461" t="s">
        <v>224</v>
      </c>
      <c r="F253" s="461"/>
      <c r="G253" s="461"/>
      <c r="H253" s="461"/>
      <c r="I253" s="461"/>
      <c r="J253" s="463">
        <v>-23473</v>
      </c>
      <c r="K253" s="457"/>
      <c r="L253" s="457"/>
      <c r="M253" s="457"/>
      <c r="N253" s="457"/>
      <c r="O253" s="459"/>
      <c r="P253" s="457"/>
      <c r="Q253" s="459"/>
      <c r="R253" s="458"/>
      <c r="S253" s="457"/>
      <c r="T253" s="457"/>
    </row>
    <row r="254" spans="1:20" s="358" customFormat="1" x14ac:dyDescent="0.15">
      <c r="A254" s="460" t="s">
        <v>128</v>
      </c>
      <c r="B254" s="461" t="s">
        <v>186</v>
      </c>
      <c r="C254" s="461" t="s">
        <v>281</v>
      </c>
      <c r="D254" s="462">
        <v>36861</v>
      </c>
      <c r="E254" s="461" t="s">
        <v>229</v>
      </c>
      <c r="F254" s="461"/>
      <c r="G254" s="461"/>
      <c r="H254" s="461"/>
      <c r="I254" s="461"/>
      <c r="J254" s="463">
        <v>20587.16</v>
      </c>
      <c r="K254" s="457"/>
      <c r="L254" s="457"/>
      <c r="M254" s="457"/>
      <c r="N254" s="457"/>
      <c r="O254" s="459"/>
      <c r="P254" s="457"/>
      <c r="Q254" s="459"/>
      <c r="R254" s="458"/>
      <c r="S254" s="457"/>
      <c r="T254" s="457"/>
    </row>
    <row r="255" spans="1:20" s="358" customFormat="1" x14ac:dyDescent="0.15">
      <c r="A255" s="460" t="s">
        <v>128</v>
      </c>
      <c r="B255" s="461" t="s">
        <v>172</v>
      </c>
      <c r="C255" s="461" t="s">
        <v>281</v>
      </c>
      <c r="D255" s="462">
        <v>36800</v>
      </c>
      <c r="E255" s="461" t="s">
        <v>235</v>
      </c>
      <c r="F255" s="461"/>
      <c r="G255" s="461"/>
      <c r="H255" s="461"/>
      <c r="I255" s="461"/>
      <c r="J255" s="463">
        <v>-3025.52</v>
      </c>
      <c r="K255" s="457"/>
      <c r="L255" s="457"/>
      <c r="M255" s="457"/>
      <c r="N255" s="457"/>
      <c r="O255" s="459"/>
      <c r="P255" s="457"/>
      <c r="Q255" s="459"/>
      <c r="R255" s="458"/>
      <c r="S255" s="457"/>
      <c r="T255" s="457"/>
    </row>
    <row r="256" spans="1:20" s="358" customFormat="1" x14ac:dyDescent="0.15">
      <c r="A256" s="460" t="s">
        <v>128</v>
      </c>
      <c r="B256" s="461" t="s">
        <v>172</v>
      </c>
      <c r="C256" s="461" t="s">
        <v>281</v>
      </c>
      <c r="D256" s="462">
        <v>36831</v>
      </c>
      <c r="E256" s="461" t="s">
        <v>223</v>
      </c>
      <c r="F256" s="461"/>
      <c r="G256" s="461"/>
      <c r="H256" s="461"/>
      <c r="I256" s="461"/>
      <c r="J256" s="463">
        <v>-864.42</v>
      </c>
      <c r="K256" s="457"/>
      <c r="L256" s="457"/>
      <c r="M256" s="457"/>
      <c r="N256" s="457"/>
      <c r="O256" s="459"/>
      <c r="P256" s="457"/>
      <c r="Q256" s="459"/>
      <c r="R256" s="458"/>
      <c r="S256" s="457"/>
      <c r="T256" s="457"/>
    </row>
    <row r="257" spans="1:20" s="358" customFormat="1" x14ac:dyDescent="0.15">
      <c r="A257" s="460" t="s">
        <v>128</v>
      </c>
      <c r="B257" s="461" t="s">
        <v>172</v>
      </c>
      <c r="C257" s="461" t="s">
        <v>281</v>
      </c>
      <c r="D257" s="462">
        <v>36861</v>
      </c>
      <c r="E257" s="461" t="s">
        <v>224</v>
      </c>
      <c r="F257" s="461"/>
      <c r="G257" s="461"/>
      <c r="H257" s="461"/>
      <c r="I257" s="461"/>
      <c r="J257" s="463">
        <v>-5393</v>
      </c>
      <c r="K257" s="457"/>
      <c r="L257" s="457"/>
      <c r="M257" s="457"/>
      <c r="N257" s="457"/>
      <c r="O257" s="459"/>
      <c r="P257" s="457"/>
      <c r="Q257" s="459"/>
      <c r="R257" s="458"/>
      <c r="S257" s="457"/>
      <c r="T257" s="457"/>
    </row>
    <row r="258" spans="1:20" s="358" customFormat="1" x14ac:dyDescent="0.15">
      <c r="A258" s="460" t="s">
        <v>128</v>
      </c>
      <c r="B258" s="461" t="s">
        <v>172</v>
      </c>
      <c r="C258" s="461" t="s">
        <v>281</v>
      </c>
      <c r="D258" s="462">
        <v>36861</v>
      </c>
      <c r="E258" s="461" t="s">
        <v>229</v>
      </c>
      <c r="F258" s="461"/>
      <c r="G258" s="461"/>
      <c r="H258" s="461"/>
      <c r="I258" s="461"/>
      <c r="J258" s="463">
        <v>4988.0600000000004</v>
      </c>
      <c r="K258" s="457"/>
      <c r="L258" s="457"/>
      <c r="M258" s="457"/>
      <c r="N258" s="457"/>
      <c r="O258" s="459"/>
      <c r="P258" s="457"/>
      <c r="Q258" s="459"/>
      <c r="R258" s="458"/>
      <c r="S258" s="457"/>
      <c r="T258" s="457"/>
    </row>
    <row r="259" spans="1:20" s="358" customFormat="1" x14ac:dyDescent="0.15">
      <c r="A259" s="460" t="s">
        <v>128</v>
      </c>
      <c r="B259" s="461" t="s">
        <v>156</v>
      </c>
      <c r="C259" s="461" t="s">
        <v>281</v>
      </c>
      <c r="D259" s="462">
        <v>36770</v>
      </c>
      <c r="E259" s="461" t="s">
        <v>224</v>
      </c>
      <c r="F259" s="461"/>
      <c r="G259" s="461"/>
      <c r="H259" s="461"/>
      <c r="I259" s="461"/>
      <c r="J259" s="463">
        <v>-962998.19</v>
      </c>
      <c r="K259" s="457"/>
      <c r="L259" s="457"/>
      <c r="M259" s="457"/>
      <c r="N259" s="457"/>
      <c r="O259" s="459"/>
      <c r="P259" s="457"/>
      <c r="Q259" s="459"/>
      <c r="R259" s="458"/>
      <c r="S259" s="457"/>
      <c r="T259" s="457"/>
    </row>
    <row r="260" spans="1:20" s="358" customFormat="1" x14ac:dyDescent="0.15">
      <c r="A260" s="460" t="s">
        <v>128</v>
      </c>
      <c r="B260" s="461" t="s">
        <v>156</v>
      </c>
      <c r="C260" s="461" t="s">
        <v>281</v>
      </c>
      <c r="D260" s="462">
        <v>36770</v>
      </c>
      <c r="E260" s="461" t="s">
        <v>222</v>
      </c>
      <c r="F260" s="461"/>
      <c r="G260" s="461"/>
      <c r="H260" s="461"/>
      <c r="I260" s="461"/>
      <c r="J260" s="463">
        <v>1191453</v>
      </c>
      <c r="K260" s="457"/>
      <c r="L260" s="457"/>
      <c r="M260" s="457"/>
      <c r="N260" s="457"/>
      <c r="O260" s="459"/>
      <c r="P260" s="457"/>
      <c r="Q260" s="459"/>
      <c r="R260" s="458"/>
      <c r="S260" s="457"/>
      <c r="T260" s="457"/>
    </row>
    <row r="261" spans="1:20" s="358" customFormat="1" x14ac:dyDescent="0.15">
      <c r="A261" s="460" t="s">
        <v>128</v>
      </c>
      <c r="B261" s="461" t="s">
        <v>156</v>
      </c>
      <c r="C261" s="461" t="s">
        <v>281</v>
      </c>
      <c r="D261" s="462">
        <v>36800</v>
      </c>
      <c r="E261" s="461" t="s">
        <v>222</v>
      </c>
      <c r="F261" s="461"/>
      <c r="G261" s="461"/>
      <c r="H261" s="461"/>
      <c r="I261" s="461"/>
      <c r="J261" s="463">
        <v>2050.44</v>
      </c>
      <c r="K261" s="457"/>
      <c r="L261" s="457"/>
      <c r="M261" s="457"/>
      <c r="N261" s="457"/>
      <c r="O261" s="459"/>
      <c r="P261" s="457"/>
      <c r="Q261" s="459"/>
      <c r="R261" s="458"/>
      <c r="S261" s="457"/>
      <c r="T261" s="457"/>
    </row>
    <row r="262" spans="1:20" s="358" customFormat="1" x14ac:dyDescent="0.15">
      <c r="A262" s="460" t="s">
        <v>128</v>
      </c>
      <c r="B262" s="461" t="s">
        <v>156</v>
      </c>
      <c r="C262" s="461" t="s">
        <v>281</v>
      </c>
      <c r="D262" s="462">
        <v>36800</v>
      </c>
      <c r="E262" s="461" t="s">
        <v>231</v>
      </c>
      <c r="F262" s="461"/>
      <c r="G262" s="461"/>
      <c r="H262" s="461"/>
      <c r="I262" s="461"/>
      <c r="J262" s="463">
        <v>-23748.02</v>
      </c>
      <c r="K262" s="457"/>
      <c r="L262" s="457"/>
      <c r="M262" s="457"/>
      <c r="N262" s="457"/>
      <c r="O262" s="459"/>
      <c r="P262" s="457"/>
      <c r="Q262" s="459"/>
      <c r="R262" s="458"/>
      <c r="S262" s="457"/>
      <c r="T262" s="457"/>
    </row>
    <row r="263" spans="1:20" s="358" customFormat="1" x14ac:dyDescent="0.15">
      <c r="A263" s="460" t="s">
        <v>128</v>
      </c>
      <c r="B263" s="461" t="s">
        <v>156</v>
      </c>
      <c r="C263" s="461" t="s">
        <v>281</v>
      </c>
      <c r="D263" s="462">
        <v>36831</v>
      </c>
      <c r="E263" s="461" t="s">
        <v>222</v>
      </c>
      <c r="F263" s="461"/>
      <c r="G263" s="461"/>
      <c r="H263" s="461"/>
      <c r="I263" s="461"/>
      <c r="J263" s="463">
        <v>696.91</v>
      </c>
      <c r="K263" s="457"/>
      <c r="L263" s="457"/>
      <c r="M263" s="457"/>
      <c r="N263" s="457"/>
      <c r="O263" s="459"/>
      <c r="P263" s="457"/>
      <c r="Q263" s="459"/>
      <c r="R263" s="458"/>
      <c r="S263" s="457"/>
      <c r="T263" s="457"/>
    </row>
    <row r="264" spans="1:20" s="358" customFormat="1" x14ac:dyDescent="0.15">
      <c r="A264" s="460" t="s">
        <v>128</v>
      </c>
      <c r="B264" s="461" t="s">
        <v>56</v>
      </c>
      <c r="C264" s="461" t="s">
        <v>281</v>
      </c>
      <c r="D264" s="462">
        <v>36770</v>
      </c>
      <c r="E264" s="461" t="s">
        <v>236</v>
      </c>
      <c r="F264" s="461"/>
      <c r="G264" s="461"/>
      <c r="H264" s="461"/>
      <c r="I264" s="461"/>
      <c r="J264" s="463">
        <v>119217</v>
      </c>
      <c r="K264" s="457"/>
      <c r="L264" s="457"/>
      <c r="M264" s="457"/>
      <c r="N264" s="457"/>
      <c r="O264" s="459"/>
      <c r="P264" s="457"/>
      <c r="Q264" s="459"/>
      <c r="R264" s="458"/>
      <c r="S264" s="457"/>
      <c r="T264" s="457"/>
    </row>
    <row r="265" spans="1:20" s="358" customFormat="1" x14ac:dyDescent="0.15">
      <c r="A265" s="460" t="s">
        <v>128</v>
      </c>
      <c r="B265" s="461" t="s">
        <v>56</v>
      </c>
      <c r="C265" s="461" t="s">
        <v>281</v>
      </c>
      <c r="D265" s="462">
        <v>36770</v>
      </c>
      <c r="E265" s="461" t="s">
        <v>224</v>
      </c>
      <c r="F265" s="461"/>
      <c r="G265" s="461"/>
      <c r="H265" s="461"/>
      <c r="I265" s="461"/>
      <c r="J265" s="463">
        <v>-115308.68</v>
      </c>
      <c r="K265" s="457"/>
      <c r="L265" s="457"/>
      <c r="M265" s="457"/>
      <c r="N265" s="457"/>
      <c r="O265" s="459"/>
      <c r="P265" s="457"/>
      <c r="Q265" s="459"/>
      <c r="R265" s="458"/>
      <c r="S265" s="457"/>
      <c r="T265" s="457"/>
    </row>
    <row r="266" spans="1:20" s="358" customFormat="1" x14ac:dyDescent="0.15">
      <c r="A266" s="460" t="s">
        <v>128</v>
      </c>
      <c r="B266" s="461" t="s">
        <v>56</v>
      </c>
      <c r="C266" s="461" t="s">
        <v>281</v>
      </c>
      <c r="D266" s="462">
        <v>36800</v>
      </c>
      <c r="E266" s="461" t="s">
        <v>222</v>
      </c>
      <c r="F266" s="461"/>
      <c r="G266" s="461"/>
      <c r="H266" s="461"/>
      <c r="I266" s="461"/>
      <c r="J266" s="463">
        <v>15178</v>
      </c>
      <c r="K266" s="457"/>
      <c r="L266" s="457"/>
      <c r="M266" s="457"/>
      <c r="N266" s="457"/>
      <c r="O266" s="459"/>
      <c r="P266" s="457"/>
      <c r="Q266" s="459"/>
      <c r="R266" s="458"/>
      <c r="S266" s="457"/>
      <c r="T266" s="457"/>
    </row>
    <row r="267" spans="1:20" s="358" customFormat="1" x14ac:dyDescent="0.15">
      <c r="A267" s="460" t="s">
        <v>128</v>
      </c>
      <c r="B267" s="461" t="s">
        <v>56</v>
      </c>
      <c r="C267" s="461" t="s">
        <v>281</v>
      </c>
      <c r="D267" s="462">
        <v>36800</v>
      </c>
      <c r="E267" s="461" t="s">
        <v>231</v>
      </c>
      <c r="F267" s="461"/>
      <c r="G267" s="461"/>
      <c r="H267" s="461"/>
      <c r="I267" s="461"/>
      <c r="J267" s="463">
        <v>-15180.09</v>
      </c>
      <c r="K267" s="457"/>
      <c r="L267" s="457"/>
      <c r="M267" s="457"/>
      <c r="N267" s="457"/>
      <c r="O267" s="459"/>
      <c r="P267" s="457"/>
      <c r="Q267" s="459"/>
      <c r="R267" s="458"/>
      <c r="S267" s="457"/>
      <c r="T267" s="457"/>
    </row>
    <row r="268" spans="1:20" s="358" customFormat="1" x14ac:dyDescent="0.15">
      <c r="A268" s="460" t="s">
        <v>128</v>
      </c>
      <c r="B268" s="461" t="s">
        <v>280</v>
      </c>
      <c r="C268" s="461" t="s">
        <v>281</v>
      </c>
      <c r="D268" s="462">
        <v>36770</v>
      </c>
      <c r="E268" s="461" t="s">
        <v>236</v>
      </c>
      <c r="F268" s="461"/>
      <c r="G268" s="461"/>
      <c r="H268" s="461"/>
      <c r="I268" s="461"/>
      <c r="J268" s="463">
        <v>372992</v>
      </c>
      <c r="K268" s="457"/>
      <c r="L268" s="457"/>
      <c r="M268" s="457"/>
      <c r="N268" s="457"/>
      <c r="O268" s="459"/>
      <c r="P268" s="457"/>
      <c r="Q268" s="459"/>
      <c r="R268" s="458"/>
      <c r="S268" s="457"/>
      <c r="T268" s="457"/>
    </row>
    <row r="269" spans="1:20" s="358" customFormat="1" x14ac:dyDescent="0.15">
      <c r="A269" s="460" t="s">
        <v>128</v>
      </c>
      <c r="B269" s="461" t="s">
        <v>280</v>
      </c>
      <c r="C269" s="461" t="s">
        <v>281</v>
      </c>
      <c r="D269" s="462">
        <v>36770</v>
      </c>
      <c r="E269" s="461" t="s">
        <v>224</v>
      </c>
      <c r="F269" s="461"/>
      <c r="G269" s="461"/>
      <c r="H269" s="461"/>
      <c r="I269" s="461"/>
      <c r="J269" s="463">
        <v>-641768.80000000005</v>
      </c>
      <c r="K269" s="457"/>
      <c r="L269" s="457"/>
      <c r="M269" s="457"/>
      <c r="N269" s="457"/>
      <c r="O269" s="459"/>
      <c r="P269" s="457"/>
      <c r="Q269" s="459"/>
      <c r="R269" s="458"/>
      <c r="S269" s="457"/>
      <c r="T269" s="457"/>
    </row>
    <row r="270" spans="1:20" s="358" customFormat="1" x14ac:dyDescent="0.15">
      <c r="A270" s="460" t="s">
        <v>128</v>
      </c>
      <c r="B270" s="461" t="s">
        <v>280</v>
      </c>
      <c r="C270" s="461" t="s">
        <v>281</v>
      </c>
      <c r="D270" s="462">
        <v>36800</v>
      </c>
      <c r="E270" s="461" t="s">
        <v>222</v>
      </c>
      <c r="F270" s="461"/>
      <c r="G270" s="461"/>
      <c r="H270" s="461"/>
      <c r="I270" s="461"/>
      <c r="J270" s="463">
        <v>4054</v>
      </c>
      <c r="K270" s="457"/>
      <c r="L270" s="457"/>
      <c r="M270" s="457"/>
      <c r="N270" s="457"/>
      <c r="O270" s="459"/>
      <c r="P270" s="457"/>
      <c r="Q270" s="459"/>
      <c r="R270" s="458"/>
      <c r="S270" s="457"/>
      <c r="T270" s="457"/>
    </row>
    <row r="271" spans="1:20" s="358" customFormat="1" x14ac:dyDescent="0.15">
      <c r="A271" s="460" t="s">
        <v>128</v>
      </c>
      <c r="B271" s="461" t="s">
        <v>280</v>
      </c>
      <c r="C271" s="461" t="s">
        <v>281</v>
      </c>
      <c r="D271" s="462">
        <v>36800</v>
      </c>
      <c r="E271" s="461" t="s">
        <v>224</v>
      </c>
      <c r="F271" s="461"/>
      <c r="G271" s="461"/>
      <c r="H271" s="461"/>
      <c r="I271" s="461"/>
      <c r="J271" s="463">
        <v>-4075.64</v>
      </c>
      <c r="K271" s="457"/>
      <c r="L271" s="457"/>
      <c r="M271" s="457"/>
      <c r="N271" s="457"/>
      <c r="O271" s="459"/>
      <c r="P271" s="457"/>
      <c r="Q271" s="459"/>
      <c r="R271" s="458"/>
      <c r="S271" s="457"/>
      <c r="T271" s="457"/>
    </row>
    <row r="272" spans="1:20" s="358" customFormat="1" x14ac:dyDescent="0.15">
      <c r="A272" s="460" t="s">
        <v>128</v>
      </c>
      <c r="B272" s="461" t="s">
        <v>237</v>
      </c>
      <c r="C272" s="461" t="s">
        <v>281</v>
      </c>
      <c r="D272" s="462">
        <v>36770</v>
      </c>
      <c r="E272" s="461" t="s">
        <v>224</v>
      </c>
      <c r="F272" s="461"/>
      <c r="G272" s="461"/>
      <c r="H272" s="461"/>
      <c r="I272" s="461"/>
      <c r="J272" s="463">
        <v>-334307.90000000002</v>
      </c>
      <c r="K272" s="457"/>
      <c r="L272" s="457"/>
      <c r="M272" s="457"/>
      <c r="N272" s="457"/>
      <c r="O272" s="459"/>
      <c r="P272" s="457"/>
      <c r="Q272" s="459"/>
      <c r="R272" s="458"/>
      <c r="S272" s="457"/>
      <c r="T272" s="457"/>
    </row>
    <row r="273" spans="1:20" s="358" customFormat="1" x14ac:dyDescent="0.15">
      <c r="A273" s="460" t="s">
        <v>128</v>
      </c>
      <c r="B273" s="461" t="s">
        <v>237</v>
      </c>
      <c r="C273" s="461" t="s">
        <v>281</v>
      </c>
      <c r="D273" s="462">
        <v>36770</v>
      </c>
      <c r="E273" s="461" t="s">
        <v>222</v>
      </c>
      <c r="F273" s="461"/>
      <c r="G273" s="461"/>
      <c r="H273" s="461"/>
      <c r="I273" s="461"/>
      <c r="J273" s="463">
        <v>382279</v>
      </c>
      <c r="K273" s="457"/>
      <c r="L273" s="457"/>
      <c r="M273" s="457"/>
      <c r="N273" s="457"/>
      <c r="O273" s="459"/>
      <c r="P273" s="457"/>
      <c r="Q273" s="459"/>
      <c r="R273" s="458"/>
      <c r="S273" s="457"/>
      <c r="T273" s="457"/>
    </row>
    <row r="274" spans="1:20" s="358" customFormat="1" x14ac:dyDescent="0.15">
      <c r="A274" s="460" t="s">
        <v>128</v>
      </c>
      <c r="B274" s="461" t="s">
        <v>237</v>
      </c>
      <c r="C274" s="461" t="s">
        <v>281</v>
      </c>
      <c r="D274" s="462">
        <v>36800</v>
      </c>
      <c r="E274" s="461" t="s">
        <v>222</v>
      </c>
      <c r="F274" s="461"/>
      <c r="G274" s="461"/>
      <c r="H274" s="461"/>
      <c r="I274" s="461"/>
      <c r="J274" s="463">
        <v>104404</v>
      </c>
      <c r="K274" s="457"/>
      <c r="L274" s="457"/>
      <c r="M274" s="457"/>
      <c r="N274" s="457"/>
      <c r="O274" s="459"/>
      <c r="P274" s="457"/>
      <c r="Q274" s="459"/>
      <c r="R274" s="458"/>
      <c r="S274" s="457"/>
      <c r="T274" s="457"/>
    </row>
    <row r="275" spans="1:20" s="358" customFormat="1" x14ac:dyDescent="0.15">
      <c r="A275" s="460" t="s">
        <v>128</v>
      </c>
      <c r="B275" s="461" t="s">
        <v>237</v>
      </c>
      <c r="C275" s="461" t="s">
        <v>281</v>
      </c>
      <c r="D275" s="462">
        <v>36800</v>
      </c>
      <c r="E275" s="461" t="s">
        <v>224</v>
      </c>
      <c r="F275" s="461"/>
      <c r="G275" s="461"/>
      <c r="H275" s="461"/>
      <c r="I275" s="461"/>
      <c r="J275" s="463">
        <v>-123336.54</v>
      </c>
      <c r="K275" s="457"/>
      <c r="L275" s="457"/>
      <c r="M275" s="457"/>
      <c r="N275" s="457"/>
      <c r="O275" s="459"/>
      <c r="P275" s="457"/>
      <c r="Q275" s="459"/>
      <c r="R275" s="458"/>
      <c r="S275" s="457"/>
      <c r="T275" s="457"/>
    </row>
    <row r="276" spans="1:20" s="358" customFormat="1" x14ac:dyDescent="0.15">
      <c r="A276" s="460" t="s">
        <v>128</v>
      </c>
      <c r="B276" s="461" t="s">
        <v>237</v>
      </c>
      <c r="C276" s="461" t="s">
        <v>281</v>
      </c>
      <c r="D276" s="462">
        <v>36831</v>
      </c>
      <c r="E276" s="461" t="s">
        <v>222</v>
      </c>
      <c r="F276" s="461"/>
      <c r="G276" s="461"/>
      <c r="H276" s="461"/>
      <c r="I276" s="461"/>
      <c r="J276" s="463">
        <v>170331.13</v>
      </c>
      <c r="K276" s="457"/>
      <c r="L276" s="457"/>
      <c r="M276" s="457"/>
      <c r="N276" s="457"/>
      <c r="O276" s="459"/>
      <c r="P276" s="457"/>
      <c r="Q276" s="459"/>
      <c r="R276" s="458"/>
      <c r="S276" s="457"/>
      <c r="T276" s="457"/>
    </row>
    <row r="277" spans="1:20" s="358" customFormat="1" x14ac:dyDescent="0.15">
      <c r="A277" s="460" t="s">
        <v>128</v>
      </c>
      <c r="B277" s="461" t="s">
        <v>237</v>
      </c>
      <c r="C277" s="461" t="s">
        <v>281</v>
      </c>
      <c r="D277" s="462">
        <v>36831</v>
      </c>
      <c r="E277" s="461" t="s">
        <v>224</v>
      </c>
      <c r="F277" s="461"/>
      <c r="G277" s="461"/>
      <c r="H277" s="461"/>
      <c r="I277" s="461"/>
      <c r="J277" s="463">
        <v>-206294.68</v>
      </c>
      <c r="K277" s="457"/>
      <c r="L277" s="457"/>
      <c r="M277" s="457"/>
      <c r="N277" s="457"/>
      <c r="O277" s="459"/>
      <c r="P277" s="457"/>
      <c r="Q277" s="459"/>
      <c r="R277" s="458"/>
      <c r="S277" s="457"/>
      <c r="T277" s="457"/>
    </row>
    <row r="278" spans="1:20" s="358" customFormat="1" x14ac:dyDescent="0.15">
      <c r="A278" s="460" t="s">
        <v>128</v>
      </c>
      <c r="B278" s="461" t="s">
        <v>237</v>
      </c>
      <c r="C278" s="461" t="s">
        <v>281</v>
      </c>
      <c r="D278" s="462">
        <v>36861</v>
      </c>
      <c r="E278" s="461" t="s">
        <v>224</v>
      </c>
      <c r="F278" s="461"/>
      <c r="G278" s="461"/>
      <c r="H278" s="461"/>
      <c r="I278" s="461"/>
      <c r="J278" s="463">
        <v>-356052</v>
      </c>
      <c r="K278" s="457"/>
      <c r="L278" s="457"/>
      <c r="M278" s="457"/>
      <c r="N278" s="457"/>
      <c r="O278" s="459"/>
      <c r="P278" s="457"/>
      <c r="Q278" s="459"/>
      <c r="R278" s="458"/>
      <c r="S278" s="457"/>
      <c r="T278" s="457"/>
    </row>
    <row r="279" spans="1:20" s="358" customFormat="1" x14ac:dyDescent="0.15">
      <c r="A279" s="460" t="s">
        <v>128</v>
      </c>
      <c r="B279" s="461" t="s">
        <v>237</v>
      </c>
      <c r="C279" s="461" t="s">
        <v>281</v>
      </c>
      <c r="D279" s="462">
        <v>36861</v>
      </c>
      <c r="E279" s="461" t="s">
        <v>222</v>
      </c>
      <c r="F279" s="461"/>
      <c r="G279" s="461"/>
      <c r="H279" s="461"/>
      <c r="I279" s="461"/>
      <c r="J279" s="463">
        <v>354670.08000000002</v>
      </c>
      <c r="K279" s="457"/>
      <c r="L279" s="457"/>
      <c r="M279" s="457"/>
      <c r="N279" s="457"/>
      <c r="O279" s="459"/>
      <c r="P279" s="457"/>
      <c r="Q279" s="459"/>
      <c r="R279" s="458"/>
      <c r="S279" s="457"/>
      <c r="T279" s="457"/>
    </row>
    <row r="280" spans="1:20" s="358" customFormat="1" x14ac:dyDescent="0.15">
      <c r="A280" s="460" t="s">
        <v>165</v>
      </c>
      <c r="B280" s="461" t="s">
        <v>286</v>
      </c>
      <c r="C280" s="461" t="s">
        <v>281</v>
      </c>
      <c r="D280" s="462">
        <v>36770</v>
      </c>
      <c r="E280" s="461" t="s">
        <v>223</v>
      </c>
      <c r="F280" s="461"/>
      <c r="G280" s="461"/>
      <c r="H280" s="461"/>
      <c r="I280" s="461"/>
      <c r="J280" s="463">
        <v>91757.7</v>
      </c>
      <c r="K280" s="457"/>
      <c r="L280" s="457"/>
      <c r="M280" s="457"/>
      <c r="N280" s="457"/>
      <c r="O280" s="459"/>
      <c r="P280" s="457"/>
      <c r="Q280" s="459"/>
      <c r="R280" s="458"/>
      <c r="S280" s="457"/>
      <c r="T280" s="457"/>
    </row>
    <row r="281" spans="1:20" s="358" customFormat="1" x14ac:dyDescent="0.15">
      <c r="A281" s="460" t="s">
        <v>165</v>
      </c>
      <c r="B281" s="461" t="s">
        <v>286</v>
      </c>
      <c r="C281" s="461" t="s">
        <v>281</v>
      </c>
      <c r="D281" s="462">
        <v>36770</v>
      </c>
      <c r="E281" s="461" t="s">
        <v>222</v>
      </c>
      <c r="F281" s="461"/>
      <c r="G281" s="461"/>
      <c r="H281" s="461"/>
      <c r="I281" s="461"/>
      <c r="J281" s="463">
        <v>-100247</v>
      </c>
      <c r="K281" s="457"/>
      <c r="L281" s="457"/>
      <c r="M281" s="457"/>
      <c r="N281" s="457"/>
      <c r="O281" s="459"/>
      <c r="P281" s="457"/>
      <c r="Q281" s="459"/>
      <c r="R281" s="458"/>
      <c r="S281" s="457"/>
      <c r="T281" s="457"/>
    </row>
    <row r="282" spans="1:20" s="358" customFormat="1" x14ac:dyDescent="0.15">
      <c r="A282" s="460" t="s">
        <v>165</v>
      </c>
      <c r="B282" s="461" t="s">
        <v>286</v>
      </c>
      <c r="C282" s="461" t="s">
        <v>281</v>
      </c>
      <c r="D282" s="462">
        <v>36800</v>
      </c>
      <c r="E282" s="461" t="s">
        <v>224</v>
      </c>
      <c r="F282" s="461"/>
      <c r="G282" s="461"/>
      <c r="H282" s="461"/>
      <c r="I282" s="461"/>
      <c r="J282" s="463">
        <v>79337.210000000006</v>
      </c>
      <c r="K282" s="457"/>
      <c r="L282" s="457"/>
      <c r="M282" s="457"/>
      <c r="N282" s="457"/>
      <c r="O282" s="459"/>
      <c r="P282" s="457"/>
      <c r="Q282" s="459"/>
      <c r="R282" s="458"/>
      <c r="S282" s="457"/>
      <c r="T282" s="457"/>
    </row>
    <row r="283" spans="1:20" s="358" customFormat="1" x14ac:dyDescent="0.15">
      <c r="A283" s="460" t="s">
        <v>165</v>
      </c>
      <c r="B283" s="461" t="s">
        <v>286</v>
      </c>
      <c r="C283" s="461" t="s">
        <v>281</v>
      </c>
      <c r="D283" s="462">
        <v>36800</v>
      </c>
      <c r="E283" s="461" t="s">
        <v>222</v>
      </c>
      <c r="F283" s="461"/>
      <c r="G283" s="461"/>
      <c r="H283" s="461"/>
      <c r="I283" s="461"/>
      <c r="J283" s="463">
        <v>-65843</v>
      </c>
      <c r="K283" s="457"/>
      <c r="L283" s="457"/>
      <c r="M283" s="457"/>
      <c r="N283" s="457"/>
      <c r="O283" s="459"/>
      <c r="P283" s="457"/>
      <c r="Q283" s="459"/>
      <c r="R283" s="458"/>
      <c r="S283" s="457"/>
      <c r="T283" s="457"/>
    </row>
    <row r="284" spans="1:20" s="358" customFormat="1" x14ac:dyDescent="0.15">
      <c r="A284" s="460" t="s">
        <v>165</v>
      </c>
      <c r="B284" s="461" t="s">
        <v>286</v>
      </c>
      <c r="C284" s="461" t="s">
        <v>281</v>
      </c>
      <c r="D284" s="462">
        <v>36831</v>
      </c>
      <c r="E284" s="461" t="s">
        <v>222</v>
      </c>
      <c r="F284" s="461"/>
      <c r="G284" s="461"/>
      <c r="H284" s="461"/>
      <c r="I284" s="461"/>
      <c r="J284" s="463">
        <v>-221598.65</v>
      </c>
      <c r="K284" s="457"/>
      <c r="L284" s="457"/>
      <c r="M284" s="457"/>
      <c r="N284" s="457"/>
      <c r="O284" s="459"/>
      <c r="P284" s="457"/>
      <c r="Q284" s="459"/>
      <c r="R284" s="458"/>
      <c r="S284" s="457"/>
      <c r="T284" s="457"/>
    </row>
    <row r="285" spans="1:20" s="358" customFormat="1" x14ac:dyDescent="0.15">
      <c r="A285" s="460" t="s">
        <v>165</v>
      </c>
      <c r="B285" s="461" t="s">
        <v>286</v>
      </c>
      <c r="C285" s="461" t="s">
        <v>281</v>
      </c>
      <c r="D285" s="462">
        <v>36831</v>
      </c>
      <c r="E285" s="461" t="s">
        <v>224</v>
      </c>
      <c r="F285" s="461"/>
      <c r="G285" s="461"/>
      <c r="H285" s="461"/>
      <c r="I285" s="461"/>
      <c r="J285" s="463">
        <v>149599.57</v>
      </c>
      <c r="K285" s="457"/>
      <c r="L285" s="457"/>
      <c r="M285" s="457"/>
      <c r="N285" s="457"/>
      <c r="O285" s="459"/>
      <c r="P285" s="457"/>
      <c r="Q285" s="459"/>
      <c r="R285" s="458"/>
      <c r="S285" s="457"/>
      <c r="T285" s="457"/>
    </row>
    <row r="286" spans="1:20" s="358" customFormat="1" x14ac:dyDescent="0.15">
      <c r="A286" s="460" t="s">
        <v>128</v>
      </c>
      <c r="B286" s="461" t="s">
        <v>183</v>
      </c>
      <c r="C286" s="461" t="s">
        <v>281</v>
      </c>
      <c r="D286" s="462">
        <v>36770</v>
      </c>
      <c r="E286" s="461" t="s">
        <v>224</v>
      </c>
      <c r="F286" s="461"/>
      <c r="G286" s="461"/>
      <c r="H286" s="461"/>
      <c r="I286" s="461"/>
      <c r="J286" s="463">
        <v>-227463.18</v>
      </c>
      <c r="K286" s="457"/>
      <c r="L286" s="457"/>
      <c r="M286" s="457"/>
      <c r="N286" s="457"/>
      <c r="O286" s="459"/>
      <c r="P286" s="457"/>
      <c r="Q286" s="459"/>
      <c r="R286" s="458"/>
      <c r="S286" s="457"/>
      <c r="T286" s="457"/>
    </row>
    <row r="287" spans="1:20" s="358" customFormat="1" x14ac:dyDescent="0.15">
      <c r="A287" s="460" t="s">
        <v>128</v>
      </c>
      <c r="B287" s="461" t="s">
        <v>183</v>
      </c>
      <c r="C287" s="461" t="s">
        <v>281</v>
      </c>
      <c r="D287" s="462">
        <v>36770</v>
      </c>
      <c r="E287" s="461" t="s">
        <v>222</v>
      </c>
      <c r="F287" s="461"/>
      <c r="G287" s="461"/>
      <c r="H287" s="461"/>
      <c r="I287" s="461"/>
      <c r="J287" s="463">
        <v>214270</v>
      </c>
      <c r="K287" s="457"/>
      <c r="L287" s="457"/>
      <c r="M287" s="457"/>
      <c r="N287" s="457"/>
      <c r="O287" s="459"/>
      <c r="P287" s="457"/>
      <c r="Q287" s="459"/>
      <c r="R287" s="458"/>
      <c r="S287" s="457"/>
      <c r="T287" s="457"/>
    </row>
    <row r="288" spans="1:20" s="358" customFormat="1" x14ac:dyDescent="0.15">
      <c r="A288" s="460" t="s">
        <v>128</v>
      </c>
      <c r="B288" s="461" t="s">
        <v>183</v>
      </c>
      <c r="C288" s="461" t="s">
        <v>281</v>
      </c>
      <c r="D288" s="462">
        <v>36800</v>
      </c>
      <c r="E288" s="461" t="s">
        <v>222</v>
      </c>
      <c r="F288" s="461"/>
      <c r="G288" s="461"/>
      <c r="H288" s="461"/>
      <c r="I288" s="461"/>
      <c r="J288" s="463">
        <v>21850.85</v>
      </c>
      <c r="K288" s="457"/>
      <c r="L288" s="457"/>
      <c r="M288" s="457"/>
      <c r="N288" s="457"/>
      <c r="O288" s="459"/>
      <c r="P288" s="457"/>
      <c r="Q288" s="459"/>
      <c r="R288" s="458"/>
      <c r="S288" s="457"/>
      <c r="T288" s="457"/>
    </row>
    <row r="289" spans="1:20" s="358" customFormat="1" x14ac:dyDescent="0.15">
      <c r="A289" s="460" t="s">
        <v>128</v>
      </c>
      <c r="B289" s="461" t="s">
        <v>183</v>
      </c>
      <c r="C289" s="461" t="s">
        <v>281</v>
      </c>
      <c r="D289" s="462">
        <v>36800</v>
      </c>
      <c r="E289" s="461" t="s">
        <v>224</v>
      </c>
      <c r="F289" s="461"/>
      <c r="G289" s="461"/>
      <c r="H289" s="461"/>
      <c r="I289" s="461"/>
      <c r="J289" s="463">
        <v>-21663.19</v>
      </c>
      <c r="K289" s="457"/>
      <c r="L289" s="457"/>
      <c r="M289" s="457"/>
      <c r="N289" s="457"/>
      <c r="O289" s="459"/>
      <c r="P289" s="457"/>
      <c r="Q289" s="459"/>
      <c r="R289" s="458"/>
      <c r="S289" s="457"/>
      <c r="T289" s="457"/>
    </row>
    <row r="290" spans="1:20" s="358" customFormat="1" x14ac:dyDescent="0.15">
      <c r="A290" s="460" t="s">
        <v>128</v>
      </c>
      <c r="B290" s="461" t="s">
        <v>183</v>
      </c>
      <c r="C290" s="461" t="s">
        <v>281</v>
      </c>
      <c r="D290" s="462">
        <v>36831</v>
      </c>
      <c r="E290" s="461" t="s">
        <v>230</v>
      </c>
      <c r="F290" s="461"/>
      <c r="G290" s="461"/>
      <c r="H290" s="461"/>
      <c r="I290" s="461"/>
      <c r="J290" s="463">
        <v>152972.99</v>
      </c>
      <c r="K290" s="457"/>
      <c r="L290" s="457"/>
      <c r="M290" s="457"/>
      <c r="N290" s="457"/>
      <c r="O290" s="459"/>
      <c r="P290" s="457"/>
      <c r="Q290" s="459"/>
      <c r="R290" s="458"/>
      <c r="S290" s="457"/>
      <c r="T290" s="457"/>
    </row>
    <row r="291" spans="1:20" s="358" customFormat="1" x14ac:dyDescent="0.15">
      <c r="A291" s="460" t="s">
        <v>128</v>
      </c>
      <c r="B291" s="461" t="s">
        <v>183</v>
      </c>
      <c r="C291" s="461" t="s">
        <v>281</v>
      </c>
      <c r="D291" s="462">
        <v>36831</v>
      </c>
      <c r="E291" s="461" t="s">
        <v>224</v>
      </c>
      <c r="F291" s="461"/>
      <c r="G291" s="461"/>
      <c r="H291" s="461"/>
      <c r="I291" s="461"/>
      <c r="J291" s="463">
        <v>-167104.35999999999</v>
      </c>
      <c r="K291" s="457"/>
      <c r="L291" s="457"/>
      <c r="M291" s="457"/>
      <c r="N291" s="457"/>
      <c r="O291" s="459"/>
      <c r="P291" s="457"/>
      <c r="Q291" s="459"/>
      <c r="R291" s="458"/>
      <c r="S291" s="457"/>
      <c r="T291" s="457"/>
    </row>
    <row r="292" spans="1:20" s="358" customFormat="1" x14ac:dyDescent="0.15">
      <c r="A292" s="460" t="s">
        <v>128</v>
      </c>
      <c r="B292" s="461" t="s">
        <v>183</v>
      </c>
      <c r="C292" s="461" t="s">
        <v>281</v>
      </c>
      <c r="D292" s="462">
        <v>36861</v>
      </c>
      <c r="E292" s="461" t="s">
        <v>222</v>
      </c>
      <c r="F292" s="461"/>
      <c r="G292" s="461"/>
      <c r="H292" s="461"/>
      <c r="I292" s="461"/>
      <c r="J292" s="463">
        <v>422172.34</v>
      </c>
      <c r="K292" s="457"/>
      <c r="L292" s="457"/>
      <c r="M292" s="457"/>
      <c r="N292" s="457"/>
      <c r="O292" s="459"/>
      <c r="P292" s="457"/>
      <c r="Q292" s="459"/>
      <c r="R292" s="458"/>
      <c r="S292" s="457"/>
      <c r="T292" s="457"/>
    </row>
    <row r="293" spans="1:20" s="358" customFormat="1" x14ac:dyDescent="0.15">
      <c r="A293" s="460" t="s">
        <v>128</v>
      </c>
      <c r="B293" s="461" t="s">
        <v>183</v>
      </c>
      <c r="C293" s="461" t="s">
        <v>281</v>
      </c>
      <c r="D293" s="462">
        <v>36861</v>
      </c>
      <c r="E293" s="461" t="s">
        <v>224</v>
      </c>
      <c r="F293" s="461"/>
      <c r="G293" s="461"/>
      <c r="H293" s="461"/>
      <c r="I293" s="461"/>
      <c r="J293" s="463">
        <v>-464564</v>
      </c>
      <c r="K293" s="457"/>
      <c r="L293" s="457"/>
      <c r="M293" s="457"/>
      <c r="N293" s="457"/>
      <c r="O293" s="459"/>
      <c r="P293" s="457"/>
      <c r="Q293" s="459"/>
      <c r="R293" s="458"/>
      <c r="S293" s="457"/>
      <c r="T293" s="457"/>
    </row>
    <row r="294" spans="1:20" s="358" customFormat="1" x14ac:dyDescent="0.15">
      <c r="A294" s="460" t="s">
        <v>128</v>
      </c>
      <c r="B294" s="461" t="s">
        <v>184</v>
      </c>
      <c r="C294" s="461" t="s">
        <v>281</v>
      </c>
      <c r="D294" s="462">
        <v>36770</v>
      </c>
      <c r="E294" s="461" t="s">
        <v>238</v>
      </c>
      <c r="F294" s="461"/>
      <c r="G294" s="461"/>
      <c r="H294" s="461"/>
      <c r="I294" s="461"/>
      <c r="J294" s="463">
        <v>1558</v>
      </c>
      <c r="K294" s="457"/>
      <c r="L294" s="457"/>
      <c r="M294" s="457"/>
      <c r="N294" s="457"/>
      <c r="O294" s="459"/>
      <c r="P294" s="457"/>
      <c r="Q294" s="459"/>
      <c r="R294" s="458"/>
      <c r="S294" s="457"/>
      <c r="T294" s="457"/>
    </row>
    <row r="295" spans="1:20" s="358" customFormat="1" x14ac:dyDescent="0.15">
      <c r="A295" s="460" t="s">
        <v>128</v>
      </c>
      <c r="B295" s="461" t="s">
        <v>184</v>
      </c>
      <c r="C295" s="461" t="s">
        <v>281</v>
      </c>
      <c r="D295" s="462">
        <v>36770</v>
      </c>
      <c r="E295" s="461" t="s">
        <v>224</v>
      </c>
      <c r="F295" s="461"/>
      <c r="G295" s="461"/>
      <c r="H295" s="461"/>
      <c r="I295" s="461"/>
      <c r="J295" s="463">
        <v>-844.71</v>
      </c>
      <c r="K295" s="457"/>
      <c r="L295" s="457"/>
      <c r="M295" s="457"/>
      <c r="N295" s="457"/>
      <c r="O295" s="459"/>
      <c r="P295" s="457"/>
      <c r="Q295" s="459"/>
      <c r="R295" s="458"/>
      <c r="S295" s="457"/>
      <c r="T295" s="457"/>
    </row>
    <row r="296" spans="1:20" s="358" customFormat="1" x14ac:dyDescent="0.15">
      <c r="A296" s="460" t="s">
        <v>128</v>
      </c>
      <c r="B296" s="461" t="s">
        <v>184</v>
      </c>
      <c r="C296" s="461" t="s">
        <v>281</v>
      </c>
      <c r="D296" s="462">
        <v>36800</v>
      </c>
      <c r="E296" s="461" t="s">
        <v>224</v>
      </c>
      <c r="F296" s="461"/>
      <c r="G296" s="461"/>
      <c r="H296" s="461"/>
      <c r="I296" s="461"/>
      <c r="J296" s="463">
        <v>84181.62</v>
      </c>
      <c r="K296" s="457"/>
      <c r="L296" s="457"/>
      <c r="M296" s="457"/>
      <c r="N296" s="457"/>
      <c r="O296" s="459"/>
      <c r="P296" s="457"/>
      <c r="Q296" s="459"/>
      <c r="R296" s="458"/>
      <c r="S296" s="457"/>
      <c r="T296" s="457"/>
    </row>
    <row r="297" spans="1:20" s="358" customFormat="1" x14ac:dyDescent="0.15">
      <c r="A297" s="460" t="s">
        <v>128</v>
      </c>
      <c r="B297" s="461" t="s">
        <v>184</v>
      </c>
      <c r="C297" s="461" t="s">
        <v>281</v>
      </c>
      <c r="D297" s="462">
        <v>36800</v>
      </c>
      <c r="E297" s="461" t="s">
        <v>222</v>
      </c>
      <c r="F297" s="461"/>
      <c r="G297" s="461"/>
      <c r="H297" s="461"/>
      <c r="I297" s="461"/>
      <c r="J297" s="463">
        <v>49688</v>
      </c>
      <c r="K297" s="457"/>
      <c r="L297" s="457"/>
      <c r="M297" s="457"/>
      <c r="N297" s="457"/>
      <c r="O297" s="459"/>
      <c r="P297" s="457"/>
      <c r="Q297" s="459"/>
      <c r="R297" s="458"/>
      <c r="S297" s="457"/>
      <c r="T297" s="457"/>
    </row>
    <row r="298" spans="1:20" s="358" customFormat="1" x14ac:dyDescent="0.15">
      <c r="A298" s="460" t="s">
        <v>128</v>
      </c>
      <c r="B298" s="461" t="s">
        <v>184</v>
      </c>
      <c r="C298" s="461" t="s">
        <v>281</v>
      </c>
      <c r="D298" s="462">
        <v>36831</v>
      </c>
      <c r="E298" s="461" t="s">
        <v>230</v>
      </c>
      <c r="F298" s="461"/>
      <c r="G298" s="461"/>
      <c r="H298" s="461"/>
      <c r="I298" s="461"/>
      <c r="J298" s="463">
        <v>1051877.94</v>
      </c>
      <c r="K298" s="457"/>
      <c r="L298" s="457"/>
      <c r="M298" s="457"/>
      <c r="N298" s="457"/>
      <c r="O298" s="459"/>
      <c r="P298" s="457"/>
      <c r="Q298" s="459"/>
      <c r="R298" s="458"/>
      <c r="S298" s="457"/>
      <c r="T298" s="457"/>
    </row>
    <row r="299" spans="1:20" s="358" customFormat="1" x14ac:dyDescent="0.15">
      <c r="A299" s="460" t="s">
        <v>128</v>
      </c>
      <c r="B299" s="461" t="s">
        <v>184</v>
      </c>
      <c r="C299" s="461" t="s">
        <v>281</v>
      </c>
      <c r="D299" s="462">
        <v>36831</v>
      </c>
      <c r="E299" s="461" t="s">
        <v>223</v>
      </c>
      <c r="F299" s="461"/>
      <c r="G299" s="461"/>
      <c r="H299" s="461"/>
      <c r="I299" s="461"/>
      <c r="J299" s="463">
        <v>-830383.93</v>
      </c>
      <c r="K299" s="457"/>
      <c r="L299" s="457"/>
      <c r="M299" s="457"/>
      <c r="N299" s="457"/>
      <c r="O299" s="459"/>
      <c r="P299" s="457"/>
      <c r="Q299" s="459"/>
      <c r="R299" s="458"/>
      <c r="S299" s="457"/>
      <c r="T299" s="457"/>
    </row>
    <row r="300" spans="1:20" s="358" customFormat="1" x14ac:dyDescent="0.15">
      <c r="A300" s="460" t="s">
        <v>128</v>
      </c>
      <c r="B300" s="461" t="s">
        <v>184</v>
      </c>
      <c r="C300" s="461" t="s">
        <v>281</v>
      </c>
      <c r="D300" s="462">
        <v>36861</v>
      </c>
      <c r="E300" s="461" t="s">
        <v>224</v>
      </c>
      <c r="F300" s="461"/>
      <c r="G300" s="461"/>
      <c r="H300" s="461"/>
      <c r="I300" s="461"/>
      <c r="J300" s="463">
        <v>-485531</v>
      </c>
      <c r="K300" s="457"/>
      <c r="L300" s="457"/>
      <c r="M300" s="457"/>
      <c r="N300" s="457"/>
      <c r="O300" s="459"/>
      <c r="P300" s="457"/>
      <c r="Q300" s="459"/>
      <c r="R300" s="458"/>
      <c r="S300" s="457"/>
      <c r="T300" s="457"/>
    </row>
    <row r="301" spans="1:20" s="358" customFormat="1" x14ac:dyDescent="0.15">
      <c r="A301" s="460" t="s">
        <v>128</v>
      </c>
      <c r="B301" s="461" t="s">
        <v>184</v>
      </c>
      <c r="C301" s="461" t="s">
        <v>281</v>
      </c>
      <c r="D301" s="462">
        <v>36861</v>
      </c>
      <c r="E301" s="461" t="s">
        <v>222</v>
      </c>
      <c r="F301" s="461"/>
      <c r="G301" s="461"/>
      <c r="H301" s="461"/>
      <c r="I301" s="461"/>
      <c r="J301" s="463">
        <v>491509.03</v>
      </c>
      <c r="K301" s="457"/>
      <c r="L301" s="457"/>
      <c r="M301" s="457"/>
      <c r="N301" s="457"/>
      <c r="O301" s="459"/>
      <c r="P301" s="457"/>
      <c r="Q301" s="459"/>
      <c r="R301" s="458"/>
      <c r="S301" s="457"/>
      <c r="T301" s="457"/>
    </row>
    <row r="302" spans="1:20" s="358" customFormat="1" x14ac:dyDescent="0.15">
      <c r="A302" s="460" t="s">
        <v>128</v>
      </c>
      <c r="B302" s="461" t="s">
        <v>185</v>
      </c>
      <c r="C302" s="461" t="s">
        <v>281</v>
      </c>
      <c r="D302" s="462">
        <v>36770</v>
      </c>
      <c r="E302" s="461" t="s">
        <v>222</v>
      </c>
      <c r="F302" s="461"/>
      <c r="G302" s="461"/>
      <c r="H302" s="461"/>
      <c r="I302" s="461"/>
      <c r="J302" s="463">
        <v>166569.16</v>
      </c>
      <c r="K302" s="457"/>
      <c r="L302" s="457"/>
      <c r="M302" s="457"/>
      <c r="N302" s="457"/>
      <c r="O302" s="459"/>
      <c r="P302" s="457"/>
      <c r="Q302" s="459"/>
      <c r="R302" s="458"/>
      <c r="S302" s="457"/>
      <c r="T302" s="457"/>
    </row>
    <row r="303" spans="1:20" s="358" customFormat="1" x14ac:dyDescent="0.15">
      <c r="A303" s="460" t="s">
        <v>128</v>
      </c>
      <c r="B303" s="461" t="s">
        <v>185</v>
      </c>
      <c r="C303" s="461" t="s">
        <v>281</v>
      </c>
      <c r="D303" s="462">
        <v>36770</v>
      </c>
      <c r="E303" s="461" t="s">
        <v>224</v>
      </c>
      <c r="F303" s="461"/>
      <c r="G303" s="461"/>
      <c r="H303" s="461"/>
      <c r="I303" s="461"/>
      <c r="J303" s="463">
        <v>-164658.85999999999</v>
      </c>
      <c r="K303" s="457"/>
      <c r="L303" s="457"/>
      <c r="M303" s="457"/>
      <c r="N303" s="457"/>
      <c r="O303" s="459"/>
      <c r="P303" s="457"/>
      <c r="Q303" s="459"/>
      <c r="R303" s="458"/>
      <c r="S303" s="457"/>
      <c r="T303" s="457"/>
    </row>
    <row r="304" spans="1:20" s="358" customFormat="1" x14ac:dyDescent="0.15">
      <c r="A304" s="460" t="s">
        <v>128</v>
      </c>
      <c r="B304" s="461" t="s">
        <v>185</v>
      </c>
      <c r="C304" s="461" t="s">
        <v>281</v>
      </c>
      <c r="D304" s="462">
        <v>36800</v>
      </c>
      <c r="E304" s="461" t="s">
        <v>224</v>
      </c>
      <c r="F304" s="461"/>
      <c r="G304" s="461"/>
      <c r="H304" s="461"/>
      <c r="I304" s="461"/>
      <c r="J304" s="463">
        <v>-135541.47</v>
      </c>
      <c r="K304" s="457"/>
      <c r="L304" s="457"/>
      <c r="M304" s="457"/>
      <c r="N304" s="457"/>
      <c r="O304" s="459"/>
      <c r="P304" s="457"/>
      <c r="Q304" s="459"/>
      <c r="R304" s="458"/>
      <c r="S304" s="457"/>
      <c r="T304" s="457"/>
    </row>
    <row r="305" spans="1:20" s="358" customFormat="1" x14ac:dyDescent="0.15">
      <c r="A305" s="460" t="s">
        <v>128</v>
      </c>
      <c r="B305" s="461" t="s">
        <v>185</v>
      </c>
      <c r="C305" s="461" t="s">
        <v>281</v>
      </c>
      <c r="D305" s="462">
        <v>36831</v>
      </c>
      <c r="E305" s="461" t="s">
        <v>224</v>
      </c>
      <c r="F305" s="461"/>
      <c r="G305" s="461"/>
      <c r="H305" s="461"/>
      <c r="I305" s="461"/>
      <c r="J305" s="463">
        <v>-223440.13</v>
      </c>
      <c r="K305" s="457"/>
      <c r="L305" s="457"/>
      <c r="M305" s="457"/>
      <c r="N305" s="457"/>
      <c r="O305" s="459"/>
      <c r="P305" s="457"/>
      <c r="Q305" s="459"/>
      <c r="R305" s="458"/>
      <c r="S305" s="457"/>
      <c r="T305" s="457"/>
    </row>
    <row r="306" spans="1:20" s="358" customFormat="1" x14ac:dyDescent="0.15">
      <c r="A306" s="460" t="s">
        <v>128</v>
      </c>
      <c r="B306" s="461" t="s">
        <v>185</v>
      </c>
      <c r="C306" s="461" t="s">
        <v>281</v>
      </c>
      <c r="D306" s="462">
        <v>36861</v>
      </c>
      <c r="E306" s="461" t="s">
        <v>224</v>
      </c>
      <c r="F306" s="461"/>
      <c r="G306" s="461"/>
      <c r="H306" s="461"/>
      <c r="I306" s="461"/>
      <c r="J306" s="463">
        <v>-264753</v>
      </c>
      <c r="K306" s="457"/>
      <c r="L306" s="457"/>
      <c r="M306" s="457"/>
      <c r="N306" s="457"/>
      <c r="O306" s="459"/>
      <c r="P306" s="457"/>
      <c r="Q306" s="459"/>
      <c r="R306" s="458"/>
      <c r="S306" s="457"/>
      <c r="T306" s="457"/>
    </row>
    <row r="307" spans="1:20" s="358" customFormat="1" x14ac:dyDescent="0.15">
      <c r="A307" s="460" t="s">
        <v>128</v>
      </c>
      <c r="B307" s="461" t="s">
        <v>185</v>
      </c>
      <c r="C307" s="461" t="s">
        <v>281</v>
      </c>
      <c r="D307" s="462">
        <v>36861</v>
      </c>
      <c r="E307" s="461" t="s">
        <v>222</v>
      </c>
      <c r="F307" s="461"/>
      <c r="G307" s="461"/>
      <c r="H307" s="461"/>
      <c r="I307" s="461"/>
      <c r="J307" s="463">
        <v>233003.15</v>
      </c>
      <c r="K307" s="457"/>
      <c r="L307" s="457"/>
      <c r="M307" s="457"/>
      <c r="N307" s="457"/>
      <c r="O307" s="459"/>
      <c r="P307" s="457"/>
      <c r="Q307" s="459"/>
      <c r="R307" s="458"/>
      <c r="S307" s="457"/>
      <c r="T307" s="457"/>
    </row>
    <row r="308" spans="1:20" s="358" customFormat="1" x14ac:dyDescent="0.15">
      <c r="A308" s="460" t="s">
        <v>128</v>
      </c>
      <c r="B308" s="461" t="s">
        <v>173</v>
      </c>
      <c r="C308" s="461" t="s">
        <v>281</v>
      </c>
      <c r="D308" s="462">
        <v>36770</v>
      </c>
      <c r="E308" s="461" t="s">
        <v>222</v>
      </c>
      <c r="F308" s="461"/>
      <c r="G308" s="461"/>
      <c r="H308" s="461"/>
      <c r="I308" s="461"/>
      <c r="J308" s="463">
        <v>18723</v>
      </c>
      <c r="K308" s="457"/>
      <c r="L308" s="457"/>
      <c r="M308" s="457"/>
      <c r="N308" s="457"/>
      <c r="O308" s="459"/>
      <c r="P308" s="457"/>
      <c r="Q308" s="459"/>
      <c r="R308" s="458"/>
      <c r="S308" s="457"/>
      <c r="T308" s="457"/>
    </row>
    <row r="309" spans="1:20" s="358" customFormat="1" x14ac:dyDescent="0.15">
      <c r="A309" s="460" t="s">
        <v>128</v>
      </c>
      <c r="B309" s="461" t="s">
        <v>173</v>
      </c>
      <c r="C309" s="461" t="s">
        <v>281</v>
      </c>
      <c r="D309" s="462">
        <v>36770</v>
      </c>
      <c r="E309" s="461" t="s">
        <v>224</v>
      </c>
      <c r="F309" s="461"/>
      <c r="G309" s="461"/>
      <c r="H309" s="461"/>
      <c r="I309" s="461"/>
      <c r="J309" s="463">
        <v>-18687.34</v>
      </c>
      <c r="K309" s="457"/>
      <c r="L309" s="457"/>
      <c r="M309" s="457"/>
      <c r="N309" s="457"/>
      <c r="O309" s="459"/>
      <c r="P309" s="457"/>
      <c r="Q309" s="459"/>
      <c r="R309" s="458"/>
      <c r="S309" s="457"/>
      <c r="T309" s="457"/>
    </row>
    <row r="310" spans="1:20" s="358" customFormat="1" x14ac:dyDescent="0.15">
      <c r="A310" s="460" t="s">
        <v>128</v>
      </c>
      <c r="B310" s="461" t="s">
        <v>173</v>
      </c>
      <c r="C310" s="461" t="s">
        <v>281</v>
      </c>
      <c r="D310" s="462">
        <v>36800</v>
      </c>
      <c r="E310" s="461" t="s">
        <v>231</v>
      </c>
      <c r="F310" s="461"/>
      <c r="G310" s="461"/>
      <c r="H310" s="461"/>
      <c r="I310" s="461"/>
      <c r="J310" s="463">
        <v>-404973.6</v>
      </c>
      <c r="K310" s="457"/>
      <c r="L310" s="457"/>
      <c r="M310" s="457"/>
      <c r="N310" s="457"/>
      <c r="O310" s="459"/>
      <c r="P310" s="457"/>
      <c r="Q310" s="459"/>
      <c r="R310" s="458"/>
      <c r="S310" s="457"/>
      <c r="T310" s="457"/>
    </row>
    <row r="311" spans="1:20" s="358" customFormat="1" x14ac:dyDescent="0.15">
      <c r="A311" s="460" t="s">
        <v>128</v>
      </c>
      <c r="B311" s="461" t="s">
        <v>173</v>
      </c>
      <c r="C311" s="461" t="s">
        <v>281</v>
      </c>
      <c r="D311" s="462">
        <v>36800</v>
      </c>
      <c r="E311" s="461" t="s">
        <v>230</v>
      </c>
      <c r="F311" s="461"/>
      <c r="G311" s="461"/>
      <c r="H311" s="461"/>
      <c r="I311" s="461"/>
      <c r="J311" s="463">
        <v>399202</v>
      </c>
      <c r="K311" s="457"/>
      <c r="L311" s="457"/>
      <c r="M311" s="457"/>
      <c r="N311" s="457"/>
      <c r="O311" s="459"/>
      <c r="P311" s="457"/>
      <c r="Q311" s="459"/>
      <c r="R311" s="458"/>
      <c r="S311" s="457"/>
      <c r="T311" s="457"/>
    </row>
    <row r="312" spans="1:20" s="358" customFormat="1" x14ac:dyDescent="0.15">
      <c r="A312" s="460" t="s">
        <v>128</v>
      </c>
      <c r="B312" s="461" t="s">
        <v>173</v>
      </c>
      <c r="C312" s="461" t="s">
        <v>281</v>
      </c>
      <c r="D312" s="462">
        <v>36831</v>
      </c>
      <c r="E312" s="461" t="s">
        <v>224</v>
      </c>
      <c r="F312" s="461"/>
      <c r="G312" s="461"/>
      <c r="H312" s="461"/>
      <c r="I312" s="461"/>
      <c r="J312" s="463">
        <v>-836675.46</v>
      </c>
      <c r="K312" s="457"/>
      <c r="L312" s="457"/>
      <c r="M312" s="457"/>
      <c r="N312" s="457"/>
      <c r="O312" s="459"/>
      <c r="P312" s="457"/>
      <c r="Q312" s="459"/>
      <c r="R312" s="458"/>
      <c r="S312" s="457"/>
      <c r="T312" s="457"/>
    </row>
    <row r="313" spans="1:20" s="358" customFormat="1" x14ac:dyDescent="0.15">
      <c r="A313" s="460" t="s">
        <v>128</v>
      </c>
      <c r="B313" s="461" t="s">
        <v>173</v>
      </c>
      <c r="C313" s="461" t="s">
        <v>281</v>
      </c>
      <c r="D313" s="462">
        <v>36831</v>
      </c>
      <c r="E313" s="461" t="s">
        <v>222</v>
      </c>
      <c r="F313" s="461"/>
      <c r="G313" s="461"/>
      <c r="H313" s="461"/>
      <c r="I313" s="461"/>
      <c r="J313" s="463">
        <v>836787.04</v>
      </c>
      <c r="K313" s="457"/>
      <c r="L313" s="457"/>
      <c r="M313" s="457"/>
      <c r="N313" s="457"/>
      <c r="O313" s="459"/>
      <c r="P313" s="457"/>
      <c r="Q313" s="459"/>
      <c r="R313" s="458"/>
      <c r="S313" s="457"/>
      <c r="T313" s="457"/>
    </row>
    <row r="314" spans="1:20" s="358" customFormat="1" x14ac:dyDescent="0.15">
      <c r="A314" s="460" t="s">
        <v>128</v>
      </c>
      <c r="B314" s="461" t="s">
        <v>173</v>
      </c>
      <c r="C314" s="461" t="s">
        <v>281</v>
      </c>
      <c r="D314" s="462">
        <v>36861</v>
      </c>
      <c r="E314" s="461" t="s">
        <v>222</v>
      </c>
      <c r="F314" s="461"/>
      <c r="G314" s="461"/>
      <c r="H314" s="461"/>
      <c r="I314" s="461"/>
      <c r="J314" s="463">
        <v>307543.67</v>
      </c>
      <c r="K314" s="457"/>
      <c r="L314" s="457"/>
      <c r="M314" s="457"/>
      <c r="N314" s="457"/>
      <c r="O314" s="459"/>
      <c r="P314" s="457"/>
      <c r="Q314" s="459"/>
      <c r="R314" s="458"/>
      <c r="S314" s="457"/>
      <c r="T314" s="457"/>
    </row>
    <row r="315" spans="1:20" s="358" customFormat="1" x14ac:dyDescent="0.15">
      <c r="A315" s="460" t="s">
        <v>128</v>
      </c>
      <c r="B315" s="461" t="s">
        <v>173</v>
      </c>
      <c r="C315" s="461" t="s">
        <v>281</v>
      </c>
      <c r="D315" s="462">
        <v>36861</v>
      </c>
      <c r="E315" s="461" t="s">
        <v>224</v>
      </c>
      <c r="F315" s="461"/>
      <c r="G315" s="461"/>
      <c r="H315" s="461"/>
      <c r="I315" s="461"/>
      <c r="J315" s="463">
        <v>-355659</v>
      </c>
      <c r="K315" s="457"/>
      <c r="L315" s="457"/>
      <c r="M315" s="457"/>
      <c r="N315" s="457"/>
      <c r="O315" s="459"/>
      <c r="P315" s="457"/>
      <c r="Q315" s="459"/>
      <c r="R315" s="458"/>
      <c r="S315" s="457"/>
      <c r="T315" s="457"/>
    </row>
    <row r="316" spans="1:20" s="301" customFormat="1" ht="11.25" thickBot="1" x14ac:dyDescent="0.25">
      <c r="A316" s="293"/>
      <c r="B316" s="294"/>
      <c r="C316" s="295"/>
      <c r="D316" s="296"/>
      <c r="E316" s="297"/>
      <c r="F316" s="298"/>
      <c r="G316" s="298"/>
      <c r="H316" s="298"/>
      <c r="I316" s="298"/>
      <c r="J316" s="299"/>
      <c r="K316" s="300"/>
    </row>
    <row r="317" spans="1:20" s="189" customFormat="1" x14ac:dyDescent="0.2">
      <c r="A317" s="302"/>
      <c r="B317" s="302"/>
      <c r="C317" s="303"/>
      <c r="D317" s="304"/>
      <c r="E317" s="305"/>
      <c r="F317" s="306"/>
      <c r="G317" s="307"/>
      <c r="H317" s="307"/>
      <c r="I317" s="307"/>
      <c r="J317" s="308"/>
      <c r="K317" s="266"/>
    </row>
    <row r="318" spans="1:20" s="189" customFormat="1" x14ac:dyDescent="0.2">
      <c r="A318" s="302"/>
      <c r="B318" s="302" t="s">
        <v>51</v>
      </c>
      <c r="C318" s="303"/>
      <c r="D318" s="304"/>
      <c r="E318" s="305"/>
      <c r="F318" s="306"/>
      <c r="G318" s="307"/>
      <c r="H318" s="307"/>
      <c r="I318" s="307"/>
      <c r="J318" s="308"/>
      <c r="K318" s="268">
        <f>SUM(J177:J316)</f>
        <v>4358520.360000018</v>
      </c>
    </row>
    <row r="319" spans="1:20" s="189" customFormat="1" x14ac:dyDescent="0.2">
      <c r="A319" s="302"/>
      <c r="B319" s="302"/>
      <c r="C319" s="303"/>
      <c r="D319" s="304"/>
      <c r="E319" s="305"/>
      <c r="F319" s="306"/>
      <c r="G319" s="307"/>
      <c r="H319" s="307"/>
      <c r="I319" s="307"/>
      <c r="J319" s="308"/>
      <c r="K319" s="266"/>
    </row>
    <row r="320" spans="1:20" s="189" customFormat="1" x14ac:dyDescent="0.2">
      <c r="A320" s="310" t="s">
        <v>312</v>
      </c>
      <c r="B320" s="302"/>
      <c r="C320" s="303"/>
      <c r="D320" s="304"/>
      <c r="E320" s="305"/>
      <c r="F320" s="306"/>
      <c r="G320" s="307"/>
      <c r="H320" s="307"/>
      <c r="I320" s="307"/>
      <c r="J320" s="308"/>
      <c r="K320" s="266"/>
    </row>
    <row r="321" spans="1:11" s="189" customFormat="1" x14ac:dyDescent="0.2">
      <c r="C321" s="261"/>
      <c r="D321" s="262"/>
      <c r="E321" s="311"/>
      <c r="F321" s="312"/>
      <c r="G321" s="313"/>
      <c r="H321" s="314"/>
      <c r="I321" s="314"/>
      <c r="J321" s="286"/>
      <c r="K321" s="266"/>
    </row>
    <row r="322" spans="1:11" s="189" customFormat="1" x14ac:dyDescent="0.2">
      <c r="A322" s="315" t="s">
        <v>314</v>
      </c>
      <c r="C322" s="261"/>
      <c r="D322" s="262"/>
      <c r="E322" s="263"/>
      <c r="F322" s="264"/>
      <c r="G322" s="265"/>
      <c r="H322" s="266"/>
      <c r="I322" s="266"/>
      <c r="J322" s="316"/>
      <c r="K322" s="266"/>
    </row>
    <row r="323" spans="1:11" s="360" customFormat="1" x14ac:dyDescent="0.2">
      <c r="A323" s="369" t="s">
        <v>165</v>
      </c>
      <c r="B323" s="369" t="s">
        <v>289</v>
      </c>
      <c r="C323" s="370" t="s">
        <v>132</v>
      </c>
      <c r="D323" s="371">
        <v>36982</v>
      </c>
      <c r="E323" s="369" t="s">
        <v>517</v>
      </c>
      <c r="F323" s="369"/>
      <c r="G323" s="369"/>
      <c r="H323" s="369"/>
      <c r="I323" s="369"/>
      <c r="J323" s="372">
        <v>532.5</v>
      </c>
    </row>
    <row r="324" spans="1:11" s="360" customFormat="1" x14ac:dyDescent="0.2">
      <c r="A324" s="369" t="s">
        <v>150</v>
      </c>
      <c r="B324" s="369" t="s">
        <v>161</v>
      </c>
      <c r="C324" s="370" t="s">
        <v>132</v>
      </c>
      <c r="D324" s="371">
        <v>36982</v>
      </c>
      <c r="E324" s="369" t="s">
        <v>518</v>
      </c>
      <c r="F324" s="369"/>
      <c r="G324" s="369"/>
      <c r="H324" s="369"/>
      <c r="I324" s="369"/>
      <c r="J324" s="372">
        <v>-810</v>
      </c>
      <c r="K324" s="369"/>
    </row>
    <row r="325" spans="1:11" s="360" customFormat="1" x14ac:dyDescent="0.2">
      <c r="A325" s="363" t="s">
        <v>150</v>
      </c>
      <c r="B325" s="363" t="s">
        <v>161</v>
      </c>
      <c r="C325" s="364" t="s">
        <v>132</v>
      </c>
      <c r="D325" s="365">
        <v>36982</v>
      </c>
      <c r="E325" s="363" t="s">
        <v>32</v>
      </c>
      <c r="F325" s="363"/>
      <c r="G325" s="363"/>
      <c r="H325" s="363"/>
      <c r="I325" s="363"/>
      <c r="J325" s="367">
        <v>1655</v>
      </c>
    </row>
    <row r="326" spans="1:11" s="360" customFormat="1" x14ac:dyDescent="0.2">
      <c r="A326" s="363" t="s">
        <v>150</v>
      </c>
      <c r="B326" s="363" t="s">
        <v>161</v>
      </c>
      <c r="C326" s="364" t="s">
        <v>132</v>
      </c>
      <c r="D326" s="365">
        <v>36982</v>
      </c>
      <c r="E326" s="363" t="s">
        <v>31</v>
      </c>
      <c r="F326" s="363"/>
      <c r="G326" s="363"/>
      <c r="H326" s="363"/>
      <c r="I326" s="363"/>
      <c r="J326" s="367">
        <v>-82.8</v>
      </c>
    </row>
    <row r="327" spans="1:11" s="360" customFormat="1" x14ac:dyDescent="0.2">
      <c r="A327" s="363" t="s">
        <v>150</v>
      </c>
      <c r="B327" s="363" t="s">
        <v>161</v>
      </c>
      <c r="C327" s="364" t="s">
        <v>132</v>
      </c>
      <c r="D327" s="365">
        <v>36982</v>
      </c>
      <c r="E327" s="363" t="s">
        <v>30</v>
      </c>
      <c r="F327" s="363"/>
      <c r="G327" s="363"/>
      <c r="H327" s="363"/>
      <c r="I327" s="363"/>
      <c r="J327" s="367">
        <v>44</v>
      </c>
    </row>
    <row r="328" spans="1:11" s="360" customFormat="1" x14ac:dyDescent="0.2">
      <c r="A328" s="363" t="s">
        <v>127</v>
      </c>
      <c r="B328" s="363" t="s">
        <v>130</v>
      </c>
      <c r="C328" s="364" t="s">
        <v>162</v>
      </c>
      <c r="D328" s="365">
        <v>36708</v>
      </c>
      <c r="E328" s="363" t="s">
        <v>0</v>
      </c>
      <c r="F328" s="363"/>
      <c r="G328" s="363"/>
      <c r="H328" s="363"/>
      <c r="I328" s="363"/>
      <c r="J328" s="367">
        <v>72600</v>
      </c>
    </row>
    <row r="329" spans="1:11" s="360" customFormat="1" x14ac:dyDescent="0.2">
      <c r="A329" s="369" t="s">
        <v>124</v>
      </c>
      <c r="B329" s="369" t="s">
        <v>130</v>
      </c>
      <c r="C329" s="370" t="s">
        <v>471</v>
      </c>
      <c r="D329" s="371">
        <v>36892</v>
      </c>
      <c r="E329" s="369" t="s">
        <v>519</v>
      </c>
      <c r="F329" s="369"/>
      <c r="G329" s="369"/>
      <c r="H329" s="369"/>
      <c r="I329" s="369"/>
      <c r="J329" s="372">
        <v>34163.519999999997</v>
      </c>
    </row>
    <row r="330" spans="1:11" s="360" customFormat="1" x14ac:dyDescent="0.2">
      <c r="A330" s="363" t="s">
        <v>127</v>
      </c>
      <c r="B330" s="363" t="s">
        <v>130</v>
      </c>
      <c r="C330" s="364" t="s">
        <v>162</v>
      </c>
      <c r="D330" s="365">
        <v>37012</v>
      </c>
      <c r="E330" s="363" t="s">
        <v>1</v>
      </c>
      <c r="F330" s="363"/>
      <c r="G330" s="363"/>
      <c r="H330" s="363"/>
      <c r="I330" s="363"/>
      <c r="J330" s="367">
        <v>-22680</v>
      </c>
    </row>
    <row r="331" spans="1:11" s="360" customFormat="1" x14ac:dyDescent="0.2">
      <c r="A331" s="363" t="s">
        <v>128</v>
      </c>
      <c r="B331" s="363" t="s">
        <v>60</v>
      </c>
      <c r="C331" s="364" t="s">
        <v>177</v>
      </c>
      <c r="D331" s="365">
        <v>36951</v>
      </c>
      <c r="E331" s="363" t="s">
        <v>189</v>
      </c>
      <c r="F331" s="363"/>
      <c r="G331" s="363"/>
      <c r="H331" s="363"/>
      <c r="I331" s="363"/>
      <c r="J331" s="367">
        <v>-2790</v>
      </c>
    </row>
    <row r="332" spans="1:11" s="360" customFormat="1" x14ac:dyDescent="0.2">
      <c r="A332" s="363" t="s">
        <v>165</v>
      </c>
      <c r="B332" s="363" t="s">
        <v>60</v>
      </c>
      <c r="C332" s="364" t="s">
        <v>177</v>
      </c>
      <c r="D332" s="365">
        <v>36982</v>
      </c>
      <c r="E332" s="363" t="s">
        <v>22</v>
      </c>
      <c r="F332" s="363"/>
      <c r="G332" s="363"/>
      <c r="H332" s="363"/>
      <c r="I332" s="363"/>
      <c r="J332" s="367">
        <v>12257.5</v>
      </c>
    </row>
    <row r="333" spans="1:11" s="360" customFormat="1" x14ac:dyDescent="0.2">
      <c r="A333" s="363" t="s">
        <v>124</v>
      </c>
      <c r="B333" s="363" t="s">
        <v>290</v>
      </c>
      <c r="C333" s="364" t="s">
        <v>132</v>
      </c>
      <c r="D333" s="365">
        <v>36800</v>
      </c>
      <c r="E333" s="363" t="s">
        <v>386</v>
      </c>
      <c r="F333" s="363"/>
      <c r="G333" s="363"/>
      <c r="H333" s="363"/>
      <c r="I333" s="363"/>
      <c r="J333" s="367">
        <v>1326.34</v>
      </c>
    </row>
    <row r="334" spans="1:11" s="360" customFormat="1" x14ac:dyDescent="0.2">
      <c r="A334" s="369" t="s">
        <v>124</v>
      </c>
      <c r="B334" s="369" t="s">
        <v>290</v>
      </c>
      <c r="C334" s="370" t="s">
        <v>132</v>
      </c>
      <c r="D334" s="371">
        <v>36892</v>
      </c>
      <c r="E334" s="369" t="s">
        <v>509</v>
      </c>
      <c r="F334" s="369"/>
      <c r="G334" s="369"/>
      <c r="H334" s="369"/>
      <c r="I334" s="369"/>
      <c r="J334" s="372">
        <v>-4509.18</v>
      </c>
    </row>
    <row r="335" spans="1:11" s="360" customFormat="1" x14ac:dyDescent="0.2">
      <c r="A335" s="363" t="s">
        <v>124</v>
      </c>
      <c r="B335" s="363" t="s">
        <v>58</v>
      </c>
      <c r="C335" s="364" t="s">
        <v>132</v>
      </c>
      <c r="D335" s="365">
        <v>36982</v>
      </c>
      <c r="E335" s="363" t="s">
        <v>387</v>
      </c>
      <c r="F335" s="363"/>
      <c r="G335" s="363"/>
      <c r="H335" s="363"/>
      <c r="I335" s="363"/>
      <c r="J335" s="367">
        <v>-111.64</v>
      </c>
    </row>
    <row r="336" spans="1:11" s="360" customFormat="1" x14ac:dyDescent="0.2">
      <c r="A336" s="363" t="s">
        <v>124</v>
      </c>
      <c r="B336" s="363" t="s">
        <v>58</v>
      </c>
      <c r="C336" s="364" t="s">
        <v>132</v>
      </c>
      <c r="D336" s="365">
        <v>36982</v>
      </c>
      <c r="E336" s="363" t="s">
        <v>388</v>
      </c>
      <c r="F336" s="363"/>
      <c r="G336" s="363"/>
      <c r="H336" s="363"/>
      <c r="I336" s="363"/>
      <c r="J336" s="367">
        <v>-188.01</v>
      </c>
    </row>
    <row r="337" spans="1:10" s="360" customFormat="1" x14ac:dyDescent="0.2">
      <c r="A337" s="369" t="s">
        <v>165</v>
      </c>
      <c r="B337" s="369" t="s">
        <v>169</v>
      </c>
      <c r="C337" s="370" t="s">
        <v>372</v>
      </c>
      <c r="D337" s="371">
        <v>36982</v>
      </c>
      <c r="E337" s="369" t="s">
        <v>520</v>
      </c>
      <c r="F337" s="369"/>
      <c r="G337" s="369"/>
      <c r="H337" s="369"/>
      <c r="I337" s="369"/>
      <c r="J337" s="372">
        <v>-75</v>
      </c>
    </row>
    <row r="338" spans="1:10" s="360" customFormat="1" x14ac:dyDescent="0.2">
      <c r="A338" s="363" t="s">
        <v>124</v>
      </c>
      <c r="B338" s="363" t="s">
        <v>59</v>
      </c>
      <c r="C338" s="364" t="s">
        <v>132</v>
      </c>
      <c r="D338" s="365">
        <v>36982</v>
      </c>
      <c r="E338" s="363" t="s">
        <v>389</v>
      </c>
      <c r="F338" s="363"/>
      <c r="G338" s="363"/>
      <c r="H338" s="363"/>
      <c r="I338" s="363"/>
      <c r="J338" s="367">
        <v>-430.83</v>
      </c>
    </row>
    <row r="339" spans="1:10" s="360" customFormat="1" x14ac:dyDescent="0.2">
      <c r="A339" s="363" t="s">
        <v>128</v>
      </c>
      <c r="B339" s="363" t="s">
        <v>164</v>
      </c>
      <c r="C339" s="364" t="s">
        <v>134</v>
      </c>
      <c r="D339" s="365">
        <v>36982</v>
      </c>
      <c r="E339" s="363" t="s">
        <v>9</v>
      </c>
      <c r="F339" s="363"/>
      <c r="G339" s="363"/>
      <c r="H339" s="363"/>
      <c r="I339" s="363"/>
      <c r="J339" s="367">
        <v>-64000</v>
      </c>
    </row>
    <row r="340" spans="1:10" s="360" customFormat="1" x14ac:dyDescent="0.2">
      <c r="A340" s="369" t="s">
        <v>150</v>
      </c>
      <c r="B340" s="369" t="s">
        <v>153</v>
      </c>
      <c r="C340" s="370" t="s">
        <v>136</v>
      </c>
      <c r="D340" s="371">
        <v>36982</v>
      </c>
      <c r="E340" s="369" t="s">
        <v>521</v>
      </c>
      <c r="F340" s="369"/>
      <c r="G340" s="369"/>
      <c r="H340" s="369"/>
      <c r="I340" s="369"/>
      <c r="J340" s="372">
        <v>-21888</v>
      </c>
    </row>
    <row r="341" spans="1:10" s="360" customFormat="1" x14ac:dyDescent="0.2">
      <c r="A341" s="363" t="s">
        <v>150</v>
      </c>
      <c r="B341" s="363" t="s">
        <v>153</v>
      </c>
      <c r="C341" s="364" t="s">
        <v>136</v>
      </c>
      <c r="D341" s="365">
        <v>36982</v>
      </c>
      <c r="E341" s="363" t="s">
        <v>33</v>
      </c>
      <c r="F341" s="363"/>
      <c r="G341" s="363"/>
      <c r="H341" s="363"/>
      <c r="I341" s="363"/>
      <c r="J341" s="367">
        <v>-586.04999999999995</v>
      </c>
    </row>
    <row r="342" spans="1:10" s="360" customFormat="1" x14ac:dyDescent="0.2">
      <c r="A342" s="363" t="s">
        <v>126</v>
      </c>
      <c r="B342" s="363" t="s">
        <v>158</v>
      </c>
      <c r="C342" s="364" t="s">
        <v>162</v>
      </c>
      <c r="D342" s="365">
        <v>36708</v>
      </c>
      <c r="E342" s="363" t="s">
        <v>409</v>
      </c>
      <c r="F342" s="363"/>
      <c r="G342" s="363"/>
      <c r="H342" s="363"/>
      <c r="I342" s="363"/>
      <c r="J342" s="367">
        <v>-396000</v>
      </c>
    </row>
    <row r="343" spans="1:10" s="360" customFormat="1" x14ac:dyDescent="0.2">
      <c r="A343" s="363" t="s">
        <v>127</v>
      </c>
      <c r="B343" s="363" t="s">
        <v>158</v>
      </c>
      <c r="C343" s="364" t="s">
        <v>162</v>
      </c>
      <c r="D343" s="365">
        <v>37012</v>
      </c>
      <c r="E343" s="363" t="s">
        <v>2</v>
      </c>
      <c r="F343" s="363"/>
      <c r="G343" s="363"/>
      <c r="H343" s="363"/>
      <c r="I343" s="363"/>
      <c r="J343" s="367">
        <v>-25200</v>
      </c>
    </row>
    <row r="344" spans="1:10" s="360" customFormat="1" x14ac:dyDescent="0.2">
      <c r="A344" s="369" t="s">
        <v>128</v>
      </c>
      <c r="B344" s="369" t="s">
        <v>190</v>
      </c>
      <c r="C344" s="370" t="s">
        <v>132</v>
      </c>
      <c r="D344" s="371">
        <v>36982</v>
      </c>
      <c r="E344" s="369" t="s">
        <v>516</v>
      </c>
      <c r="F344" s="369"/>
      <c r="G344" s="369"/>
      <c r="H344" s="369"/>
      <c r="I344" s="369"/>
      <c r="J344" s="372">
        <v>-550</v>
      </c>
    </row>
    <row r="345" spans="1:10" s="360" customFormat="1" x14ac:dyDescent="0.2">
      <c r="A345" s="363" t="s">
        <v>124</v>
      </c>
      <c r="B345" s="363" t="s">
        <v>291</v>
      </c>
      <c r="C345" s="364" t="s">
        <v>132</v>
      </c>
      <c r="D345" s="365">
        <v>36892</v>
      </c>
      <c r="E345" s="363" t="s">
        <v>391</v>
      </c>
      <c r="F345" s="363"/>
      <c r="G345" s="363"/>
      <c r="H345" s="363"/>
      <c r="I345" s="363"/>
      <c r="J345" s="367">
        <v>-4171.05</v>
      </c>
    </row>
    <row r="346" spans="1:10" s="360" customFormat="1" x14ac:dyDescent="0.2">
      <c r="A346" s="363" t="s">
        <v>124</v>
      </c>
      <c r="B346" s="363" t="s">
        <v>291</v>
      </c>
      <c r="C346" s="364" t="s">
        <v>132</v>
      </c>
      <c r="D346" s="365">
        <v>36951</v>
      </c>
      <c r="E346" s="363" t="s">
        <v>390</v>
      </c>
      <c r="F346" s="363"/>
      <c r="G346" s="363"/>
      <c r="H346" s="363"/>
      <c r="I346" s="363"/>
      <c r="J346" s="367">
        <v>63.7</v>
      </c>
    </row>
    <row r="347" spans="1:10" s="360" customFormat="1" x14ac:dyDescent="0.2">
      <c r="A347" s="363" t="s">
        <v>124</v>
      </c>
      <c r="B347" s="363" t="s">
        <v>291</v>
      </c>
      <c r="C347" s="364" t="s">
        <v>132</v>
      </c>
      <c r="D347" s="365">
        <v>36951</v>
      </c>
      <c r="E347" s="363" t="s">
        <v>390</v>
      </c>
      <c r="F347" s="363"/>
      <c r="G347" s="363"/>
      <c r="H347" s="363"/>
      <c r="I347" s="363"/>
      <c r="J347" s="367">
        <v>3.42</v>
      </c>
    </row>
    <row r="348" spans="1:10" s="360" customFormat="1" x14ac:dyDescent="0.2">
      <c r="A348" s="363" t="s">
        <v>124</v>
      </c>
      <c r="B348" s="363" t="s">
        <v>291</v>
      </c>
      <c r="C348" s="364" t="s">
        <v>132</v>
      </c>
      <c r="D348" s="365">
        <v>36951</v>
      </c>
      <c r="E348" s="363" t="s">
        <v>390</v>
      </c>
      <c r="F348" s="363"/>
      <c r="G348" s="363"/>
      <c r="H348" s="363"/>
      <c r="I348" s="363"/>
      <c r="J348" s="367">
        <v>12.86</v>
      </c>
    </row>
    <row r="349" spans="1:10" s="360" customFormat="1" x14ac:dyDescent="0.2">
      <c r="A349" s="363" t="s">
        <v>124</v>
      </c>
      <c r="B349" s="363" t="s">
        <v>291</v>
      </c>
      <c r="C349" s="364" t="s">
        <v>132</v>
      </c>
      <c r="D349" s="365">
        <v>36951</v>
      </c>
      <c r="E349" s="363" t="s">
        <v>390</v>
      </c>
      <c r="F349" s="363"/>
      <c r="G349" s="363"/>
      <c r="H349" s="363"/>
      <c r="I349" s="363"/>
      <c r="J349" s="367">
        <v>190.18</v>
      </c>
    </row>
    <row r="350" spans="1:10" s="360" customFormat="1" x14ac:dyDescent="0.2">
      <c r="A350" s="363" t="s">
        <v>124</v>
      </c>
      <c r="B350" s="363" t="s">
        <v>362</v>
      </c>
      <c r="C350" s="364" t="s">
        <v>132</v>
      </c>
      <c r="D350" s="365">
        <v>36951</v>
      </c>
      <c r="E350" s="363" t="s">
        <v>392</v>
      </c>
      <c r="F350" s="363"/>
      <c r="G350" s="363"/>
      <c r="H350" s="363"/>
      <c r="I350" s="363"/>
      <c r="J350" s="367">
        <v>-1.76</v>
      </c>
    </row>
    <row r="351" spans="1:10" s="360" customFormat="1" x14ac:dyDescent="0.2">
      <c r="A351" s="369" t="s">
        <v>128</v>
      </c>
      <c r="B351" s="369" t="s">
        <v>191</v>
      </c>
      <c r="C351" s="370" t="s">
        <v>372</v>
      </c>
      <c r="D351" s="371">
        <v>36982</v>
      </c>
      <c r="E351" s="369" t="s">
        <v>522</v>
      </c>
      <c r="F351" s="369"/>
      <c r="G351" s="369"/>
      <c r="H351" s="369"/>
      <c r="I351" s="369"/>
      <c r="J351" s="372">
        <v>-2120</v>
      </c>
    </row>
    <row r="352" spans="1:10" s="360" customFormat="1" x14ac:dyDescent="0.2">
      <c r="A352" s="363" t="s">
        <v>128</v>
      </c>
      <c r="B352" s="363" t="s">
        <v>64</v>
      </c>
      <c r="C352" s="364" t="s">
        <v>177</v>
      </c>
      <c r="D352" s="365">
        <v>36951</v>
      </c>
      <c r="E352" s="363" t="s">
        <v>10</v>
      </c>
      <c r="F352" s="363"/>
      <c r="G352" s="363"/>
      <c r="H352" s="363"/>
      <c r="I352" s="363"/>
      <c r="J352" s="367">
        <v>-20460</v>
      </c>
    </row>
    <row r="353" spans="1:10" s="360" customFormat="1" x14ac:dyDescent="0.2">
      <c r="A353" s="363" t="s">
        <v>127</v>
      </c>
      <c r="B353" s="363" t="s">
        <v>64</v>
      </c>
      <c r="C353" s="364" t="s">
        <v>162</v>
      </c>
      <c r="D353" s="365">
        <v>37012</v>
      </c>
      <c r="E353" s="363" t="s">
        <v>3</v>
      </c>
      <c r="F353" s="363"/>
      <c r="G353" s="363"/>
      <c r="H353" s="363"/>
      <c r="I353" s="363"/>
      <c r="J353" s="367">
        <v>-69720</v>
      </c>
    </row>
    <row r="354" spans="1:10" s="360" customFormat="1" x14ac:dyDescent="0.2">
      <c r="A354" s="363" t="s">
        <v>126</v>
      </c>
      <c r="B354" s="363" t="s">
        <v>142</v>
      </c>
      <c r="C354" s="364" t="s">
        <v>162</v>
      </c>
      <c r="D354" s="365">
        <v>37012</v>
      </c>
      <c r="E354" s="363" t="s">
        <v>410</v>
      </c>
      <c r="F354" s="363"/>
      <c r="G354" s="363"/>
      <c r="H354" s="363"/>
      <c r="I354" s="363"/>
      <c r="J354" s="367">
        <v>26400</v>
      </c>
    </row>
    <row r="355" spans="1:10" s="360" customFormat="1" ht="21.75" customHeight="1" x14ac:dyDescent="0.2">
      <c r="A355" s="363" t="s">
        <v>127</v>
      </c>
      <c r="B355" s="363" t="s">
        <v>65</v>
      </c>
      <c r="C355" s="364" t="s">
        <v>162</v>
      </c>
      <c r="D355" s="365">
        <v>36708</v>
      </c>
      <c r="E355" s="493" t="s">
        <v>4</v>
      </c>
      <c r="F355" s="493"/>
      <c r="G355" s="493"/>
      <c r="H355" s="493"/>
      <c r="I355" s="363"/>
      <c r="J355" s="367">
        <v>26400</v>
      </c>
    </row>
    <row r="356" spans="1:10" s="360" customFormat="1" x14ac:dyDescent="0.2">
      <c r="A356" s="363" t="s">
        <v>128</v>
      </c>
      <c r="B356" s="363" t="s">
        <v>368</v>
      </c>
      <c r="C356" s="364" t="s">
        <v>148</v>
      </c>
      <c r="D356" s="365">
        <v>36982</v>
      </c>
      <c r="E356" s="363" t="s">
        <v>241</v>
      </c>
      <c r="F356" s="363"/>
      <c r="G356" s="363"/>
      <c r="H356" s="363"/>
      <c r="I356" s="363"/>
      <c r="J356" s="367">
        <v>2400</v>
      </c>
    </row>
    <row r="357" spans="1:10" s="360" customFormat="1" ht="24" customHeight="1" x14ac:dyDescent="0.2">
      <c r="A357" s="363" t="s">
        <v>165</v>
      </c>
      <c r="B357" s="363" t="s">
        <v>594</v>
      </c>
      <c r="C357" s="364" t="s">
        <v>148</v>
      </c>
      <c r="D357" s="365">
        <v>36982</v>
      </c>
      <c r="E357" s="493" t="s">
        <v>242</v>
      </c>
      <c r="F357" s="493"/>
      <c r="G357" s="493"/>
      <c r="H357" s="493"/>
      <c r="I357" s="363"/>
      <c r="J357" s="367">
        <v>-1806345.9</v>
      </c>
    </row>
    <row r="358" spans="1:10" s="360" customFormat="1" x14ac:dyDescent="0.2">
      <c r="A358" s="369" t="s">
        <v>165</v>
      </c>
      <c r="B358" s="369" t="s">
        <v>146</v>
      </c>
      <c r="C358" s="370" t="s">
        <v>148</v>
      </c>
      <c r="D358" s="371">
        <v>36982</v>
      </c>
      <c r="E358" s="369" t="s">
        <v>523</v>
      </c>
      <c r="F358" s="369"/>
      <c r="G358" s="369"/>
      <c r="H358" s="369"/>
      <c r="I358" s="369"/>
      <c r="J358" s="372">
        <v>633</v>
      </c>
    </row>
    <row r="359" spans="1:10" s="360" customFormat="1" x14ac:dyDescent="0.2">
      <c r="A359" s="363" t="s">
        <v>124</v>
      </c>
      <c r="B359" s="363" t="s">
        <v>295</v>
      </c>
      <c r="C359" s="364" t="s">
        <v>177</v>
      </c>
      <c r="D359" s="365">
        <v>36800</v>
      </c>
      <c r="E359" s="363" t="s">
        <v>393</v>
      </c>
      <c r="F359" s="363"/>
      <c r="G359" s="363"/>
      <c r="H359" s="363"/>
      <c r="I359" s="363"/>
      <c r="J359" s="367">
        <v>-6750</v>
      </c>
    </row>
    <row r="360" spans="1:10" s="360" customFormat="1" x14ac:dyDescent="0.2">
      <c r="A360" s="363" t="s">
        <v>128</v>
      </c>
      <c r="B360" s="363" t="s">
        <v>295</v>
      </c>
      <c r="C360" s="364" t="s">
        <v>177</v>
      </c>
      <c r="D360" s="365">
        <v>36800</v>
      </c>
      <c r="E360" s="363" t="s">
        <v>393</v>
      </c>
      <c r="F360" s="363"/>
      <c r="G360" s="363"/>
      <c r="H360" s="363"/>
      <c r="I360" s="363"/>
      <c r="J360" s="367">
        <v>11145.94</v>
      </c>
    </row>
    <row r="361" spans="1:10" s="360" customFormat="1" x14ac:dyDescent="0.2">
      <c r="A361" s="363" t="s">
        <v>128</v>
      </c>
      <c r="B361" s="363" t="s">
        <v>295</v>
      </c>
      <c r="C361" s="364" t="s">
        <v>177</v>
      </c>
      <c r="D361" s="365">
        <v>36800</v>
      </c>
      <c r="E361" s="363" t="s">
        <v>11</v>
      </c>
      <c r="F361" s="363"/>
      <c r="G361" s="363"/>
      <c r="H361" s="363"/>
      <c r="I361" s="363"/>
      <c r="J361" s="367">
        <v>1521.2</v>
      </c>
    </row>
    <row r="362" spans="1:10" s="360" customFormat="1" x14ac:dyDescent="0.2">
      <c r="A362" s="363" t="s">
        <v>165</v>
      </c>
      <c r="B362" s="363" t="s">
        <v>295</v>
      </c>
      <c r="C362" s="364" t="s">
        <v>177</v>
      </c>
      <c r="D362" s="365">
        <v>36982</v>
      </c>
      <c r="E362" s="363" t="s">
        <v>23</v>
      </c>
      <c r="F362" s="363"/>
      <c r="G362" s="363"/>
      <c r="H362" s="363"/>
      <c r="I362" s="363"/>
      <c r="J362" s="367">
        <v>4650</v>
      </c>
    </row>
    <row r="363" spans="1:10" s="360" customFormat="1" x14ac:dyDescent="0.2">
      <c r="A363" s="363" t="s">
        <v>124</v>
      </c>
      <c r="B363" s="363" t="s">
        <v>363</v>
      </c>
      <c r="C363" s="364" t="s">
        <v>132</v>
      </c>
      <c r="D363" s="365">
        <v>36951</v>
      </c>
      <c r="E363" s="363" t="s">
        <v>390</v>
      </c>
      <c r="F363" s="363"/>
      <c r="G363" s="363"/>
      <c r="H363" s="363"/>
      <c r="I363" s="363"/>
      <c r="J363" s="367">
        <v>17.059999999999999</v>
      </c>
    </row>
    <row r="364" spans="1:10" s="360" customFormat="1" x14ac:dyDescent="0.2">
      <c r="A364" s="363" t="s">
        <v>124</v>
      </c>
      <c r="B364" s="363" t="s">
        <v>363</v>
      </c>
      <c r="C364" s="364" t="s">
        <v>132</v>
      </c>
      <c r="D364" s="365">
        <v>36951</v>
      </c>
      <c r="E364" s="363" t="s">
        <v>390</v>
      </c>
      <c r="F364" s="363"/>
      <c r="G364" s="363"/>
      <c r="H364" s="363"/>
      <c r="I364" s="363"/>
      <c r="J364" s="367">
        <v>29.07</v>
      </c>
    </row>
    <row r="365" spans="1:10" s="360" customFormat="1" x14ac:dyDescent="0.2">
      <c r="A365" s="363" t="s">
        <v>128</v>
      </c>
      <c r="B365" s="363" t="s">
        <v>360</v>
      </c>
      <c r="C365" s="364" t="s">
        <v>471</v>
      </c>
      <c r="D365" s="365">
        <v>36951</v>
      </c>
      <c r="E365" s="363" t="s">
        <v>508</v>
      </c>
      <c r="F365" s="363"/>
      <c r="G365" s="363"/>
      <c r="H365" s="363"/>
      <c r="I365" s="363"/>
      <c r="J365" s="367">
        <v>-6400</v>
      </c>
    </row>
    <row r="366" spans="1:10" s="360" customFormat="1" x14ac:dyDescent="0.2">
      <c r="A366" s="363" t="s">
        <v>165</v>
      </c>
      <c r="B366" s="363" t="s">
        <v>243</v>
      </c>
      <c r="C366" s="364" t="s">
        <v>281</v>
      </c>
      <c r="D366" s="365">
        <v>36982</v>
      </c>
      <c r="E366" s="363" t="s">
        <v>244</v>
      </c>
      <c r="F366" s="363"/>
      <c r="G366" s="363"/>
      <c r="H366" s="363"/>
      <c r="I366" s="363"/>
      <c r="J366" s="367">
        <v>31987.200000000001</v>
      </c>
    </row>
    <row r="367" spans="1:10" s="360" customFormat="1" x14ac:dyDescent="0.2">
      <c r="A367" s="363" t="s">
        <v>165</v>
      </c>
      <c r="B367" s="363" t="s">
        <v>243</v>
      </c>
      <c r="C367" s="364" t="s">
        <v>281</v>
      </c>
      <c r="D367" s="365">
        <v>36982</v>
      </c>
      <c r="E367" s="363" t="s">
        <v>244</v>
      </c>
      <c r="F367" s="363"/>
      <c r="G367" s="363"/>
      <c r="H367" s="363"/>
      <c r="I367" s="363"/>
      <c r="J367" s="367">
        <v>11289.6</v>
      </c>
    </row>
    <row r="368" spans="1:10" s="360" customFormat="1" x14ac:dyDescent="0.2">
      <c r="A368" s="363" t="s">
        <v>165</v>
      </c>
      <c r="B368" s="363" t="s">
        <v>243</v>
      </c>
      <c r="C368" s="364" t="s">
        <v>281</v>
      </c>
      <c r="D368" s="365">
        <v>36982</v>
      </c>
      <c r="E368" s="363" t="s">
        <v>244</v>
      </c>
      <c r="F368" s="363"/>
      <c r="G368" s="363"/>
      <c r="H368" s="363"/>
      <c r="I368" s="363"/>
      <c r="J368" s="367">
        <v>1197645.54</v>
      </c>
    </row>
    <row r="369" spans="1:10" s="360" customFormat="1" x14ac:dyDescent="0.2">
      <c r="A369" s="363" t="s">
        <v>125</v>
      </c>
      <c r="B369" s="363" t="s">
        <v>141</v>
      </c>
      <c r="C369" s="364" t="s">
        <v>372</v>
      </c>
      <c r="D369" s="365">
        <v>36951</v>
      </c>
      <c r="E369" s="363" t="s">
        <v>406</v>
      </c>
      <c r="F369" s="363"/>
      <c r="G369" s="363"/>
      <c r="H369" s="363"/>
      <c r="I369" s="363"/>
      <c r="J369" s="367">
        <v>-14716.8</v>
      </c>
    </row>
    <row r="370" spans="1:10" s="360" customFormat="1" x14ac:dyDescent="0.2">
      <c r="A370" s="363" t="s">
        <v>124</v>
      </c>
      <c r="B370" s="363" t="s">
        <v>131</v>
      </c>
      <c r="C370" s="364" t="s">
        <v>132</v>
      </c>
      <c r="D370" s="365">
        <v>36982</v>
      </c>
      <c r="E370" s="363" t="s">
        <v>394</v>
      </c>
      <c r="F370" s="363"/>
      <c r="G370" s="363"/>
      <c r="H370" s="363"/>
      <c r="I370" s="363"/>
      <c r="J370" s="367">
        <v>-84.06</v>
      </c>
    </row>
    <row r="371" spans="1:10" s="360" customFormat="1" x14ac:dyDescent="0.2">
      <c r="A371" s="363" t="s">
        <v>124</v>
      </c>
      <c r="B371" s="363" t="s">
        <v>131</v>
      </c>
      <c r="C371" s="364" t="s">
        <v>132</v>
      </c>
      <c r="D371" s="365">
        <v>36982</v>
      </c>
      <c r="E371" s="363" t="s">
        <v>395</v>
      </c>
      <c r="F371" s="363"/>
      <c r="G371" s="363"/>
      <c r="H371" s="363"/>
      <c r="I371" s="363"/>
      <c r="J371" s="367">
        <v>-20.25</v>
      </c>
    </row>
    <row r="372" spans="1:10" s="360" customFormat="1" x14ac:dyDescent="0.2">
      <c r="A372" s="363" t="s">
        <v>125</v>
      </c>
      <c r="B372" s="363" t="s">
        <v>131</v>
      </c>
      <c r="C372" s="364" t="s">
        <v>132</v>
      </c>
      <c r="D372" s="365">
        <v>36982</v>
      </c>
      <c r="E372" s="363" t="s">
        <v>407</v>
      </c>
      <c r="F372" s="363"/>
      <c r="G372" s="363"/>
      <c r="H372" s="363"/>
      <c r="I372" s="363"/>
      <c r="J372" s="367">
        <v>1086.99</v>
      </c>
    </row>
    <row r="373" spans="1:10" s="360" customFormat="1" x14ac:dyDescent="0.2">
      <c r="A373" s="363" t="s">
        <v>128</v>
      </c>
      <c r="B373" s="363" t="s">
        <v>147</v>
      </c>
      <c r="C373" s="364" t="s">
        <v>372</v>
      </c>
      <c r="D373" s="365">
        <v>36982</v>
      </c>
      <c r="E373" s="363" t="s">
        <v>12</v>
      </c>
      <c r="F373" s="363"/>
      <c r="G373" s="363"/>
      <c r="H373" s="363"/>
      <c r="I373" s="363"/>
      <c r="J373" s="367">
        <v>1206</v>
      </c>
    </row>
    <row r="374" spans="1:10" s="360" customFormat="1" x14ac:dyDescent="0.2">
      <c r="A374" s="363" t="s">
        <v>165</v>
      </c>
      <c r="B374" s="363" t="s">
        <v>54</v>
      </c>
      <c r="C374" s="364" t="s">
        <v>372</v>
      </c>
      <c r="D374" s="365">
        <v>36982</v>
      </c>
      <c r="E374" s="363" t="s">
        <v>23</v>
      </c>
      <c r="F374" s="363"/>
      <c r="G374" s="363"/>
      <c r="H374" s="363"/>
      <c r="I374" s="363"/>
      <c r="J374" s="367">
        <v>22464.5</v>
      </c>
    </row>
    <row r="375" spans="1:10" s="360" customFormat="1" x14ac:dyDescent="0.2">
      <c r="A375" s="369" t="s">
        <v>126</v>
      </c>
      <c r="B375" s="369" t="s">
        <v>293</v>
      </c>
      <c r="C375" s="370" t="s">
        <v>162</v>
      </c>
      <c r="D375" s="371">
        <v>37012</v>
      </c>
      <c r="E375" s="369" t="s">
        <v>513</v>
      </c>
      <c r="F375" s="369"/>
      <c r="G375" s="369"/>
      <c r="H375" s="369"/>
      <c r="I375" s="369"/>
      <c r="J375" s="372">
        <v>61600</v>
      </c>
    </row>
    <row r="376" spans="1:10" s="360" customFormat="1" x14ac:dyDescent="0.2">
      <c r="A376" s="363" t="s">
        <v>127</v>
      </c>
      <c r="B376" s="363" t="s">
        <v>145</v>
      </c>
      <c r="C376" s="364" t="s">
        <v>162</v>
      </c>
      <c r="D376" s="365">
        <v>36495</v>
      </c>
      <c r="E376" s="363" t="s">
        <v>5</v>
      </c>
      <c r="F376" s="363"/>
      <c r="G376" s="363"/>
      <c r="H376" s="363"/>
      <c r="I376" s="363"/>
      <c r="J376" s="367">
        <v>36960</v>
      </c>
    </row>
    <row r="377" spans="1:10" s="360" customFormat="1" x14ac:dyDescent="0.2">
      <c r="A377" s="363" t="s">
        <v>128</v>
      </c>
      <c r="B377" s="363" t="s">
        <v>364</v>
      </c>
      <c r="C377" s="364" t="s">
        <v>134</v>
      </c>
      <c r="D377" s="365">
        <v>36982</v>
      </c>
      <c r="E377" s="363" t="s">
        <v>13</v>
      </c>
      <c r="F377" s="363"/>
      <c r="G377" s="363"/>
      <c r="H377" s="363"/>
      <c r="I377" s="363"/>
      <c r="J377" s="367">
        <v>-41400</v>
      </c>
    </row>
    <row r="378" spans="1:10" s="360" customFormat="1" x14ac:dyDescent="0.2">
      <c r="A378" s="363" t="s">
        <v>165</v>
      </c>
      <c r="B378" s="363" t="s">
        <v>364</v>
      </c>
      <c r="C378" s="364" t="s">
        <v>134</v>
      </c>
      <c r="D378" s="365">
        <v>36982</v>
      </c>
      <c r="E378" s="363" t="s">
        <v>13</v>
      </c>
      <c r="F378" s="363"/>
      <c r="G378" s="363"/>
      <c r="H378" s="363"/>
      <c r="I378" s="363"/>
      <c r="J378" s="367">
        <v>32000</v>
      </c>
    </row>
    <row r="379" spans="1:10" s="360" customFormat="1" x14ac:dyDescent="0.2">
      <c r="A379" s="363" t="s">
        <v>150</v>
      </c>
      <c r="B379" s="363" t="s">
        <v>364</v>
      </c>
      <c r="C379" s="364" t="s">
        <v>134</v>
      </c>
      <c r="D379" s="365">
        <v>36982</v>
      </c>
      <c r="E379" s="363" t="s">
        <v>13</v>
      </c>
      <c r="F379" s="363"/>
      <c r="G379" s="363"/>
      <c r="H379" s="363"/>
      <c r="I379" s="363"/>
      <c r="J379" s="367">
        <v>1000</v>
      </c>
    </row>
    <row r="380" spans="1:10" s="360" customFormat="1" x14ac:dyDescent="0.2">
      <c r="A380" s="363" t="s">
        <v>128</v>
      </c>
      <c r="B380" s="363" t="s">
        <v>135</v>
      </c>
      <c r="C380" s="364" t="s">
        <v>136</v>
      </c>
      <c r="D380" s="365">
        <v>36617</v>
      </c>
      <c r="E380" s="363" t="s">
        <v>14</v>
      </c>
      <c r="F380" s="363"/>
      <c r="G380" s="363"/>
      <c r="H380" s="363"/>
      <c r="I380" s="363"/>
      <c r="J380" s="367">
        <v>2976.1</v>
      </c>
    </row>
    <row r="381" spans="1:10" s="360" customFormat="1" x14ac:dyDescent="0.2">
      <c r="A381" s="363" t="s">
        <v>150</v>
      </c>
      <c r="B381" s="363" t="s">
        <v>135</v>
      </c>
      <c r="C381" s="364" t="s">
        <v>136</v>
      </c>
      <c r="D381" s="365">
        <v>36892</v>
      </c>
      <c r="E381" s="363" t="s">
        <v>34</v>
      </c>
      <c r="F381" s="363"/>
      <c r="G381" s="363"/>
      <c r="H381" s="363"/>
      <c r="I381" s="363"/>
      <c r="J381" s="367">
        <v>-1662.6</v>
      </c>
    </row>
    <row r="382" spans="1:10" s="360" customFormat="1" x14ac:dyDescent="0.2">
      <c r="A382" s="369" t="s">
        <v>128</v>
      </c>
      <c r="B382" s="369" t="s">
        <v>135</v>
      </c>
      <c r="C382" s="370" t="s">
        <v>136</v>
      </c>
      <c r="D382" s="371">
        <v>36982</v>
      </c>
      <c r="E382" s="369" t="s">
        <v>525</v>
      </c>
      <c r="F382" s="369"/>
      <c r="G382" s="369"/>
      <c r="H382" s="369"/>
      <c r="I382" s="369"/>
      <c r="J382" s="372">
        <v>-49454.400000000001</v>
      </c>
    </row>
    <row r="383" spans="1:10" s="360" customFormat="1" ht="24" customHeight="1" x14ac:dyDescent="0.2">
      <c r="A383" s="369" t="s">
        <v>128</v>
      </c>
      <c r="B383" s="369" t="s">
        <v>135</v>
      </c>
      <c r="C383" s="370" t="s">
        <v>136</v>
      </c>
      <c r="D383" s="371">
        <v>36982</v>
      </c>
      <c r="E383" s="496" t="s">
        <v>526</v>
      </c>
      <c r="F383" s="496"/>
      <c r="G383" s="496"/>
      <c r="H383" s="496"/>
      <c r="I383" s="369"/>
      <c r="J383" s="372">
        <v>-23447.4</v>
      </c>
    </row>
    <row r="384" spans="1:10" s="360" customFormat="1" x14ac:dyDescent="0.2">
      <c r="A384" s="369" t="s">
        <v>165</v>
      </c>
      <c r="B384" s="369" t="s">
        <v>135</v>
      </c>
      <c r="C384" s="370" t="s">
        <v>136</v>
      </c>
      <c r="D384" s="371">
        <v>36982</v>
      </c>
      <c r="E384" s="369" t="s">
        <v>254</v>
      </c>
      <c r="F384" s="369"/>
      <c r="G384" s="369"/>
      <c r="H384" s="369"/>
      <c r="I384" s="369"/>
      <c r="J384" s="372">
        <v>36849.839999999997</v>
      </c>
    </row>
    <row r="385" spans="1:10" s="360" customFormat="1" x14ac:dyDescent="0.2">
      <c r="A385" s="369" t="s">
        <v>128</v>
      </c>
      <c r="B385" s="369" t="s">
        <v>174</v>
      </c>
      <c r="C385" s="370" t="s">
        <v>136</v>
      </c>
      <c r="D385" s="371">
        <v>36982</v>
      </c>
      <c r="E385" s="369" t="s">
        <v>580</v>
      </c>
      <c r="F385" s="369"/>
      <c r="G385" s="369"/>
      <c r="H385" s="369"/>
      <c r="I385" s="369"/>
      <c r="J385" s="372">
        <v>46377</v>
      </c>
    </row>
    <row r="386" spans="1:10" s="360" customFormat="1" ht="24" customHeight="1" x14ac:dyDescent="0.2">
      <c r="A386" s="363" t="s">
        <v>128</v>
      </c>
      <c r="B386" s="363" t="s">
        <v>174</v>
      </c>
      <c r="C386" s="364" t="s">
        <v>136</v>
      </c>
      <c r="D386" s="365">
        <v>36982</v>
      </c>
      <c r="E386" s="496" t="s">
        <v>15</v>
      </c>
      <c r="F386" s="496"/>
      <c r="G386" s="496"/>
      <c r="H386" s="496"/>
      <c r="I386" s="363"/>
      <c r="J386" s="367">
        <v>-55.52</v>
      </c>
    </row>
    <row r="387" spans="1:10" s="360" customFormat="1" ht="22.5" customHeight="1" x14ac:dyDescent="0.2">
      <c r="A387" s="363" t="s">
        <v>128</v>
      </c>
      <c r="B387" s="363" t="s">
        <v>174</v>
      </c>
      <c r="C387" s="364" t="s">
        <v>136</v>
      </c>
      <c r="D387" s="365">
        <v>36982</v>
      </c>
      <c r="E387" s="496" t="s">
        <v>16</v>
      </c>
      <c r="F387" s="496"/>
      <c r="G387" s="496"/>
      <c r="H387" s="496"/>
      <c r="I387" s="363"/>
      <c r="J387" s="367">
        <v>-68.39</v>
      </c>
    </row>
    <row r="388" spans="1:10" s="360" customFormat="1" ht="24" customHeight="1" x14ac:dyDescent="0.2">
      <c r="A388" s="363" t="s">
        <v>128</v>
      </c>
      <c r="B388" s="363" t="s">
        <v>174</v>
      </c>
      <c r="C388" s="364" t="s">
        <v>136</v>
      </c>
      <c r="D388" s="365">
        <v>36982</v>
      </c>
      <c r="E388" s="496" t="s">
        <v>17</v>
      </c>
      <c r="F388" s="496"/>
      <c r="G388" s="496"/>
      <c r="H388" s="496"/>
      <c r="I388" s="363"/>
      <c r="J388" s="367">
        <v>-5401</v>
      </c>
    </row>
    <row r="389" spans="1:10" s="360" customFormat="1" ht="23.25" customHeight="1" x14ac:dyDescent="0.2">
      <c r="A389" s="369" t="s">
        <v>165</v>
      </c>
      <c r="B389" s="369" t="s">
        <v>174</v>
      </c>
      <c r="C389" s="370" t="s">
        <v>136</v>
      </c>
      <c r="D389" s="371">
        <v>36982</v>
      </c>
      <c r="E389" s="496" t="s">
        <v>532</v>
      </c>
      <c r="F389" s="496"/>
      <c r="G389" s="496"/>
      <c r="H389" s="496"/>
      <c r="I389" s="369"/>
      <c r="J389" s="372">
        <v>42146.32</v>
      </c>
    </row>
    <row r="390" spans="1:10" s="360" customFormat="1" ht="33.75" customHeight="1" x14ac:dyDescent="0.2">
      <c r="A390" s="369" t="s">
        <v>165</v>
      </c>
      <c r="B390" s="369" t="s">
        <v>174</v>
      </c>
      <c r="C390" s="370" t="s">
        <v>136</v>
      </c>
      <c r="D390" s="371">
        <v>36982</v>
      </c>
      <c r="E390" s="496" t="s">
        <v>533</v>
      </c>
      <c r="F390" s="496"/>
      <c r="G390" s="496"/>
      <c r="H390" s="496"/>
      <c r="I390" s="369"/>
      <c r="J390" s="372">
        <v>-45922</v>
      </c>
    </row>
    <row r="391" spans="1:10" s="360" customFormat="1" ht="22.5" customHeight="1" x14ac:dyDescent="0.2">
      <c r="A391" s="363" t="s">
        <v>165</v>
      </c>
      <c r="B391" s="363" t="s">
        <v>174</v>
      </c>
      <c r="C391" s="364" t="s">
        <v>136</v>
      </c>
      <c r="D391" s="365">
        <v>36982</v>
      </c>
      <c r="E391" s="496" t="s">
        <v>26</v>
      </c>
      <c r="F391" s="496"/>
      <c r="G391" s="496"/>
      <c r="H391" s="496"/>
      <c r="I391" s="363"/>
      <c r="J391" s="367">
        <v>32336.68</v>
      </c>
    </row>
    <row r="392" spans="1:10" s="360" customFormat="1" x14ac:dyDescent="0.2">
      <c r="A392" s="363" t="s">
        <v>165</v>
      </c>
      <c r="B392" s="363" t="s">
        <v>174</v>
      </c>
      <c r="C392" s="364" t="s">
        <v>136</v>
      </c>
      <c r="D392" s="365">
        <v>36982</v>
      </c>
      <c r="E392" s="363" t="s">
        <v>25</v>
      </c>
      <c r="F392" s="363"/>
      <c r="G392" s="363"/>
      <c r="H392" s="363"/>
      <c r="I392" s="363"/>
      <c r="J392" s="367">
        <v>-2620.71</v>
      </c>
    </row>
    <row r="393" spans="1:10" s="360" customFormat="1" x14ac:dyDescent="0.2">
      <c r="A393" s="363" t="s">
        <v>165</v>
      </c>
      <c r="B393" s="363" t="s">
        <v>174</v>
      </c>
      <c r="C393" s="364" t="s">
        <v>136</v>
      </c>
      <c r="D393" s="365">
        <v>36982</v>
      </c>
      <c r="E393" s="363" t="s">
        <v>24</v>
      </c>
      <c r="F393" s="363"/>
      <c r="G393" s="363"/>
      <c r="H393" s="363"/>
      <c r="I393" s="363"/>
      <c r="J393" s="367">
        <v>44.52</v>
      </c>
    </row>
    <row r="394" spans="1:10" s="360" customFormat="1" x14ac:dyDescent="0.2">
      <c r="A394" s="363" t="s">
        <v>126</v>
      </c>
      <c r="B394" s="363" t="s">
        <v>72</v>
      </c>
      <c r="C394" s="364" t="s">
        <v>162</v>
      </c>
      <c r="D394" s="365">
        <v>37012</v>
      </c>
      <c r="E394" s="363" t="s">
        <v>411</v>
      </c>
      <c r="F394" s="363"/>
      <c r="G394" s="363"/>
      <c r="H394" s="363"/>
      <c r="I394" s="363"/>
      <c r="J394" s="367">
        <v>123200</v>
      </c>
    </row>
    <row r="395" spans="1:10" s="360" customFormat="1" x14ac:dyDescent="0.2">
      <c r="A395" s="363" t="s">
        <v>124</v>
      </c>
      <c r="B395" s="363" t="s">
        <v>57</v>
      </c>
      <c r="C395" s="364" t="s">
        <v>134</v>
      </c>
      <c r="D395" s="365">
        <v>36982</v>
      </c>
      <c r="E395" s="363" t="s">
        <v>396</v>
      </c>
      <c r="F395" s="363"/>
      <c r="G395" s="363"/>
      <c r="H395" s="363"/>
      <c r="I395" s="363"/>
      <c r="J395" s="367">
        <v>-2060</v>
      </c>
    </row>
    <row r="396" spans="1:10" s="360" customFormat="1" x14ac:dyDescent="0.2">
      <c r="A396" s="363" t="s">
        <v>126</v>
      </c>
      <c r="B396" s="363" t="s">
        <v>57</v>
      </c>
      <c r="C396" s="364" t="s">
        <v>162</v>
      </c>
      <c r="D396" s="365">
        <v>37012</v>
      </c>
      <c r="E396" s="363" t="s">
        <v>412</v>
      </c>
      <c r="F396" s="363"/>
      <c r="G396" s="363"/>
      <c r="H396" s="363"/>
      <c r="I396" s="363"/>
      <c r="J396" s="367">
        <v>2080000</v>
      </c>
    </row>
    <row r="397" spans="1:10" s="360" customFormat="1" x14ac:dyDescent="0.2">
      <c r="A397" s="363" t="s">
        <v>124</v>
      </c>
      <c r="B397" s="363" t="s">
        <v>52</v>
      </c>
      <c r="C397" s="364" t="s">
        <v>132</v>
      </c>
      <c r="D397" s="365">
        <v>36951</v>
      </c>
      <c r="E397" s="363" t="s">
        <v>390</v>
      </c>
      <c r="F397" s="363"/>
      <c r="G397" s="363"/>
      <c r="H397" s="363"/>
      <c r="I397" s="363"/>
      <c r="J397" s="367">
        <v>15.2</v>
      </c>
    </row>
    <row r="398" spans="1:10" s="360" customFormat="1" x14ac:dyDescent="0.2">
      <c r="A398" s="363" t="s">
        <v>124</v>
      </c>
      <c r="B398" s="363" t="s">
        <v>52</v>
      </c>
      <c r="C398" s="364" t="s">
        <v>132</v>
      </c>
      <c r="D398" s="365">
        <v>36951</v>
      </c>
      <c r="E398" s="363" t="s">
        <v>390</v>
      </c>
      <c r="F398" s="363"/>
      <c r="G398" s="363"/>
      <c r="H398" s="363"/>
      <c r="I398" s="363"/>
      <c r="J398" s="367">
        <v>254.76</v>
      </c>
    </row>
    <row r="399" spans="1:10" s="360" customFormat="1" x14ac:dyDescent="0.2">
      <c r="A399" s="363" t="s">
        <v>126</v>
      </c>
      <c r="B399" s="363" t="s">
        <v>70</v>
      </c>
      <c r="C399" s="364" t="s">
        <v>162</v>
      </c>
      <c r="D399" s="365">
        <v>37012</v>
      </c>
      <c r="E399" s="363" t="s">
        <v>413</v>
      </c>
      <c r="F399" s="363"/>
      <c r="G399" s="363"/>
      <c r="H399" s="363"/>
      <c r="I399" s="363"/>
      <c r="J399" s="367">
        <v>2184000</v>
      </c>
    </row>
    <row r="400" spans="1:10" s="360" customFormat="1" x14ac:dyDescent="0.2">
      <c r="A400" s="363" t="s">
        <v>124</v>
      </c>
      <c r="B400" s="363" t="s">
        <v>137</v>
      </c>
      <c r="C400" s="364" t="s">
        <v>132</v>
      </c>
      <c r="D400" s="365">
        <v>36982</v>
      </c>
      <c r="E400" s="363" t="s">
        <v>397</v>
      </c>
      <c r="F400" s="363"/>
      <c r="G400" s="363"/>
      <c r="H400" s="363"/>
      <c r="I400" s="363"/>
      <c r="J400" s="367">
        <v>-5274.64</v>
      </c>
    </row>
    <row r="401" spans="1:10" s="360" customFormat="1" x14ac:dyDescent="0.2">
      <c r="A401" s="363" t="s">
        <v>124</v>
      </c>
      <c r="B401" s="363" t="s">
        <v>137</v>
      </c>
      <c r="C401" s="364" t="s">
        <v>132</v>
      </c>
      <c r="D401" s="365">
        <v>36982</v>
      </c>
      <c r="E401" s="363" t="s">
        <v>398</v>
      </c>
      <c r="F401" s="363"/>
      <c r="G401" s="363"/>
      <c r="H401" s="363"/>
      <c r="I401" s="363"/>
      <c r="J401" s="367">
        <v>-13.06</v>
      </c>
    </row>
    <row r="402" spans="1:10" s="360" customFormat="1" x14ac:dyDescent="0.2">
      <c r="A402" s="363" t="s">
        <v>124</v>
      </c>
      <c r="B402" s="363" t="s">
        <v>137</v>
      </c>
      <c r="C402" s="364" t="s">
        <v>132</v>
      </c>
      <c r="D402" s="365">
        <v>36982</v>
      </c>
      <c r="E402" s="363" t="s">
        <v>399</v>
      </c>
      <c r="F402" s="363"/>
      <c r="G402" s="363"/>
      <c r="H402" s="363"/>
      <c r="I402" s="363"/>
      <c r="J402" s="367">
        <v>-9309.7900000000009</v>
      </c>
    </row>
    <row r="403" spans="1:10" s="360" customFormat="1" x14ac:dyDescent="0.2">
      <c r="A403" s="363" t="s">
        <v>165</v>
      </c>
      <c r="B403" s="363" t="s">
        <v>179</v>
      </c>
      <c r="C403" s="364" t="s">
        <v>132</v>
      </c>
      <c r="D403" s="365">
        <v>36982</v>
      </c>
      <c r="E403" s="363" t="s">
        <v>27</v>
      </c>
      <c r="F403" s="363"/>
      <c r="G403" s="363"/>
      <c r="H403" s="363"/>
      <c r="I403" s="363"/>
      <c r="J403" s="367">
        <v>374871.25</v>
      </c>
    </row>
    <row r="404" spans="1:10" s="360" customFormat="1" x14ac:dyDescent="0.2">
      <c r="A404" s="363" t="s">
        <v>128</v>
      </c>
      <c r="B404" s="363" t="s">
        <v>356</v>
      </c>
      <c r="C404" s="364" t="s">
        <v>281</v>
      </c>
      <c r="D404" s="365">
        <v>36982</v>
      </c>
      <c r="E404" s="363" t="s">
        <v>18</v>
      </c>
      <c r="F404" s="363"/>
      <c r="G404" s="363"/>
      <c r="H404" s="363"/>
      <c r="I404" s="363"/>
      <c r="J404" s="367">
        <v>-1750</v>
      </c>
    </row>
    <row r="405" spans="1:10" s="360" customFormat="1" x14ac:dyDescent="0.2">
      <c r="A405" s="369" t="s">
        <v>150</v>
      </c>
      <c r="B405" s="369" t="s">
        <v>74</v>
      </c>
      <c r="C405" s="370" t="s">
        <v>134</v>
      </c>
      <c r="D405" s="371">
        <v>36982</v>
      </c>
      <c r="E405" s="369" t="s">
        <v>527</v>
      </c>
      <c r="F405" s="369"/>
      <c r="G405" s="369"/>
      <c r="H405" s="369"/>
      <c r="I405" s="369"/>
      <c r="J405" s="372">
        <v>133000</v>
      </c>
    </row>
    <row r="406" spans="1:10" s="360" customFormat="1" x14ac:dyDescent="0.2">
      <c r="A406" s="363" t="s">
        <v>128</v>
      </c>
      <c r="B406" s="363" t="s">
        <v>280</v>
      </c>
      <c r="C406" s="364" t="s">
        <v>134</v>
      </c>
      <c r="D406" s="365">
        <v>36951</v>
      </c>
      <c r="E406" s="363" t="s">
        <v>20</v>
      </c>
      <c r="F406" s="363"/>
      <c r="G406" s="363"/>
      <c r="H406" s="363"/>
      <c r="I406" s="363"/>
      <c r="J406" s="367">
        <v>-74567.839999999997</v>
      </c>
    </row>
    <row r="407" spans="1:10" s="360" customFormat="1" x14ac:dyDescent="0.2">
      <c r="A407" s="363" t="s">
        <v>128</v>
      </c>
      <c r="B407" s="363" t="s">
        <v>280</v>
      </c>
      <c r="C407" s="364" t="s">
        <v>134</v>
      </c>
      <c r="D407" s="365">
        <v>36982</v>
      </c>
      <c r="E407" s="363" t="s">
        <v>19</v>
      </c>
      <c r="F407" s="363"/>
      <c r="G407" s="363"/>
      <c r="H407" s="363"/>
      <c r="I407" s="363"/>
      <c r="J407" s="367">
        <v>-96070.080000000002</v>
      </c>
    </row>
    <row r="408" spans="1:10" s="360" customFormat="1" x14ac:dyDescent="0.2">
      <c r="A408" s="363" t="s">
        <v>165</v>
      </c>
      <c r="B408" s="363" t="s">
        <v>280</v>
      </c>
      <c r="C408" s="364" t="s">
        <v>134</v>
      </c>
      <c r="D408" s="365">
        <v>36982</v>
      </c>
      <c r="E408" s="363" t="s">
        <v>28</v>
      </c>
      <c r="F408" s="363"/>
      <c r="G408" s="363"/>
      <c r="H408" s="363"/>
      <c r="I408" s="363"/>
      <c r="J408" s="367">
        <v>1000</v>
      </c>
    </row>
    <row r="409" spans="1:10" s="360" customFormat="1" x14ac:dyDescent="0.2">
      <c r="A409" s="363" t="s">
        <v>165</v>
      </c>
      <c r="B409" s="363" t="s">
        <v>280</v>
      </c>
      <c r="C409" s="364" t="s">
        <v>134</v>
      </c>
      <c r="D409" s="365">
        <v>36982</v>
      </c>
      <c r="E409" s="363" t="s">
        <v>12</v>
      </c>
      <c r="F409" s="363"/>
      <c r="G409" s="363"/>
      <c r="H409" s="363"/>
      <c r="I409" s="363"/>
      <c r="J409" s="367">
        <v>96070.080000000002</v>
      </c>
    </row>
    <row r="410" spans="1:10" s="360" customFormat="1" x14ac:dyDescent="0.2">
      <c r="A410" s="363" t="s">
        <v>124</v>
      </c>
      <c r="B410" s="363" t="s">
        <v>138</v>
      </c>
      <c r="C410" s="364" t="s">
        <v>132</v>
      </c>
      <c r="D410" s="365">
        <v>36923</v>
      </c>
      <c r="E410" s="363" t="s">
        <v>392</v>
      </c>
      <c r="F410" s="363"/>
      <c r="G410" s="363"/>
      <c r="H410" s="363"/>
      <c r="I410" s="363"/>
      <c r="J410" s="367">
        <v>-436.6</v>
      </c>
    </row>
    <row r="411" spans="1:10" s="360" customFormat="1" x14ac:dyDescent="0.2">
      <c r="A411" s="363" t="s">
        <v>124</v>
      </c>
      <c r="B411" s="363" t="s">
        <v>138</v>
      </c>
      <c r="C411" s="364" t="s">
        <v>132</v>
      </c>
      <c r="D411" s="365">
        <v>36923</v>
      </c>
      <c r="E411" s="363" t="s">
        <v>392</v>
      </c>
      <c r="F411" s="363"/>
      <c r="G411" s="363"/>
      <c r="H411" s="363"/>
      <c r="I411" s="363"/>
      <c r="J411" s="367">
        <v>-7.42</v>
      </c>
    </row>
    <row r="412" spans="1:10" s="360" customFormat="1" x14ac:dyDescent="0.2">
      <c r="A412" s="369" t="s">
        <v>124</v>
      </c>
      <c r="B412" s="369" t="s">
        <v>138</v>
      </c>
      <c r="C412" s="370" t="s">
        <v>132</v>
      </c>
      <c r="D412" s="371">
        <v>36951</v>
      </c>
      <c r="E412" s="369" t="s">
        <v>528</v>
      </c>
      <c r="F412" s="369"/>
      <c r="G412" s="369"/>
      <c r="H412" s="369"/>
      <c r="I412" s="369"/>
      <c r="J412" s="372">
        <v>-2472.02</v>
      </c>
    </row>
    <row r="413" spans="1:10" s="360" customFormat="1" x14ac:dyDescent="0.2">
      <c r="A413" s="363" t="s">
        <v>124</v>
      </c>
      <c r="B413" s="363" t="s">
        <v>138</v>
      </c>
      <c r="C413" s="364" t="s">
        <v>132</v>
      </c>
      <c r="D413" s="365">
        <v>36951</v>
      </c>
      <c r="E413" s="363" t="s">
        <v>401</v>
      </c>
      <c r="F413" s="363"/>
      <c r="G413" s="363"/>
      <c r="H413" s="363"/>
      <c r="I413" s="363"/>
      <c r="J413" s="367">
        <v>-2346.35</v>
      </c>
    </row>
    <row r="414" spans="1:10" s="360" customFormat="1" x14ac:dyDescent="0.2">
      <c r="A414" s="363" t="s">
        <v>124</v>
      </c>
      <c r="B414" s="363" t="s">
        <v>138</v>
      </c>
      <c r="C414" s="364" t="s">
        <v>132</v>
      </c>
      <c r="D414" s="365">
        <v>36982</v>
      </c>
      <c r="E414" s="363" t="s">
        <v>402</v>
      </c>
      <c r="F414" s="363"/>
      <c r="G414" s="363"/>
      <c r="H414" s="363"/>
      <c r="I414" s="363"/>
      <c r="J414" s="367">
        <v>-359.82</v>
      </c>
    </row>
    <row r="415" spans="1:10" s="360" customFormat="1" x14ac:dyDescent="0.2">
      <c r="A415" s="363" t="s">
        <v>124</v>
      </c>
      <c r="B415" s="363" t="s">
        <v>138</v>
      </c>
      <c r="C415" s="364" t="s">
        <v>132</v>
      </c>
      <c r="D415" s="365">
        <v>36982</v>
      </c>
      <c r="E415" s="363" t="s">
        <v>403</v>
      </c>
      <c r="F415" s="363"/>
      <c r="G415" s="363"/>
      <c r="H415" s="363"/>
      <c r="I415" s="363"/>
      <c r="J415" s="367">
        <v>-331.83</v>
      </c>
    </row>
    <row r="416" spans="1:10" s="360" customFormat="1" x14ac:dyDescent="0.2">
      <c r="A416" s="363" t="s">
        <v>124</v>
      </c>
      <c r="B416" s="363" t="s">
        <v>138</v>
      </c>
      <c r="C416" s="364" t="s">
        <v>132</v>
      </c>
      <c r="D416" s="365">
        <v>36982</v>
      </c>
      <c r="E416" s="363" t="s">
        <v>400</v>
      </c>
      <c r="F416" s="363"/>
      <c r="G416" s="363"/>
      <c r="H416" s="363"/>
      <c r="I416" s="363"/>
      <c r="J416" s="367">
        <v>-4544.6000000000004</v>
      </c>
    </row>
    <row r="417" spans="1:11" s="360" customFormat="1" x14ac:dyDescent="0.2">
      <c r="A417" s="363" t="s">
        <v>165</v>
      </c>
      <c r="B417" s="363" t="s">
        <v>138</v>
      </c>
      <c r="C417" s="364" t="s">
        <v>132</v>
      </c>
      <c r="D417" s="365">
        <v>36982</v>
      </c>
      <c r="E417" s="363" t="s">
        <v>29</v>
      </c>
      <c r="F417" s="363"/>
      <c r="G417" s="363"/>
      <c r="H417" s="363"/>
      <c r="I417" s="363"/>
      <c r="J417" s="367">
        <v>13975</v>
      </c>
    </row>
    <row r="418" spans="1:11" s="360" customFormat="1" x14ac:dyDescent="0.2">
      <c r="A418" s="363" t="s">
        <v>128</v>
      </c>
      <c r="B418" s="363" t="s">
        <v>46</v>
      </c>
      <c r="C418" s="364" t="s">
        <v>134</v>
      </c>
      <c r="D418" s="365">
        <v>36982</v>
      </c>
      <c r="E418" s="363" t="s">
        <v>12</v>
      </c>
      <c r="F418" s="363"/>
      <c r="G418" s="363"/>
      <c r="H418" s="363"/>
      <c r="I418" s="363"/>
      <c r="J418" s="367">
        <v>-3859.63</v>
      </c>
    </row>
    <row r="419" spans="1:11" s="360" customFormat="1" x14ac:dyDescent="0.2">
      <c r="A419" s="363" t="s">
        <v>124</v>
      </c>
      <c r="B419" s="363" t="s">
        <v>139</v>
      </c>
      <c r="C419" s="364" t="s">
        <v>132</v>
      </c>
      <c r="D419" s="365">
        <v>36892</v>
      </c>
      <c r="E419" s="363" t="s">
        <v>404</v>
      </c>
      <c r="F419" s="363"/>
      <c r="G419" s="363"/>
      <c r="H419" s="363"/>
      <c r="I419" s="363"/>
      <c r="J419" s="367">
        <v>-3290.28</v>
      </c>
    </row>
    <row r="420" spans="1:11" s="360" customFormat="1" x14ac:dyDescent="0.2">
      <c r="A420" s="363" t="s">
        <v>124</v>
      </c>
      <c r="B420" s="363" t="s">
        <v>139</v>
      </c>
      <c r="C420" s="364" t="s">
        <v>132</v>
      </c>
      <c r="D420" s="365">
        <v>36923</v>
      </c>
      <c r="E420" s="363" t="s">
        <v>405</v>
      </c>
      <c r="F420" s="363"/>
      <c r="G420" s="363"/>
      <c r="H420" s="363"/>
      <c r="I420" s="363"/>
      <c r="J420" s="367">
        <v>1848.52</v>
      </c>
    </row>
    <row r="421" spans="1:11" s="360" customFormat="1" x14ac:dyDescent="0.2">
      <c r="A421" s="363" t="s">
        <v>124</v>
      </c>
      <c r="B421" s="363" t="s">
        <v>139</v>
      </c>
      <c r="C421" s="364" t="s">
        <v>132</v>
      </c>
      <c r="D421" s="365">
        <v>36923</v>
      </c>
      <c r="E421" s="363" t="s">
        <v>392</v>
      </c>
      <c r="F421" s="363"/>
      <c r="G421" s="363"/>
      <c r="H421" s="363"/>
      <c r="I421" s="363"/>
      <c r="J421" s="367">
        <v>-162.29</v>
      </c>
    </row>
    <row r="422" spans="1:11" s="360" customFormat="1" x14ac:dyDescent="0.2">
      <c r="A422" s="363" t="s">
        <v>125</v>
      </c>
      <c r="B422" s="363" t="s">
        <v>139</v>
      </c>
      <c r="C422" s="364" t="s">
        <v>132</v>
      </c>
      <c r="D422" s="365">
        <v>36982</v>
      </c>
      <c r="E422" s="363" t="s">
        <v>408</v>
      </c>
      <c r="F422" s="363"/>
      <c r="G422" s="363"/>
      <c r="H422" s="363"/>
      <c r="I422" s="363"/>
      <c r="J422" s="367">
        <v>2787.58</v>
      </c>
    </row>
    <row r="423" spans="1:11" s="360" customFormat="1" x14ac:dyDescent="0.2">
      <c r="A423" s="369" t="s">
        <v>128</v>
      </c>
      <c r="B423" s="369" t="s">
        <v>140</v>
      </c>
      <c r="C423" s="370" t="s">
        <v>136</v>
      </c>
      <c r="D423" s="371">
        <v>36982</v>
      </c>
      <c r="E423" s="369" t="s">
        <v>529</v>
      </c>
      <c r="F423" s="369"/>
      <c r="G423" s="369"/>
      <c r="H423" s="369"/>
      <c r="I423" s="369"/>
      <c r="J423" s="372">
        <v>-8263</v>
      </c>
    </row>
    <row r="424" spans="1:11" s="360" customFormat="1" x14ac:dyDescent="0.2">
      <c r="A424" s="369" t="s">
        <v>165</v>
      </c>
      <c r="B424" s="369" t="s">
        <v>140</v>
      </c>
      <c r="C424" s="370" t="s">
        <v>136</v>
      </c>
      <c r="D424" s="371">
        <v>36982</v>
      </c>
      <c r="E424" s="369" t="s">
        <v>530</v>
      </c>
      <c r="F424" s="369"/>
      <c r="G424" s="369"/>
      <c r="H424" s="369"/>
      <c r="I424" s="369"/>
      <c r="J424" s="372">
        <v>-32569</v>
      </c>
    </row>
    <row r="425" spans="1:11" s="360" customFormat="1" x14ac:dyDescent="0.2">
      <c r="A425" s="363" t="s">
        <v>126</v>
      </c>
      <c r="B425" s="363" t="s">
        <v>157</v>
      </c>
      <c r="C425" s="364" t="s">
        <v>162</v>
      </c>
      <c r="D425" s="365">
        <v>36708</v>
      </c>
      <c r="E425" s="363" t="s">
        <v>414</v>
      </c>
      <c r="F425" s="363"/>
      <c r="G425" s="363"/>
      <c r="H425" s="363"/>
      <c r="I425" s="363"/>
      <c r="J425" s="367">
        <v>-184800</v>
      </c>
    </row>
    <row r="426" spans="1:11" s="360" customFormat="1" x14ac:dyDescent="0.2">
      <c r="A426" s="363" t="s">
        <v>127</v>
      </c>
      <c r="B426" s="363" t="s">
        <v>157</v>
      </c>
      <c r="C426" s="364" t="s">
        <v>162</v>
      </c>
      <c r="D426" s="365">
        <v>37012</v>
      </c>
      <c r="E426" s="363" t="s">
        <v>6</v>
      </c>
      <c r="F426" s="363"/>
      <c r="G426" s="363"/>
      <c r="H426" s="363"/>
      <c r="I426" s="363"/>
      <c r="J426" s="367">
        <v>-102080</v>
      </c>
    </row>
    <row r="427" spans="1:11" s="360" customFormat="1" x14ac:dyDescent="0.2">
      <c r="A427" s="363" t="s">
        <v>128</v>
      </c>
      <c r="B427" s="363" t="s">
        <v>282</v>
      </c>
      <c r="C427" s="364" t="s">
        <v>134</v>
      </c>
      <c r="D427" s="365">
        <v>36982</v>
      </c>
      <c r="E427" s="363" t="s">
        <v>21</v>
      </c>
      <c r="F427" s="363"/>
      <c r="G427" s="363"/>
      <c r="H427" s="363"/>
      <c r="I427" s="363"/>
      <c r="J427" s="367">
        <v>2469.1</v>
      </c>
    </row>
    <row r="428" spans="1:11" s="360" customFormat="1" x14ac:dyDescent="0.2">
      <c r="A428" s="369" t="s">
        <v>150</v>
      </c>
      <c r="B428" s="369" t="s">
        <v>282</v>
      </c>
      <c r="C428" s="370" t="s">
        <v>134</v>
      </c>
      <c r="D428" s="371">
        <v>36982</v>
      </c>
      <c r="E428" s="369" t="s">
        <v>531</v>
      </c>
      <c r="F428" s="369"/>
      <c r="G428" s="369"/>
      <c r="H428" s="369"/>
      <c r="I428" s="369"/>
      <c r="J428" s="372">
        <v>132115.5</v>
      </c>
    </row>
    <row r="429" spans="1:11" s="360" customFormat="1" x14ac:dyDescent="0.2">
      <c r="A429" s="363" t="s">
        <v>127</v>
      </c>
      <c r="B429" s="363" t="s">
        <v>287</v>
      </c>
      <c r="C429" s="364" t="s">
        <v>162</v>
      </c>
      <c r="D429" s="365">
        <v>36708</v>
      </c>
      <c r="E429" s="363" t="s">
        <v>7</v>
      </c>
      <c r="F429" s="363"/>
      <c r="G429" s="363"/>
      <c r="H429" s="363"/>
      <c r="I429" s="363"/>
      <c r="J429" s="367">
        <v>72600</v>
      </c>
    </row>
    <row r="430" spans="1:11" s="360" customFormat="1" x14ac:dyDescent="0.2">
      <c r="A430" s="363" t="s">
        <v>127</v>
      </c>
      <c r="B430" s="363" t="s">
        <v>287</v>
      </c>
      <c r="C430" s="364" t="s">
        <v>162</v>
      </c>
      <c r="D430" s="365">
        <v>36739</v>
      </c>
      <c r="E430" s="363" t="s">
        <v>8</v>
      </c>
      <c r="F430" s="363"/>
      <c r="G430" s="363"/>
      <c r="H430" s="363"/>
      <c r="I430" s="363"/>
      <c r="J430" s="367">
        <v>52800</v>
      </c>
    </row>
    <row r="431" spans="1:11" s="360" customFormat="1" x14ac:dyDescent="0.2">
      <c r="A431" s="369" t="s">
        <v>127</v>
      </c>
      <c r="B431" s="369" t="s">
        <v>287</v>
      </c>
      <c r="C431" s="370" t="s">
        <v>162</v>
      </c>
      <c r="D431" s="371">
        <v>37012</v>
      </c>
      <c r="E431" s="369" t="s">
        <v>515</v>
      </c>
      <c r="F431" s="369"/>
      <c r="G431" s="369"/>
      <c r="H431" s="369"/>
      <c r="I431" s="369"/>
      <c r="J431" s="372">
        <v>-42000</v>
      </c>
    </row>
    <row r="432" spans="1:11" s="189" customFormat="1" x14ac:dyDescent="0.2">
      <c r="C432" s="261"/>
      <c r="D432" s="317"/>
      <c r="E432" s="318"/>
      <c r="G432" s="265"/>
      <c r="H432" s="266"/>
      <c r="I432" s="266"/>
      <c r="J432" s="267"/>
      <c r="K432" s="309">
        <f>SUM(J323:J431)</f>
        <v>3807730.9700000007</v>
      </c>
    </row>
    <row r="433" spans="1:11" s="189" customFormat="1" x14ac:dyDescent="0.2">
      <c r="A433" s="315" t="s">
        <v>315</v>
      </c>
      <c r="C433" s="261"/>
      <c r="D433" s="317"/>
      <c r="E433" s="318"/>
      <c r="G433" s="265"/>
      <c r="H433" s="266"/>
      <c r="I433" s="266"/>
      <c r="J433" s="267"/>
      <c r="K433" s="266"/>
    </row>
    <row r="434" spans="1:11" s="189" customFormat="1" x14ac:dyDescent="0.2">
      <c r="B434" s="319" t="s">
        <v>313</v>
      </c>
      <c r="C434" s="261"/>
      <c r="D434" s="317"/>
      <c r="E434" s="318"/>
      <c r="G434" s="265"/>
      <c r="H434" s="266"/>
      <c r="I434" s="266"/>
      <c r="J434" s="316">
        <v>2587.5100000000002</v>
      </c>
      <c r="K434" s="266"/>
    </row>
    <row r="435" spans="1:11" s="379" customFormat="1" x14ac:dyDescent="0.2">
      <c r="A435" s="375" t="s">
        <v>128</v>
      </c>
      <c r="B435" s="375" t="s">
        <v>62</v>
      </c>
      <c r="C435" s="376" t="s">
        <v>281</v>
      </c>
      <c r="D435" s="377">
        <v>36982</v>
      </c>
      <c r="E435" s="375" t="s">
        <v>592</v>
      </c>
      <c r="F435" s="375"/>
      <c r="G435" s="375"/>
      <c r="H435" s="375"/>
      <c r="I435" s="375"/>
      <c r="J435" s="378">
        <v>-1680275.51</v>
      </c>
    </row>
    <row r="436" spans="1:11" s="379" customFormat="1" x14ac:dyDescent="0.2">
      <c r="A436" s="375" t="s">
        <v>128</v>
      </c>
      <c r="B436" s="375" t="s">
        <v>62</v>
      </c>
      <c r="C436" s="376" t="s">
        <v>281</v>
      </c>
      <c r="D436" s="377">
        <v>36982</v>
      </c>
      <c r="E436" s="375" t="s">
        <v>592</v>
      </c>
      <c r="F436" s="375"/>
      <c r="G436" s="375"/>
      <c r="H436" s="375"/>
      <c r="I436" s="375"/>
      <c r="J436" s="378">
        <v>-31987.200000000001</v>
      </c>
    </row>
    <row r="437" spans="1:11" s="379" customFormat="1" x14ac:dyDescent="0.2">
      <c r="A437" s="375" t="s">
        <v>128</v>
      </c>
      <c r="B437" s="375" t="s">
        <v>62</v>
      </c>
      <c r="C437" s="376" t="s">
        <v>281</v>
      </c>
      <c r="D437" s="377">
        <v>36982</v>
      </c>
      <c r="E437" s="375" t="s">
        <v>592</v>
      </c>
      <c r="F437" s="375"/>
      <c r="G437" s="375"/>
      <c r="H437" s="375"/>
      <c r="I437" s="375"/>
      <c r="J437" s="378">
        <v>-11289.6</v>
      </c>
    </row>
    <row r="438" spans="1:11" s="379" customFormat="1" x14ac:dyDescent="0.2">
      <c r="A438" s="375" t="s">
        <v>128</v>
      </c>
      <c r="B438" s="375" t="s">
        <v>62</v>
      </c>
      <c r="C438" s="376" t="s">
        <v>281</v>
      </c>
      <c r="D438" s="377">
        <v>37012</v>
      </c>
      <c r="E438" s="375" t="s">
        <v>593</v>
      </c>
      <c r="F438" s="375"/>
      <c r="G438" s="375"/>
      <c r="H438" s="375"/>
      <c r="I438" s="375"/>
      <c r="J438" s="378">
        <v>-44522.2</v>
      </c>
    </row>
    <row r="439" spans="1:11" s="379" customFormat="1" x14ac:dyDescent="0.2">
      <c r="A439" s="375" t="s">
        <v>128</v>
      </c>
      <c r="B439" s="375" t="s">
        <v>62</v>
      </c>
      <c r="C439" s="376" t="s">
        <v>281</v>
      </c>
      <c r="D439" s="377">
        <v>37012</v>
      </c>
      <c r="E439" s="375" t="s">
        <v>593</v>
      </c>
      <c r="F439" s="375"/>
      <c r="G439" s="375"/>
      <c r="H439" s="375"/>
      <c r="I439" s="375"/>
      <c r="J439" s="378">
        <v>-41610.239999999998</v>
      </c>
    </row>
    <row r="440" spans="1:11" s="379" customFormat="1" x14ac:dyDescent="0.2">
      <c r="A440" s="375" t="s">
        <v>128</v>
      </c>
      <c r="B440" s="375" t="s">
        <v>367</v>
      </c>
      <c r="C440" s="376" t="s">
        <v>281</v>
      </c>
      <c r="D440" s="377">
        <v>37012</v>
      </c>
      <c r="E440" s="375" t="s">
        <v>593</v>
      </c>
      <c r="F440" s="375"/>
      <c r="G440" s="375"/>
      <c r="H440" s="375"/>
      <c r="I440" s="375"/>
      <c r="J440" s="378">
        <v>-1859234.43</v>
      </c>
    </row>
    <row r="441" spans="1:11" s="379" customFormat="1" ht="21.75" customHeight="1" x14ac:dyDescent="0.2">
      <c r="A441" s="375" t="s">
        <v>165</v>
      </c>
      <c r="B441" s="375" t="s">
        <v>130</v>
      </c>
      <c r="C441" s="376" t="s">
        <v>471</v>
      </c>
      <c r="D441" s="377">
        <v>36982</v>
      </c>
      <c r="E441" s="497" t="s">
        <v>478</v>
      </c>
      <c r="F441" s="497"/>
      <c r="G441" s="497"/>
      <c r="H441" s="497"/>
      <c r="I441" s="375"/>
      <c r="J441" s="378">
        <v>1740</v>
      </c>
    </row>
    <row r="442" spans="1:11" s="358" customFormat="1" x14ac:dyDescent="0.2">
      <c r="A442" s="375" t="s">
        <v>127</v>
      </c>
      <c r="B442" s="375" t="s">
        <v>130</v>
      </c>
      <c r="C442" s="376" t="s">
        <v>162</v>
      </c>
      <c r="D442" s="377">
        <v>37012</v>
      </c>
      <c r="E442" s="497" t="s">
        <v>418</v>
      </c>
      <c r="F442" s="497"/>
      <c r="G442" s="497"/>
      <c r="H442" s="497"/>
      <c r="I442" s="375"/>
      <c r="J442" s="378">
        <v>91200</v>
      </c>
    </row>
    <row r="443" spans="1:11" s="379" customFormat="1" x14ac:dyDescent="0.2">
      <c r="A443" s="380" t="s">
        <v>150</v>
      </c>
      <c r="B443" s="380" t="s">
        <v>151</v>
      </c>
      <c r="C443" s="381" t="s">
        <v>134</v>
      </c>
      <c r="D443" s="382">
        <v>37012</v>
      </c>
      <c r="E443" s="380" t="s">
        <v>259</v>
      </c>
      <c r="F443" s="380"/>
      <c r="G443" s="380"/>
      <c r="H443" s="380"/>
      <c r="I443" s="380"/>
      <c r="J443" s="383">
        <v>-2306.5</v>
      </c>
    </row>
    <row r="444" spans="1:11" s="379" customFormat="1" ht="22.5" customHeight="1" x14ac:dyDescent="0.2">
      <c r="A444" s="375" t="s">
        <v>165</v>
      </c>
      <c r="B444" s="375" t="s">
        <v>283</v>
      </c>
      <c r="C444" s="376" t="s">
        <v>471</v>
      </c>
      <c r="D444" s="377">
        <v>36861</v>
      </c>
      <c r="E444" s="497" t="s">
        <v>479</v>
      </c>
      <c r="F444" s="497"/>
      <c r="G444" s="497"/>
      <c r="H444" s="497"/>
      <c r="I444" s="375"/>
      <c r="J444" s="378">
        <v>4000</v>
      </c>
    </row>
    <row r="445" spans="1:11" s="358" customFormat="1" x14ac:dyDescent="0.2">
      <c r="A445" s="375" t="s">
        <v>127</v>
      </c>
      <c r="B445" s="375" t="s">
        <v>43</v>
      </c>
      <c r="C445" s="376" t="s">
        <v>162</v>
      </c>
      <c r="D445" s="377">
        <v>37012</v>
      </c>
      <c r="E445" s="375" t="s">
        <v>419</v>
      </c>
      <c r="F445" s="375"/>
      <c r="G445" s="375"/>
      <c r="H445" s="375"/>
      <c r="I445" s="375"/>
      <c r="J445" s="378">
        <v>73920</v>
      </c>
    </row>
    <row r="446" spans="1:11" s="379" customFormat="1" x14ac:dyDescent="0.2">
      <c r="A446" s="375" t="s">
        <v>126</v>
      </c>
      <c r="B446" s="375" t="s">
        <v>43</v>
      </c>
      <c r="C446" s="376" t="s">
        <v>162</v>
      </c>
      <c r="D446" s="377">
        <v>37043</v>
      </c>
      <c r="E446" s="375" t="s">
        <v>371</v>
      </c>
      <c r="F446" s="375"/>
      <c r="G446" s="375"/>
      <c r="H446" s="375"/>
      <c r="I446" s="375"/>
      <c r="J446" s="378">
        <v>-686400</v>
      </c>
    </row>
    <row r="447" spans="1:11" s="358" customFormat="1" x14ac:dyDescent="0.2">
      <c r="A447" s="375" t="s">
        <v>128</v>
      </c>
      <c r="B447" s="375" t="s">
        <v>43</v>
      </c>
      <c r="C447" s="376" t="s">
        <v>45</v>
      </c>
      <c r="D447" s="377">
        <v>37043</v>
      </c>
      <c r="E447" s="375" t="s">
        <v>371</v>
      </c>
      <c r="F447" s="375"/>
      <c r="G447" s="375"/>
      <c r="H447" s="375"/>
      <c r="I447" s="375"/>
      <c r="J447" s="378">
        <v>-12743141</v>
      </c>
    </row>
    <row r="448" spans="1:11" s="379" customFormat="1" x14ac:dyDescent="0.2">
      <c r="A448" s="375" t="s">
        <v>128</v>
      </c>
      <c r="B448" s="375" t="s">
        <v>43</v>
      </c>
      <c r="C448" s="376" t="s">
        <v>45</v>
      </c>
      <c r="D448" s="377">
        <v>37043</v>
      </c>
      <c r="E448" s="375" t="s">
        <v>371</v>
      </c>
      <c r="F448" s="375"/>
      <c r="G448" s="375"/>
      <c r="H448" s="375"/>
      <c r="I448" s="375"/>
      <c r="J448" s="378">
        <v>-485600</v>
      </c>
    </row>
    <row r="449" spans="1:10" s="379" customFormat="1" x14ac:dyDescent="0.2">
      <c r="A449" s="375" t="s">
        <v>128</v>
      </c>
      <c r="B449" s="375" t="s">
        <v>43</v>
      </c>
      <c r="C449" s="376" t="s">
        <v>45</v>
      </c>
      <c r="D449" s="377">
        <v>37043</v>
      </c>
      <c r="E449" s="375" t="s">
        <v>371</v>
      </c>
      <c r="F449" s="375"/>
      <c r="G449" s="375"/>
      <c r="H449" s="375"/>
      <c r="I449" s="375"/>
      <c r="J449" s="378">
        <v>-156000</v>
      </c>
    </row>
    <row r="450" spans="1:10" s="379" customFormat="1" x14ac:dyDescent="0.2">
      <c r="A450" s="375" t="s">
        <v>128</v>
      </c>
      <c r="B450" s="375" t="s">
        <v>43</v>
      </c>
      <c r="C450" s="376" t="s">
        <v>45</v>
      </c>
      <c r="D450" s="377">
        <v>37043</v>
      </c>
      <c r="E450" s="375" t="s">
        <v>371</v>
      </c>
      <c r="F450" s="375"/>
      <c r="G450" s="375"/>
      <c r="H450" s="375"/>
      <c r="I450" s="375"/>
      <c r="J450" s="378">
        <v>-128000</v>
      </c>
    </row>
    <row r="451" spans="1:10" s="379" customFormat="1" x14ac:dyDescent="0.2">
      <c r="A451" s="375" t="s">
        <v>128</v>
      </c>
      <c r="B451" s="375" t="s">
        <v>43</v>
      </c>
      <c r="C451" s="376" t="s">
        <v>45</v>
      </c>
      <c r="D451" s="377">
        <v>37043</v>
      </c>
      <c r="E451" s="375" t="s">
        <v>371</v>
      </c>
      <c r="F451" s="375"/>
      <c r="G451" s="375"/>
      <c r="H451" s="375"/>
      <c r="I451" s="375"/>
      <c r="J451" s="378">
        <v>-103200</v>
      </c>
    </row>
    <row r="452" spans="1:10" s="379" customFormat="1" x14ac:dyDescent="0.2">
      <c r="A452" s="375" t="s">
        <v>127</v>
      </c>
      <c r="B452" s="375" t="s">
        <v>63</v>
      </c>
      <c r="C452" s="376" t="s">
        <v>162</v>
      </c>
      <c r="D452" s="377">
        <v>36982</v>
      </c>
      <c r="E452" s="497" t="s">
        <v>420</v>
      </c>
      <c r="F452" s="497"/>
      <c r="G452" s="497"/>
      <c r="H452" s="497"/>
      <c r="I452" s="375"/>
      <c r="J452" s="378">
        <v>-123200</v>
      </c>
    </row>
    <row r="453" spans="1:10" s="379" customFormat="1" ht="21.75" customHeight="1" x14ac:dyDescent="0.2">
      <c r="A453" s="375" t="s">
        <v>124</v>
      </c>
      <c r="B453" s="375" t="s">
        <v>194</v>
      </c>
      <c r="C453" s="376" t="s">
        <v>281</v>
      </c>
      <c r="D453" s="377">
        <v>36861</v>
      </c>
      <c r="E453" s="497" t="s">
        <v>370</v>
      </c>
      <c r="F453" s="497"/>
      <c r="G453" s="497"/>
      <c r="H453" s="497"/>
      <c r="I453" s="375"/>
      <c r="J453" s="378">
        <v>-7536.16</v>
      </c>
    </row>
    <row r="454" spans="1:10" s="379" customFormat="1" x14ac:dyDescent="0.2">
      <c r="A454" s="375" t="s">
        <v>128</v>
      </c>
      <c r="B454" s="375" t="s">
        <v>194</v>
      </c>
      <c r="C454" s="376" t="s">
        <v>281</v>
      </c>
      <c r="D454" s="377">
        <v>36861</v>
      </c>
      <c r="E454" s="497" t="s">
        <v>435</v>
      </c>
      <c r="F454" s="497"/>
      <c r="G454" s="497"/>
      <c r="H454" s="497"/>
      <c r="I454" s="375"/>
      <c r="J454" s="378">
        <v>-61350.95</v>
      </c>
    </row>
    <row r="455" spans="1:10" s="379" customFormat="1" ht="22.5" customHeight="1" x14ac:dyDescent="0.2">
      <c r="A455" s="375" t="s">
        <v>128</v>
      </c>
      <c r="B455" s="375" t="s">
        <v>351</v>
      </c>
      <c r="C455" s="376" t="s">
        <v>281</v>
      </c>
      <c r="D455" s="377">
        <v>36831</v>
      </c>
      <c r="E455" s="497" t="s">
        <v>436</v>
      </c>
      <c r="F455" s="497"/>
      <c r="G455" s="497"/>
      <c r="H455" s="497"/>
      <c r="I455" s="375"/>
      <c r="J455" s="378">
        <v>-4483.88</v>
      </c>
    </row>
    <row r="456" spans="1:10" s="379" customFormat="1" ht="22.5" customHeight="1" x14ac:dyDescent="0.2">
      <c r="A456" s="375" t="s">
        <v>128</v>
      </c>
      <c r="B456" s="375" t="s">
        <v>351</v>
      </c>
      <c r="C456" s="376" t="s">
        <v>281</v>
      </c>
      <c r="D456" s="377">
        <v>36831</v>
      </c>
      <c r="E456" s="497" t="s">
        <v>438</v>
      </c>
      <c r="F456" s="497"/>
      <c r="G456" s="497"/>
      <c r="H456" s="497"/>
      <c r="I456" s="375"/>
      <c r="J456" s="378">
        <v>1033.3699999999999</v>
      </c>
    </row>
    <row r="457" spans="1:10" s="379" customFormat="1" ht="24" customHeight="1" x14ac:dyDescent="0.2">
      <c r="A457" s="375" t="s">
        <v>165</v>
      </c>
      <c r="B457" s="375" t="s">
        <v>351</v>
      </c>
      <c r="C457" s="376" t="s">
        <v>281</v>
      </c>
      <c r="D457" s="377">
        <v>36831</v>
      </c>
      <c r="E457" s="497" t="s">
        <v>483</v>
      </c>
      <c r="F457" s="497"/>
      <c r="G457" s="497"/>
      <c r="H457" s="497"/>
      <c r="I457" s="375"/>
      <c r="J457" s="378">
        <v>1287.9000000000001</v>
      </c>
    </row>
    <row r="458" spans="1:10" s="379" customFormat="1" ht="22.5" customHeight="1" x14ac:dyDescent="0.2">
      <c r="A458" s="375" t="s">
        <v>165</v>
      </c>
      <c r="B458" s="375" t="s">
        <v>351</v>
      </c>
      <c r="C458" s="376" t="s">
        <v>281</v>
      </c>
      <c r="D458" s="377">
        <v>36831</v>
      </c>
      <c r="E458" s="497" t="s">
        <v>480</v>
      </c>
      <c r="F458" s="497"/>
      <c r="G458" s="497"/>
      <c r="H458" s="497"/>
      <c r="I458" s="375"/>
      <c r="J458" s="378">
        <v>3636.65</v>
      </c>
    </row>
    <row r="459" spans="1:10" s="379" customFormat="1" ht="22.5" customHeight="1" x14ac:dyDescent="0.2">
      <c r="A459" s="375" t="s">
        <v>128</v>
      </c>
      <c r="B459" s="375" t="s">
        <v>351</v>
      </c>
      <c r="C459" s="376" t="s">
        <v>281</v>
      </c>
      <c r="D459" s="377">
        <v>36861</v>
      </c>
      <c r="E459" s="497" t="s">
        <v>437</v>
      </c>
      <c r="F459" s="497"/>
      <c r="G459" s="497"/>
      <c r="H459" s="497"/>
      <c r="I459" s="375"/>
      <c r="J459" s="378">
        <v>-1036.75</v>
      </c>
    </row>
    <row r="460" spans="1:10" s="379" customFormat="1" ht="21" customHeight="1" x14ac:dyDescent="0.2">
      <c r="A460" s="375" t="s">
        <v>165</v>
      </c>
      <c r="B460" s="375" t="s">
        <v>351</v>
      </c>
      <c r="C460" s="376" t="s">
        <v>281</v>
      </c>
      <c r="D460" s="377">
        <v>36861</v>
      </c>
      <c r="E460" s="497" t="s">
        <v>482</v>
      </c>
      <c r="F460" s="497"/>
      <c r="G460" s="497"/>
      <c r="H460" s="497"/>
      <c r="I460" s="375"/>
      <c r="J460" s="378">
        <v>1465.32</v>
      </c>
    </row>
    <row r="461" spans="1:10" s="379" customFormat="1" ht="22.5" customHeight="1" x14ac:dyDescent="0.2">
      <c r="A461" s="375" t="s">
        <v>165</v>
      </c>
      <c r="B461" s="375" t="s">
        <v>351</v>
      </c>
      <c r="C461" s="376" t="s">
        <v>281</v>
      </c>
      <c r="D461" s="377">
        <v>36861</v>
      </c>
      <c r="E461" s="497" t="s">
        <v>481</v>
      </c>
      <c r="F461" s="497"/>
      <c r="G461" s="497"/>
      <c r="H461" s="497"/>
      <c r="I461" s="375"/>
      <c r="J461" s="378">
        <v>10714.97</v>
      </c>
    </row>
    <row r="462" spans="1:10" s="379" customFormat="1" ht="11.25" customHeight="1" x14ac:dyDescent="0.2">
      <c r="A462" s="375" t="s">
        <v>165</v>
      </c>
      <c r="B462" s="375" t="s">
        <v>167</v>
      </c>
      <c r="C462" s="376" t="s">
        <v>136</v>
      </c>
      <c r="D462" s="377">
        <v>37012</v>
      </c>
      <c r="E462" s="497" t="s">
        <v>484</v>
      </c>
      <c r="F462" s="497"/>
      <c r="G462" s="497"/>
      <c r="H462" s="497"/>
      <c r="I462" s="375"/>
      <c r="J462" s="378">
        <v>-4500</v>
      </c>
    </row>
    <row r="463" spans="1:10" s="358" customFormat="1" x14ac:dyDescent="0.2">
      <c r="A463" s="375" t="s">
        <v>165</v>
      </c>
      <c r="B463" s="375" t="s">
        <v>53</v>
      </c>
      <c r="C463" s="376" t="s">
        <v>372</v>
      </c>
      <c r="D463" s="377">
        <v>37012</v>
      </c>
      <c r="E463" s="497" t="s">
        <v>485</v>
      </c>
      <c r="F463" s="497"/>
      <c r="G463" s="497"/>
      <c r="H463" s="497"/>
      <c r="I463" s="375"/>
      <c r="J463" s="378">
        <v>28000</v>
      </c>
    </row>
    <row r="464" spans="1:10" s="358" customFormat="1" x14ac:dyDescent="0.2">
      <c r="A464" s="375" t="s">
        <v>165</v>
      </c>
      <c r="B464" s="375" t="s">
        <v>53</v>
      </c>
      <c r="C464" s="376" t="s">
        <v>372</v>
      </c>
      <c r="D464" s="377">
        <v>37012</v>
      </c>
      <c r="E464" s="497" t="s">
        <v>486</v>
      </c>
      <c r="F464" s="497"/>
      <c r="G464" s="497"/>
      <c r="H464" s="497"/>
      <c r="I464" s="375"/>
      <c r="J464" s="378">
        <v>28000</v>
      </c>
    </row>
    <row r="465" spans="1:10" s="379" customFormat="1" ht="21" customHeight="1" x14ac:dyDescent="0.2">
      <c r="A465" s="375" t="s">
        <v>165</v>
      </c>
      <c r="B465" s="375" t="s">
        <v>61</v>
      </c>
      <c r="C465" s="376" t="s">
        <v>148</v>
      </c>
      <c r="D465" s="377">
        <v>37012</v>
      </c>
      <c r="E465" s="497" t="s">
        <v>487</v>
      </c>
      <c r="F465" s="497"/>
      <c r="G465" s="497"/>
      <c r="H465" s="497"/>
      <c r="I465" s="375"/>
      <c r="J465" s="378">
        <v>8877.86</v>
      </c>
    </row>
    <row r="466" spans="1:10" s="379" customFormat="1" x14ac:dyDescent="0.2">
      <c r="A466" s="375" t="s">
        <v>165</v>
      </c>
      <c r="B466" s="375" t="s">
        <v>488</v>
      </c>
      <c r="C466" s="376" t="s">
        <v>162</v>
      </c>
      <c r="D466" s="377">
        <v>36982</v>
      </c>
      <c r="E466" s="375" t="s">
        <v>489</v>
      </c>
      <c r="F466" s="375"/>
      <c r="G466" s="375"/>
      <c r="H466" s="375"/>
      <c r="I466" s="375"/>
      <c r="J466" s="378">
        <v>-4080</v>
      </c>
    </row>
    <row r="467" spans="1:10" s="379" customFormat="1" x14ac:dyDescent="0.2">
      <c r="A467" s="380" t="s">
        <v>150</v>
      </c>
      <c r="B467" s="380" t="s">
        <v>488</v>
      </c>
      <c r="C467" s="381" t="s">
        <v>162</v>
      </c>
      <c r="D467" s="382">
        <v>36982</v>
      </c>
      <c r="E467" s="380" t="s">
        <v>247</v>
      </c>
      <c r="F467" s="380"/>
      <c r="G467" s="380"/>
      <c r="H467" s="380"/>
      <c r="I467" s="380"/>
      <c r="J467" s="383">
        <v>-1020</v>
      </c>
    </row>
    <row r="468" spans="1:10" s="379" customFormat="1" x14ac:dyDescent="0.2">
      <c r="A468" s="380" t="s">
        <v>150</v>
      </c>
      <c r="B468" s="380" t="s">
        <v>153</v>
      </c>
      <c r="C468" s="381" t="s">
        <v>136</v>
      </c>
      <c r="D468" s="382">
        <v>37012</v>
      </c>
      <c r="E468" s="380" t="s">
        <v>260</v>
      </c>
      <c r="F468" s="380"/>
      <c r="G468" s="380"/>
      <c r="H468" s="380"/>
      <c r="I468" s="380"/>
      <c r="J468" s="383">
        <v>10571.71</v>
      </c>
    </row>
    <row r="469" spans="1:10" s="358" customFormat="1" x14ac:dyDescent="0.2">
      <c r="A469" s="375" t="s">
        <v>127</v>
      </c>
      <c r="B469" s="375" t="s">
        <v>158</v>
      </c>
      <c r="C469" s="376" t="s">
        <v>162</v>
      </c>
      <c r="D469" s="377">
        <v>37012</v>
      </c>
      <c r="E469" s="375" t="s">
        <v>422</v>
      </c>
      <c r="F469" s="375"/>
      <c r="G469" s="375"/>
      <c r="H469" s="375"/>
      <c r="I469" s="375"/>
      <c r="J469" s="378">
        <v>193600</v>
      </c>
    </row>
    <row r="470" spans="1:10" s="358" customFormat="1" x14ac:dyDescent="0.2">
      <c r="A470" s="375" t="s">
        <v>127</v>
      </c>
      <c r="B470" s="375" t="s">
        <v>158</v>
      </c>
      <c r="C470" s="376" t="s">
        <v>162</v>
      </c>
      <c r="D470" s="377">
        <v>37012</v>
      </c>
      <c r="E470" s="375" t="s">
        <v>423</v>
      </c>
      <c r="F470" s="375"/>
      <c r="G470" s="375"/>
      <c r="H470" s="375"/>
      <c r="I470" s="375"/>
      <c r="J470" s="378">
        <v>246400</v>
      </c>
    </row>
    <row r="471" spans="1:10" s="358" customFormat="1" x14ac:dyDescent="0.2">
      <c r="A471" s="375" t="s">
        <v>127</v>
      </c>
      <c r="B471" s="375" t="s">
        <v>158</v>
      </c>
      <c r="C471" s="376" t="s">
        <v>162</v>
      </c>
      <c r="D471" s="377">
        <v>37012</v>
      </c>
      <c r="E471" s="375" t="s">
        <v>421</v>
      </c>
      <c r="F471" s="375"/>
      <c r="G471" s="375"/>
      <c r="H471" s="375"/>
      <c r="I471" s="375"/>
      <c r="J471" s="378">
        <v>387200</v>
      </c>
    </row>
    <row r="472" spans="1:10" s="358" customFormat="1" x14ac:dyDescent="0.2">
      <c r="A472" s="375" t="s">
        <v>127</v>
      </c>
      <c r="B472" s="375" t="s">
        <v>48</v>
      </c>
      <c r="C472" s="376" t="s">
        <v>162</v>
      </c>
      <c r="D472" s="377">
        <v>37012</v>
      </c>
      <c r="E472" s="375" t="s">
        <v>424</v>
      </c>
      <c r="F472" s="375"/>
      <c r="G472" s="375"/>
      <c r="H472" s="375"/>
      <c r="I472" s="375"/>
      <c r="J472" s="378">
        <v>193600</v>
      </c>
    </row>
    <row r="473" spans="1:10" s="359" customFormat="1" x14ac:dyDescent="0.2">
      <c r="A473" s="375" t="s">
        <v>128</v>
      </c>
      <c r="B473" s="375" t="s">
        <v>48</v>
      </c>
      <c r="C473" s="376" t="s">
        <v>177</v>
      </c>
      <c r="D473" s="377">
        <v>37012</v>
      </c>
      <c r="E473" s="375" t="s">
        <v>439</v>
      </c>
      <c r="F473" s="375"/>
      <c r="G473" s="375"/>
      <c r="H473" s="375"/>
      <c r="I473" s="375"/>
      <c r="J473" s="378">
        <v>15990</v>
      </c>
    </row>
    <row r="474" spans="1:10" s="379" customFormat="1" x14ac:dyDescent="0.2">
      <c r="A474" s="375" t="s">
        <v>165</v>
      </c>
      <c r="B474" s="375" t="s">
        <v>142</v>
      </c>
      <c r="C474" s="376" t="s">
        <v>372</v>
      </c>
      <c r="D474" s="377">
        <v>36982</v>
      </c>
      <c r="E474" s="375" t="s">
        <v>490</v>
      </c>
      <c r="F474" s="375"/>
      <c r="G474" s="375"/>
      <c r="H474" s="375"/>
      <c r="I474" s="375"/>
      <c r="J474" s="378">
        <v>3000</v>
      </c>
    </row>
    <row r="475" spans="1:10" s="379" customFormat="1" x14ac:dyDescent="0.2">
      <c r="A475" s="375" t="s">
        <v>165</v>
      </c>
      <c r="B475" s="375" t="s">
        <v>142</v>
      </c>
      <c r="C475" s="376" t="s">
        <v>372</v>
      </c>
      <c r="D475" s="377">
        <v>36982</v>
      </c>
      <c r="E475" s="375" t="s">
        <v>491</v>
      </c>
      <c r="F475" s="375"/>
      <c r="G475" s="375"/>
      <c r="H475" s="375"/>
      <c r="I475" s="375"/>
      <c r="J475" s="378">
        <v>10994.8</v>
      </c>
    </row>
    <row r="476" spans="1:10" s="379" customFormat="1" x14ac:dyDescent="0.2">
      <c r="A476" s="375" t="s">
        <v>128</v>
      </c>
      <c r="B476" s="375" t="s">
        <v>142</v>
      </c>
      <c r="C476" s="376" t="s">
        <v>372</v>
      </c>
      <c r="D476" s="377">
        <v>37012</v>
      </c>
      <c r="E476" s="375" t="s">
        <v>443</v>
      </c>
      <c r="F476" s="375"/>
      <c r="G476" s="375"/>
      <c r="H476" s="375"/>
      <c r="I476" s="375"/>
      <c r="J476" s="378">
        <v>8625</v>
      </c>
    </row>
    <row r="477" spans="1:10" s="379" customFormat="1" x14ac:dyDescent="0.2">
      <c r="A477" s="375" t="s">
        <v>128</v>
      </c>
      <c r="B477" s="375" t="s">
        <v>142</v>
      </c>
      <c r="C477" s="376" t="s">
        <v>372</v>
      </c>
      <c r="D477" s="377">
        <v>37012</v>
      </c>
      <c r="E477" s="375" t="s">
        <v>447</v>
      </c>
      <c r="F477" s="375"/>
      <c r="G477" s="375"/>
      <c r="H477" s="375"/>
      <c r="I477" s="375"/>
      <c r="J477" s="378">
        <v>9500</v>
      </c>
    </row>
    <row r="478" spans="1:10" s="358" customFormat="1" x14ac:dyDescent="0.2">
      <c r="A478" s="375" t="s">
        <v>128</v>
      </c>
      <c r="B478" s="375" t="s">
        <v>142</v>
      </c>
      <c r="C478" s="376" t="s">
        <v>372</v>
      </c>
      <c r="D478" s="377">
        <v>37012</v>
      </c>
      <c r="E478" s="375" t="s">
        <v>444</v>
      </c>
      <c r="F478" s="375"/>
      <c r="G478" s="375"/>
      <c r="H478" s="375"/>
      <c r="I478" s="375"/>
      <c r="J478" s="378">
        <v>114625</v>
      </c>
    </row>
    <row r="479" spans="1:10" s="358" customFormat="1" x14ac:dyDescent="0.2">
      <c r="A479" s="375" t="s">
        <v>128</v>
      </c>
      <c r="B479" s="375" t="s">
        <v>142</v>
      </c>
      <c r="C479" s="376" t="s">
        <v>372</v>
      </c>
      <c r="D479" s="377">
        <v>37012</v>
      </c>
      <c r="E479" s="375" t="s">
        <v>441</v>
      </c>
      <c r="F479" s="375"/>
      <c r="G479" s="375"/>
      <c r="H479" s="375"/>
      <c r="I479" s="375"/>
      <c r="J479" s="378">
        <v>182450</v>
      </c>
    </row>
    <row r="480" spans="1:10" s="358" customFormat="1" x14ac:dyDescent="0.2">
      <c r="A480" s="375" t="s">
        <v>128</v>
      </c>
      <c r="B480" s="375" t="s">
        <v>142</v>
      </c>
      <c r="C480" s="376" t="s">
        <v>372</v>
      </c>
      <c r="D480" s="377">
        <v>37012</v>
      </c>
      <c r="E480" s="375" t="s">
        <v>449</v>
      </c>
      <c r="F480" s="375"/>
      <c r="G480" s="375"/>
      <c r="H480" s="375"/>
      <c r="I480" s="375"/>
      <c r="J480" s="378">
        <v>574740</v>
      </c>
    </row>
    <row r="481" spans="1:10" s="358" customFormat="1" ht="24" customHeight="1" x14ac:dyDescent="0.2">
      <c r="A481" s="375" t="s">
        <v>128</v>
      </c>
      <c r="B481" s="375" t="s">
        <v>142</v>
      </c>
      <c r="C481" s="376" t="s">
        <v>372</v>
      </c>
      <c r="D481" s="377">
        <v>37012</v>
      </c>
      <c r="E481" s="497" t="s">
        <v>446</v>
      </c>
      <c r="F481" s="497"/>
      <c r="G481" s="497"/>
      <c r="H481" s="497"/>
      <c r="I481" s="375"/>
      <c r="J481" s="378">
        <v>1476000</v>
      </c>
    </row>
    <row r="482" spans="1:10" s="358" customFormat="1" x14ac:dyDescent="0.2">
      <c r="A482" s="375" t="s">
        <v>128</v>
      </c>
      <c r="B482" s="375" t="s">
        <v>142</v>
      </c>
      <c r="C482" s="376" t="s">
        <v>372</v>
      </c>
      <c r="D482" s="377">
        <v>37012</v>
      </c>
      <c r="E482" s="375" t="s">
        <v>450</v>
      </c>
      <c r="F482" s="375"/>
      <c r="G482" s="375"/>
      <c r="H482" s="375"/>
      <c r="I482" s="375"/>
      <c r="J482" s="378">
        <v>1860000</v>
      </c>
    </row>
    <row r="483" spans="1:10" s="358" customFormat="1" ht="21" customHeight="1" x14ac:dyDescent="0.2">
      <c r="A483" s="375" t="s">
        <v>128</v>
      </c>
      <c r="B483" s="375" t="s">
        <v>142</v>
      </c>
      <c r="C483" s="376" t="s">
        <v>372</v>
      </c>
      <c r="D483" s="377">
        <v>37012</v>
      </c>
      <c r="E483" s="497" t="s">
        <v>452</v>
      </c>
      <c r="F483" s="497"/>
      <c r="G483" s="497"/>
      <c r="H483" s="497"/>
      <c r="I483" s="375"/>
      <c r="J483" s="378">
        <v>1906500</v>
      </c>
    </row>
    <row r="484" spans="1:10" s="358" customFormat="1" ht="21" customHeight="1" x14ac:dyDescent="0.2">
      <c r="A484" s="375" t="s">
        <v>128</v>
      </c>
      <c r="B484" s="375" t="s">
        <v>142</v>
      </c>
      <c r="C484" s="376" t="s">
        <v>372</v>
      </c>
      <c r="D484" s="377">
        <v>37012</v>
      </c>
      <c r="E484" s="497" t="s">
        <v>448</v>
      </c>
      <c r="F484" s="497"/>
      <c r="G484" s="497"/>
      <c r="H484" s="497"/>
      <c r="I484" s="375"/>
      <c r="J484" s="378">
        <v>1965950</v>
      </c>
    </row>
    <row r="485" spans="1:10" s="358" customFormat="1" ht="21.75" customHeight="1" x14ac:dyDescent="0.2">
      <c r="A485" s="375" t="s">
        <v>128</v>
      </c>
      <c r="B485" s="375" t="s">
        <v>142</v>
      </c>
      <c r="C485" s="376" t="s">
        <v>372</v>
      </c>
      <c r="D485" s="377">
        <v>37012</v>
      </c>
      <c r="E485" s="497" t="s">
        <v>442</v>
      </c>
      <c r="F485" s="497"/>
      <c r="G485" s="497"/>
      <c r="H485" s="497"/>
      <c r="I485" s="375"/>
      <c r="J485" s="378">
        <v>2574800</v>
      </c>
    </row>
    <row r="486" spans="1:10" s="358" customFormat="1" ht="21" customHeight="1" x14ac:dyDescent="0.2">
      <c r="A486" s="375" t="s">
        <v>128</v>
      </c>
      <c r="B486" s="375" t="s">
        <v>142</v>
      </c>
      <c r="C486" s="376" t="s">
        <v>372</v>
      </c>
      <c r="D486" s="377">
        <v>37012</v>
      </c>
      <c r="E486" s="497" t="s">
        <v>440</v>
      </c>
      <c r="F486" s="497"/>
      <c r="G486" s="497"/>
      <c r="H486" s="497"/>
      <c r="I486" s="375"/>
      <c r="J486" s="378">
        <v>2927400</v>
      </c>
    </row>
    <row r="487" spans="1:10" s="358" customFormat="1" ht="23.25" customHeight="1" x14ac:dyDescent="0.2">
      <c r="A487" s="375" t="s">
        <v>128</v>
      </c>
      <c r="B487" s="375" t="s">
        <v>142</v>
      </c>
      <c r="C487" s="376" t="s">
        <v>372</v>
      </c>
      <c r="D487" s="377">
        <v>37012</v>
      </c>
      <c r="E487" s="497" t="s">
        <v>445</v>
      </c>
      <c r="F487" s="497"/>
      <c r="G487" s="497"/>
      <c r="H487" s="497"/>
      <c r="I487" s="375"/>
      <c r="J487" s="378">
        <v>6664550</v>
      </c>
    </row>
    <row r="488" spans="1:10" s="358" customFormat="1" ht="21" customHeight="1" x14ac:dyDescent="0.2">
      <c r="A488" s="375" t="s">
        <v>128</v>
      </c>
      <c r="B488" s="375" t="s">
        <v>142</v>
      </c>
      <c r="C488" s="376" t="s">
        <v>372</v>
      </c>
      <c r="D488" s="377">
        <v>37012</v>
      </c>
      <c r="E488" s="497" t="s">
        <v>451</v>
      </c>
      <c r="F488" s="497"/>
      <c r="G488" s="497"/>
      <c r="H488" s="497"/>
      <c r="I488" s="375"/>
      <c r="J488" s="378">
        <v>6937200</v>
      </c>
    </row>
    <row r="489" spans="1:10" s="379" customFormat="1" ht="22.5" customHeight="1" x14ac:dyDescent="0.2">
      <c r="A489" s="380" t="s">
        <v>165</v>
      </c>
      <c r="B489" s="380" t="s">
        <v>65</v>
      </c>
      <c r="C489" s="381" t="s">
        <v>471</v>
      </c>
      <c r="D489" s="382">
        <v>37012</v>
      </c>
      <c r="E489" s="497" t="s">
        <v>249</v>
      </c>
      <c r="F489" s="497"/>
      <c r="G489" s="497"/>
      <c r="H489" s="497"/>
      <c r="I489" s="380"/>
      <c r="J489" s="383">
        <v>-78668</v>
      </c>
    </row>
    <row r="490" spans="1:10" s="379" customFormat="1" ht="11.25" customHeight="1" x14ac:dyDescent="0.2">
      <c r="A490" s="375" t="s">
        <v>128</v>
      </c>
      <c r="B490" s="375" t="s">
        <v>453</v>
      </c>
      <c r="C490" s="376" t="s">
        <v>45</v>
      </c>
      <c r="D490" s="377">
        <v>37012</v>
      </c>
      <c r="E490" s="497" t="s">
        <v>454</v>
      </c>
      <c r="F490" s="497"/>
      <c r="G490" s="497"/>
      <c r="H490" s="497"/>
      <c r="I490" s="375"/>
      <c r="J490" s="378">
        <v>1800</v>
      </c>
    </row>
    <row r="491" spans="1:10" s="379" customFormat="1" ht="21.75" customHeight="1" x14ac:dyDescent="0.2">
      <c r="A491" s="375" t="s">
        <v>125</v>
      </c>
      <c r="B491" s="375" t="s">
        <v>170</v>
      </c>
      <c r="C491" s="376" t="s">
        <v>134</v>
      </c>
      <c r="D491" s="377">
        <v>36951</v>
      </c>
      <c r="E491" s="497" t="s">
        <v>374</v>
      </c>
      <c r="F491" s="497"/>
      <c r="G491" s="497"/>
      <c r="H491" s="497"/>
      <c r="I491" s="375"/>
      <c r="J491" s="378">
        <v>-3500</v>
      </c>
    </row>
    <row r="492" spans="1:10" s="379" customFormat="1" ht="21.75" customHeight="1" x14ac:dyDescent="0.2">
      <c r="A492" s="375" t="s">
        <v>128</v>
      </c>
      <c r="B492" s="375" t="s">
        <v>170</v>
      </c>
      <c r="C492" s="376" t="s">
        <v>134</v>
      </c>
      <c r="D492" s="377">
        <v>36951</v>
      </c>
      <c r="E492" s="497" t="s">
        <v>455</v>
      </c>
      <c r="F492" s="497"/>
      <c r="G492" s="497"/>
      <c r="H492" s="497"/>
      <c r="I492" s="375"/>
      <c r="J492" s="378">
        <v>2250</v>
      </c>
    </row>
    <row r="493" spans="1:10" s="379" customFormat="1" ht="21.75" customHeight="1" x14ac:dyDescent="0.2">
      <c r="A493" s="375" t="s">
        <v>165</v>
      </c>
      <c r="B493" s="375" t="s">
        <v>170</v>
      </c>
      <c r="C493" s="376" t="s">
        <v>134</v>
      </c>
      <c r="D493" s="377">
        <v>36951</v>
      </c>
      <c r="E493" s="497" t="s">
        <v>492</v>
      </c>
      <c r="F493" s="497"/>
      <c r="G493" s="497"/>
      <c r="H493" s="497"/>
      <c r="I493" s="375"/>
      <c r="J493" s="378">
        <v>9110</v>
      </c>
    </row>
    <row r="494" spans="1:10" s="379" customFormat="1" ht="21.75" customHeight="1" x14ac:dyDescent="0.2">
      <c r="A494" s="380" t="s">
        <v>165</v>
      </c>
      <c r="B494" s="380" t="s">
        <v>170</v>
      </c>
      <c r="C494" s="381" t="s">
        <v>134</v>
      </c>
      <c r="D494" s="382">
        <v>37012</v>
      </c>
      <c r="E494" s="497" t="s">
        <v>250</v>
      </c>
      <c r="F494" s="497"/>
      <c r="G494" s="497"/>
      <c r="H494" s="497"/>
      <c r="I494" s="380"/>
      <c r="J494" s="383">
        <v>-11345</v>
      </c>
    </row>
    <row r="495" spans="1:10" s="379" customFormat="1" x14ac:dyDescent="0.2">
      <c r="A495" s="375" t="s">
        <v>126</v>
      </c>
      <c r="B495" s="375" t="s">
        <v>143</v>
      </c>
      <c r="C495" s="376" t="s">
        <v>162</v>
      </c>
      <c r="D495" s="377">
        <v>37012</v>
      </c>
      <c r="E495" s="375" t="s">
        <v>376</v>
      </c>
      <c r="F495" s="375"/>
      <c r="G495" s="375"/>
      <c r="H495" s="375"/>
      <c r="I495" s="375"/>
      <c r="J495" s="378">
        <v>-70400</v>
      </c>
    </row>
    <row r="496" spans="1:10" s="358" customFormat="1" x14ac:dyDescent="0.2">
      <c r="A496" s="375" t="s">
        <v>127</v>
      </c>
      <c r="B496" s="375" t="s">
        <v>143</v>
      </c>
      <c r="C496" s="376" t="s">
        <v>162</v>
      </c>
      <c r="D496" s="377">
        <v>37012</v>
      </c>
      <c r="E496" s="375" t="s">
        <v>426</v>
      </c>
      <c r="F496" s="375"/>
      <c r="G496" s="375"/>
      <c r="H496" s="375"/>
      <c r="I496" s="375"/>
      <c r="J496" s="378">
        <v>163800</v>
      </c>
    </row>
    <row r="497" spans="1:10" s="358" customFormat="1" x14ac:dyDescent="0.2">
      <c r="A497" s="375" t="s">
        <v>127</v>
      </c>
      <c r="B497" s="375" t="s">
        <v>143</v>
      </c>
      <c r="C497" s="376" t="s">
        <v>162</v>
      </c>
      <c r="D497" s="377">
        <v>37012</v>
      </c>
      <c r="E497" s="375" t="s">
        <v>425</v>
      </c>
      <c r="F497" s="375"/>
      <c r="G497" s="375"/>
      <c r="H497" s="375"/>
      <c r="I497" s="375"/>
      <c r="J497" s="378">
        <v>329120</v>
      </c>
    </row>
    <row r="498" spans="1:10" s="379" customFormat="1" x14ac:dyDescent="0.2">
      <c r="A498" s="380" t="s">
        <v>124</v>
      </c>
      <c r="B498" s="380" t="s">
        <v>143</v>
      </c>
      <c r="C498" s="381" t="s">
        <v>45</v>
      </c>
      <c r="D498" s="382">
        <v>37043</v>
      </c>
      <c r="E498" s="497" t="s">
        <v>556</v>
      </c>
      <c r="F498" s="497"/>
      <c r="G498" s="497"/>
      <c r="H498" s="497"/>
      <c r="I498" s="380"/>
      <c r="J498" s="383">
        <v>-132499.89000000001</v>
      </c>
    </row>
    <row r="499" spans="1:10" s="379" customFormat="1" x14ac:dyDescent="0.2">
      <c r="A499" s="375" t="s">
        <v>126</v>
      </c>
      <c r="B499" s="375" t="s">
        <v>143</v>
      </c>
      <c r="C499" s="376" t="s">
        <v>162</v>
      </c>
      <c r="D499" s="377">
        <v>37043</v>
      </c>
      <c r="E499" s="375" t="s">
        <v>371</v>
      </c>
      <c r="F499" s="375"/>
      <c r="G499" s="375"/>
      <c r="H499" s="375"/>
      <c r="I499" s="375"/>
      <c r="J499" s="378">
        <v>-4752000</v>
      </c>
    </row>
    <row r="500" spans="1:10" s="358" customFormat="1" x14ac:dyDescent="0.2">
      <c r="A500" s="375" t="s">
        <v>127</v>
      </c>
      <c r="B500" s="375" t="s">
        <v>143</v>
      </c>
      <c r="C500" s="376" t="s">
        <v>162</v>
      </c>
      <c r="D500" s="377">
        <v>37043</v>
      </c>
      <c r="E500" s="375" t="s">
        <v>371</v>
      </c>
      <c r="F500" s="375"/>
      <c r="G500" s="375"/>
      <c r="H500" s="375"/>
      <c r="I500" s="375"/>
      <c r="J500" s="378">
        <v>4224000</v>
      </c>
    </row>
    <row r="501" spans="1:10" s="358" customFormat="1" x14ac:dyDescent="0.2">
      <c r="A501" s="375" t="s">
        <v>128</v>
      </c>
      <c r="B501" s="375" t="s">
        <v>143</v>
      </c>
      <c r="C501" s="376" t="s">
        <v>45</v>
      </c>
      <c r="D501" s="377">
        <v>37043</v>
      </c>
      <c r="E501" s="375" t="s">
        <v>371</v>
      </c>
      <c r="F501" s="375"/>
      <c r="G501" s="375"/>
      <c r="H501" s="375"/>
      <c r="I501" s="375"/>
      <c r="J501" s="378">
        <v>-57580960</v>
      </c>
    </row>
    <row r="502" spans="1:10" s="379" customFormat="1" x14ac:dyDescent="0.2">
      <c r="A502" s="375" t="s">
        <v>128</v>
      </c>
      <c r="B502" s="375" t="s">
        <v>143</v>
      </c>
      <c r="C502" s="376" t="s">
        <v>45</v>
      </c>
      <c r="D502" s="377">
        <v>37043</v>
      </c>
      <c r="E502" s="375" t="s">
        <v>371</v>
      </c>
      <c r="F502" s="375"/>
      <c r="G502" s="375"/>
      <c r="H502" s="375"/>
      <c r="I502" s="375"/>
      <c r="J502" s="378">
        <v>-1803200</v>
      </c>
    </row>
    <row r="503" spans="1:10" s="379" customFormat="1" x14ac:dyDescent="0.2">
      <c r="A503" s="375" t="s">
        <v>128</v>
      </c>
      <c r="B503" s="375" t="s">
        <v>143</v>
      </c>
      <c r="C503" s="376" t="s">
        <v>45</v>
      </c>
      <c r="D503" s="377">
        <v>37043</v>
      </c>
      <c r="E503" s="375" t="s">
        <v>371</v>
      </c>
      <c r="F503" s="375"/>
      <c r="G503" s="375"/>
      <c r="H503" s="375"/>
      <c r="I503" s="375"/>
      <c r="J503" s="378">
        <v>-1771200</v>
      </c>
    </row>
    <row r="504" spans="1:10" s="379" customFormat="1" x14ac:dyDescent="0.2">
      <c r="A504" s="375" t="s">
        <v>128</v>
      </c>
      <c r="B504" s="375" t="s">
        <v>143</v>
      </c>
      <c r="C504" s="376" t="s">
        <v>45</v>
      </c>
      <c r="D504" s="377">
        <v>37043</v>
      </c>
      <c r="E504" s="375" t="s">
        <v>371</v>
      </c>
      <c r="F504" s="375"/>
      <c r="G504" s="375"/>
      <c r="H504" s="375"/>
      <c r="I504" s="375"/>
      <c r="J504" s="378">
        <v>-1329500</v>
      </c>
    </row>
    <row r="505" spans="1:10" s="379" customFormat="1" x14ac:dyDescent="0.2">
      <c r="A505" s="375" t="s">
        <v>128</v>
      </c>
      <c r="B505" s="375" t="s">
        <v>143</v>
      </c>
      <c r="C505" s="376" t="s">
        <v>45</v>
      </c>
      <c r="D505" s="377">
        <v>37043</v>
      </c>
      <c r="E505" s="375" t="s">
        <v>371</v>
      </c>
      <c r="F505" s="375"/>
      <c r="G505" s="375"/>
      <c r="H505" s="375"/>
      <c r="I505" s="375"/>
      <c r="J505" s="378">
        <v>-560400</v>
      </c>
    </row>
    <row r="506" spans="1:10" s="379" customFormat="1" x14ac:dyDescent="0.2">
      <c r="A506" s="375" t="s">
        <v>128</v>
      </c>
      <c r="B506" s="375" t="s">
        <v>143</v>
      </c>
      <c r="C506" s="376" t="s">
        <v>45</v>
      </c>
      <c r="D506" s="377">
        <v>37043</v>
      </c>
      <c r="E506" s="375" t="s">
        <v>371</v>
      </c>
      <c r="F506" s="375"/>
      <c r="G506" s="375"/>
      <c r="H506" s="375"/>
      <c r="I506" s="375"/>
      <c r="J506" s="378">
        <v>-560400</v>
      </c>
    </row>
    <row r="507" spans="1:10" s="379" customFormat="1" x14ac:dyDescent="0.2">
      <c r="A507" s="375" t="s">
        <v>128</v>
      </c>
      <c r="B507" s="375" t="s">
        <v>143</v>
      </c>
      <c r="C507" s="376" t="s">
        <v>45</v>
      </c>
      <c r="D507" s="377">
        <v>37043</v>
      </c>
      <c r="E507" s="375" t="s">
        <v>371</v>
      </c>
      <c r="F507" s="375"/>
      <c r="G507" s="375"/>
      <c r="H507" s="375"/>
      <c r="I507" s="375"/>
      <c r="J507" s="378">
        <v>-372600</v>
      </c>
    </row>
    <row r="508" spans="1:10" s="379" customFormat="1" x14ac:dyDescent="0.2">
      <c r="A508" s="375" t="s">
        <v>128</v>
      </c>
      <c r="B508" s="375" t="s">
        <v>143</v>
      </c>
      <c r="C508" s="376" t="s">
        <v>45</v>
      </c>
      <c r="D508" s="377">
        <v>37043</v>
      </c>
      <c r="E508" s="375" t="s">
        <v>371</v>
      </c>
      <c r="F508" s="375"/>
      <c r="G508" s="375"/>
      <c r="H508" s="375"/>
      <c r="I508" s="375"/>
      <c r="J508" s="378">
        <v>-240000</v>
      </c>
    </row>
    <row r="509" spans="1:10" s="379" customFormat="1" x14ac:dyDescent="0.2">
      <c r="A509" s="375" t="s">
        <v>128</v>
      </c>
      <c r="B509" s="375" t="s">
        <v>143</v>
      </c>
      <c r="C509" s="376" t="s">
        <v>45</v>
      </c>
      <c r="D509" s="377">
        <v>37043</v>
      </c>
      <c r="E509" s="375" t="s">
        <v>371</v>
      </c>
      <c r="F509" s="375"/>
      <c r="G509" s="375"/>
      <c r="H509" s="375"/>
      <c r="I509" s="375"/>
      <c r="J509" s="378">
        <v>-118000</v>
      </c>
    </row>
    <row r="510" spans="1:10" s="379" customFormat="1" x14ac:dyDescent="0.2">
      <c r="A510" s="375" t="s">
        <v>128</v>
      </c>
      <c r="B510" s="375" t="s">
        <v>143</v>
      </c>
      <c r="C510" s="376" t="s">
        <v>45</v>
      </c>
      <c r="D510" s="377">
        <v>37043</v>
      </c>
      <c r="E510" s="375" t="s">
        <v>371</v>
      </c>
      <c r="F510" s="375"/>
      <c r="G510" s="375"/>
      <c r="H510" s="375"/>
      <c r="I510" s="375"/>
      <c r="J510" s="378">
        <v>-62800</v>
      </c>
    </row>
    <row r="511" spans="1:10" s="379" customFormat="1" x14ac:dyDescent="0.2">
      <c r="A511" s="375" t="s">
        <v>128</v>
      </c>
      <c r="B511" s="375" t="s">
        <v>143</v>
      </c>
      <c r="C511" s="376" t="s">
        <v>45</v>
      </c>
      <c r="D511" s="377">
        <v>37043</v>
      </c>
      <c r="E511" s="375" t="s">
        <v>371</v>
      </c>
      <c r="F511" s="375"/>
      <c r="G511" s="375"/>
      <c r="H511" s="375"/>
      <c r="I511" s="375"/>
      <c r="J511" s="378">
        <v>-26000</v>
      </c>
    </row>
    <row r="512" spans="1:10" s="358" customFormat="1" x14ac:dyDescent="0.2">
      <c r="A512" s="375" t="s">
        <v>165</v>
      </c>
      <c r="B512" s="375" t="s">
        <v>143</v>
      </c>
      <c r="C512" s="376" t="s">
        <v>45</v>
      </c>
      <c r="D512" s="377">
        <v>37043</v>
      </c>
      <c r="E512" s="375" t="s">
        <v>371</v>
      </c>
      <c r="F512" s="375"/>
      <c r="G512" s="375"/>
      <c r="H512" s="375"/>
      <c r="I512" s="375"/>
      <c r="J512" s="378">
        <v>72000</v>
      </c>
    </row>
    <row r="513" spans="1:10" s="358" customFormat="1" x14ac:dyDescent="0.2">
      <c r="A513" s="375" t="s">
        <v>165</v>
      </c>
      <c r="B513" s="375" t="s">
        <v>143</v>
      </c>
      <c r="C513" s="376" t="s">
        <v>45</v>
      </c>
      <c r="D513" s="377">
        <v>37043</v>
      </c>
      <c r="E513" s="375" t="s">
        <v>371</v>
      </c>
      <c r="F513" s="375"/>
      <c r="G513" s="375"/>
      <c r="H513" s="375"/>
      <c r="I513" s="375"/>
      <c r="J513" s="378">
        <v>85050</v>
      </c>
    </row>
    <row r="514" spans="1:10" s="358" customFormat="1" x14ac:dyDescent="0.2">
      <c r="A514" s="375" t="s">
        <v>165</v>
      </c>
      <c r="B514" s="375" t="s">
        <v>143</v>
      </c>
      <c r="C514" s="376" t="s">
        <v>45</v>
      </c>
      <c r="D514" s="377">
        <v>37043</v>
      </c>
      <c r="E514" s="375" t="s">
        <v>371</v>
      </c>
      <c r="F514" s="375"/>
      <c r="G514" s="375"/>
      <c r="H514" s="375"/>
      <c r="I514" s="375"/>
      <c r="J514" s="378">
        <v>110400</v>
      </c>
    </row>
    <row r="515" spans="1:10" s="358" customFormat="1" x14ac:dyDescent="0.2">
      <c r="A515" s="375" t="s">
        <v>165</v>
      </c>
      <c r="B515" s="375" t="s">
        <v>143</v>
      </c>
      <c r="C515" s="376" t="s">
        <v>45</v>
      </c>
      <c r="D515" s="377">
        <v>37043</v>
      </c>
      <c r="E515" s="375" t="s">
        <v>371</v>
      </c>
      <c r="F515" s="375"/>
      <c r="G515" s="375"/>
      <c r="H515" s="375"/>
      <c r="I515" s="375"/>
      <c r="J515" s="378">
        <v>136600</v>
      </c>
    </row>
    <row r="516" spans="1:10" s="358" customFormat="1" x14ac:dyDescent="0.2">
      <c r="A516" s="375" t="s">
        <v>165</v>
      </c>
      <c r="B516" s="375" t="s">
        <v>143</v>
      </c>
      <c r="C516" s="376" t="s">
        <v>45</v>
      </c>
      <c r="D516" s="377">
        <v>37043</v>
      </c>
      <c r="E516" s="375" t="s">
        <v>371</v>
      </c>
      <c r="F516" s="375"/>
      <c r="G516" s="375"/>
      <c r="H516" s="375"/>
      <c r="I516" s="375"/>
      <c r="J516" s="378">
        <v>147700</v>
      </c>
    </row>
    <row r="517" spans="1:10" s="358" customFormat="1" x14ac:dyDescent="0.2">
      <c r="A517" s="375" t="s">
        <v>165</v>
      </c>
      <c r="B517" s="375" t="s">
        <v>143</v>
      </c>
      <c r="C517" s="376" t="s">
        <v>45</v>
      </c>
      <c r="D517" s="377">
        <v>37043</v>
      </c>
      <c r="E517" s="375" t="s">
        <v>371</v>
      </c>
      <c r="F517" s="375"/>
      <c r="G517" s="375"/>
      <c r="H517" s="375"/>
      <c r="I517" s="375"/>
      <c r="J517" s="378">
        <v>152800</v>
      </c>
    </row>
    <row r="518" spans="1:10" s="358" customFormat="1" x14ac:dyDescent="0.2">
      <c r="A518" s="375" t="s">
        <v>165</v>
      </c>
      <c r="B518" s="375" t="s">
        <v>143</v>
      </c>
      <c r="C518" s="376" t="s">
        <v>45</v>
      </c>
      <c r="D518" s="377">
        <v>37043</v>
      </c>
      <c r="E518" s="375" t="s">
        <v>371</v>
      </c>
      <c r="F518" s="375"/>
      <c r="G518" s="375"/>
      <c r="H518" s="375"/>
      <c r="I518" s="375"/>
      <c r="J518" s="378">
        <v>272000</v>
      </c>
    </row>
    <row r="519" spans="1:10" s="358" customFormat="1" x14ac:dyDescent="0.2">
      <c r="A519" s="375" t="s">
        <v>165</v>
      </c>
      <c r="B519" s="375" t="s">
        <v>143</v>
      </c>
      <c r="C519" s="376" t="s">
        <v>45</v>
      </c>
      <c r="D519" s="377">
        <v>37043</v>
      </c>
      <c r="E519" s="375" t="s">
        <v>371</v>
      </c>
      <c r="F519" s="375"/>
      <c r="G519" s="375"/>
      <c r="H519" s="375"/>
      <c r="I519" s="375"/>
      <c r="J519" s="378">
        <v>312000</v>
      </c>
    </row>
    <row r="520" spans="1:10" s="358" customFormat="1" x14ac:dyDescent="0.2">
      <c r="A520" s="375" t="s">
        <v>165</v>
      </c>
      <c r="B520" s="375" t="s">
        <v>143</v>
      </c>
      <c r="C520" s="376" t="s">
        <v>45</v>
      </c>
      <c r="D520" s="377">
        <v>37043</v>
      </c>
      <c r="E520" s="375" t="s">
        <v>371</v>
      </c>
      <c r="F520" s="375"/>
      <c r="G520" s="375"/>
      <c r="H520" s="375"/>
      <c r="I520" s="375"/>
      <c r="J520" s="378">
        <v>358500</v>
      </c>
    </row>
    <row r="521" spans="1:10" s="358" customFormat="1" x14ac:dyDescent="0.2">
      <c r="A521" s="375" t="s">
        <v>165</v>
      </c>
      <c r="B521" s="375" t="s">
        <v>143</v>
      </c>
      <c r="C521" s="376" t="s">
        <v>45</v>
      </c>
      <c r="D521" s="377">
        <v>37043</v>
      </c>
      <c r="E521" s="375" t="s">
        <v>371</v>
      </c>
      <c r="F521" s="375"/>
      <c r="G521" s="375"/>
      <c r="H521" s="375"/>
      <c r="I521" s="375"/>
      <c r="J521" s="378">
        <v>376000</v>
      </c>
    </row>
    <row r="522" spans="1:10" s="358" customFormat="1" x14ac:dyDescent="0.2">
      <c r="A522" s="375" t="s">
        <v>165</v>
      </c>
      <c r="B522" s="375" t="s">
        <v>143</v>
      </c>
      <c r="C522" s="376" t="s">
        <v>45</v>
      </c>
      <c r="D522" s="377">
        <v>37043</v>
      </c>
      <c r="E522" s="375" t="s">
        <v>371</v>
      </c>
      <c r="F522" s="375"/>
      <c r="G522" s="375"/>
      <c r="H522" s="375"/>
      <c r="I522" s="375"/>
      <c r="J522" s="378">
        <v>392000</v>
      </c>
    </row>
    <row r="523" spans="1:10" s="358" customFormat="1" x14ac:dyDescent="0.2">
      <c r="A523" s="375" t="s">
        <v>165</v>
      </c>
      <c r="B523" s="375" t="s">
        <v>143</v>
      </c>
      <c r="C523" s="376" t="s">
        <v>45</v>
      </c>
      <c r="D523" s="377">
        <v>37043</v>
      </c>
      <c r="E523" s="375" t="s">
        <v>371</v>
      </c>
      <c r="F523" s="375"/>
      <c r="G523" s="375"/>
      <c r="H523" s="375"/>
      <c r="I523" s="375"/>
      <c r="J523" s="378">
        <v>532800</v>
      </c>
    </row>
    <row r="524" spans="1:10" s="358" customFormat="1" x14ac:dyDescent="0.2">
      <c r="A524" s="375" t="s">
        <v>165</v>
      </c>
      <c r="B524" s="375" t="s">
        <v>143</v>
      </c>
      <c r="C524" s="376" t="s">
        <v>45</v>
      </c>
      <c r="D524" s="377">
        <v>37043</v>
      </c>
      <c r="E524" s="375" t="s">
        <v>371</v>
      </c>
      <c r="F524" s="375"/>
      <c r="G524" s="375"/>
      <c r="H524" s="375"/>
      <c r="I524" s="375"/>
      <c r="J524" s="378">
        <v>722200</v>
      </c>
    </row>
    <row r="525" spans="1:10" s="358" customFormat="1" x14ac:dyDescent="0.2">
      <c r="A525" s="375" t="s">
        <v>165</v>
      </c>
      <c r="B525" s="375" t="s">
        <v>143</v>
      </c>
      <c r="C525" s="376" t="s">
        <v>45</v>
      </c>
      <c r="D525" s="377">
        <v>37043</v>
      </c>
      <c r="E525" s="375" t="s">
        <v>371</v>
      </c>
      <c r="F525" s="375"/>
      <c r="G525" s="375"/>
      <c r="H525" s="375"/>
      <c r="I525" s="375"/>
      <c r="J525" s="378">
        <v>752000</v>
      </c>
    </row>
    <row r="526" spans="1:10" s="358" customFormat="1" x14ac:dyDescent="0.2">
      <c r="A526" s="375" t="s">
        <v>165</v>
      </c>
      <c r="B526" s="375" t="s">
        <v>143</v>
      </c>
      <c r="C526" s="376" t="s">
        <v>45</v>
      </c>
      <c r="D526" s="377">
        <v>37043</v>
      </c>
      <c r="E526" s="375" t="s">
        <v>371</v>
      </c>
      <c r="F526" s="375"/>
      <c r="G526" s="375"/>
      <c r="H526" s="375"/>
      <c r="I526" s="375"/>
      <c r="J526" s="378">
        <v>872280</v>
      </c>
    </row>
    <row r="527" spans="1:10" s="358" customFormat="1" x14ac:dyDescent="0.2">
      <c r="A527" s="375" t="s">
        <v>165</v>
      </c>
      <c r="B527" s="375" t="s">
        <v>143</v>
      </c>
      <c r="C527" s="376" t="s">
        <v>45</v>
      </c>
      <c r="D527" s="377">
        <v>37043</v>
      </c>
      <c r="E527" s="375" t="s">
        <v>371</v>
      </c>
      <c r="F527" s="375"/>
      <c r="G527" s="375"/>
      <c r="H527" s="375"/>
      <c r="I527" s="375"/>
      <c r="J527" s="378">
        <v>976000</v>
      </c>
    </row>
    <row r="528" spans="1:10" s="358" customFormat="1" x14ac:dyDescent="0.2">
      <c r="A528" s="375" t="s">
        <v>165</v>
      </c>
      <c r="B528" s="375" t="s">
        <v>143</v>
      </c>
      <c r="C528" s="376" t="s">
        <v>45</v>
      </c>
      <c r="D528" s="377">
        <v>37043</v>
      </c>
      <c r="E528" s="375" t="s">
        <v>371</v>
      </c>
      <c r="F528" s="375"/>
      <c r="G528" s="375"/>
      <c r="H528" s="375"/>
      <c r="I528" s="375"/>
      <c r="J528" s="378">
        <v>2328800</v>
      </c>
    </row>
    <row r="529" spans="1:11" s="358" customFormat="1" x14ac:dyDescent="0.2">
      <c r="A529" s="375" t="s">
        <v>165</v>
      </c>
      <c r="B529" s="375" t="s">
        <v>143</v>
      </c>
      <c r="C529" s="376" t="s">
        <v>45</v>
      </c>
      <c r="D529" s="377">
        <v>37043</v>
      </c>
      <c r="E529" s="375" t="s">
        <v>371</v>
      </c>
      <c r="F529" s="375"/>
      <c r="G529" s="375"/>
      <c r="H529" s="375"/>
      <c r="I529" s="375"/>
      <c r="J529" s="378">
        <v>4639200</v>
      </c>
    </row>
    <row r="530" spans="1:11" s="358" customFormat="1" x14ac:dyDescent="0.2">
      <c r="A530" s="375" t="s">
        <v>165</v>
      </c>
      <c r="B530" s="375" t="s">
        <v>143</v>
      </c>
      <c r="C530" s="376" t="s">
        <v>45</v>
      </c>
      <c r="D530" s="377">
        <v>37043</v>
      </c>
      <c r="E530" s="375" t="s">
        <v>371</v>
      </c>
      <c r="F530" s="375"/>
      <c r="G530" s="375"/>
      <c r="H530" s="375"/>
      <c r="I530" s="375"/>
      <c r="J530" s="378">
        <v>49440000</v>
      </c>
    </row>
    <row r="531" spans="1:11" s="379" customFormat="1" x14ac:dyDescent="0.2">
      <c r="A531" s="375" t="s">
        <v>126</v>
      </c>
      <c r="B531" s="375" t="s">
        <v>366</v>
      </c>
      <c r="C531" s="376" t="s">
        <v>162</v>
      </c>
      <c r="D531" s="377">
        <v>37012</v>
      </c>
      <c r="E531" s="375" t="s">
        <v>377</v>
      </c>
      <c r="F531" s="375"/>
      <c r="G531" s="375"/>
      <c r="H531" s="375"/>
      <c r="I531" s="375"/>
      <c r="J531" s="378">
        <v>-168000</v>
      </c>
    </row>
    <row r="532" spans="1:11" s="358" customFormat="1" x14ac:dyDescent="0.2">
      <c r="A532" s="375" t="s">
        <v>128</v>
      </c>
      <c r="B532" s="375" t="s">
        <v>359</v>
      </c>
      <c r="C532" s="376" t="s">
        <v>177</v>
      </c>
      <c r="D532" s="377">
        <v>37012</v>
      </c>
      <c r="E532" s="375" t="s">
        <v>456</v>
      </c>
      <c r="F532" s="375"/>
      <c r="G532" s="375"/>
      <c r="H532" s="375"/>
      <c r="I532" s="375"/>
      <c r="J532" s="378">
        <v>39225.300000000003</v>
      </c>
    </row>
    <row r="533" spans="1:11" s="358" customFormat="1" x14ac:dyDescent="0.2">
      <c r="A533" s="375" t="s">
        <v>128</v>
      </c>
      <c r="B533" s="375" t="s">
        <v>594</v>
      </c>
      <c r="C533" s="376" t="s">
        <v>148</v>
      </c>
      <c r="D533" s="377">
        <v>37012</v>
      </c>
      <c r="E533" s="375" t="s">
        <v>595</v>
      </c>
      <c r="F533" s="375"/>
      <c r="G533" s="375"/>
      <c r="H533" s="375"/>
      <c r="I533" s="375"/>
      <c r="J533" s="378">
        <v>94244.47</v>
      </c>
    </row>
    <row r="534" spans="1:11" s="358" customFormat="1" x14ac:dyDescent="0.2">
      <c r="A534" s="375" t="s">
        <v>165</v>
      </c>
      <c r="B534" s="375" t="s">
        <v>594</v>
      </c>
      <c r="C534" s="376" t="s">
        <v>148</v>
      </c>
      <c r="D534" s="377">
        <v>37012</v>
      </c>
      <c r="E534" s="375" t="s">
        <v>595</v>
      </c>
      <c r="F534" s="375"/>
      <c r="G534" s="375"/>
      <c r="H534" s="375"/>
      <c r="I534" s="375"/>
      <c r="J534" s="378">
        <v>61850.400000000001</v>
      </c>
    </row>
    <row r="535" spans="1:11" s="379" customFormat="1" x14ac:dyDescent="0.2">
      <c r="A535" s="380" t="s">
        <v>165</v>
      </c>
      <c r="B535" s="380" t="s">
        <v>146</v>
      </c>
      <c r="C535" s="381" t="s">
        <v>148</v>
      </c>
      <c r="D535" s="382">
        <v>37012</v>
      </c>
      <c r="E535" s="380" t="s">
        <v>252</v>
      </c>
      <c r="F535" s="380"/>
      <c r="G535" s="380"/>
      <c r="H535" s="380"/>
      <c r="I535" s="380"/>
      <c r="J535" s="383">
        <v>3069.6</v>
      </c>
    </row>
    <row r="536" spans="1:11" s="358" customFormat="1" x14ac:dyDescent="0.2">
      <c r="A536" s="375" t="s">
        <v>165</v>
      </c>
      <c r="B536" s="375" t="s">
        <v>493</v>
      </c>
      <c r="C536" s="376" t="s">
        <v>148</v>
      </c>
      <c r="D536" s="377">
        <v>37012</v>
      </c>
      <c r="E536" s="375" t="s">
        <v>494</v>
      </c>
      <c r="F536" s="375"/>
      <c r="G536" s="375"/>
      <c r="H536" s="375"/>
      <c r="I536" s="375"/>
      <c r="J536" s="378">
        <v>91500</v>
      </c>
    </row>
    <row r="537" spans="1:11" s="358" customFormat="1" x14ac:dyDescent="0.2">
      <c r="A537" s="375" t="s">
        <v>126</v>
      </c>
      <c r="B537" s="375" t="s">
        <v>352</v>
      </c>
      <c r="C537" s="376" t="s">
        <v>162</v>
      </c>
      <c r="D537" s="377">
        <v>37012</v>
      </c>
      <c r="E537" s="375" t="s">
        <v>378</v>
      </c>
      <c r="F537" s="375"/>
      <c r="G537" s="375"/>
      <c r="H537" s="375"/>
      <c r="I537" s="375"/>
      <c r="J537" s="378">
        <v>325600</v>
      </c>
    </row>
    <row r="538" spans="1:11" s="379" customFormat="1" x14ac:dyDescent="0.2">
      <c r="A538" s="375" t="s">
        <v>127</v>
      </c>
      <c r="B538" s="375" t="s">
        <v>352</v>
      </c>
      <c r="C538" s="376" t="s">
        <v>162</v>
      </c>
      <c r="D538" s="377">
        <v>37012</v>
      </c>
      <c r="E538" s="375" t="s">
        <v>427</v>
      </c>
      <c r="F538" s="375"/>
      <c r="G538" s="375"/>
      <c r="H538" s="375"/>
      <c r="I538" s="375"/>
      <c r="J538" s="378">
        <v>-2244000</v>
      </c>
    </row>
    <row r="539" spans="1:11" s="379" customFormat="1" x14ac:dyDescent="0.2">
      <c r="A539" s="375" t="s">
        <v>150</v>
      </c>
      <c r="B539" s="375" t="s">
        <v>352</v>
      </c>
      <c r="C539" s="376" t="s">
        <v>177</v>
      </c>
      <c r="D539" s="377">
        <v>37012</v>
      </c>
      <c r="E539" s="375" t="s">
        <v>502</v>
      </c>
      <c r="F539" s="375"/>
      <c r="G539" s="375"/>
      <c r="H539" s="375"/>
      <c r="I539" s="375"/>
      <c r="J539" s="378">
        <v>1285.2</v>
      </c>
    </row>
    <row r="540" spans="1:11" s="379" customFormat="1" x14ac:dyDescent="0.2">
      <c r="A540" s="380" t="s">
        <v>150</v>
      </c>
      <c r="B540" s="380" t="s">
        <v>352</v>
      </c>
      <c r="C540" s="381" t="s">
        <v>177</v>
      </c>
      <c r="D540" s="382">
        <v>37012</v>
      </c>
      <c r="E540" s="380" t="s">
        <v>261</v>
      </c>
      <c r="F540" s="380"/>
      <c r="G540" s="380"/>
      <c r="H540" s="380"/>
      <c r="I540" s="380"/>
      <c r="J540" s="383">
        <v>2000</v>
      </c>
    </row>
    <row r="541" spans="1:11" s="379" customFormat="1" ht="23.25" customHeight="1" x14ac:dyDescent="0.2">
      <c r="A541" s="375" t="s">
        <v>128</v>
      </c>
      <c r="B541" s="375" t="s">
        <v>457</v>
      </c>
      <c r="C541" s="376" t="s">
        <v>281</v>
      </c>
      <c r="D541" s="377">
        <v>36982</v>
      </c>
      <c r="E541" s="497" t="s">
        <v>458</v>
      </c>
      <c r="F541" s="497"/>
      <c r="G541" s="497"/>
      <c r="H541" s="497"/>
      <c r="I541" s="375"/>
      <c r="J541" s="378">
        <v>-65160</v>
      </c>
    </row>
    <row r="542" spans="1:11" s="360" customFormat="1" x14ac:dyDescent="0.2">
      <c r="A542" s="369" t="s">
        <v>128</v>
      </c>
      <c r="B542" s="369" t="s">
        <v>357</v>
      </c>
      <c r="C542" s="370" t="s">
        <v>132</v>
      </c>
      <c r="D542" s="371">
        <v>36982</v>
      </c>
      <c r="E542" s="369" t="s">
        <v>524</v>
      </c>
      <c r="F542" s="369"/>
      <c r="G542" s="369"/>
      <c r="H542" s="369"/>
      <c r="I542" s="369"/>
      <c r="J542" s="372">
        <v>-2940</v>
      </c>
    </row>
    <row r="543" spans="1:11" s="379" customFormat="1" x14ac:dyDescent="0.2">
      <c r="A543" s="363" t="s">
        <v>165</v>
      </c>
      <c r="B543" s="363" t="s">
        <v>369</v>
      </c>
      <c r="C543" s="364" t="s">
        <v>45</v>
      </c>
      <c r="D543" s="365">
        <v>36982</v>
      </c>
      <c r="E543" s="363" t="s">
        <v>219</v>
      </c>
      <c r="F543" s="363"/>
      <c r="G543" s="363"/>
      <c r="H543" s="363"/>
      <c r="I543" s="363"/>
      <c r="J543" s="367">
        <v>-528600</v>
      </c>
      <c r="K543" s="473"/>
    </row>
    <row r="544" spans="1:11" s="379" customFormat="1" x14ac:dyDescent="0.2">
      <c r="A544" s="363" t="s">
        <v>128</v>
      </c>
      <c r="B544" s="363" t="s">
        <v>596</v>
      </c>
      <c r="C544" s="364" t="s">
        <v>45</v>
      </c>
      <c r="D544" s="365">
        <v>36982</v>
      </c>
      <c r="E544" s="363" t="s">
        <v>219</v>
      </c>
      <c r="F544" s="363"/>
      <c r="G544" s="363"/>
      <c r="H544" s="363"/>
      <c r="I544" s="363"/>
      <c r="J544" s="367">
        <v>-1659564</v>
      </c>
      <c r="K544" s="473"/>
    </row>
    <row r="545" spans="1:11" s="379" customFormat="1" x14ac:dyDescent="0.2">
      <c r="A545" s="363" t="s">
        <v>128</v>
      </c>
      <c r="B545" s="363" t="s">
        <v>596</v>
      </c>
      <c r="C545" s="364" t="s">
        <v>45</v>
      </c>
      <c r="D545" s="365">
        <v>36982</v>
      </c>
      <c r="E545" s="363" t="s">
        <v>219</v>
      </c>
      <c r="F545" s="363"/>
      <c r="G545" s="363"/>
      <c r="H545" s="363"/>
      <c r="I545" s="363"/>
      <c r="J545" s="367">
        <v>-1047606</v>
      </c>
      <c r="K545" s="473"/>
    </row>
    <row r="546" spans="1:11" s="379" customFormat="1" ht="23.25" customHeight="1" x14ac:dyDescent="0.2">
      <c r="A546" s="375" t="s">
        <v>128</v>
      </c>
      <c r="B546" s="375" t="s">
        <v>355</v>
      </c>
      <c r="C546" s="376" t="s">
        <v>134</v>
      </c>
      <c r="D546" s="377">
        <v>37012</v>
      </c>
      <c r="E546" s="497" t="s">
        <v>459</v>
      </c>
      <c r="F546" s="497"/>
      <c r="G546" s="497"/>
      <c r="H546" s="497"/>
      <c r="I546" s="375"/>
      <c r="J546" s="378">
        <v>5000</v>
      </c>
    </row>
    <row r="547" spans="1:11" s="379" customFormat="1" x14ac:dyDescent="0.2">
      <c r="A547" s="380" t="s">
        <v>126</v>
      </c>
      <c r="B547" s="380" t="s">
        <v>293</v>
      </c>
      <c r="C547" s="381" t="s">
        <v>162</v>
      </c>
      <c r="D547" s="382">
        <v>37012</v>
      </c>
      <c r="E547" s="380" t="s">
        <v>512</v>
      </c>
      <c r="F547" s="380"/>
      <c r="G547" s="380"/>
      <c r="H547" s="380"/>
      <c r="I547" s="380"/>
      <c r="J547" s="383">
        <v>-84360</v>
      </c>
    </row>
    <row r="548" spans="1:11" s="379" customFormat="1" x14ac:dyDescent="0.2">
      <c r="A548" s="375" t="s">
        <v>126</v>
      </c>
      <c r="B548" s="375" t="s">
        <v>293</v>
      </c>
      <c r="C548" s="376" t="s">
        <v>162</v>
      </c>
      <c r="D548" s="377">
        <v>37012</v>
      </c>
      <c r="E548" s="375" t="s">
        <v>379</v>
      </c>
      <c r="F548" s="375"/>
      <c r="G548" s="375"/>
      <c r="H548" s="375"/>
      <c r="I548" s="375"/>
      <c r="J548" s="378">
        <v>-28120</v>
      </c>
    </row>
    <row r="549" spans="1:11" s="358" customFormat="1" ht="12.75" customHeight="1" x14ac:dyDescent="0.2">
      <c r="A549" s="375" t="s">
        <v>127</v>
      </c>
      <c r="B549" s="375" t="s">
        <v>293</v>
      </c>
      <c r="C549" s="376" t="s">
        <v>162</v>
      </c>
      <c r="D549" s="377">
        <v>37012</v>
      </c>
      <c r="E549" s="375" t="s">
        <v>428</v>
      </c>
      <c r="F549" s="375"/>
      <c r="G549" s="375"/>
      <c r="H549" s="375"/>
      <c r="I549" s="375"/>
      <c r="J549" s="378">
        <v>193600</v>
      </c>
    </row>
    <row r="550" spans="1:11" s="358" customFormat="1" ht="21.75" customHeight="1" x14ac:dyDescent="0.2">
      <c r="A550" s="375" t="s">
        <v>126</v>
      </c>
      <c r="B550" s="375" t="s">
        <v>133</v>
      </c>
      <c r="C550" s="376" t="s">
        <v>162</v>
      </c>
      <c r="D550" s="377">
        <v>37012</v>
      </c>
      <c r="E550" s="497" t="s">
        <v>380</v>
      </c>
      <c r="F550" s="497"/>
      <c r="G550" s="497"/>
      <c r="H550" s="497"/>
      <c r="I550" s="375"/>
      <c r="J550" s="378">
        <v>122125</v>
      </c>
    </row>
    <row r="551" spans="1:11" s="379" customFormat="1" x14ac:dyDescent="0.2">
      <c r="A551" s="375" t="s">
        <v>127</v>
      </c>
      <c r="B551" s="375" t="s">
        <v>145</v>
      </c>
      <c r="C551" s="376" t="s">
        <v>162</v>
      </c>
      <c r="D551" s="377">
        <v>37012</v>
      </c>
      <c r="E551" s="375" t="s">
        <v>429</v>
      </c>
      <c r="F551" s="375"/>
      <c r="G551" s="375"/>
      <c r="H551" s="375"/>
      <c r="I551" s="375"/>
      <c r="J551" s="378">
        <v>-956800</v>
      </c>
    </row>
    <row r="552" spans="1:11" s="358" customFormat="1" x14ac:dyDescent="0.2">
      <c r="A552" s="375" t="s">
        <v>128</v>
      </c>
      <c r="B552" s="375" t="s">
        <v>129</v>
      </c>
      <c r="C552" s="376" t="s">
        <v>45</v>
      </c>
      <c r="D552" s="377">
        <v>37012</v>
      </c>
      <c r="E552" s="375" t="s">
        <v>193</v>
      </c>
      <c r="F552" s="375"/>
      <c r="G552" s="375"/>
      <c r="H552" s="375"/>
      <c r="I552" s="375"/>
      <c r="J552" s="378">
        <v>1002056</v>
      </c>
    </row>
    <row r="553" spans="1:11" s="379" customFormat="1" x14ac:dyDescent="0.2">
      <c r="A553" s="375" t="s">
        <v>128</v>
      </c>
      <c r="B553" s="375" t="s">
        <v>135</v>
      </c>
      <c r="C553" s="376" t="s">
        <v>136</v>
      </c>
      <c r="D553" s="377">
        <v>37012</v>
      </c>
      <c r="E553" s="375" t="s">
        <v>460</v>
      </c>
      <c r="F553" s="375"/>
      <c r="G553" s="375"/>
      <c r="H553" s="375"/>
      <c r="I553" s="375"/>
      <c r="J553" s="378">
        <v>1686.44</v>
      </c>
    </row>
    <row r="554" spans="1:11" s="379" customFormat="1" x14ac:dyDescent="0.2">
      <c r="A554" s="375" t="s">
        <v>128</v>
      </c>
      <c r="B554" s="375" t="s">
        <v>135</v>
      </c>
      <c r="C554" s="376" t="s">
        <v>136</v>
      </c>
      <c r="D554" s="377">
        <v>37012</v>
      </c>
      <c r="E554" s="375" t="s">
        <v>465</v>
      </c>
      <c r="F554" s="375"/>
      <c r="G554" s="375"/>
      <c r="H554" s="375"/>
      <c r="I554" s="375"/>
      <c r="J554" s="378">
        <v>6325.14</v>
      </c>
    </row>
    <row r="555" spans="1:11" s="359" customFormat="1" x14ac:dyDescent="0.2">
      <c r="A555" s="375" t="s">
        <v>128</v>
      </c>
      <c r="B555" s="375" t="s">
        <v>135</v>
      </c>
      <c r="C555" s="376" t="s">
        <v>136</v>
      </c>
      <c r="D555" s="377">
        <v>37012</v>
      </c>
      <c r="E555" s="375" t="s">
        <v>462</v>
      </c>
      <c r="F555" s="375"/>
      <c r="G555" s="375"/>
      <c r="H555" s="375"/>
      <c r="I555" s="375"/>
      <c r="J555" s="378">
        <v>16832.939999999999</v>
      </c>
    </row>
    <row r="556" spans="1:11" s="359" customFormat="1" ht="22.5" customHeight="1" x14ac:dyDescent="0.2">
      <c r="A556" s="375" t="s">
        <v>128</v>
      </c>
      <c r="B556" s="375" t="s">
        <v>135</v>
      </c>
      <c r="C556" s="376" t="s">
        <v>136</v>
      </c>
      <c r="D556" s="377">
        <v>37012</v>
      </c>
      <c r="E556" s="497" t="s">
        <v>463</v>
      </c>
      <c r="F556" s="497"/>
      <c r="G556" s="497"/>
      <c r="H556" s="497"/>
      <c r="I556" s="375"/>
      <c r="J556" s="378">
        <v>21261.16</v>
      </c>
    </row>
    <row r="557" spans="1:11" s="358" customFormat="1" x14ac:dyDescent="0.2">
      <c r="A557" s="375" t="s">
        <v>128</v>
      </c>
      <c r="B557" s="375" t="s">
        <v>135</v>
      </c>
      <c r="C557" s="376" t="s">
        <v>136</v>
      </c>
      <c r="D557" s="377">
        <v>37012</v>
      </c>
      <c r="E557" s="375" t="s">
        <v>466</v>
      </c>
      <c r="F557" s="375"/>
      <c r="G557" s="375"/>
      <c r="H557" s="375"/>
      <c r="I557" s="375"/>
      <c r="J557" s="378">
        <v>83075.740000000005</v>
      </c>
    </row>
    <row r="558" spans="1:11" s="358" customFormat="1" x14ac:dyDescent="0.2">
      <c r="A558" s="375" t="s">
        <v>128</v>
      </c>
      <c r="B558" s="375" t="s">
        <v>135</v>
      </c>
      <c r="C558" s="376" t="s">
        <v>136</v>
      </c>
      <c r="D558" s="377">
        <v>37012</v>
      </c>
      <c r="E558" s="375" t="s">
        <v>461</v>
      </c>
      <c r="F558" s="375"/>
      <c r="G558" s="375"/>
      <c r="H558" s="375"/>
      <c r="I558" s="375"/>
      <c r="J558" s="378">
        <v>291688.28000000003</v>
      </c>
    </row>
    <row r="559" spans="1:11" s="358" customFormat="1" x14ac:dyDescent="0.2">
      <c r="A559" s="375" t="s">
        <v>128</v>
      </c>
      <c r="B559" s="375" t="s">
        <v>135</v>
      </c>
      <c r="C559" s="376" t="s">
        <v>136</v>
      </c>
      <c r="D559" s="377">
        <v>37012</v>
      </c>
      <c r="E559" s="375" t="s">
        <v>464</v>
      </c>
      <c r="F559" s="375"/>
      <c r="G559" s="375"/>
      <c r="H559" s="375"/>
      <c r="I559" s="375"/>
      <c r="J559" s="378">
        <v>26424192.489999998</v>
      </c>
    </row>
    <row r="560" spans="1:11" s="379" customFormat="1" x14ac:dyDescent="0.2">
      <c r="A560" s="375" t="s">
        <v>165</v>
      </c>
      <c r="B560" s="375" t="s">
        <v>135</v>
      </c>
      <c r="C560" s="376" t="s">
        <v>136</v>
      </c>
      <c r="D560" s="377">
        <v>37012</v>
      </c>
      <c r="E560" s="375" t="s">
        <v>495</v>
      </c>
      <c r="F560" s="375"/>
      <c r="G560" s="375"/>
      <c r="H560" s="375"/>
      <c r="I560" s="375"/>
      <c r="J560" s="378">
        <v>-23891.5</v>
      </c>
    </row>
    <row r="561" spans="1:10" s="379" customFormat="1" x14ac:dyDescent="0.2">
      <c r="A561" s="375" t="s">
        <v>165</v>
      </c>
      <c r="B561" s="375" t="s">
        <v>135</v>
      </c>
      <c r="C561" s="376" t="s">
        <v>136</v>
      </c>
      <c r="D561" s="377">
        <v>37012</v>
      </c>
      <c r="E561" s="375" t="s">
        <v>496</v>
      </c>
      <c r="F561" s="375"/>
      <c r="G561" s="375"/>
      <c r="H561" s="375"/>
      <c r="I561" s="375"/>
      <c r="J561" s="378">
        <v>-3577</v>
      </c>
    </row>
    <row r="562" spans="1:10" s="358" customFormat="1" ht="24" customHeight="1" x14ac:dyDescent="0.2">
      <c r="A562" s="380" t="s">
        <v>165</v>
      </c>
      <c r="B562" s="380" t="s">
        <v>135</v>
      </c>
      <c r="C562" s="381" t="s">
        <v>136</v>
      </c>
      <c r="D562" s="382">
        <v>37012</v>
      </c>
      <c r="E562" s="497" t="s">
        <v>255</v>
      </c>
      <c r="F562" s="497"/>
      <c r="G562" s="497"/>
      <c r="H562" s="497"/>
      <c r="I562" s="380"/>
      <c r="J562" s="383">
        <v>84383.38</v>
      </c>
    </row>
    <row r="563" spans="1:10" s="358" customFormat="1" x14ac:dyDescent="0.2">
      <c r="A563" s="375" t="s">
        <v>150</v>
      </c>
      <c r="B563" s="375" t="s">
        <v>135</v>
      </c>
      <c r="C563" s="376" t="s">
        <v>136</v>
      </c>
      <c r="D563" s="377">
        <v>37012</v>
      </c>
      <c r="E563" s="375" t="s">
        <v>503</v>
      </c>
      <c r="F563" s="375"/>
      <c r="G563" s="375"/>
      <c r="H563" s="375"/>
      <c r="I563" s="375"/>
      <c r="J563" s="378">
        <v>52632</v>
      </c>
    </row>
    <row r="564" spans="1:10" s="358" customFormat="1" x14ac:dyDescent="0.2">
      <c r="A564" s="375" t="s">
        <v>126</v>
      </c>
      <c r="B564" s="375" t="s">
        <v>55</v>
      </c>
      <c r="C564" s="376" t="s">
        <v>162</v>
      </c>
      <c r="D564" s="377">
        <v>37012</v>
      </c>
      <c r="E564" s="375" t="s">
        <v>381</v>
      </c>
      <c r="F564" s="375"/>
      <c r="G564" s="375"/>
      <c r="H564" s="375"/>
      <c r="I564" s="375"/>
      <c r="J564" s="378">
        <v>246400</v>
      </c>
    </row>
    <row r="565" spans="1:10" s="379" customFormat="1" ht="24" customHeight="1" x14ac:dyDescent="0.2">
      <c r="A565" s="375" t="s">
        <v>128</v>
      </c>
      <c r="B565" s="375" t="s">
        <v>174</v>
      </c>
      <c r="C565" s="376" t="s">
        <v>136</v>
      </c>
      <c r="D565" s="377">
        <v>37012</v>
      </c>
      <c r="E565" s="497" t="s">
        <v>468</v>
      </c>
      <c r="F565" s="497"/>
      <c r="G565" s="497"/>
      <c r="H565" s="497"/>
      <c r="I565" s="375"/>
      <c r="J565" s="378">
        <v>-14413.25</v>
      </c>
    </row>
    <row r="566" spans="1:10" s="379" customFormat="1" x14ac:dyDescent="0.2">
      <c r="A566" s="375" t="s">
        <v>128</v>
      </c>
      <c r="B566" s="375" t="s">
        <v>174</v>
      </c>
      <c r="C566" s="376" t="s">
        <v>136</v>
      </c>
      <c r="D566" s="377">
        <v>37012</v>
      </c>
      <c r="E566" s="375" t="s">
        <v>470</v>
      </c>
      <c r="F566" s="375"/>
      <c r="G566" s="375"/>
      <c r="H566" s="375"/>
      <c r="I566" s="375"/>
      <c r="J566" s="378">
        <v>-12037.7</v>
      </c>
    </row>
    <row r="567" spans="1:10" s="379" customFormat="1" x14ac:dyDescent="0.2">
      <c r="A567" s="375" t="s">
        <v>128</v>
      </c>
      <c r="B567" s="375" t="s">
        <v>174</v>
      </c>
      <c r="C567" s="376" t="s">
        <v>136</v>
      </c>
      <c r="D567" s="377">
        <v>37012</v>
      </c>
      <c r="E567" s="375" t="s">
        <v>467</v>
      </c>
      <c r="F567" s="375"/>
      <c r="G567" s="375"/>
      <c r="H567" s="375"/>
      <c r="I567" s="375"/>
      <c r="J567" s="378">
        <v>-1843</v>
      </c>
    </row>
    <row r="568" spans="1:10" s="379" customFormat="1" x14ac:dyDescent="0.2">
      <c r="A568" s="380" t="s">
        <v>128</v>
      </c>
      <c r="B568" s="380" t="s">
        <v>174</v>
      </c>
      <c r="C568" s="381" t="s">
        <v>136</v>
      </c>
      <c r="D568" s="382">
        <v>37012</v>
      </c>
      <c r="E568" s="380" t="s">
        <v>579</v>
      </c>
      <c r="F568" s="380"/>
      <c r="G568" s="380"/>
      <c r="H568" s="380"/>
      <c r="I568" s="380"/>
      <c r="J568" s="383">
        <v>3655</v>
      </c>
    </row>
    <row r="569" spans="1:10" s="359" customFormat="1" x14ac:dyDescent="0.2">
      <c r="A569" s="375" t="s">
        <v>128</v>
      </c>
      <c r="B569" s="375" t="s">
        <v>174</v>
      </c>
      <c r="C569" s="376" t="s">
        <v>136</v>
      </c>
      <c r="D569" s="377">
        <v>37012</v>
      </c>
      <c r="E569" s="375" t="s">
        <v>470</v>
      </c>
      <c r="F569" s="375"/>
      <c r="G569" s="375"/>
      <c r="H569" s="375"/>
      <c r="I569" s="375"/>
      <c r="J569" s="378">
        <v>19897.59</v>
      </c>
    </row>
    <row r="570" spans="1:10" s="358" customFormat="1" x14ac:dyDescent="0.2">
      <c r="A570" s="375" t="s">
        <v>128</v>
      </c>
      <c r="B570" s="375" t="s">
        <v>174</v>
      </c>
      <c r="C570" s="376" t="s">
        <v>136</v>
      </c>
      <c r="D570" s="377">
        <v>37012</v>
      </c>
      <c r="E570" s="375" t="s">
        <v>469</v>
      </c>
      <c r="F570" s="375"/>
      <c r="G570" s="375"/>
      <c r="H570" s="375"/>
      <c r="I570" s="375"/>
      <c r="J570" s="378">
        <v>25169.02</v>
      </c>
    </row>
    <row r="571" spans="1:10" s="358" customFormat="1" x14ac:dyDescent="0.2">
      <c r="A571" s="380" t="s">
        <v>128</v>
      </c>
      <c r="B571" s="380" t="s">
        <v>174</v>
      </c>
      <c r="C571" s="381" t="s">
        <v>136</v>
      </c>
      <c r="D571" s="382">
        <v>37012</v>
      </c>
      <c r="E571" s="380" t="s">
        <v>581</v>
      </c>
      <c r="F571" s="380"/>
      <c r="G571" s="380"/>
      <c r="H571" s="380"/>
      <c r="I571" s="380"/>
      <c r="J571" s="383">
        <v>197583.66</v>
      </c>
    </row>
    <row r="572" spans="1:10" s="379" customFormat="1" x14ac:dyDescent="0.2">
      <c r="A572" s="380" t="s">
        <v>165</v>
      </c>
      <c r="B572" s="380" t="s">
        <v>174</v>
      </c>
      <c r="C572" s="381" t="s">
        <v>136</v>
      </c>
      <c r="D572" s="382">
        <v>37012</v>
      </c>
      <c r="E572" s="380" t="s">
        <v>256</v>
      </c>
      <c r="F572" s="380"/>
      <c r="G572" s="380"/>
      <c r="H572" s="380"/>
      <c r="I572" s="380"/>
      <c r="J572" s="383">
        <v>-186838.22</v>
      </c>
    </row>
    <row r="573" spans="1:10" s="379" customFormat="1" x14ac:dyDescent="0.2">
      <c r="A573" s="375" t="s">
        <v>165</v>
      </c>
      <c r="B573" s="375" t="s">
        <v>174</v>
      </c>
      <c r="C573" s="376" t="s">
        <v>136</v>
      </c>
      <c r="D573" s="377">
        <v>37012</v>
      </c>
      <c r="E573" s="375" t="s">
        <v>497</v>
      </c>
      <c r="F573" s="375"/>
      <c r="G573" s="375"/>
      <c r="H573" s="375"/>
      <c r="I573" s="375"/>
      <c r="J573" s="378">
        <v>-22986.47</v>
      </c>
    </row>
    <row r="574" spans="1:10" s="379" customFormat="1" ht="20.25" customHeight="1" x14ac:dyDescent="0.2">
      <c r="A574" s="375" t="s">
        <v>165</v>
      </c>
      <c r="B574" s="375" t="s">
        <v>174</v>
      </c>
      <c r="C574" s="376" t="s">
        <v>136</v>
      </c>
      <c r="D574" s="377">
        <v>37012</v>
      </c>
      <c r="E574" s="497" t="s">
        <v>507</v>
      </c>
      <c r="F574" s="497"/>
      <c r="G574" s="497"/>
      <c r="H574" s="497"/>
      <c r="I574" s="375"/>
      <c r="J574" s="378">
        <v>1837.36</v>
      </c>
    </row>
    <row r="575" spans="1:10" s="359" customFormat="1" x14ac:dyDescent="0.2">
      <c r="A575" s="375" t="s">
        <v>165</v>
      </c>
      <c r="B575" s="375" t="s">
        <v>174</v>
      </c>
      <c r="C575" s="376" t="s">
        <v>136</v>
      </c>
      <c r="D575" s="377">
        <v>37012</v>
      </c>
      <c r="E575" s="375" t="s">
        <v>497</v>
      </c>
      <c r="F575" s="375"/>
      <c r="G575" s="375"/>
      <c r="H575" s="375"/>
      <c r="I575" s="375"/>
      <c r="J575" s="378">
        <v>13821.1</v>
      </c>
    </row>
    <row r="576" spans="1:10" s="358" customFormat="1" x14ac:dyDescent="0.2">
      <c r="A576" s="375" t="s">
        <v>124</v>
      </c>
      <c r="B576" s="375" t="s">
        <v>174</v>
      </c>
      <c r="C576" s="376" t="s">
        <v>136</v>
      </c>
      <c r="D576" s="377">
        <v>37043</v>
      </c>
      <c r="E576" s="375" t="s">
        <v>371</v>
      </c>
      <c r="F576" s="375"/>
      <c r="G576" s="375"/>
      <c r="H576" s="375"/>
      <c r="I576" s="375"/>
      <c r="J576" s="378">
        <v>141970.85999999999</v>
      </c>
    </row>
    <row r="577" spans="1:10" s="379" customFormat="1" ht="24" customHeight="1" x14ac:dyDescent="0.2">
      <c r="A577" s="375" t="s">
        <v>150</v>
      </c>
      <c r="B577" s="375" t="s">
        <v>68</v>
      </c>
      <c r="C577" s="376" t="s">
        <v>471</v>
      </c>
      <c r="D577" s="377">
        <v>36951</v>
      </c>
      <c r="E577" s="497" t="s">
        <v>504</v>
      </c>
      <c r="F577" s="497"/>
      <c r="G577" s="497"/>
      <c r="H577" s="497"/>
      <c r="I577" s="375"/>
      <c r="J577" s="378">
        <v>1909.2</v>
      </c>
    </row>
    <row r="578" spans="1:10" s="358" customFormat="1" ht="20.25" customHeight="1" x14ac:dyDescent="0.2">
      <c r="A578" s="375" t="s">
        <v>150</v>
      </c>
      <c r="B578" s="375" t="s">
        <v>68</v>
      </c>
      <c r="C578" s="376" t="s">
        <v>471</v>
      </c>
      <c r="D578" s="377">
        <v>36951</v>
      </c>
      <c r="E578" s="497" t="s">
        <v>505</v>
      </c>
      <c r="F578" s="497"/>
      <c r="G578" s="497"/>
      <c r="H578" s="497"/>
      <c r="I578" s="375"/>
      <c r="J578" s="378">
        <v>43411.8</v>
      </c>
    </row>
    <row r="579" spans="1:10" s="379" customFormat="1" x14ac:dyDescent="0.2">
      <c r="A579" s="375" t="s">
        <v>165</v>
      </c>
      <c r="B579" s="375" t="s">
        <v>68</v>
      </c>
      <c r="C579" s="376" t="s">
        <v>471</v>
      </c>
      <c r="D579" s="377">
        <v>37012</v>
      </c>
      <c r="E579" s="375" t="s">
        <v>498</v>
      </c>
      <c r="F579" s="375"/>
      <c r="G579" s="375"/>
      <c r="H579" s="375"/>
      <c r="I579" s="375"/>
      <c r="J579" s="378">
        <v>5550</v>
      </c>
    </row>
    <row r="580" spans="1:10" s="379" customFormat="1" x14ac:dyDescent="0.2">
      <c r="A580" s="375" t="s">
        <v>128</v>
      </c>
      <c r="B580" s="375" t="s">
        <v>72</v>
      </c>
      <c r="C580" s="376" t="s">
        <v>471</v>
      </c>
      <c r="D580" s="377">
        <v>36982</v>
      </c>
      <c r="E580" s="375" t="s">
        <v>472</v>
      </c>
      <c r="F580" s="375"/>
      <c r="G580" s="375"/>
      <c r="H580" s="375"/>
      <c r="I580" s="375"/>
      <c r="J580" s="378">
        <v>2350</v>
      </c>
    </row>
    <row r="581" spans="1:10" s="358" customFormat="1" x14ac:dyDescent="0.2">
      <c r="A581" s="375" t="s">
        <v>126</v>
      </c>
      <c r="B581" s="375" t="s">
        <v>72</v>
      </c>
      <c r="C581" s="376" t="s">
        <v>162</v>
      </c>
      <c r="D581" s="377">
        <v>37012</v>
      </c>
      <c r="E581" s="375" t="s">
        <v>382</v>
      </c>
      <c r="F581" s="375"/>
      <c r="G581" s="375"/>
      <c r="H581" s="375"/>
      <c r="I581" s="375"/>
      <c r="J581" s="378">
        <v>893200</v>
      </c>
    </row>
    <row r="582" spans="1:10" s="379" customFormat="1" x14ac:dyDescent="0.2">
      <c r="A582" s="380" t="s">
        <v>150</v>
      </c>
      <c r="B582" s="380" t="s">
        <v>67</v>
      </c>
      <c r="C582" s="381" t="s">
        <v>136</v>
      </c>
      <c r="D582" s="382">
        <v>37012</v>
      </c>
      <c r="E582" s="380" t="s">
        <v>262</v>
      </c>
      <c r="F582" s="380"/>
      <c r="G582" s="380"/>
      <c r="H582" s="380"/>
      <c r="I582" s="380"/>
      <c r="J582" s="383">
        <v>1042.44</v>
      </c>
    </row>
    <row r="583" spans="1:10" s="379" customFormat="1" x14ac:dyDescent="0.2">
      <c r="A583" s="380" t="s">
        <v>150</v>
      </c>
      <c r="B583" s="380" t="s">
        <v>73</v>
      </c>
      <c r="C583" s="381" t="s">
        <v>136</v>
      </c>
      <c r="D583" s="382">
        <v>37012</v>
      </c>
      <c r="E583" s="380" t="s">
        <v>263</v>
      </c>
      <c r="F583" s="380"/>
      <c r="G583" s="380"/>
      <c r="H583" s="380"/>
      <c r="I583" s="380"/>
      <c r="J583" s="383">
        <v>4325.47</v>
      </c>
    </row>
    <row r="584" spans="1:10" s="379" customFormat="1" x14ac:dyDescent="0.2">
      <c r="A584" s="375" t="s">
        <v>126</v>
      </c>
      <c r="B584" s="375" t="s">
        <v>383</v>
      </c>
      <c r="C584" s="376" t="s">
        <v>162</v>
      </c>
      <c r="D584" s="377">
        <v>37043</v>
      </c>
      <c r="E584" s="375" t="s">
        <v>371</v>
      </c>
      <c r="F584" s="375"/>
      <c r="G584" s="375"/>
      <c r="H584" s="375"/>
      <c r="I584" s="375"/>
      <c r="J584" s="378">
        <v>-84000</v>
      </c>
    </row>
    <row r="585" spans="1:10" s="379" customFormat="1" x14ac:dyDescent="0.2">
      <c r="A585" s="375" t="s">
        <v>128</v>
      </c>
      <c r="B585" s="375" t="s">
        <v>383</v>
      </c>
      <c r="C585" s="376" t="s">
        <v>132</v>
      </c>
      <c r="D585" s="377">
        <v>37043</v>
      </c>
      <c r="E585" s="375" t="s">
        <v>371</v>
      </c>
      <c r="F585" s="375"/>
      <c r="G585" s="375"/>
      <c r="H585" s="375"/>
      <c r="I585" s="375"/>
      <c r="J585" s="378">
        <v>-208000</v>
      </c>
    </row>
    <row r="586" spans="1:10" s="358" customFormat="1" x14ac:dyDescent="0.2">
      <c r="A586" s="375" t="s">
        <v>127</v>
      </c>
      <c r="B586" s="375" t="s">
        <v>175</v>
      </c>
      <c r="C586" s="376" t="s">
        <v>162</v>
      </c>
      <c r="D586" s="377">
        <v>37012</v>
      </c>
      <c r="E586" s="375" t="s">
        <v>431</v>
      </c>
      <c r="F586" s="375"/>
      <c r="G586" s="375"/>
      <c r="H586" s="375"/>
      <c r="I586" s="375"/>
      <c r="J586" s="378">
        <v>38000</v>
      </c>
    </row>
    <row r="587" spans="1:10" s="358" customFormat="1" x14ac:dyDescent="0.2">
      <c r="A587" s="375" t="s">
        <v>127</v>
      </c>
      <c r="B587" s="375" t="s">
        <v>175</v>
      </c>
      <c r="C587" s="376" t="s">
        <v>162</v>
      </c>
      <c r="D587" s="377">
        <v>37012</v>
      </c>
      <c r="E587" s="375" t="s">
        <v>430</v>
      </c>
      <c r="F587" s="375"/>
      <c r="G587" s="375"/>
      <c r="H587" s="375"/>
      <c r="I587" s="375"/>
      <c r="J587" s="378">
        <v>255200</v>
      </c>
    </row>
    <row r="588" spans="1:10" s="358" customFormat="1" x14ac:dyDescent="0.2">
      <c r="A588" s="375" t="s">
        <v>127</v>
      </c>
      <c r="B588" s="375" t="s">
        <v>175</v>
      </c>
      <c r="C588" s="376" t="s">
        <v>162</v>
      </c>
      <c r="D588" s="377">
        <v>37043</v>
      </c>
      <c r="E588" s="375" t="s">
        <v>371</v>
      </c>
      <c r="F588" s="375"/>
      <c r="G588" s="375"/>
      <c r="H588" s="375"/>
      <c r="I588" s="375"/>
      <c r="J588" s="378">
        <v>2499200</v>
      </c>
    </row>
    <row r="589" spans="1:10" s="359" customFormat="1" x14ac:dyDescent="0.2">
      <c r="A589" s="375" t="s">
        <v>165</v>
      </c>
      <c r="B589" s="375" t="s">
        <v>175</v>
      </c>
      <c r="C589" s="376" t="s">
        <v>281</v>
      </c>
      <c r="D589" s="377">
        <v>37043</v>
      </c>
      <c r="E589" s="375" t="s">
        <v>371</v>
      </c>
      <c r="F589" s="375"/>
      <c r="G589" s="375"/>
      <c r="H589" s="375"/>
      <c r="I589" s="375"/>
      <c r="J589" s="378">
        <v>15800</v>
      </c>
    </row>
    <row r="590" spans="1:10" s="358" customFormat="1" x14ac:dyDescent="0.2">
      <c r="A590" s="375" t="s">
        <v>165</v>
      </c>
      <c r="B590" s="375" t="s">
        <v>175</v>
      </c>
      <c r="C590" s="376" t="s">
        <v>281</v>
      </c>
      <c r="D590" s="377">
        <v>37043</v>
      </c>
      <c r="E590" s="375" t="s">
        <v>371</v>
      </c>
      <c r="F590" s="375"/>
      <c r="G590" s="375"/>
      <c r="H590" s="375"/>
      <c r="I590" s="375"/>
      <c r="J590" s="378">
        <v>46400</v>
      </c>
    </row>
    <row r="591" spans="1:10" s="358" customFormat="1" x14ac:dyDescent="0.2">
      <c r="A591" s="375" t="s">
        <v>165</v>
      </c>
      <c r="B591" s="375" t="s">
        <v>175</v>
      </c>
      <c r="C591" s="376" t="s">
        <v>281</v>
      </c>
      <c r="D591" s="377">
        <v>37043</v>
      </c>
      <c r="E591" s="375" t="s">
        <v>371</v>
      </c>
      <c r="F591" s="375"/>
      <c r="G591" s="375"/>
      <c r="H591" s="375"/>
      <c r="I591" s="375"/>
      <c r="J591" s="378">
        <v>53360</v>
      </c>
    </row>
    <row r="592" spans="1:10" s="358" customFormat="1" x14ac:dyDescent="0.2">
      <c r="A592" s="375" t="s">
        <v>165</v>
      </c>
      <c r="B592" s="375" t="s">
        <v>175</v>
      </c>
      <c r="C592" s="376" t="s">
        <v>281</v>
      </c>
      <c r="D592" s="377">
        <v>37043</v>
      </c>
      <c r="E592" s="375" t="s">
        <v>371</v>
      </c>
      <c r="F592" s="375"/>
      <c r="G592" s="375"/>
      <c r="H592" s="375"/>
      <c r="I592" s="375"/>
      <c r="J592" s="378">
        <v>64480</v>
      </c>
    </row>
    <row r="593" spans="1:10" s="358" customFormat="1" x14ac:dyDescent="0.2">
      <c r="A593" s="375" t="s">
        <v>165</v>
      </c>
      <c r="B593" s="375" t="s">
        <v>175</v>
      </c>
      <c r="C593" s="376" t="s">
        <v>281</v>
      </c>
      <c r="D593" s="377">
        <v>37043</v>
      </c>
      <c r="E593" s="375" t="s">
        <v>371</v>
      </c>
      <c r="F593" s="375"/>
      <c r="G593" s="375"/>
      <c r="H593" s="375"/>
      <c r="I593" s="375"/>
      <c r="J593" s="378">
        <v>156000</v>
      </c>
    </row>
    <row r="594" spans="1:10" s="358" customFormat="1" x14ac:dyDescent="0.2">
      <c r="A594" s="375" t="s">
        <v>165</v>
      </c>
      <c r="B594" s="375" t="s">
        <v>175</v>
      </c>
      <c r="C594" s="376" t="s">
        <v>281</v>
      </c>
      <c r="D594" s="377">
        <v>37043</v>
      </c>
      <c r="E594" s="375" t="s">
        <v>371</v>
      </c>
      <c r="F594" s="375"/>
      <c r="G594" s="375"/>
      <c r="H594" s="375"/>
      <c r="I594" s="375"/>
      <c r="J594" s="378">
        <v>431780</v>
      </c>
    </row>
    <row r="595" spans="1:10" s="358" customFormat="1" x14ac:dyDescent="0.2">
      <c r="A595" s="375" t="s">
        <v>165</v>
      </c>
      <c r="B595" s="375" t="s">
        <v>175</v>
      </c>
      <c r="C595" s="376" t="s">
        <v>281</v>
      </c>
      <c r="D595" s="377">
        <v>37043</v>
      </c>
      <c r="E595" s="375" t="s">
        <v>371</v>
      </c>
      <c r="F595" s="375"/>
      <c r="G595" s="375"/>
      <c r="H595" s="375"/>
      <c r="I595" s="375"/>
      <c r="J595" s="378">
        <v>859600</v>
      </c>
    </row>
    <row r="596" spans="1:10" s="358" customFormat="1" x14ac:dyDescent="0.2">
      <c r="A596" s="375" t="s">
        <v>165</v>
      </c>
      <c r="B596" s="375" t="s">
        <v>175</v>
      </c>
      <c r="C596" s="376" t="s">
        <v>281</v>
      </c>
      <c r="D596" s="377">
        <v>37043</v>
      </c>
      <c r="E596" s="375" t="s">
        <v>371</v>
      </c>
      <c r="F596" s="375"/>
      <c r="G596" s="375"/>
      <c r="H596" s="375"/>
      <c r="I596" s="375"/>
      <c r="J596" s="378">
        <v>4861720</v>
      </c>
    </row>
    <row r="597" spans="1:10" s="379" customFormat="1" ht="21" customHeight="1" x14ac:dyDescent="0.2">
      <c r="A597" s="375" t="s">
        <v>165</v>
      </c>
      <c r="B597" s="375" t="s">
        <v>176</v>
      </c>
      <c r="C597" s="376" t="s">
        <v>177</v>
      </c>
      <c r="D597" s="377">
        <v>36526</v>
      </c>
      <c r="E597" s="497" t="s">
        <v>590</v>
      </c>
      <c r="F597" s="497"/>
      <c r="G597" s="497"/>
      <c r="H597" s="497"/>
      <c r="I597" s="375"/>
      <c r="J597" s="378">
        <v>-1942.25</v>
      </c>
    </row>
    <row r="598" spans="1:10" s="379" customFormat="1" ht="10.5" customHeight="1" x14ac:dyDescent="0.2">
      <c r="A598" s="375" t="s">
        <v>165</v>
      </c>
      <c r="B598" s="375" t="s">
        <v>176</v>
      </c>
      <c r="C598" s="376" t="s">
        <v>177</v>
      </c>
      <c r="D598" s="377">
        <v>36526</v>
      </c>
      <c r="E598" s="497" t="s">
        <v>590</v>
      </c>
      <c r="F598" s="497"/>
      <c r="G598" s="497"/>
      <c r="H598" s="497"/>
      <c r="I598" s="375"/>
      <c r="J598" s="378">
        <v>-1086.8699999999999</v>
      </c>
    </row>
    <row r="599" spans="1:10" s="379" customFormat="1" ht="10.5" customHeight="1" x14ac:dyDescent="0.2">
      <c r="A599" s="375" t="s">
        <v>165</v>
      </c>
      <c r="B599" s="375" t="s">
        <v>176</v>
      </c>
      <c r="C599" s="376" t="s">
        <v>177</v>
      </c>
      <c r="D599" s="377">
        <v>36557</v>
      </c>
      <c r="E599" s="497" t="s">
        <v>590</v>
      </c>
      <c r="F599" s="497"/>
      <c r="G599" s="497"/>
      <c r="H599" s="497"/>
      <c r="I599" s="375"/>
      <c r="J599" s="378">
        <v>-2648.5</v>
      </c>
    </row>
    <row r="600" spans="1:10" s="379" customFormat="1" ht="10.5" customHeight="1" x14ac:dyDescent="0.2">
      <c r="A600" s="375" t="s">
        <v>165</v>
      </c>
      <c r="B600" s="375" t="s">
        <v>176</v>
      </c>
      <c r="C600" s="376" t="s">
        <v>177</v>
      </c>
      <c r="D600" s="377">
        <v>36557</v>
      </c>
      <c r="E600" s="497" t="s">
        <v>590</v>
      </c>
      <c r="F600" s="497"/>
      <c r="G600" s="497"/>
      <c r="H600" s="497"/>
      <c r="I600" s="375"/>
      <c r="J600" s="378">
        <v>-1312.87</v>
      </c>
    </row>
    <row r="601" spans="1:10" s="379" customFormat="1" ht="10.5" customHeight="1" x14ac:dyDescent="0.2">
      <c r="A601" s="375" t="s">
        <v>165</v>
      </c>
      <c r="B601" s="375" t="s">
        <v>176</v>
      </c>
      <c r="C601" s="376" t="s">
        <v>177</v>
      </c>
      <c r="D601" s="377">
        <v>36557</v>
      </c>
      <c r="E601" s="497" t="s">
        <v>590</v>
      </c>
      <c r="F601" s="497"/>
      <c r="G601" s="497"/>
      <c r="H601" s="497"/>
      <c r="I601" s="375"/>
      <c r="J601" s="378">
        <v>-1312.87</v>
      </c>
    </row>
    <row r="602" spans="1:10" s="379" customFormat="1" ht="10.5" customHeight="1" x14ac:dyDescent="0.2">
      <c r="A602" s="375" t="s">
        <v>128</v>
      </c>
      <c r="B602" s="375" t="s">
        <v>176</v>
      </c>
      <c r="C602" s="376" t="s">
        <v>177</v>
      </c>
      <c r="D602" s="377">
        <v>36586</v>
      </c>
      <c r="E602" s="497" t="s">
        <v>590</v>
      </c>
      <c r="F602" s="497"/>
      <c r="G602" s="497"/>
      <c r="H602" s="497"/>
      <c r="I602" s="375"/>
      <c r="J602" s="378">
        <v>1189</v>
      </c>
    </row>
    <row r="603" spans="1:10" s="379" customFormat="1" ht="10.5" customHeight="1" x14ac:dyDescent="0.2">
      <c r="A603" s="375" t="s">
        <v>128</v>
      </c>
      <c r="B603" s="375" t="s">
        <v>176</v>
      </c>
      <c r="C603" s="376" t="s">
        <v>177</v>
      </c>
      <c r="D603" s="377">
        <v>36586</v>
      </c>
      <c r="E603" s="497" t="s">
        <v>590</v>
      </c>
      <c r="F603" s="497"/>
      <c r="G603" s="497"/>
      <c r="H603" s="497"/>
      <c r="I603" s="375"/>
      <c r="J603" s="378">
        <v>4357</v>
      </c>
    </row>
    <row r="604" spans="1:10" s="379" customFormat="1" ht="10.5" customHeight="1" x14ac:dyDescent="0.2">
      <c r="A604" s="375" t="s">
        <v>124</v>
      </c>
      <c r="B604" s="375" t="s">
        <v>176</v>
      </c>
      <c r="C604" s="376" t="s">
        <v>177</v>
      </c>
      <c r="D604" s="377">
        <v>36647</v>
      </c>
      <c r="E604" s="497" t="s">
        <v>590</v>
      </c>
      <c r="F604" s="497"/>
      <c r="G604" s="497"/>
      <c r="H604" s="497"/>
      <c r="I604" s="375"/>
      <c r="J604" s="378">
        <v>-7397.47</v>
      </c>
    </row>
    <row r="605" spans="1:10" s="379" customFormat="1" ht="22.5" customHeight="1" x14ac:dyDescent="0.2">
      <c r="A605" s="375" t="s">
        <v>124</v>
      </c>
      <c r="B605" s="375" t="s">
        <v>176</v>
      </c>
      <c r="C605" s="376" t="s">
        <v>177</v>
      </c>
      <c r="D605" s="377">
        <v>36678</v>
      </c>
      <c r="E605" s="497" t="s">
        <v>590</v>
      </c>
      <c r="F605" s="497"/>
      <c r="G605" s="497"/>
      <c r="H605" s="497"/>
      <c r="I605" s="375"/>
      <c r="J605" s="378">
        <v>10363.870000000001</v>
      </c>
    </row>
    <row r="606" spans="1:10" s="379" customFormat="1" ht="10.5" customHeight="1" x14ac:dyDescent="0.2">
      <c r="A606" s="375" t="s">
        <v>124</v>
      </c>
      <c r="B606" s="375" t="s">
        <v>176</v>
      </c>
      <c r="C606" s="376" t="s">
        <v>177</v>
      </c>
      <c r="D606" s="377">
        <v>36708</v>
      </c>
      <c r="E606" s="497" t="s">
        <v>590</v>
      </c>
      <c r="F606" s="497"/>
      <c r="G606" s="497"/>
      <c r="H606" s="497"/>
      <c r="I606" s="375"/>
      <c r="J606" s="378">
        <v>-67096.850000000006</v>
      </c>
    </row>
    <row r="607" spans="1:10" s="379" customFormat="1" ht="10.5" customHeight="1" x14ac:dyDescent="0.2">
      <c r="A607" s="375" t="s">
        <v>128</v>
      </c>
      <c r="B607" s="375" t="s">
        <v>176</v>
      </c>
      <c r="C607" s="376" t="s">
        <v>177</v>
      </c>
      <c r="D607" s="377">
        <v>36708</v>
      </c>
      <c r="E607" s="497" t="s">
        <v>590</v>
      </c>
      <c r="F607" s="497"/>
      <c r="G607" s="497"/>
      <c r="H607" s="497"/>
      <c r="I607" s="375"/>
      <c r="J607" s="378">
        <v>-9965.86</v>
      </c>
    </row>
    <row r="608" spans="1:10" s="379" customFormat="1" ht="10.5" customHeight="1" x14ac:dyDescent="0.2">
      <c r="A608" s="375" t="s">
        <v>124</v>
      </c>
      <c r="B608" s="375" t="s">
        <v>176</v>
      </c>
      <c r="C608" s="376" t="s">
        <v>177</v>
      </c>
      <c r="D608" s="377">
        <v>36739</v>
      </c>
      <c r="E608" s="497" t="s">
        <v>590</v>
      </c>
      <c r="F608" s="497"/>
      <c r="G608" s="497"/>
      <c r="H608" s="497"/>
      <c r="I608" s="375"/>
      <c r="J608" s="378">
        <v>-15383.4</v>
      </c>
    </row>
    <row r="609" spans="1:10" s="379" customFormat="1" ht="10.5" customHeight="1" x14ac:dyDescent="0.2">
      <c r="A609" s="375" t="s">
        <v>165</v>
      </c>
      <c r="B609" s="375" t="s">
        <v>176</v>
      </c>
      <c r="C609" s="376" t="s">
        <v>177</v>
      </c>
      <c r="D609" s="377">
        <v>36739</v>
      </c>
      <c r="E609" s="497" t="s">
        <v>590</v>
      </c>
      <c r="F609" s="497"/>
      <c r="G609" s="497"/>
      <c r="H609" s="497"/>
      <c r="I609" s="375"/>
      <c r="J609" s="378">
        <v>3823.46</v>
      </c>
    </row>
    <row r="610" spans="1:10" s="358" customFormat="1" ht="21.75" customHeight="1" x14ac:dyDescent="0.2">
      <c r="A610" s="375" t="s">
        <v>125</v>
      </c>
      <c r="B610" s="375" t="s">
        <v>176</v>
      </c>
      <c r="C610" s="376" t="s">
        <v>177</v>
      </c>
      <c r="D610" s="377">
        <v>36800</v>
      </c>
      <c r="E610" s="497" t="s">
        <v>590</v>
      </c>
      <c r="F610" s="497"/>
      <c r="G610" s="497"/>
      <c r="H610" s="497"/>
      <c r="I610" s="375"/>
      <c r="J610" s="378">
        <v>170598.53</v>
      </c>
    </row>
    <row r="611" spans="1:10" s="379" customFormat="1" ht="10.5" customHeight="1" x14ac:dyDescent="0.2">
      <c r="A611" s="375" t="s">
        <v>128</v>
      </c>
      <c r="B611" s="375" t="s">
        <v>176</v>
      </c>
      <c r="C611" s="376" t="s">
        <v>177</v>
      </c>
      <c r="D611" s="377">
        <v>36800</v>
      </c>
      <c r="E611" s="497" t="s">
        <v>590</v>
      </c>
      <c r="F611" s="497"/>
      <c r="G611" s="497"/>
      <c r="H611" s="497"/>
      <c r="I611" s="375"/>
      <c r="J611" s="378">
        <v>-2239.1999999999998</v>
      </c>
    </row>
    <row r="612" spans="1:10" s="379" customFormat="1" ht="10.5" customHeight="1" x14ac:dyDescent="0.2">
      <c r="A612" s="375" t="s">
        <v>128</v>
      </c>
      <c r="B612" s="375" t="s">
        <v>176</v>
      </c>
      <c r="C612" s="376" t="s">
        <v>177</v>
      </c>
      <c r="D612" s="377">
        <v>36800</v>
      </c>
      <c r="E612" s="497" t="s">
        <v>590</v>
      </c>
      <c r="F612" s="497"/>
      <c r="G612" s="497"/>
      <c r="H612" s="497"/>
      <c r="I612" s="375"/>
      <c r="J612" s="378">
        <v>1372.59</v>
      </c>
    </row>
    <row r="613" spans="1:10" s="358" customFormat="1" ht="10.5" customHeight="1" x14ac:dyDescent="0.2">
      <c r="A613" s="375" t="s">
        <v>165</v>
      </c>
      <c r="B613" s="375" t="s">
        <v>176</v>
      </c>
      <c r="C613" s="376" t="s">
        <v>177</v>
      </c>
      <c r="D613" s="377">
        <v>36800</v>
      </c>
      <c r="E613" s="497" t="s">
        <v>590</v>
      </c>
      <c r="F613" s="497"/>
      <c r="G613" s="497"/>
      <c r="H613" s="497"/>
      <c r="I613" s="375"/>
      <c r="J613" s="378">
        <v>58257.8</v>
      </c>
    </row>
    <row r="614" spans="1:10" s="379" customFormat="1" ht="20.25" customHeight="1" x14ac:dyDescent="0.2">
      <c r="A614" s="375" t="s">
        <v>128</v>
      </c>
      <c r="B614" s="375" t="s">
        <v>176</v>
      </c>
      <c r="C614" s="376" t="s">
        <v>177</v>
      </c>
      <c r="D614" s="377">
        <v>36831</v>
      </c>
      <c r="E614" s="497" t="s">
        <v>590</v>
      </c>
      <c r="F614" s="497"/>
      <c r="G614" s="497"/>
      <c r="H614" s="497"/>
      <c r="I614" s="375"/>
      <c r="J614" s="378">
        <v>-29081.65</v>
      </c>
    </row>
    <row r="615" spans="1:10" s="379" customFormat="1" ht="10.5" customHeight="1" x14ac:dyDescent="0.2">
      <c r="A615" s="375" t="s">
        <v>128</v>
      </c>
      <c r="B615" s="375" t="s">
        <v>176</v>
      </c>
      <c r="C615" s="376" t="s">
        <v>177</v>
      </c>
      <c r="D615" s="377">
        <v>36831</v>
      </c>
      <c r="E615" s="497" t="s">
        <v>590</v>
      </c>
      <c r="F615" s="497"/>
      <c r="G615" s="497"/>
      <c r="H615" s="497"/>
      <c r="I615" s="375"/>
      <c r="J615" s="378">
        <v>-22263.75</v>
      </c>
    </row>
    <row r="616" spans="1:10" s="379" customFormat="1" ht="10.5" customHeight="1" x14ac:dyDescent="0.2">
      <c r="A616" s="375" t="s">
        <v>128</v>
      </c>
      <c r="B616" s="375" t="s">
        <v>176</v>
      </c>
      <c r="C616" s="376" t="s">
        <v>177</v>
      </c>
      <c r="D616" s="377">
        <v>36831</v>
      </c>
      <c r="E616" s="497" t="s">
        <v>590</v>
      </c>
      <c r="F616" s="497"/>
      <c r="G616" s="497"/>
      <c r="H616" s="497"/>
      <c r="I616" s="375"/>
      <c r="J616" s="378">
        <v>-8722.2000000000007</v>
      </c>
    </row>
    <row r="617" spans="1:10" s="379" customFormat="1" ht="10.5" customHeight="1" x14ac:dyDescent="0.2">
      <c r="A617" s="375" t="s">
        <v>128</v>
      </c>
      <c r="B617" s="375" t="s">
        <v>176</v>
      </c>
      <c r="C617" s="376" t="s">
        <v>177</v>
      </c>
      <c r="D617" s="377">
        <v>36831</v>
      </c>
      <c r="E617" s="497" t="s">
        <v>590</v>
      </c>
      <c r="F617" s="497"/>
      <c r="G617" s="497"/>
      <c r="H617" s="497"/>
      <c r="I617" s="375"/>
      <c r="J617" s="378">
        <v>5704.35</v>
      </c>
    </row>
    <row r="618" spans="1:10" s="379" customFormat="1" ht="10.5" customHeight="1" x14ac:dyDescent="0.2">
      <c r="A618" s="375" t="s">
        <v>128</v>
      </c>
      <c r="B618" s="375" t="s">
        <v>176</v>
      </c>
      <c r="C618" s="376" t="s">
        <v>177</v>
      </c>
      <c r="D618" s="377">
        <v>36831</v>
      </c>
      <c r="E618" s="497" t="s">
        <v>590</v>
      </c>
      <c r="F618" s="497"/>
      <c r="G618" s="497"/>
      <c r="H618" s="497"/>
      <c r="I618" s="375"/>
      <c r="J618" s="378">
        <v>6548.9</v>
      </c>
    </row>
    <row r="619" spans="1:10" s="379" customFormat="1" ht="10.5" customHeight="1" x14ac:dyDescent="0.2">
      <c r="A619" s="375" t="s">
        <v>165</v>
      </c>
      <c r="B619" s="375" t="s">
        <v>176</v>
      </c>
      <c r="C619" s="376" t="s">
        <v>177</v>
      </c>
      <c r="D619" s="377">
        <v>36831</v>
      </c>
      <c r="E619" s="497" t="s">
        <v>590</v>
      </c>
      <c r="F619" s="497"/>
      <c r="G619" s="497"/>
      <c r="H619" s="497"/>
      <c r="I619" s="375"/>
      <c r="J619" s="378">
        <v>-9753.2000000000007</v>
      </c>
    </row>
    <row r="620" spans="1:10" s="379" customFormat="1" ht="10.5" customHeight="1" x14ac:dyDescent="0.2">
      <c r="A620" s="375" t="s">
        <v>165</v>
      </c>
      <c r="B620" s="375" t="s">
        <v>176</v>
      </c>
      <c r="C620" s="376" t="s">
        <v>177</v>
      </c>
      <c r="D620" s="377">
        <v>36831</v>
      </c>
      <c r="E620" s="497" t="s">
        <v>590</v>
      </c>
      <c r="F620" s="497"/>
      <c r="G620" s="497"/>
      <c r="H620" s="497"/>
      <c r="I620" s="375"/>
      <c r="J620" s="378">
        <v>-7438.05</v>
      </c>
    </row>
    <row r="621" spans="1:10" s="379" customFormat="1" ht="10.5" customHeight="1" x14ac:dyDescent="0.2">
      <c r="A621" s="375" t="s">
        <v>165</v>
      </c>
      <c r="B621" s="375" t="s">
        <v>176</v>
      </c>
      <c r="C621" s="376" t="s">
        <v>177</v>
      </c>
      <c r="D621" s="377">
        <v>36831</v>
      </c>
      <c r="E621" s="497" t="s">
        <v>590</v>
      </c>
      <c r="F621" s="497"/>
      <c r="G621" s="497"/>
      <c r="H621" s="497"/>
      <c r="I621" s="375"/>
      <c r="J621" s="378">
        <v>-5818.18</v>
      </c>
    </row>
    <row r="622" spans="1:10" s="379" customFormat="1" ht="10.5" customHeight="1" x14ac:dyDescent="0.2">
      <c r="A622" s="375" t="s">
        <v>165</v>
      </c>
      <c r="B622" s="375" t="s">
        <v>176</v>
      </c>
      <c r="C622" s="376" t="s">
        <v>177</v>
      </c>
      <c r="D622" s="377">
        <v>36831</v>
      </c>
      <c r="E622" s="497" t="s">
        <v>590</v>
      </c>
      <c r="F622" s="497"/>
      <c r="G622" s="497"/>
      <c r="H622" s="497"/>
      <c r="I622" s="375"/>
      <c r="J622" s="378">
        <v>-3207.64</v>
      </c>
    </row>
    <row r="623" spans="1:10" s="358" customFormat="1" ht="10.5" customHeight="1" x14ac:dyDescent="0.2">
      <c r="A623" s="375" t="s">
        <v>165</v>
      </c>
      <c r="B623" s="375" t="s">
        <v>176</v>
      </c>
      <c r="C623" s="376" t="s">
        <v>177</v>
      </c>
      <c r="D623" s="377">
        <v>36831</v>
      </c>
      <c r="E623" s="497" t="s">
        <v>590</v>
      </c>
      <c r="F623" s="497"/>
      <c r="G623" s="497"/>
      <c r="H623" s="497"/>
      <c r="I623" s="375"/>
      <c r="J623" s="378">
        <v>30206.1</v>
      </c>
    </row>
    <row r="624" spans="1:10" s="358" customFormat="1" ht="10.5" customHeight="1" x14ac:dyDescent="0.2">
      <c r="A624" s="375" t="s">
        <v>165</v>
      </c>
      <c r="B624" s="375" t="s">
        <v>176</v>
      </c>
      <c r="C624" s="376" t="s">
        <v>177</v>
      </c>
      <c r="D624" s="377">
        <v>36831</v>
      </c>
      <c r="E624" s="497" t="s">
        <v>590</v>
      </c>
      <c r="F624" s="497"/>
      <c r="G624" s="497"/>
      <c r="H624" s="497"/>
      <c r="I624" s="375"/>
      <c r="J624" s="378">
        <v>34859.75</v>
      </c>
    </row>
    <row r="625" spans="1:10" s="379" customFormat="1" ht="21" customHeight="1" x14ac:dyDescent="0.2">
      <c r="A625" s="375" t="s">
        <v>128</v>
      </c>
      <c r="B625" s="375" t="s">
        <v>176</v>
      </c>
      <c r="C625" s="376" t="s">
        <v>177</v>
      </c>
      <c r="D625" s="377">
        <v>36861</v>
      </c>
      <c r="E625" s="497" t="s">
        <v>590</v>
      </c>
      <c r="F625" s="497"/>
      <c r="G625" s="497"/>
      <c r="H625" s="497"/>
      <c r="I625" s="375"/>
      <c r="J625" s="378">
        <v>-4196470.4000000004</v>
      </c>
    </row>
    <row r="626" spans="1:10" s="358" customFormat="1" ht="10.5" customHeight="1" x14ac:dyDescent="0.2">
      <c r="A626" s="375" t="s">
        <v>165</v>
      </c>
      <c r="B626" s="375" t="s">
        <v>176</v>
      </c>
      <c r="C626" s="376" t="s">
        <v>177</v>
      </c>
      <c r="D626" s="377">
        <v>36861</v>
      </c>
      <c r="E626" s="497" t="s">
        <v>590</v>
      </c>
      <c r="F626" s="497"/>
      <c r="G626" s="497"/>
      <c r="H626" s="497"/>
      <c r="I626" s="375"/>
      <c r="J626" s="378">
        <v>3735039.18</v>
      </c>
    </row>
    <row r="627" spans="1:10" s="379" customFormat="1" ht="22.5" customHeight="1" x14ac:dyDescent="0.2">
      <c r="A627" s="375" t="s">
        <v>128</v>
      </c>
      <c r="B627" s="375" t="s">
        <v>176</v>
      </c>
      <c r="C627" s="376" t="s">
        <v>177</v>
      </c>
      <c r="D627" s="377">
        <v>36892</v>
      </c>
      <c r="E627" s="497" t="s">
        <v>590</v>
      </c>
      <c r="F627" s="497"/>
      <c r="G627" s="497"/>
      <c r="H627" s="497"/>
      <c r="I627" s="375"/>
      <c r="J627" s="378">
        <v>-82167.33</v>
      </c>
    </row>
    <row r="628" spans="1:10" s="379" customFormat="1" ht="10.5" customHeight="1" x14ac:dyDescent="0.2">
      <c r="A628" s="375" t="s">
        <v>128</v>
      </c>
      <c r="B628" s="375" t="s">
        <v>176</v>
      </c>
      <c r="C628" s="376" t="s">
        <v>177</v>
      </c>
      <c r="D628" s="377">
        <v>36892</v>
      </c>
      <c r="E628" s="497" t="s">
        <v>590</v>
      </c>
      <c r="F628" s="497"/>
      <c r="G628" s="497"/>
      <c r="H628" s="497"/>
      <c r="I628" s="375"/>
      <c r="J628" s="378">
        <v>-74397.5</v>
      </c>
    </row>
    <row r="629" spans="1:10" s="379" customFormat="1" ht="10.5" customHeight="1" x14ac:dyDescent="0.2">
      <c r="A629" s="375" t="s">
        <v>128</v>
      </c>
      <c r="B629" s="375" t="s">
        <v>176</v>
      </c>
      <c r="C629" s="376" t="s">
        <v>177</v>
      </c>
      <c r="D629" s="377">
        <v>36892</v>
      </c>
      <c r="E629" s="497" t="s">
        <v>590</v>
      </c>
      <c r="F629" s="497"/>
      <c r="G629" s="497"/>
      <c r="H629" s="497"/>
      <c r="I629" s="375"/>
      <c r="J629" s="378">
        <v>-50768.55</v>
      </c>
    </row>
    <row r="630" spans="1:10" s="379" customFormat="1" ht="10.5" customHeight="1" x14ac:dyDescent="0.2">
      <c r="A630" s="375" t="s">
        <v>128</v>
      </c>
      <c r="B630" s="375" t="s">
        <v>176</v>
      </c>
      <c r="C630" s="376" t="s">
        <v>177</v>
      </c>
      <c r="D630" s="377">
        <v>36892</v>
      </c>
      <c r="E630" s="497" t="s">
        <v>590</v>
      </c>
      <c r="F630" s="497"/>
      <c r="G630" s="497"/>
      <c r="H630" s="497"/>
      <c r="I630" s="375"/>
      <c r="J630" s="378">
        <v>-31635.5</v>
      </c>
    </row>
    <row r="631" spans="1:10" s="358" customFormat="1" ht="10.5" customHeight="1" x14ac:dyDescent="0.2">
      <c r="A631" s="375" t="s">
        <v>128</v>
      </c>
      <c r="B631" s="375" t="s">
        <v>176</v>
      </c>
      <c r="C631" s="376" t="s">
        <v>177</v>
      </c>
      <c r="D631" s="377">
        <v>36892</v>
      </c>
      <c r="E631" s="497" t="s">
        <v>590</v>
      </c>
      <c r="F631" s="497"/>
      <c r="G631" s="497"/>
      <c r="H631" s="497"/>
      <c r="I631" s="375"/>
      <c r="J631" s="378">
        <v>41538.660000000003</v>
      </c>
    </row>
    <row r="632" spans="1:10" s="359" customFormat="1" ht="10.5" customHeight="1" x14ac:dyDescent="0.2">
      <c r="A632" s="375" t="s">
        <v>165</v>
      </c>
      <c r="B632" s="375" t="s">
        <v>176</v>
      </c>
      <c r="C632" s="376" t="s">
        <v>177</v>
      </c>
      <c r="D632" s="377">
        <v>36892</v>
      </c>
      <c r="E632" s="497" t="s">
        <v>590</v>
      </c>
      <c r="F632" s="497"/>
      <c r="G632" s="497"/>
      <c r="H632" s="497"/>
      <c r="I632" s="375"/>
      <c r="J632" s="378">
        <v>18828</v>
      </c>
    </row>
    <row r="633" spans="1:10" s="379" customFormat="1" ht="22.5" customHeight="1" x14ac:dyDescent="0.2">
      <c r="A633" s="375" t="s">
        <v>128</v>
      </c>
      <c r="B633" s="375" t="s">
        <v>176</v>
      </c>
      <c r="C633" s="376" t="s">
        <v>177</v>
      </c>
      <c r="D633" s="377">
        <v>36923</v>
      </c>
      <c r="E633" s="497" t="s">
        <v>590</v>
      </c>
      <c r="F633" s="497"/>
      <c r="G633" s="497"/>
      <c r="H633" s="497"/>
      <c r="I633" s="375"/>
      <c r="J633" s="378">
        <v>-78939.399999999994</v>
      </c>
    </row>
    <row r="634" spans="1:10" s="379" customFormat="1" ht="10.5" customHeight="1" x14ac:dyDescent="0.2">
      <c r="A634" s="375" t="s">
        <v>128</v>
      </c>
      <c r="B634" s="375" t="s">
        <v>176</v>
      </c>
      <c r="C634" s="376" t="s">
        <v>177</v>
      </c>
      <c r="D634" s="377">
        <v>36923</v>
      </c>
      <c r="E634" s="497" t="s">
        <v>590</v>
      </c>
      <c r="F634" s="497"/>
      <c r="G634" s="497"/>
      <c r="H634" s="497"/>
      <c r="I634" s="375"/>
      <c r="J634" s="378">
        <v>-60716.09</v>
      </c>
    </row>
    <row r="635" spans="1:10" s="358" customFormat="1" ht="10.5" customHeight="1" x14ac:dyDescent="0.2">
      <c r="A635" s="375" t="s">
        <v>165</v>
      </c>
      <c r="B635" s="375" t="s">
        <v>176</v>
      </c>
      <c r="C635" s="376" t="s">
        <v>177</v>
      </c>
      <c r="D635" s="377">
        <v>36923</v>
      </c>
      <c r="E635" s="497" t="s">
        <v>590</v>
      </c>
      <c r="F635" s="497"/>
      <c r="G635" s="497"/>
      <c r="H635" s="497"/>
      <c r="I635" s="375"/>
      <c r="J635" s="378">
        <v>327656.28000000003</v>
      </c>
    </row>
    <row r="636" spans="1:10" s="358" customFormat="1" ht="10.5" customHeight="1" x14ac:dyDescent="0.2">
      <c r="A636" s="375" t="s">
        <v>150</v>
      </c>
      <c r="B636" s="375" t="s">
        <v>176</v>
      </c>
      <c r="C636" s="376" t="s">
        <v>177</v>
      </c>
      <c r="D636" s="377">
        <v>36923</v>
      </c>
      <c r="E636" s="497" t="s">
        <v>590</v>
      </c>
      <c r="F636" s="497"/>
      <c r="G636" s="497"/>
      <c r="H636" s="497"/>
      <c r="I636" s="375"/>
      <c r="J636" s="378">
        <v>25645.5</v>
      </c>
    </row>
    <row r="637" spans="1:10" s="379" customFormat="1" ht="23.25" customHeight="1" x14ac:dyDescent="0.2">
      <c r="A637" s="375" t="s">
        <v>124</v>
      </c>
      <c r="B637" s="375" t="s">
        <v>176</v>
      </c>
      <c r="C637" s="376" t="s">
        <v>177</v>
      </c>
      <c r="D637" s="377">
        <v>36951</v>
      </c>
      <c r="E637" s="497" t="s">
        <v>590</v>
      </c>
      <c r="F637" s="497"/>
      <c r="G637" s="497"/>
      <c r="H637" s="497"/>
      <c r="I637" s="375"/>
      <c r="J637" s="378">
        <v>-449310.84</v>
      </c>
    </row>
    <row r="638" spans="1:10" s="379" customFormat="1" ht="10.5" customHeight="1" x14ac:dyDescent="0.2">
      <c r="A638" s="375" t="s">
        <v>128</v>
      </c>
      <c r="B638" s="375" t="s">
        <v>176</v>
      </c>
      <c r="C638" s="376" t="s">
        <v>177</v>
      </c>
      <c r="D638" s="377">
        <v>36951</v>
      </c>
      <c r="E638" s="497" t="s">
        <v>590</v>
      </c>
      <c r="F638" s="497"/>
      <c r="G638" s="497"/>
      <c r="H638" s="497"/>
      <c r="I638" s="375"/>
      <c r="J638" s="378">
        <v>-4319.5</v>
      </c>
    </row>
    <row r="639" spans="1:10" s="379" customFormat="1" ht="10.5" customHeight="1" x14ac:dyDescent="0.2">
      <c r="A639" s="375" t="s">
        <v>165</v>
      </c>
      <c r="B639" s="375" t="s">
        <v>176</v>
      </c>
      <c r="C639" s="376" t="s">
        <v>177</v>
      </c>
      <c r="D639" s="377">
        <v>36951</v>
      </c>
      <c r="E639" s="497" t="s">
        <v>590</v>
      </c>
      <c r="F639" s="497"/>
      <c r="G639" s="497"/>
      <c r="H639" s="497"/>
      <c r="I639" s="375"/>
      <c r="J639" s="378">
        <v>-4906.5</v>
      </c>
    </row>
    <row r="640" spans="1:10" s="379" customFormat="1" ht="10.5" customHeight="1" x14ac:dyDescent="0.2">
      <c r="A640" s="375" t="s">
        <v>165</v>
      </c>
      <c r="B640" s="375" t="s">
        <v>176</v>
      </c>
      <c r="C640" s="376" t="s">
        <v>177</v>
      </c>
      <c r="D640" s="377">
        <v>36951</v>
      </c>
      <c r="E640" s="497" t="s">
        <v>590</v>
      </c>
      <c r="F640" s="497"/>
      <c r="G640" s="497"/>
      <c r="H640" s="497"/>
      <c r="I640" s="375"/>
      <c r="J640" s="378">
        <v>3490.58</v>
      </c>
    </row>
    <row r="641" spans="1:10" s="379" customFormat="1" ht="21" customHeight="1" x14ac:dyDescent="0.2">
      <c r="A641" s="375" t="s">
        <v>128</v>
      </c>
      <c r="B641" s="375" t="s">
        <v>176</v>
      </c>
      <c r="C641" s="376" t="s">
        <v>177</v>
      </c>
      <c r="D641" s="377">
        <v>36982</v>
      </c>
      <c r="E641" s="497" t="s">
        <v>590</v>
      </c>
      <c r="F641" s="497"/>
      <c r="G641" s="497"/>
      <c r="H641" s="497"/>
      <c r="I641" s="375"/>
      <c r="J641" s="378">
        <v>-2347.2399999999998</v>
      </c>
    </row>
    <row r="642" spans="1:10" s="379" customFormat="1" ht="10.5" customHeight="1" x14ac:dyDescent="0.2">
      <c r="A642" s="375" t="s">
        <v>128</v>
      </c>
      <c r="B642" s="375" t="s">
        <v>176</v>
      </c>
      <c r="C642" s="376" t="s">
        <v>177</v>
      </c>
      <c r="D642" s="377">
        <v>36982</v>
      </c>
      <c r="E642" s="497" t="s">
        <v>590</v>
      </c>
      <c r="F642" s="497"/>
      <c r="G642" s="497"/>
      <c r="H642" s="497"/>
      <c r="I642" s="375"/>
      <c r="J642" s="378">
        <v>-1452.9</v>
      </c>
    </row>
    <row r="643" spans="1:10" s="379" customFormat="1" ht="10.5" customHeight="1" x14ac:dyDescent="0.2">
      <c r="A643" s="375" t="s">
        <v>128</v>
      </c>
      <c r="B643" s="375" t="s">
        <v>176</v>
      </c>
      <c r="C643" s="376" t="s">
        <v>177</v>
      </c>
      <c r="D643" s="377">
        <v>36982</v>
      </c>
      <c r="E643" s="497" t="s">
        <v>590</v>
      </c>
      <c r="F643" s="497"/>
      <c r="G643" s="497"/>
      <c r="H643" s="497"/>
      <c r="I643" s="375"/>
      <c r="J643" s="378">
        <v>1081.5</v>
      </c>
    </row>
    <row r="644" spans="1:10" s="359" customFormat="1" ht="22.5" customHeight="1" x14ac:dyDescent="0.2">
      <c r="A644" s="375" t="s">
        <v>128</v>
      </c>
      <c r="B644" s="375" t="s">
        <v>176</v>
      </c>
      <c r="C644" s="376" t="s">
        <v>177</v>
      </c>
      <c r="D644" s="377">
        <v>37012</v>
      </c>
      <c r="E644" s="497" t="s">
        <v>590</v>
      </c>
      <c r="F644" s="497"/>
      <c r="G644" s="497"/>
      <c r="H644" s="497"/>
      <c r="I644" s="375"/>
      <c r="J644" s="378">
        <v>19571.599999999999</v>
      </c>
    </row>
    <row r="645" spans="1:10" s="358" customFormat="1" ht="10.5" customHeight="1" x14ac:dyDescent="0.2">
      <c r="A645" s="375" t="s">
        <v>128</v>
      </c>
      <c r="B645" s="375" t="s">
        <v>176</v>
      </c>
      <c r="C645" s="376" t="s">
        <v>177</v>
      </c>
      <c r="D645" s="377">
        <v>37012</v>
      </c>
      <c r="E645" s="497" t="s">
        <v>590</v>
      </c>
      <c r="F645" s="497"/>
      <c r="G645" s="497"/>
      <c r="H645" s="497"/>
      <c r="I645" s="375"/>
      <c r="J645" s="378">
        <v>94815.89</v>
      </c>
    </row>
    <row r="646" spans="1:10" s="379" customFormat="1" ht="10.5" customHeight="1" x14ac:dyDescent="0.2">
      <c r="A646" s="375" t="s">
        <v>165</v>
      </c>
      <c r="B646" s="375" t="s">
        <v>176</v>
      </c>
      <c r="C646" s="376" t="s">
        <v>177</v>
      </c>
      <c r="D646" s="377">
        <v>37012</v>
      </c>
      <c r="E646" s="497" t="s">
        <v>590</v>
      </c>
      <c r="F646" s="497"/>
      <c r="G646" s="497"/>
      <c r="H646" s="497"/>
      <c r="I646" s="375"/>
      <c r="J646" s="378">
        <v>-292377.2</v>
      </c>
    </row>
    <row r="647" spans="1:10" s="379" customFormat="1" ht="10.5" customHeight="1" x14ac:dyDescent="0.2">
      <c r="A647" s="375" t="s">
        <v>165</v>
      </c>
      <c r="B647" s="375" t="s">
        <v>176</v>
      </c>
      <c r="C647" s="376" t="s">
        <v>177</v>
      </c>
      <c r="D647" s="377">
        <v>37012</v>
      </c>
      <c r="E647" s="497" t="s">
        <v>590</v>
      </c>
      <c r="F647" s="497"/>
      <c r="G647" s="497"/>
      <c r="H647" s="497"/>
      <c r="I647" s="375"/>
      <c r="J647" s="378">
        <v>-72453.61</v>
      </c>
    </row>
    <row r="648" spans="1:10" s="379" customFormat="1" ht="10.5" customHeight="1" x14ac:dyDescent="0.2">
      <c r="A648" s="375" t="s">
        <v>165</v>
      </c>
      <c r="B648" s="375" t="s">
        <v>176</v>
      </c>
      <c r="C648" s="376" t="s">
        <v>177</v>
      </c>
      <c r="D648" s="377">
        <v>37012</v>
      </c>
      <c r="E648" s="497" t="s">
        <v>590</v>
      </c>
      <c r="F648" s="497"/>
      <c r="G648" s="497"/>
      <c r="H648" s="497"/>
      <c r="I648" s="375"/>
      <c r="J648" s="378">
        <v>-41743</v>
      </c>
    </row>
    <row r="649" spans="1:10" s="379" customFormat="1" ht="10.5" customHeight="1" x14ac:dyDescent="0.2">
      <c r="A649" s="375" t="s">
        <v>165</v>
      </c>
      <c r="B649" s="375" t="s">
        <v>176</v>
      </c>
      <c r="C649" s="376" t="s">
        <v>177</v>
      </c>
      <c r="D649" s="377">
        <v>37012</v>
      </c>
      <c r="E649" s="497" t="s">
        <v>590</v>
      </c>
      <c r="F649" s="497"/>
      <c r="G649" s="497"/>
      <c r="H649" s="497"/>
      <c r="I649" s="375"/>
      <c r="J649" s="378">
        <v>-19361.75</v>
      </c>
    </row>
    <row r="650" spans="1:10" s="379" customFormat="1" x14ac:dyDescent="0.2">
      <c r="A650" s="375" t="s">
        <v>128</v>
      </c>
      <c r="B650" s="375" t="s">
        <v>178</v>
      </c>
      <c r="C650" s="376" t="s">
        <v>45</v>
      </c>
      <c r="D650" s="377">
        <v>36739</v>
      </c>
      <c r="E650" s="497" t="s">
        <v>474</v>
      </c>
      <c r="F650" s="497"/>
      <c r="G650" s="497"/>
      <c r="H650" s="497"/>
      <c r="I650" s="375"/>
      <c r="J650" s="378">
        <v>-158759.51</v>
      </c>
    </row>
    <row r="651" spans="1:10" s="379" customFormat="1" x14ac:dyDescent="0.2">
      <c r="A651" s="375" t="s">
        <v>128</v>
      </c>
      <c r="B651" s="375" t="s">
        <v>178</v>
      </c>
      <c r="C651" s="376" t="s">
        <v>45</v>
      </c>
      <c r="D651" s="377">
        <v>36739</v>
      </c>
      <c r="E651" s="375" t="s">
        <v>474</v>
      </c>
      <c r="F651" s="375"/>
      <c r="G651" s="375"/>
      <c r="H651" s="375"/>
      <c r="I651" s="375"/>
      <c r="J651" s="378">
        <v>-149579.85999999999</v>
      </c>
    </row>
    <row r="652" spans="1:10" s="359" customFormat="1" x14ac:dyDescent="0.2">
      <c r="A652" s="375" t="s">
        <v>165</v>
      </c>
      <c r="B652" s="375" t="s">
        <v>178</v>
      </c>
      <c r="C652" s="376" t="s">
        <v>45</v>
      </c>
      <c r="D652" s="377">
        <v>36739</v>
      </c>
      <c r="E652" s="375" t="s">
        <v>499</v>
      </c>
      <c r="F652" s="375"/>
      <c r="G652" s="375"/>
      <c r="H652" s="375"/>
      <c r="I652" s="375"/>
      <c r="J652" s="378">
        <v>16640</v>
      </c>
    </row>
    <row r="653" spans="1:10" s="358" customFormat="1" x14ac:dyDescent="0.2">
      <c r="A653" s="375" t="s">
        <v>165</v>
      </c>
      <c r="B653" s="375" t="s">
        <v>178</v>
      </c>
      <c r="C653" s="376" t="s">
        <v>45</v>
      </c>
      <c r="D653" s="377">
        <v>36739</v>
      </c>
      <c r="E653" s="375" t="s">
        <v>499</v>
      </c>
      <c r="F653" s="375"/>
      <c r="G653" s="375"/>
      <c r="H653" s="375"/>
      <c r="I653" s="375"/>
      <c r="J653" s="378">
        <v>171514</v>
      </c>
    </row>
    <row r="654" spans="1:10" s="379" customFormat="1" x14ac:dyDescent="0.2">
      <c r="A654" s="375" t="s">
        <v>128</v>
      </c>
      <c r="B654" s="375" t="s">
        <v>178</v>
      </c>
      <c r="C654" s="376" t="s">
        <v>45</v>
      </c>
      <c r="D654" s="377">
        <v>36770</v>
      </c>
      <c r="E654" s="375" t="s">
        <v>474</v>
      </c>
      <c r="F654" s="375"/>
      <c r="G654" s="375"/>
      <c r="H654" s="375"/>
      <c r="I654" s="375"/>
      <c r="J654" s="378">
        <v>-769927.84</v>
      </c>
    </row>
    <row r="655" spans="1:10" s="379" customFormat="1" x14ac:dyDescent="0.2">
      <c r="A655" s="375" t="s">
        <v>128</v>
      </c>
      <c r="B655" s="375" t="s">
        <v>178</v>
      </c>
      <c r="C655" s="376" t="s">
        <v>45</v>
      </c>
      <c r="D655" s="377">
        <v>36770</v>
      </c>
      <c r="E655" s="375" t="s">
        <v>474</v>
      </c>
      <c r="F655" s="375"/>
      <c r="G655" s="375"/>
      <c r="H655" s="375"/>
      <c r="I655" s="375"/>
      <c r="J655" s="378">
        <v>-54825.3</v>
      </c>
    </row>
    <row r="656" spans="1:10" s="358" customFormat="1" x14ac:dyDescent="0.2">
      <c r="A656" s="375" t="s">
        <v>165</v>
      </c>
      <c r="B656" s="375" t="s">
        <v>178</v>
      </c>
      <c r="C656" s="376" t="s">
        <v>45</v>
      </c>
      <c r="D656" s="377">
        <v>36770</v>
      </c>
      <c r="E656" s="375" t="s">
        <v>499</v>
      </c>
      <c r="F656" s="375"/>
      <c r="G656" s="375"/>
      <c r="H656" s="375"/>
      <c r="I656" s="375"/>
      <c r="J656" s="378">
        <v>54235.3</v>
      </c>
    </row>
    <row r="657" spans="1:10" s="358" customFormat="1" x14ac:dyDescent="0.2">
      <c r="A657" s="375" t="s">
        <v>165</v>
      </c>
      <c r="B657" s="375" t="s">
        <v>178</v>
      </c>
      <c r="C657" s="376" t="s">
        <v>45</v>
      </c>
      <c r="D657" s="377">
        <v>36770</v>
      </c>
      <c r="E657" s="375" t="s">
        <v>499</v>
      </c>
      <c r="F657" s="375"/>
      <c r="G657" s="375"/>
      <c r="H657" s="375"/>
      <c r="I657" s="375"/>
      <c r="J657" s="378">
        <v>91141.81</v>
      </c>
    </row>
    <row r="658" spans="1:10" s="379" customFormat="1" x14ac:dyDescent="0.2">
      <c r="A658" s="375" t="s">
        <v>128</v>
      </c>
      <c r="B658" s="375" t="s">
        <v>178</v>
      </c>
      <c r="C658" s="376" t="s">
        <v>45</v>
      </c>
      <c r="D658" s="377">
        <v>36982</v>
      </c>
      <c r="E658" s="375" t="s">
        <v>474</v>
      </c>
      <c r="F658" s="375"/>
      <c r="G658" s="375"/>
      <c r="H658" s="375"/>
      <c r="I658" s="375"/>
      <c r="J658" s="378">
        <v>-124492.32</v>
      </c>
    </row>
    <row r="659" spans="1:10" s="379" customFormat="1" x14ac:dyDescent="0.2">
      <c r="A659" s="375" t="s">
        <v>128</v>
      </c>
      <c r="B659" s="375" t="s">
        <v>178</v>
      </c>
      <c r="C659" s="376" t="s">
        <v>45</v>
      </c>
      <c r="D659" s="377">
        <v>36982</v>
      </c>
      <c r="E659" s="375" t="s">
        <v>474</v>
      </c>
      <c r="F659" s="375"/>
      <c r="G659" s="375"/>
      <c r="H659" s="375"/>
      <c r="I659" s="375"/>
      <c r="J659" s="378">
        <v>-23279.040000000001</v>
      </c>
    </row>
    <row r="660" spans="1:10" s="359" customFormat="1" x14ac:dyDescent="0.2">
      <c r="A660" s="375" t="s">
        <v>165</v>
      </c>
      <c r="B660" s="375" t="s">
        <v>178</v>
      </c>
      <c r="C660" s="376" t="s">
        <v>45</v>
      </c>
      <c r="D660" s="377">
        <v>36982</v>
      </c>
      <c r="E660" s="375" t="s">
        <v>499</v>
      </c>
      <c r="F660" s="375"/>
      <c r="G660" s="375"/>
      <c r="H660" s="375"/>
      <c r="I660" s="375"/>
      <c r="J660" s="378">
        <v>23279.040000000001</v>
      </c>
    </row>
    <row r="661" spans="1:10" s="358" customFormat="1" x14ac:dyDescent="0.2">
      <c r="A661" s="375" t="s">
        <v>165</v>
      </c>
      <c r="B661" s="375" t="s">
        <v>178</v>
      </c>
      <c r="C661" s="376" t="s">
        <v>45</v>
      </c>
      <c r="D661" s="377">
        <v>36982</v>
      </c>
      <c r="E661" s="375" t="s">
        <v>499</v>
      </c>
      <c r="F661" s="375"/>
      <c r="G661" s="375"/>
      <c r="H661" s="375"/>
      <c r="I661" s="375"/>
      <c r="J661" s="378">
        <v>124479.52</v>
      </c>
    </row>
    <row r="662" spans="1:10" s="379" customFormat="1" x14ac:dyDescent="0.2">
      <c r="A662" s="375" t="s">
        <v>128</v>
      </c>
      <c r="B662" s="375" t="s">
        <v>178</v>
      </c>
      <c r="C662" s="376" t="s">
        <v>45</v>
      </c>
      <c r="D662" s="377">
        <v>37012</v>
      </c>
      <c r="E662" s="375" t="s">
        <v>473</v>
      </c>
      <c r="F662" s="375"/>
      <c r="G662" s="375"/>
      <c r="H662" s="375"/>
      <c r="I662" s="375"/>
      <c r="J662" s="378">
        <v>-107748.32</v>
      </c>
    </row>
    <row r="663" spans="1:10" s="379" customFormat="1" x14ac:dyDescent="0.2">
      <c r="A663" s="375" t="s">
        <v>128</v>
      </c>
      <c r="B663" s="375" t="s">
        <v>178</v>
      </c>
      <c r="C663" s="376" t="s">
        <v>45</v>
      </c>
      <c r="D663" s="377">
        <v>37012</v>
      </c>
      <c r="E663" s="375" t="s">
        <v>473</v>
      </c>
      <c r="F663" s="375"/>
      <c r="G663" s="375"/>
      <c r="H663" s="375"/>
      <c r="I663" s="375"/>
      <c r="J663" s="378">
        <v>-9931.68</v>
      </c>
    </row>
    <row r="664" spans="1:10" s="358" customFormat="1" x14ac:dyDescent="0.2">
      <c r="A664" s="375" t="s">
        <v>128</v>
      </c>
      <c r="B664" s="375" t="s">
        <v>178</v>
      </c>
      <c r="C664" s="376" t="s">
        <v>45</v>
      </c>
      <c r="D664" s="377">
        <v>37012</v>
      </c>
      <c r="E664" s="375" t="s">
        <v>473</v>
      </c>
      <c r="F664" s="375"/>
      <c r="G664" s="375"/>
      <c r="H664" s="375"/>
      <c r="I664" s="375"/>
      <c r="J664" s="378">
        <v>53486.720000000001</v>
      </c>
    </row>
    <row r="665" spans="1:10" s="379" customFormat="1" x14ac:dyDescent="0.2">
      <c r="A665" s="375" t="s">
        <v>165</v>
      </c>
      <c r="B665" s="375" t="s">
        <v>178</v>
      </c>
      <c r="C665" s="376" t="s">
        <v>45</v>
      </c>
      <c r="D665" s="377">
        <v>37012</v>
      </c>
      <c r="E665" s="375" t="s">
        <v>500</v>
      </c>
      <c r="F665" s="375"/>
      <c r="G665" s="375"/>
      <c r="H665" s="375"/>
      <c r="I665" s="375"/>
      <c r="J665" s="378">
        <v>-45459.040000000001</v>
      </c>
    </row>
    <row r="666" spans="1:10" s="358" customFormat="1" x14ac:dyDescent="0.2">
      <c r="A666" s="375" t="s">
        <v>165</v>
      </c>
      <c r="B666" s="375" t="s">
        <v>178</v>
      </c>
      <c r="C666" s="376" t="s">
        <v>45</v>
      </c>
      <c r="D666" s="377">
        <v>37012</v>
      </c>
      <c r="E666" s="375" t="s">
        <v>473</v>
      </c>
      <c r="F666" s="375"/>
      <c r="G666" s="375"/>
      <c r="H666" s="375"/>
      <c r="I666" s="375"/>
      <c r="J666" s="378">
        <v>107697.44</v>
      </c>
    </row>
    <row r="667" spans="1:10" s="358" customFormat="1" x14ac:dyDescent="0.2">
      <c r="A667" s="375" t="s">
        <v>128</v>
      </c>
      <c r="B667" s="375" t="s">
        <v>475</v>
      </c>
      <c r="C667" s="376" t="s">
        <v>45</v>
      </c>
      <c r="D667" s="377">
        <v>37012</v>
      </c>
      <c r="E667" s="375" t="s">
        <v>473</v>
      </c>
      <c r="F667" s="375"/>
      <c r="G667" s="375"/>
      <c r="H667" s="375"/>
      <c r="I667" s="375"/>
      <c r="J667" s="378">
        <v>30178.720000000001</v>
      </c>
    </row>
    <row r="668" spans="1:10" s="358" customFormat="1" x14ac:dyDescent="0.2">
      <c r="A668" s="375" t="s">
        <v>128</v>
      </c>
      <c r="B668" s="375" t="s">
        <v>475</v>
      </c>
      <c r="C668" s="376" t="s">
        <v>45</v>
      </c>
      <c r="D668" s="377">
        <v>37012</v>
      </c>
      <c r="E668" s="375" t="s">
        <v>473</v>
      </c>
      <c r="F668" s="375"/>
      <c r="G668" s="375"/>
      <c r="H668" s="375"/>
      <c r="I668" s="375"/>
      <c r="J668" s="378">
        <v>486548.8</v>
      </c>
    </row>
    <row r="669" spans="1:10" s="379" customFormat="1" x14ac:dyDescent="0.2">
      <c r="A669" s="375" t="s">
        <v>165</v>
      </c>
      <c r="B669" s="375" t="s">
        <v>475</v>
      </c>
      <c r="C669" s="376" t="s">
        <v>45</v>
      </c>
      <c r="D669" s="377">
        <v>37012</v>
      </c>
      <c r="E669" s="375" t="s">
        <v>473</v>
      </c>
      <c r="F669" s="375"/>
      <c r="G669" s="375"/>
      <c r="H669" s="375"/>
      <c r="I669" s="375"/>
      <c r="J669" s="378">
        <v>-486256</v>
      </c>
    </row>
    <row r="670" spans="1:10" s="379" customFormat="1" x14ac:dyDescent="0.2">
      <c r="A670" s="375" t="s">
        <v>126</v>
      </c>
      <c r="B670" s="375" t="s">
        <v>365</v>
      </c>
      <c r="C670" s="376" t="s">
        <v>162</v>
      </c>
      <c r="D670" s="377">
        <v>37012</v>
      </c>
      <c r="E670" s="497" t="s">
        <v>415</v>
      </c>
      <c r="F670" s="497"/>
      <c r="G670" s="497"/>
      <c r="H670" s="497"/>
      <c r="I670" s="375"/>
      <c r="J670" s="378">
        <v>-27360</v>
      </c>
    </row>
    <row r="671" spans="1:10" s="358" customFormat="1" x14ac:dyDescent="0.2">
      <c r="A671" s="375" t="s">
        <v>127</v>
      </c>
      <c r="B671" s="375" t="s">
        <v>365</v>
      </c>
      <c r="C671" s="376" t="s">
        <v>162</v>
      </c>
      <c r="D671" s="377">
        <v>37012</v>
      </c>
      <c r="E671" s="375" t="s">
        <v>432</v>
      </c>
      <c r="F671" s="375"/>
      <c r="G671" s="375"/>
      <c r="H671" s="375"/>
      <c r="I671" s="375"/>
      <c r="J671" s="378">
        <v>103200</v>
      </c>
    </row>
    <row r="672" spans="1:10" s="379" customFormat="1" ht="21" customHeight="1" x14ac:dyDescent="0.2">
      <c r="A672" s="375" t="s">
        <v>128</v>
      </c>
      <c r="B672" s="375" t="s">
        <v>69</v>
      </c>
      <c r="C672" s="376" t="s">
        <v>134</v>
      </c>
      <c r="D672" s="377">
        <v>37012</v>
      </c>
      <c r="E672" s="497" t="s">
        <v>476</v>
      </c>
      <c r="F672" s="497"/>
      <c r="G672" s="497"/>
      <c r="H672" s="497"/>
      <c r="I672" s="375"/>
      <c r="J672" s="378">
        <v>6345</v>
      </c>
    </row>
    <row r="673" spans="1:20" s="379" customFormat="1" ht="24.75" customHeight="1" x14ac:dyDescent="0.2">
      <c r="A673" s="375" t="s">
        <v>165</v>
      </c>
      <c r="B673" s="375" t="s">
        <v>361</v>
      </c>
      <c r="C673" s="376" t="s">
        <v>45</v>
      </c>
      <c r="D673" s="377">
        <v>37012</v>
      </c>
      <c r="E673" s="497" t="s">
        <v>557</v>
      </c>
      <c r="F673" s="497"/>
      <c r="G673" s="497"/>
      <c r="H673" s="497"/>
      <c r="I673" s="375"/>
      <c r="J673" s="378">
        <v>-42744.91</v>
      </c>
    </row>
    <row r="674" spans="1:20" s="379" customFormat="1" x14ac:dyDescent="0.2">
      <c r="A674" s="375" t="s">
        <v>150</v>
      </c>
      <c r="B674" s="375" t="s">
        <v>56</v>
      </c>
      <c r="C674" s="376" t="s">
        <v>281</v>
      </c>
      <c r="D674" s="377">
        <v>37012</v>
      </c>
      <c r="E674" s="497" t="s">
        <v>558</v>
      </c>
      <c r="F674" s="497"/>
      <c r="G674" s="497"/>
      <c r="H674" s="497"/>
      <c r="I674" s="375"/>
      <c r="J674" s="378">
        <v>2193.75</v>
      </c>
    </row>
    <row r="675" spans="1:20" s="379" customFormat="1" ht="25.5" x14ac:dyDescent="0.2">
      <c r="A675" s="375" t="s">
        <v>124</v>
      </c>
      <c r="B675" s="470" t="s">
        <v>555</v>
      </c>
      <c r="C675" s="376" t="s">
        <v>148</v>
      </c>
      <c r="D675" s="377">
        <v>37012</v>
      </c>
      <c r="E675" s="497" t="s">
        <v>218</v>
      </c>
      <c r="F675" s="497"/>
      <c r="G675" s="497"/>
      <c r="H675" s="497"/>
      <c r="I675" s="375"/>
      <c r="J675" s="378">
        <v>130000</v>
      </c>
    </row>
    <row r="676" spans="1:20" s="358" customFormat="1" ht="20.25" customHeight="1" x14ac:dyDescent="0.2">
      <c r="A676" s="375" t="s">
        <v>126</v>
      </c>
      <c r="B676" s="375" t="s">
        <v>358</v>
      </c>
      <c r="C676" s="376" t="s">
        <v>162</v>
      </c>
      <c r="D676" s="377">
        <v>37012</v>
      </c>
      <c r="E676" s="497" t="s">
        <v>416</v>
      </c>
      <c r="F676" s="497"/>
      <c r="G676" s="497"/>
      <c r="H676" s="497"/>
      <c r="I676" s="375"/>
      <c r="J676" s="378">
        <v>42000</v>
      </c>
    </row>
    <row r="677" spans="1:20" s="379" customFormat="1" ht="22.5" customHeight="1" x14ac:dyDescent="0.2">
      <c r="A677" s="375" t="s">
        <v>165</v>
      </c>
      <c r="B677" s="375" t="s">
        <v>149</v>
      </c>
      <c r="C677" s="376" t="s">
        <v>136</v>
      </c>
      <c r="D677" s="377">
        <v>37012</v>
      </c>
      <c r="E677" s="497" t="s">
        <v>501</v>
      </c>
      <c r="F677" s="497"/>
      <c r="G677" s="497"/>
      <c r="H677" s="497"/>
      <c r="I677" s="375"/>
      <c r="J677" s="378">
        <v>1856.4</v>
      </c>
    </row>
    <row r="678" spans="1:20" s="379" customFormat="1" ht="21.75" customHeight="1" x14ac:dyDescent="0.2">
      <c r="A678" s="375" t="s">
        <v>125</v>
      </c>
      <c r="B678" s="375" t="s">
        <v>157</v>
      </c>
      <c r="C678" s="376" t="s">
        <v>372</v>
      </c>
      <c r="D678" s="377">
        <v>37012</v>
      </c>
      <c r="E678" s="497" t="s">
        <v>375</v>
      </c>
      <c r="F678" s="497"/>
      <c r="G678" s="497"/>
      <c r="H678" s="497"/>
      <c r="I678" s="375"/>
      <c r="J678" s="378">
        <v>-1319175</v>
      </c>
    </row>
    <row r="679" spans="1:20" s="358" customFormat="1" ht="20.25" customHeight="1" x14ac:dyDescent="0.2">
      <c r="A679" s="375" t="s">
        <v>127</v>
      </c>
      <c r="B679" s="375" t="s">
        <v>157</v>
      </c>
      <c r="C679" s="376" t="s">
        <v>162</v>
      </c>
      <c r="D679" s="377">
        <v>37012</v>
      </c>
      <c r="E679" s="497" t="s">
        <v>433</v>
      </c>
      <c r="F679" s="497"/>
      <c r="G679" s="497"/>
      <c r="H679" s="497"/>
      <c r="I679" s="375"/>
      <c r="J679" s="378">
        <v>1058000</v>
      </c>
    </row>
    <row r="680" spans="1:20" s="358" customFormat="1" ht="24.75" customHeight="1" x14ac:dyDescent="0.2">
      <c r="A680" s="375" t="s">
        <v>125</v>
      </c>
      <c r="B680" s="375" t="s">
        <v>173</v>
      </c>
      <c r="C680" s="376" t="s">
        <v>281</v>
      </c>
      <c r="D680" s="377">
        <v>36951</v>
      </c>
      <c r="E680" s="497" t="s">
        <v>591</v>
      </c>
      <c r="F680" s="497"/>
      <c r="G680" s="497"/>
      <c r="H680" s="497"/>
      <c r="I680" s="375"/>
      <c r="J680" s="378">
        <v>78092.649999999994</v>
      </c>
    </row>
    <row r="681" spans="1:20" s="358" customFormat="1" x14ac:dyDescent="0.2">
      <c r="A681" s="375" t="s">
        <v>128</v>
      </c>
      <c r="B681" s="375" t="s">
        <v>287</v>
      </c>
      <c r="C681" s="376" t="s">
        <v>177</v>
      </c>
      <c r="D681" s="377">
        <v>36982</v>
      </c>
      <c r="E681" s="375" t="s">
        <v>477</v>
      </c>
      <c r="F681" s="375"/>
      <c r="G681" s="375"/>
      <c r="H681" s="375"/>
      <c r="I681" s="375"/>
      <c r="J681" s="378">
        <v>75750</v>
      </c>
    </row>
    <row r="682" spans="1:20" s="379" customFormat="1" x14ac:dyDescent="0.2">
      <c r="A682" s="375" t="s">
        <v>126</v>
      </c>
      <c r="B682" s="375" t="s">
        <v>287</v>
      </c>
      <c r="C682" s="376" t="s">
        <v>162</v>
      </c>
      <c r="D682" s="377">
        <v>37012</v>
      </c>
      <c r="E682" s="375" t="s">
        <v>417</v>
      </c>
      <c r="F682" s="375"/>
      <c r="G682" s="375"/>
      <c r="H682" s="375"/>
      <c r="I682" s="375"/>
      <c r="J682" s="378">
        <v>-1408000</v>
      </c>
    </row>
    <row r="683" spans="1:20" s="358" customFormat="1" ht="23.25" customHeight="1" x14ac:dyDescent="0.2">
      <c r="A683" s="375" t="s">
        <v>127</v>
      </c>
      <c r="B683" s="375" t="s">
        <v>287</v>
      </c>
      <c r="C683" s="376" t="s">
        <v>162</v>
      </c>
      <c r="D683" s="377">
        <v>37012</v>
      </c>
      <c r="E683" s="497" t="s">
        <v>434</v>
      </c>
      <c r="F683" s="497"/>
      <c r="G683" s="497"/>
      <c r="H683" s="497"/>
      <c r="I683" s="375"/>
      <c r="J683" s="378">
        <v>387200</v>
      </c>
    </row>
    <row r="684" spans="1:20" s="358" customFormat="1" x14ac:dyDescent="0.2">
      <c r="A684" s="380" t="s">
        <v>127</v>
      </c>
      <c r="B684" s="380" t="s">
        <v>287</v>
      </c>
      <c r="C684" s="381" t="s">
        <v>162</v>
      </c>
      <c r="D684" s="382">
        <v>37012</v>
      </c>
      <c r="E684" s="380" t="s">
        <v>514</v>
      </c>
      <c r="F684" s="380"/>
      <c r="G684" s="380"/>
      <c r="H684" s="380"/>
      <c r="I684" s="380"/>
      <c r="J684" s="383">
        <v>1522000</v>
      </c>
    </row>
    <row r="685" spans="1:20" s="379" customFormat="1" ht="21.75" customHeight="1" x14ac:dyDescent="0.2">
      <c r="A685" s="375" t="s">
        <v>124</v>
      </c>
      <c r="B685" s="375" t="s">
        <v>350</v>
      </c>
      <c r="C685" s="376" t="s">
        <v>372</v>
      </c>
      <c r="D685" s="377">
        <v>37012</v>
      </c>
      <c r="E685" s="497" t="s">
        <v>373</v>
      </c>
      <c r="F685" s="497"/>
      <c r="G685" s="497"/>
      <c r="H685" s="497"/>
      <c r="I685" s="375"/>
      <c r="J685" s="378">
        <v>-73315</v>
      </c>
    </row>
    <row r="686" spans="1:20" s="189" customFormat="1" x14ac:dyDescent="0.2">
      <c r="C686" s="261"/>
      <c r="D686" s="317"/>
      <c r="E686" s="318"/>
      <c r="G686" s="265"/>
      <c r="H686" s="266"/>
      <c r="I686" s="266"/>
      <c r="J686" s="267"/>
      <c r="K686" s="268">
        <f>SUM(J434:J685)</f>
        <v>39438778.43</v>
      </c>
    </row>
    <row r="687" spans="1:20" s="189" customFormat="1" x14ac:dyDescent="0.2">
      <c r="A687" s="315" t="s">
        <v>319</v>
      </c>
      <c r="C687" s="261"/>
      <c r="D687" s="320"/>
      <c r="E687" s="318"/>
      <c r="G687" s="265"/>
      <c r="H687" s="266"/>
      <c r="I687" s="266"/>
      <c r="J687" s="267"/>
      <c r="K687" s="266"/>
    </row>
    <row r="688" spans="1:20" s="358" customFormat="1" x14ac:dyDescent="0.2">
      <c r="A688" s="375" t="s">
        <v>124</v>
      </c>
      <c r="B688" s="375" t="s">
        <v>294</v>
      </c>
      <c r="C688" s="376" t="s">
        <v>45</v>
      </c>
      <c r="D688" s="377">
        <v>37012</v>
      </c>
      <c r="E688" s="375" t="s">
        <v>35</v>
      </c>
      <c r="F688" s="375"/>
      <c r="G688" s="375"/>
      <c r="H688" s="375"/>
      <c r="I688" s="375"/>
      <c r="J688" s="378">
        <v>1319175</v>
      </c>
      <c r="K688" s="384"/>
      <c r="L688" s="384"/>
      <c r="M688" s="384"/>
      <c r="N688" s="384"/>
      <c r="O688" s="384"/>
      <c r="P688" s="384"/>
      <c r="Q688" s="384"/>
      <c r="R688" s="384"/>
      <c r="S688" s="384"/>
      <c r="T688" s="384"/>
    </row>
    <row r="689" spans="1:20" s="358" customFormat="1" x14ac:dyDescent="0.2">
      <c r="A689" s="375" t="s">
        <v>125</v>
      </c>
      <c r="B689" s="375" t="s">
        <v>294</v>
      </c>
      <c r="C689" s="376" t="s">
        <v>45</v>
      </c>
      <c r="D689" s="377">
        <v>37012</v>
      </c>
      <c r="E689" s="375" t="s">
        <v>36</v>
      </c>
      <c r="F689" s="375"/>
      <c r="G689" s="375"/>
      <c r="H689" s="375"/>
      <c r="I689" s="375"/>
      <c r="J689" s="378">
        <v>-4617.1099999999997</v>
      </c>
      <c r="K689" s="375"/>
      <c r="L689" s="375"/>
      <c r="M689" s="375"/>
      <c r="N689" s="375"/>
      <c r="O689" s="378"/>
      <c r="P689" s="375"/>
      <c r="Q689" s="378"/>
      <c r="R689" s="385"/>
      <c r="S689" s="375"/>
      <c r="T689" s="375"/>
    </row>
    <row r="690" spans="1:20" s="358" customFormat="1" x14ac:dyDescent="0.2">
      <c r="A690" s="375" t="s">
        <v>165</v>
      </c>
      <c r="B690" s="375" t="s">
        <v>245</v>
      </c>
      <c r="C690" s="376" t="s">
        <v>281</v>
      </c>
      <c r="D690" s="377">
        <v>36923</v>
      </c>
      <c r="E690" s="375" t="s">
        <v>246</v>
      </c>
      <c r="F690" s="375"/>
      <c r="G690" s="375"/>
      <c r="H690" s="375"/>
      <c r="I690" s="375"/>
      <c r="J690" s="378">
        <v>775000</v>
      </c>
      <c r="K690" s="375"/>
      <c r="L690" s="375"/>
      <c r="M690" s="375"/>
      <c r="N690" s="375"/>
      <c r="O690" s="378"/>
      <c r="P690" s="375"/>
      <c r="Q690" s="378"/>
      <c r="R690" s="385"/>
      <c r="S690" s="375"/>
      <c r="T690" s="375"/>
    </row>
    <row r="691" spans="1:20" s="358" customFormat="1" ht="23.25" customHeight="1" x14ac:dyDescent="0.2">
      <c r="A691" s="375" t="s">
        <v>127</v>
      </c>
      <c r="B691" s="375" t="s">
        <v>144</v>
      </c>
      <c r="C691" s="376" t="s">
        <v>471</v>
      </c>
      <c r="D691" s="377">
        <v>36982</v>
      </c>
      <c r="E691" s="497" t="s">
        <v>38</v>
      </c>
      <c r="F691" s="497"/>
      <c r="G691" s="497"/>
      <c r="H691" s="497"/>
      <c r="I691" s="375"/>
      <c r="J691" s="378">
        <v>41000</v>
      </c>
      <c r="K691" s="375"/>
      <c r="L691" s="375"/>
      <c r="M691" s="375"/>
      <c r="N691" s="375"/>
      <c r="O691" s="378"/>
      <c r="P691" s="375"/>
      <c r="Q691" s="378"/>
      <c r="R691" s="385"/>
      <c r="S691" s="375"/>
      <c r="T691" s="375"/>
    </row>
    <row r="692" spans="1:20" s="358" customFormat="1" x14ac:dyDescent="0.2">
      <c r="A692" s="375" t="s">
        <v>126</v>
      </c>
      <c r="B692" s="375" t="s">
        <v>44</v>
      </c>
      <c r="C692" s="376" t="s">
        <v>162</v>
      </c>
      <c r="D692" s="377">
        <v>37012</v>
      </c>
      <c r="E692" s="375" t="s">
        <v>37</v>
      </c>
      <c r="F692" s="375"/>
      <c r="G692" s="375"/>
      <c r="H692" s="375"/>
      <c r="I692" s="375"/>
      <c r="J692" s="378">
        <v>8000</v>
      </c>
      <c r="K692" s="375"/>
      <c r="L692" s="375"/>
      <c r="M692" s="375"/>
      <c r="N692" s="375"/>
      <c r="O692" s="378"/>
      <c r="P692" s="375"/>
      <c r="Q692" s="378"/>
      <c r="R692" s="385"/>
      <c r="S692" s="375"/>
      <c r="T692" s="375"/>
    </row>
    <row r="693" spans="1:20" s="358" customFormat="1" x14ac:dyDescent="0.2">
      <c r="A693" s="375" t="s">
        <v>127</v>
      </c>
      <c r="B693" s="375" t="s">
        <v>180</v>
      </c>
      <c r="C693" s="376" t="s">
        <v>162</v>
      </c>
      <c r="D693" s="377">
        <v>37012</v>
      </c>
      <c r="E693" s="375" t="s">
        <v>39</v>
      </c>
      <c r="F693" s="375"/>
      <c r="G693" s="375"/>
      <c r="H693" s="375"/>
      <c r="I693" s="375"/>
      <c r="J693" s="378">
        <v>-623680</v>
      </c>
      <c r="K693" s="375"/>
      <c r="L693" s="375"/>
      <c r="M693" s="375"/>
      <c r="N693" s="375"/>
      <c r="O693" s="378"/>
      <c r="P693" s="375"/>
      <c r="Q693" s="378"/>
      <c r="R693" s="385"/>
      <c r="S693" s="375"/>
      <c r="T693" s="375"/>
    </row>
    <row r="694" spans="1:20" s="358" customFormat="1" x14ac:dyDescent="0.2">
      <c r="A694" s="375" t="s">
        <v>128</v>
      </c>
      <c r="B694" s="375" t="s">
        <v>66</v>
      </c>
      <c r="C694" s="376" t="s">
        <v>181</v>
      </c>
      <c r="D694" s="377">
        <v>37012</v>
      </c>
      <c r="E694" s="375" t="s">
        <v>42</v>
      </c>
      <c r="F694" s="375"/>
      <c r="G694" s="375"/>
      <c r="H694" s="375"/>
      <c r="I694" s="375"/>
      <c r="J694" s="378">
        <v>2951520</v>
      </c>
      <c r="K694" s="375"/>
      <c r="L694" s="375"/>
      <c r="M694" s="375"/>
      <c r="N694" s="375"/>
      <c r="O694" s="378"/>
      <c r="P694" s="375"/>
      <c r="Q694" s="378"/>
      <c r="R694" s="385"/>
      <c r="S694" s="375"/>
      <c r="T694" s="375"/>
    </row>
    <row r="695" spans="1:20" s="358" customFormat="1" x14ac:dyDescent="0.2">
      <c r="A695" s="375" t="s">
        <v>128</v>
      </c>
      <c r="B695" s="375" t="s">
        <v>66</v>
      </c>
      <c r="C695" s="376" t="s">
        <v>181</v>
      </c>
      <c r="D695" s="377">
        <v>37012</v>
      </c>
      <c r="E695" s="375" t="s">
        <v>42</v>
      </c>
      <c r="F695" s="375"/>
      <c r="G695" s="375"/>
      <c r="H695" s="375"/>
      <c r="I695" s="375"/>
      <c r="J695" s="378">
        <v>4797000</v>
      </c>
      <c r="K695" s="375"/>
      <c r="L695" s="375"/>
      <c r="M695" s="375"/>
      <c r="N695" s="375"/>
      <c r="O695" s="378"/>
      <c r="P695" s="375"/>
      <c r="Q695" s="378"/>
      <c r="R695" s="385"/>
      <c r="S695" s="375"/>
      <c r="T695" s="375"/>
    </row>
    <row r="696" spans="1:20" s="358" customFormat="1" x14ac:dyDescent="0.2">
      <c r="A696" s="375" t="s">
        <v>128</v>
      </c>
      <c r="B696" s="375" t="s">
        <v>66</v>
      </c>
      <c r="C696" s="376" t="s">
        <v>181</v>
      </c>
      <c r="D696" s="377">
        <v>37012</v>
      </c>
      <c r="E696" s="375" t="s">
        <v>42</v>
      </c>
      <c r="F696" s="375"/>
      <c r="G696" s="375"/>
      <c r="H696" s="375"/>
      <c r="I696" s="375"/>
      <c r="J696" s="378">
        <v>11182080</v>
      </c>
      <c r="K696" s="375"/>
      <c r="L696" s="375"/>
      <c r="M696" s="375"/>
      <c r="N696" s="375"/>
      <c r="O696" s="378"/>
      <c r="P696" s="375"/>
      <c r="Q696" s="378"/>
      <c r="R696" s="385"/>
      <c r="S696" s="375"/>
      <c r="T696" s="375"/>
    </row>
    <row r="697" spans="1:20" s="358" customFormat="1" x14ac:dyDescent="0.2">
      <c r="A697" s="375" t="s">
        <v>128</v>
      </c>
      <c r="B697" s="375" t="s">
        <v>66</v>
      </c>
      <c r="C697" s="376" t="s">
        <v>181</v>
      </c>
      <c r="D697" s="377">
        <v>37012</v>
      </c>
      <c r="E697" s="375" t="s">
        <v>42</v>
      </c>
      <c r="F697" s="375"/>
      <c r="G697" s="375"/>
      <c r="H697" s="375"/>
      <c r="I697" s="375"/>
      <c r="J697" s="378">
        <v>22654000</v>
      </c>
      <c r="K697" s="375"/>
      <c r="L697" s="375"/>
      <c r="M697" s="375"/>
      <c r="N697" s="375"/>
      <c r="O697" s="378"/>
      <c r="P697" s="375"/>
      <c r="Q697" s="378"/>
      <c r="R697" s="385"/>
      <c r="S697" s="375"/>
      <c r="T697" s="375"/>
    </row>
    <row r="698" spans="1:20" s="358" customFormat="1" x14ac:dyDescent="0.2">
      <c r="A698" s="375" t="s">
        <v>128</v>
      </c>
      <c r="B698" s="375" t="s">
        <v>66</v>
      </c>
      <c r="C698" s="376" t="s">
        <v>181</v>
      </c>
      <c r="D698" s="377">
        <v>37012</v>
      </c>
      <c r="E698" s="375" t="s">
        <v>42</v>
      </c>
      <c r="F698" s="375"/>
      <c r="G698" s="375"/>
      <c r="H698" s="375"/>
      <c r="I698" s="375"/>
      <c r="J698" s="378">
        <v>18200000</v>
      </c>
      <c r="K698" s="375"/>
      <c r="L698" s="375"/>
      <c r="M698" s="375"/>
      <c r="N698" s="375"/>
      <c r="O698" s="378"/>
      <c r="P698" s="375"/>
      <c r="Q698" s="378"/>
      <c r="R698" s="385"/>
      <c r="S698" s="375"/>
      <c r="T698" s="375"/>
    </row>
    <row r="699" spans="1:20" s="358" customFormat="1" x14ac:dyDescent="0.2">
      <c r="A699" s="375" t="s">
        <v>165</v>
      </c>
      <c r="B699" s="375" t="s">
        <v>66</v>
      </c>
      <c r="C699" s="376" t="s">
        <v>181</v>
      </c>
      <c r="D699" s="377">
        <v>37012</v>
      </c>
      <c r="E699" s="375" t="s">
        <v>42</v>
      </c>
      <c r="F699" s="375"/>
      <c r="G699" s="375"/>
      <c r="H699" s="375"/>
      <c r="I699" s="375"/>
      <c r="J699" s="378">
        <v>-2340000</v>
      </c>
      <c r="K699" s="375"/>
      <c r="L699" s="375"/>
      <c r="M699" s="375"/>
      <c r="N699" s="375"/>
      <c r="O699" s="378"/>
      <c r="P699" s="375"/>
      <c r="Q699" s="378"/>
      <c r="R699" s="385"/>
      <c r="S699" s="375"/>
      <c r="T699" s="375"/>
    </row>
    <row r="700" spans="1:20" s="358" customFormat="1" x14ac:dyDescent="0.2">
      <c r="A700" s="375" t="s">
        <v>165</v>
      </c>
      <c r="B700" s="375" t="s">
        <v>66</v>
      </c>
      <c r="C700" s="376" t="s">
        <v>181</v>
      </c>
      <c r="D700" s="377">
        <v>37012</v>
      </c>
      <c r="E700" s="375" t="s">
        <v>42</v>
      </c>
      <c r="F700" s="375"/>
      <c r="G700" s="375"/>
      <c r="H700" s="375"/>
      <c r="I700" s="375"/>
      <c r="J700" s="378">
        <v>-3529000</v>
      </c>
      <c r="K700" s="375"/>
      <c r="L700" s="375"/>
      <c r="M700" s="375"/>
      <c r="N700" s="375"/>
      <c r="O700" s="378"/>
      <c r="P700" s="375"/>
      <c r="Q700" s="378"/>
      <c r="R700" s="385"/>
      <c r="S700" s="375"/>
      <c r="T700" s="375"/>
    </row>
    <row r="701" spans="1:20" s="358" customFormat="1" x14ac:dyDescent="0.2">
      <c r="A701" s="375" t="s">
        <v>165</v>
      </c>
      <c r="B701" s="375" t="s">
        <v>66</v>
      </c>
      <c r="C701" s="376" t="s">
        <v>181</v>
      </c>
      <c r="D701" s="377">
        <v>37012</v>
      </c>
      <c r="E701" s="375" t="s">
        <v>42</v>
      </c>
      <c r="F701" s="375"/>
      <c r="G701" s="375"/>
      <c r="H701" s="375"/>
      <c r="I701" s="375"/>
      <c r="J701" s="378">
        <v>-12172160</v>
      </c>
      <c r="K701" s="375"/>
      <c r="L701" s="375"/>
      <c r="M701" s="375"/>
      <c r="N701" s="375"/>
      <c r="O701" s="378"/>
      <c r="P701" s="375"/>
      <c r="Q701" s="378"/>
      <c r="R701" s="385"/>
      <c r="S701" s="375"/>
      <c r="T701" s="375"/>
    </row>
    <row r="702" spans="1:20" s="358" customFormat="1" x14ac:dyDescent="0.2">
      <c r="A702" s="375" t="s">
        <v>165</v>
      </c>
      <c r="B702" s="375" t="s">
        <v>66</v>
      </c>
      <c r="C702" s="376" t="s">
        <v>181</v>
      </c>
      <c r="D702" s="377">
        <v>37012</v>
      </c>
      <c r="E702" s="375" t="s">
        <v>42</v>
      </c>
      <c r="F702" s="375"/>
      <c r="G702" s="375"/>
      <c r="H702" s="375"/>
      <c r="I702" s="375"/>
      <c r="J702" s="378">
        <v>-2635800</v>
      </c>
      <c r="K702" s="375"/>
      <c r="L702" s="375"/>
      <c r="M702" s="375"/>
      <c r="N702" s="375"/>
      <c r="O702" s="378"/>
      <c r="P702" s="375"/>
      <c r="Q702" s="378"/>
      <c r="R702" s="385"/>
      <c r="S702" s="375"/>
      <c r="T702" s="375"/>
    </row>
    <row r="703" spans="1:20" s="358" customFormat="1" x14ac:dyDescent="0.2">
      <c r="A703" s="375" t="s">
        <v>165</v>
      </c>
      <c r="B703" s="375" t="s">
        <v>66</v>
      </c>
      <c r="C703" s="376" t="s">
        <v>181</v>
      </c>
      <c r="D703" s="377">
        <v>37012</v>
      </c>
      <c r="E703" s="375" t="s">
        <v>42</v>
      </c>
      <c r="F703" s="375"/>
      <c r="G703" s="375"/>
      <c r="H703" s="375"/>
      <c r="I703" s="375"/>
      <c r="J703" s="378">
        <v>-2340000</v>
      </c>
      <c r="K703" s="375"/>
      <c r="L703" s="375"/>
      <c r="M703" s="375"/>
      <c r="N703" s="375"/>
      <c r="O703" s="378"/>
      <c r="P703" s="375"/>
      <c r="Q703" s="378"/>
      <c r="R703" s="385"/>
      <c r="S703" s="375"/>
      <c r="T703" s="375"/>
    </row>
    <row r="704" spans="1:20" s="358" customFormat="1" x14ac:dyDescent="0.2">
      <c r="A704" s="375" t="s">
        <v>165</v>
      </c>
      <c r="B704" s="375" t="s">
        <v>66</v>
      </c>
      <c r="C704" s="376" t="s">
        <v>181</v>
      </c>
      <c r="D704" s="377">
        <v>37012</v>
      </c>
      <c r="E704" s="375" t="s">
        <v>42</v>
      </c>
      <c r="F704" s="375"/>
      <c r="G704" s="375"/>
      <c r="H704" s="375"/>
      <c r="I704" s="375"/>
      <c r="J704" s="378">
        <v>-321440</v>
      </c>
      <c r="K704" s="375"/>
      <c r="L704" s="375"/>
      <c r="M704" s="375"/>
      <c r="N704" s="375"/>
      <c r="O704" s="378"/>
      <c r="P704" s="375"/>
      <c r="Q704" s="378"/>
      <c r="R704" s="385"/>
      <c r="S704" s="375"/>
      <c r="T704" s="375"/>
    </row>
    <row r="705" spans="1:48" s="358" customFormat="1" x14ac:dyDescent="0.2">
      <c r="A705" s="375" t="s">
        <v>165</v>
      </c>
      <c r="B705" s="375" t="s">
        <v>66</v>
      </c>
      <c r="C705" s="376" t="s">
        <v>181</v>
      </c>
      <c r="D705" s="377">
        <v>37012</v>
      </c>
      <c r="E705" s="375" t="s">
        <v>42</v>
      </c>
      <c r="F705" s="375"/>
      <c r="G705" s="375"/>
      <c r="H705" s="375"/>
      <c r="I705" s="375"/>
      <c r="J705" s="378">
        <v>-12324000</v>
      </c>
      <c r="K705" s="375"/>
      <c r="L705" s="375"/>
      <c r="M705" s="375"/>
      <c r="N705" s="375"/>
      <c r="O705" s="378"/>
      <c r="P705" s="375"/>
      <c r="Q705" s="378"/>
      <c r="R705" s="385"/>
      <c r="S705" s="375"/>
      <c r="T705" s="375"/>
      <c r="V705" s="380"/>
      <c r="X705" s="380"/>
      <c r="Y705" s="380"/>
      <c r="Z705" s="380"/>
      <c r="AA705" s="380"/>
      <c r="AB705" s="380"/>
      <c r="AC705" s="380"/>
      <c r="AD705" s="380"/>
      <c r="AE705" s="380"/>
      <c r="AF705" s="380"/>
      <c r="AG705" s="380"/>
      <c r="AH705" s="380"/>
      <c r="AI705" s="380"/>
      <c r="AJ705" s="380"/>
      <c r="AK705" s="380"/>
      <c r="AL705" s="380"/>
      <c r="AM705" s="380"/>
      <c r="AN705" s="380"/>
      <c r="AO705" s="380"/>
      <c r="AP705" s="380"/>
      <c r="AQ705" s="380"/>
      <c r="AR705" s="380"/>
      <c r="AS705" s="380"/>
      <c r="AT705" s="380"/>
      <c r="AU705" s="380"/>
      <c r="AV705" s="380"/>
    </row>
    <row r="706" spans="1:48" s="358" customFormat="1" x14ac:dyDescent="0.2">
      <c r="A706" s="375" t="s">
        <v>165</v>
      </c>
      <c r="B706" s="375" t="s">
        <v>66</v>
      </c>
      <c r="C706" s="376" t="s">
        <v>181</v>
      </c>
      <c r="D706" s="377">
        <v>37012</v>
      </c>
      <c r="E706" s="375" t="s">
        <v>42</v>
      </c>
      <c r="F706" s="375"/>
      <c r="G706" s="375"/>
      <c r="H706" s="375"/>
      <c r="I706" s="375"/>
      <c r="J706" s="378">
        <v>-2340000</v>
      </c>
      <c r="K706" s="375"/>
      <c r="L706" s="375"/>
      <c r="M706" s="375"/>
      <c r="N706" s="375"/>
      <c r="O706" s="378"/>
      <c r="P706" s="375"/>
      <c r="Q706" s="378"/>
      <c r="R706" s="385"/>
      <c r="S706" s="375"/>
      <c r="T706" s="375"/>
      <c r="V706" s="380"/>
      <c r="X706" s="380"/>
      <c r="Y706" s="380"/>
      <c r="Z706" s="380"/>
      <c r="AA706" s="380"/>
      <c r="AB706" s="380"/>
      <c r="AC706" s="380"/>
      <c r="AD706" s="380"/>
      <c r="AE706" s="380"/>
      <c r="AF706" s="380"/>
      <c r="AG706" s="380"/>
      <c r="AH706" s="380"/>
      <c r="AI706" s="380"/>
      <c r="AJ706" s="380"/>
      <c r="AK706" s="380"/>
      <c r="AL706" s="380"/>
      <c r="AM706" s="380"/>
      <c r="AN706" s="380"/>
      <c r="AO706" s="380"/>
      <c r="AP706" s="380"/>
      <c r="AQ706" s="380"/>
      <c r="AR706" s="380"/>
      <c r="AS706" s="380"/>
      <c r="AT706" s="380"/>
      <c r="AU706" s="380"/>
      <c r="AV706" s="380"/>
    </row>
    <row r="707" spans="1:48" s="358" customFormat="1" x14ac:dyDescent="0.2">
      <c r="A707" s="375" t="s">
        <v>165</v>
      </c>
      <c r="B707" s="375" t="s">
        <v>66</v>
      </c>
      <c r="C707" s="376" t="s">
        <v>181</v>
      </c>
      <c r="D707" s="377">
        <v>37012</v>
      </c>
      <c r="E707" s="375" t="s">
        <v>42</v>
      </c>
      <c r="F707" s="375"/>
      <c r="G707" s="375"/>
      <c r="H707" s="375"/>
      <c r="I707" s="375"/>
      <c r="J707" s="378">
        <v>-22557000</v>
      </c>
      <c r="K707" s="375"/>
      <c r="L707" s="375"/>
      <c r="M707" s="375"/>
      <c r="N707" s="375"/>
      <c r="O707" s="378"/>
      <c r="P707" s="375"/>
      <c r="Q707" s="378"/>
      <c r="R707" s="385"/>
      <c r="S707" s="375"/>
      <c r="T707" s="375"/>
      <c r="V707" s="380"/>
      <c r="X707" s="380"/>
      <c r="Y707" s="380"/>
      <c r="Z707" s="380"/>
      <c r="AA707" s="380"/>
      <c r="AB707" s="380"/>
      <c r="AC707" s="380"/>
      <c r="AD707" s="380"/>
      <c r="AE707" s="380"/>
      <c r="AF707" s="380"/>
      <c r="AG707" s="380"/>
      <c r="AH707" s="380"/>
      <c r="AI707" s="380"/>
      <c r="AJ707" s="380"/>
      <c r="AK707" s="380"/>
      <c r="AL707" s="380"/>
      <c r="AM707" s="380"/>
      <c r="AN707" s="380"/>
      <c r="AO707" s="380"/>
      <c r="AP707" s="380"/>
      <c r="AQ707" s="380"/>
      <c r="AR707" s="380"/>
      <c r="AS707" s="380"/>
      <c r="AT707" s="380"/>
      <c r="AU707" s="380"/>
      <c r="AV707" s="380"/>
    </row>
    <row r="708" spans="1:48" s="358" customFormat="1" x14ac:dyDescent="0.2">
      <c r="A708" s="375" t="s">
        <v>165</v>
      </c>
      <c r="B708" s="375" t="s">
        <v>192</v>
      </c>
      <c r="C708" s="376" t="s">
        <v>181</v>
      </c>
      <c r="D708" s="377">
        <v>37012</v>
      </c>
      <c r="E708" s="375" t="s">
        <v>42</v>
      </c>
      <c r="F708" s="375"/>
      <c r="G708" s="375"/>
      <c r="H708" s="375"/>
      <c r="I708" s="375"/>
      <c r="J708" s="378">
        <v>-108300</v>
      </c>
      <c r="K708" s="375"/>
      <c r="L708" s="375"/>
      <c r="M708" s="375"/>
      <c r="N708" s="375"/>
      <c r="O708" s="378"/>
      <c r="P708" s="375"/>
      <c r="Q708" s="378"/>
      <c r="R708" s="385"/>
      <c r="S708" s="375"/>
      <c r="T708" s="375"/>
      <c r="V708" s="380"/>
      <c r="X708" s="380"/>
      <c r="Y708" s="380"/>
      <c r="Z708" s="380"/>
      <c r="AA708" s="380"/>
      <c r="AB708" s="380"/>
      <c r="AC708" s="380"/>
      <c r="AD708" s="380"/>
      <c r="AE708" s="380"/>
      <c r="AF708" s="380"/>
      <c r="AG708" s="380"/>
      <c r="AH708" s="380"/>
      <c r="AI708" s="380"/>
      <c r="AJ708" s="380"/>
      <c r="AK708" s="380"/>
      <c r="AL708" s="380"/>
      <c r="AM708" s="380"/>
      <c r="AN708" s="380"/>
      <c r="AO708" s="380"/>
      <c r="AP708" s="380"/>
      <c r="AQ708" s="380"/>
      <c r="AR708" s="380"/>
      <c r="AS708" s="380"/>
      <c r="AT708" s="380"/>
      <c r="AU708" s="380"/>
      <c r="AV708" s="380"/>
    </row>
    <row r="709" spans="1:48" s="358" customFormat="1" x14ac:dyDescent="0.2">
      <c r="A709" s="375" t="s">
        <v>165</v>
      </c>
      <c r="B709" s="375" t="s">
        <v>192</v>
      </c>
      <c r="C709" s="376" t="s">
        <v>181</v>
      </c>
      <c r="D709" s="377">
        <v>37012</v>
      </c>
      <c r="E709" s="375" t="s">
        <v>42</v>
      </c>
      <c r="F709" s="375"/>
      <c r="G709" s="375"/>
      <c r="H709" s="375"/>
      <c r="I709" s="375"/>
      <c r="J709" s="378">
        <v>-30400</v>
      </c>
      <c r="K709" s="375"/>
      <c r="L709" s="375"/>
      <c r="M709" s="375"/>
      <c r="N709" s="375"/>
      <c r="O709" s="378"/>
      <c r="P709" s="375"/>
      <c r="Q709" s="378"/>
      <c r="R709" s="385"/>
      <c r="S709" s="375"/>
      <c r="T709" s="375"/>
      <c r="V709" s="380"/>
      <c r="X709" s="380"/>
      <c r="Y709" s="380"/>
      <c r="Z709" s="380"/>
      <c r="AA709" s="380"/>
      <c r="AB709" s="380"/>
      <c r="AC709" s="380"/>
      <c r="AD709" s="380"/>
      <c r="AE709" s="380"/>
      <c r="AF709" s="380"/>
      <c r="AG709" s="380"/>
      <c r="AH709" s="380"/>
      <c r="AI709" s="380"/>
      <c r="AJ709" s="380"/>
      <c r="AK709" s="380"/>
      <c r="AL709" s="380"/>
      <c r="AM709" s="380"/>
      <c r="AN709" s="380"/>
      <c r="AO709" s="380"/>
      <c r="AP709" s="380"/>
      <c r="AQ709" s="380"/>
      <c r="AR709" s="380"/>
      <c r="AS709" s="380"/>
      <c r="AT709" s="380"/>
      <c r="AU709" s="380"/>
      <c r="AV709" s="380"/>
    </row>
    <row r="710" spans="1:48" s="358" customFormat="1" x14ac:dyDescent="0.2">
      <c r="A710" s="375" t="s">
        <v>165</v>
      </c>
      <c r="B710" s="375" t="s">
        <v>192</v>
      </c>
      <c r="C710" s="376" t="s">
        <v>181</v>
      </c>
      <c r="D710" s="377">
        <v>37012</v>
      </c>
      <c r="E710" s="375" t="s">
        <v>42</v>
      </c>
      <c r="F710" s="375"/>
      <c r="G710" s="375"/>
      <c r="H710" s="375"/>
      <c r="I710" s="375"/>
      <c r="J710" s="378">
        <v>-30000</v>
      </c>
      <c r="K710" s="375"/>
      <c r="L710" s="375"/>
      <c r="M710" s="375"/>
      <c r="N710" s="375"/>
      <c r="O710" s="378"/>
      <c r="P710" s="375"/>
      <c r="Q710" s="378"/>
      <c r="R710" s="385"/>
      <c r="S710" s="375"/>
      <c r="T710" s="375"/>
      <c r="V710" s="380"/>
      <c r="X710" s="380"/>
      <c r="Y710" s="380"/>
      <c r="Z710" s="380"/>
      <c r="AA710" s="380"/>
      <c r="AB710" s="380"/>
      <c r="AC710" s="380"/>
      <c r="AD710" s="380"/>
      <c r="AE710" s="380"/>
      <c r="AF710" s="380"/>
      <c r="AG710" s="380"/>
      <c r="AH710" s="380"/>
      <c r="AI710" s="380"/>
      <c r="AJ710" s="380"/>
      <c r="AK710" s="380"/>
      <c r="AL710" s="380"/>
      <c r="AM710" s="380"/>
      <c r="AN710" s="380"/>
      <c r="AO710" s="380"/>
      <c r="AP710" s="380"/>
      <c r="AQ710" s="380"/>
      <c r="AR710" s="380"/>
      <c r="AS710" s="380"/>
      <c r="AT710" s="380"/>
      <c r="AU710" s="380"/>
      <c r="AV710" s="380"/>
    </row>
    <row r="711" spans="1:48" s="358" customFormat="1" x14ac:dyDescent="0.2">
      <c r="A711" s="375" t="s">
        <v>127</v>
      </c>
      <c r="B711" s="375" t="s">
        <v>40</v>
      </c>
      <c r="C711" s="376" t="s">
        <v>162</v>
      </c>
      <c r="D711" s="377">
        <v>37012</v>
      </c>
      <c r="E711" s="375" t="s">
        <v>41</v>
      </c>
      <c r="F711" s="375"/>
      <c r="G711" s="375"/>
      <c r="H711" s="375"/>
      <c r="I711" s="375"/>
      <c r="J711" s="378">
        <v>-1810480</v>
      </c>
      <c r="K711" s="375"/>
      <c r="L711" s="375"/>
      <c r="M711" s="375"/>
      <c r="N711" s="375"/>
      <c r="O711" s="378"/>
      <c r="P711" s="375"/>
      <c r="Q711" s="378"/>
      <c r="R711" s="385"/>
      <c r="S711" s="375"/>
      <c r="T711" s="375"/>
      <c r="V711" s="380"/>
      <c r="X711" s="380"/>
      <c r="Y711" s="380"/>
      <c r="Z711" s="380"/>
      <c r="AA711" s="380"/>
      <c r="AB711" s="380"/>
      <c r="AC711" s="380"/>
      <c r="AD711" s="380"/>
      <c r="AE711" s="380"/>
      <c r="AF711" s="380"/>
      <c r="AG711" s="380"/>
      <c r="AH711" s="380"/>
      <c r="AI711" s="380"/>
      <c r="AJ711" s="380"/>
      <c r="AK711" s="380"/>
      <c r="AL711" s="380"/>
      <c r="AM711" s="380"/>
      <c r="AN711" s="380"/>
      <c r="AO711" s="380"/>
      <c r="AP711" s="380"/>
      <c r="AQ711" s="380"/>
      <c r="AR711" s="380"/>
      <c r="AS711" s="380"/>
      <c r="AT711" s="380"/>
      <c r="AU711" s="380"/>
      <c r="AV711" s="380"/>
    </row>
    <row r="712" spans="1:48" s="321" customFormat="1" x14ac:dyDescent="0.2">
      <c r="A712" s="380"/>
      <c r="B712" s="380"/>
      <c r="C712" s="381"/>
      <c r="D712" s="386"/>
      <c r="E712" s="380"/>
      <c r="F712" s="357"/>
      <c r="G712" s="357"/>
      <c r="H712" s="357"/>
      <c r="I712" s="357"/>
      <c r="J712" s="383"/>
      <c r="K712" s="323">
        <f>SUM(J688:J711)</f>
        <v>-1239102.1099999994</v>
      </c>
    </row>
    <row r="713" spans="1:48" s="321" customFormat="1" x14ac:dyDescent="0.2">
      <c r="C713" s="322"/>
      <c r="D713" s="320"/>
    </row>
    <row r="714" spans="1:48" s="189" customFormat="1" x14ac:dyDescent="0.2">
      <c r="A714" s="321"/>
      <c r="B714" s="321"/>
      <c r="C714" s="322"/>
      <c r="D714" s="324"/>
      <c r="E714" s="321"/>
      <c r="F714" s="321"/>
      <c r="G714" s="321"/>
      <c r="H714" s="321"/>
      <c r="I714" s="321"/>
      <c r="J714" s="321"/>
      <c r="K714" s="266"/>
    </row>
    <row r="715" spans="1:48" s="189" customFormat="1" x14ac:dyDescent="0.2">
      <c r="A715" s="325" t="s">
        <v>95</v>
      </c>
      <c r="B715" s="326"/>
      <c r="C715" s="327"/>
      <c r="D715" s="328"/>
      <c r="E715" s="329"/>
      <c r="G715" s="265"/>
      <c r="H715" s="266"/>
      <c r="I715" s="266"/>
      <c r="J715" s="267"/>
      <c r="K715" s="334">
        <f>SUM(K59)</f>
        <v>44909287.57</v>
      </c>
    </row>
    <row r="716" spans="1:48" s="189" customFormat="1" x14ac:dyDescent="0.2">
      <c r="A716" s="330"/>
      <c r="B716" s="326" t="s">
        <v>344</v>
      </c>
      <c r="C716" s="331"/>
      <c r="D716" s="332"/>
      <c r="E716" s="333" t="s">
        <v>316</v>
      </c>
      <c r="G716" s="265"/>
      <c r="H716" s="266"/>
      <c r="I716" s="266"/>
      <c r="J716" s="267"/>
      <c r="K716" s="266"/>
    </row>
    <row r="717" spans="1:48" s="189" customFormat="1" x14ac:dyDescent="0.2">
      <c r="A717" s="335" t="s">
        <v>317</v>
      </c>
      <c r="B717" s="335"/>
      <c r="C717" s="336"/>
      <c r="D717" s="317"/>
      <c r="E717" s="318"/>
      <c r="G717" s="265"/>
      <c r="H717" s="266"/>
      <c r="I717" s="266"/>
      <c r="J717" s="267"/>
      <c r="K717" s="266"/>
    </row>
    <row r="718" spans="1:48" s="189" customFormat="1" x14ac:dyDescent="0.2">
      <c r="B718" s="315" t="s">
        <v>318</v>
      </c>
      <c r="C718" s="261"/>
      <c r="D718" s="317"/>
      <c r="E718" s="318"/>
      <c r="G718" s="265"/>
      <c r="H718" s="266"/>
      <c r="I718" s="266"/>
      <c r="J718" s="267"/>
      <c r="K718" s="337"/>
    </row>
    <row r="719" spans="1:48" s="189" customFormat="1" x14ac:dyDescent="0.2">
      <c r="C719" s="261"/>
      <c r="D719" s="317"/>
      <c r="E719" s="492"/>
      <c r="F719" s="492"/>
      <c r="G719" s="492"/>
      <c r="H719" s="492"/>
      <c r="I719" s="266"/>
      <c r="J719" s="267"/>
      <c r="K719" s="337">
        <f>J719</f>
        <v>0</v>
      </c>
    </row>
    <row r="720" spans="1:48" s="189" customFormat="1" x14ac:dyDescent="0.2">
      <c r="C720" s="261"/>
      <c r="D720" s="317"/>
      <c r="E720" s="318"/>
      <c r="G720" s="265"/>
      <c r="H720" s="266"/>
      <c r="I720" s="266"/>
      <c r="J720" s="267"/>
      <c r="K720" s="266"/>
    </row>
    <row r="721" spans="1:13" s="189" customFormat="1" x14ac:dyDescent="0.2">
      <c r="B721" s="315" t="s">
        <v>314</v>
      </c>
      <c r="C721" s="261"/>
      <c r="D721" s="317"/>
      <c r="E721" s="318"/>
      <c r="G721" s="265"/>
      <c r="H721" s="266"/>
      <c r="I721" s="266"/>
      <c r="J721" s="267"/>
      <c r="K721" s="266"/>
    </row>
    <row r="722" spans="1:13" s="189" customFormat="1" x14ac:dyDescent="0.2">
      <c r="C722" s="261"/>
      <c r="D722" s="317"/>
      <c r="E722" s="318"/>
      <c r="G722" s="265"/>
      <c r="H722" s="266"/>
      <c r="I722" s="266"/>
      <c r="J722" s="267"/>
      <c r="K722" s="266"/>
    </row>
    <row r="723" spans="1:13" s="189" customFormat="1" x14ac:dyDescent="0.2">
      <c r="C723" s="261"/>
      <c r="D723" s="317"/>
      <c r="E723" s="318"/>
      <c r="G723" s="265"/>
      <c r="H723" s="266"/>
      <c r="I723" s="266"/>
      <c r="J723" s="267"/>
      <c r="K723" s="337">
        <f>J722+J723</f>
        <v>0</v>
      </c>
    </row>
    <row r="724" spans="1:13" s="189" customFormat="1" x14ac:dyDescent="0.2">
      <c r="B724" s="315"/>
      <c r="C724" s="261"/>
      <c r="D724" s="317"/>
      <c r="E724" s="318"/>
      <c r="G724" s="265"/>
      <c r="H724" s="266"/>
      <c r="I724" s="266"/>
      <c r="J724" s="267"/>
      <c r="K724" s="266"/>
    </row>
    <row r="725" spans="1:13" s="189" customFormat="1" x14ac:dyDescent="0.2">
      <c r="B725" s="315" t="s">
        <v>315</v>
      </c>
      <c r="C725" s="261"/>
      <c r="D725" s="317"/>
      <c r="E725" s="318"/>
      <c r="G725" s="265"/>
      <c r="H725" s="266"/>
      <c r="I725" s="266"/>
      <c r="J725" s="267"/>
      <c r="K725" s="266"/>
    </row>
    <row r="726" spans="1:13" s="189" customFormat="1" x14ac:dyDescent="0.2">
      <c r="A726" s="380"/>
      <c r="B726" s="380"/>
      <c r="C726" s="381"/>
      <c r="D726" s="386"/>
      <c r="E726" s="380"/>
      <c r="F726" s="357"/>
      <c r="G726" s="357"/>
      <c r="H726" s="357"/>
      <c r="I726" s="357"/>
      <c r="J726" s="383"/>
      <c r="K726" s="266"/>
    </row>
    <row r="727" spans="1:13" s="189" customFormat="1" x14ac:dyDescent="0.2">
      <c r="A727" s="302"/>
      <c r="B727" s="302"/>
      <c r="C727" s="303"/>
      <c r="D727" s="387"/>
      <c r="E727" s="302"/>
      <c r="F727" s="251"/>
      <c r="G727" s="251"/>
      <c r="H727" s="251"/>
      <c r="I727" s="251"/>
      <c r="J727" s="388"/>
      <c r="K727" s="266"/>
    </row>
    <row r="728" spans="1:13" s="189" customFormat="1" x14ac:dyDescent="0.2">
      <c r="A728" s="302"/>
      <c r="B728" s="302"/>
      <c r="C728" s="303"/>
      <c r="D728" s="387"/>
      <c r="E728" s="302"/>
      <c r="F728" s="251"/>
      <c r="G728" s="251"/>
      <c r="H728" s="251"/>
      <c r="I728" s="251"/>
      <c r="J728" s="388"/>
      <c r="K728" s="266"/>
    </row>
    <row r="729" spans="1:13" s="189" customFormat="1" x14ac:dyDescent="0.2">
      <c r="A729" s="302"/>
      <c r="B729" s="302"/>
      <c r="C729" s="303"/>
      <c r="D729" s="387"/>
      <c r="E729" s="302"/>
      <c r="F729" s="251"/>
      <c r="G729" s="251"/>
      <c r="H729" s="251"/>
      <c r="I729" s="251"/>
      <c r="J729" s="388"/>
      <c r="K729" s="266"/>
    </row>
    <row r="730" spans="1:13" s="189" customFormat="1" x14ac:dyDescent="0.2">
      <c r="C730" s="261"/>
      <c r="D730" s="317"/>
      <c r="E730" s="318"/>
      <c r="G730" s="265"/>
      <c r="H730" s="266"/>
      <c r="I730" s="266"/>
      <c r="J730" s="267"/>
      <c r="K730" s="338">
        <f>SUM(J726:J732)</f>
        <v>0</v>
      </c>
    </row>
    <row r="731" spans="1:13" s="189" customFormat="1" x14ac:dyDescent="0.2">
      <c r="C731" s="261"/>
      <c r="D731" s="317"/>
      <c r="E731" s="318"/>
      <c r="G731" s="265"/>
      <c r="H731" s="266"/>
      <c r="I731" s="266"/>
      <c r="J731" s="267"/>
      <c r="K731" s="266"/>
      <c r="M731" s="340"/>
    </row>
    <row r="732" spans="1:13" s="189" customFormat="1" x14ac:dyDescent="0.2">
      <c r="C732" s="261"/>
      <c r="D732" s="339"/>
      <c r="E732" s="318"/>
      <c r="G732" s="265"/>
      <c r="H732" s="266"/>
      <c r="I732" s="266"/>
      <c r="J732" s="265"/>
      <c r="K732" s="266"/>
    </row>
    <row r="733" spans="1:13" ht="12.75" customHeight="1" thickBot="1" x14ac:dyDescent="0.25">
      <c r="A733" s="189"/>
      <c r="B733" s="189"/>
      <c r="C733" s="261"/>
      <c r="D733" s="339"/>
      <c r="E733" s="318"/>
      <c r="F733" s="189"/>
      <c r="G733" s="265"/>
      <c r="H733" s="266"/>
      <c r="I733" s="266"/>
      <c r="J733" s="265"/>
      <c r="K733" s="233">
        <f>SUM(K86:K732)-K61-987.54</f>
        <v>2.7483702069730498E-6</v>
      </c>
    </row>
    <row r="734" spans="1:13" ht="12.75" customHeight="1" thickTop="1" x14ac:dyDescent="0.2">
      <c r="H734" s="231"/>
      <c r="I734" s="231"/>
      <c r="J734" s="232"/>
    </row>
    <row r="735" spans="1:13" ht="12.75" customHeight="1" x14ac:dyDescent="0.2"/>
    <row r="736" spans="1:13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</sheetData>
  <mergeCells count="183">
    <mergeCell ref="E683:H683"/>
    <mergeCell ref="E685:H685"/>
    <mergeCell ref="E691:H691"/>
    <mergeCell ref="E677:H677"/>
    <mergeCell ref="E678:H678"/>
    <mergeCell ref="E679:H679"/>
    <mergeCell ref="E680:H680"/>
    <mergeCell ref="E670:H670"/>
    <mergeCell ref="E649:H649"/>
    <mergeCell ref="E672:H672"/>
    <mergeCell ref="E673:H673"/>
    <mergeCell ref="E674:H674"/>
    <mergeCell ref="E676:H676"/>
    <mergeCell ref="E675:H675"/>
    <mergeCell ref="E644:H644"/>
    <mergeCell ref="E645:H645"/>
    <mergeCell ref="E646:H646"/>
    <mergeCell ref="E647:H647"/>
    <mergeCell ref="E648:H648"/>
    <mergeCell ref="E650:H650"/>
    <mergeCell ref="E638:H638"/>
    <mergeCell ref="E639:H639"/>
    <mergeCell ref="E640:H640"/>
    <mergeCell ref="E641:H641"/>
    <mergeCell ref="E642:H642"/>
    <mergeCell ref="E643:H643"/>
    <mergeCell ref="E632:H632"/>
    <mergeCell ref="E633:H633"/>
    <mergeCell ref="E634:H634"/>
    <mergeCell ref="E635:H635"/>
    <mergeCell ref="E636:H636"/>
    <mergeCell ref="E637:H637"/>
    <mergeCell ref="E626:H626"/>
    <mergeCell ref="E627:H627"/>
    <mergeCell ref="E628:H628"/>
    <mergeCell ref="E629:H629"/>
    <mergeCell ref="E630:H630"/>
    <mergeCell ref="E631:H631"/>
    <mergeCell ref="E620:H620"/>
    <mergeCell ref="E622:H622"/>
    <mergeCell ref="E621:H621"/>
    <mergeCell ref="E623:H623"/>
    <mergeCell ref="E624:H624"/>
    <mergeCell ref="E625:H625"/>
    <mergeCell ref="E614:H614"/>
    <mergeCell ref="E615:H615"/>
    <mergeCell ref="E616:H616"/>
    <mergeCell ref="E617:H617"/>
    <mergeCell ref="E618:H618"/>
    <mergeCell ref="E619:H619"/>
    <mergeCell ref="E608:H608"/>
    <mergeCell ref="E609:H609"/>
    <mergeCell ref="E610:H610"/>
    <mergeCell ref="E611:H611"/>
    <mergeCell ref="E612:H612"/>
    <mergeCell ref="E613:H613"/>
    <mergeCell ref="E602:H602"/>
    <mergeCell ref="E603:H603"/>
    <mergeCell ref="E604:H604"/>
    <mergeCell ref="E605:H605"/>
    <mergeCell ref="E606:H606"/>
    <mergeCell ref="E607:H607"/>
    <mergeCell ref="E578:H578"/>
    <mergeCell ref="E597:H597"/>
    <mergeCell ref="E598:H598"/>
    <mergeCell ref="E599:H599"/>
    <mergeCell ref="E600:H600"/>
    <mergeCell ref="E601:H601"/>
    <mergeCell ref="E550:H550"/>
    <mergeCell ref="E556:H556"/>
    <mergeCell ref="E562:H562"/>
    <mergeCell ref="E565:H565"/>
    <mergeCell ref="E574:H574"/>
    <mergeCell ref="E577:H577"/>
    <mergeCell ref="E492:H492"/>
    <mergeCell ref="E493:H493"/>
    <mergeCell ref="E494:H494"/>
    <mergeCell ref="E498:H498"/>
    <mergeCell ref="E541:H541"/>
    <mergeCell ref="E546:H546"/>
    <mergeCell ref="E486:H486"/>
    <mergeCell ref="E487:H487"/>
    <mergeCell ref="E488:H488"/>
    <mergeCell ref="E489:H489"/>
    <mergeCell ref="E490:H490"/>
    <mergeCell ref="E491:H491"/>
    <mergeCell ref="E464:H464"/>
    <mergeCell ref="E465:H465"/>
    <mergeCell ref="E481:H481"/>
    <mergeCell ref="E483:H483"/>
    <mergeCell ref="E484:H484"/>
    <mergeCell ref="E485:H485"/>
    <mergeCell ref="E458:H458"/>
    <mergeCell ref="E459:H459"/>
    <mergeCell ref="E460:H460"/>
    <mergeCell ref="E461:H461"/>
    <mergeCell ref="E462:H462"/>
    <mergeCell ref="E463:H463"/>
    <mergeCell ref="E452:H452"/>
    <mergeCell ref="E453:H453"/>
    <mergeCell ref="E454:H454"/>
    <mergeCell ref="E455:H455"/>
    <mergeCell ref="E456:H456"/>
    <mergeCell ref="E457:H457"/>
    <mergeCell ref="E389:H389"/>
    <mergeCell ref="E390:H390"/>
    <mergeCell ref="E391:H391"/>
    <mergeCell ref="E441:H441"/>
    <mergeCell ref="E442:H442"/>
    <mergeCell ref="E444:H444"/>
    <mergeCell ref="E169:H169"/>
    <mergeCell ref="E170:H170"/>
    <mergeCell ref="E171:H171"/>
    <mergeCell ref="E172:H172"/>
    <mergeCell ref="E383:H383"/>
    <mergeCell ref="E355:H355"/>
    <mergeCell ref="E357:H357"/>
    <mergeCell ref="E163:H163"/>
    <mergeCell ref="E164:H164"/>
    <mergeCell ref="E165:H165"/>
    <mergeCell ref="E166:H166"/>
    <mergeCell ref="E167:H167"/>
    <mergeCell ref="E168:H168"/>
    <mergeCell ref="E150:H150"/>
    <mergeCell ref="E152:H152"/>
    <mergeCell ref="E153:H153"/>
    <mergeCell ref="E154:H154"/>
    <mergeCell ref="E386:H386"/>
    <mergeCell ref="E157:H157"/>
    <mergeCell ref="E158:H158"/>
    <mergeCell ref="E160:H160"/>
    <mergeCell ref="E161:H161"/>
    <mergeCell ref="E162:H162"/>
    <mergeCell ref="E135:H135"/>
    <mergeCell ref="E387:H387"/>
    <mergeCell ref="E388:H388"/>
    <mergeCell ref="E137:H137"/>
    <mergeCell ref="E138:H138"/>
    <mergeCell ref="E139:H139"/>
    <mergeCell ref="E140:H140"/>
    <mergeCell ref="E145:H145"/>
    <mergeCell ref="E147:H147"/>
    <mergeCell ref="E149:H149"/>
    <mergeCell ref="E127:H127"/>
    <mergeCell ref="E128:H128"/>
    <mergeCell ref="E129:H129"/>
    <mergeCell ref="E130:H130"/>
    <mergeCell ref="E131:H131"/>
    <mergeCell ref="E132:H132"/>
    <mergeCell ref="E119:H119"/>
    <mergeCell ref="E121:H121"/>
    <mergeCell ref="E118:H118"/>
    <mergeCell ref="E124:H124"/>
    <mergeCell ref="E125:H125"/>
    <mergeCell ref="E126:H126"/>
    <mergeCell ref="E112:H112"/>
    <mergeCell ref="E113:H113"/>
    <mergeCell ref="E114:H114"/>
    <mergeCell ref="E115:H115"/>
    <mergeCell ref="E116:H116"/>
    <mergeCell ref="E117:H117"/>
    <mergeCell ref="E107:H107"/>
    <mergeCell ref="E104:H104"/>
    <mergeCell ref="E108:H108"/>
    <mergeCell ref="E109:H109"/>
    <mergeCell ref="E110:H110"/>
    <mergeCell ref="E111:H111"/>
    <mergeCell ref="E99:H99"/>
    <mergeCell ref="E100:H100"/>
    <mergeCell ref="E103:H103"/>
    <mergeCell ref="E101:H101"/>
    <mergeCell ref="E105:H105"/>
    <mergeCell ref="E106:H106"/>
    <mergeCell ref="E719:H719"/>
    <mergeCell ref="E87:H87"/>
    <mergeCell ref="E88:H88"/>
    <mergeCell ref="E89:H89"/>
    <mergeCell ref="E90:H90"/>
    <mergeCell ref="E92:H92"/>
    <mergeCell ref="E95:H95"/>
    <mergeCell ref="E96:H96"/>
    <mergeCell ref="E97:H97"/>
    <mergeCell ref="E98:H98"/>
  </mergeCells>
  <phoneticPr fontId="32" type="noConversion"/>
  <pageMargins left="0" right="0" top="0.25" bottom="0" header="0.5" footer="0.5"/>
  <pageSetup paperSize="5" scale="73" fitToHeight="17" orientation="portrait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reconciliation</vt:lpstr>
      <vt:lpstr>Var. Rpt EPMI</vt:lpstr>
      <vt:lpstr>reconciliation!Print_Area</vt:lpstr>
      <vt:lpstr>'Var. Rpt EPMI'!Print_Area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dc:description>- Oracle 8i ODBC QueryFix Applied</dc:description>
  <cp:lastModifiedBy>Felienne</cp:lastModifiedBy>
  <cp:lastPrinted>2001-06-25T22:19:18Z</cp:lastPrinted>
  <dcterms:created xsi:type="dcterms:W3CDTF">2000-10-19T22:10:38Z</dcterms:created>
  <dcterms:modified xsi:type="dcterms:W3CDTF">2014-09-05T11:11:31Z</dcterms:modified>
</cp:coreProperties>
</file>