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 activeTab="6"/>
  </bookViews>
  <sheets>
    <sheet name="FUGG OBA" sheetId="5" r:id="rId1"/>
    <sheet name="Nominations" sheetId="4" r:id="rId2"/>
    <sheet name="Powder" sheetId="1" r:id="rId3"/>
    <sheet name="LC Howell" sheetId="2" r:id="rId4"/>
    <sheet name="Enron IT" sheetId="6" r:id="rId5"/>
    <sheet name="LC North Central" sheetId="3" r:id="rId6"/>
    <sheet name="Enron BC" sheetId="7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B13" i="6" l="1"/>
  <c r="C13" i="6"/>
  <c r="D13" i="6"/>
  <c r="E13" i="6"/>
  <c r="I13" i="6"/>
  <c r="J13" i="6"/>
  <c r="K13" i="6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F15" i="6"/>
  <c r="G15" i="6"/>
  <c r="H15" i="6"/>
  <c r="O15" i="6" s="1"/>
  <c r="P15" i="6" s="1"/>
  <c r="I15" i="6"/>
  <c r="J15" i="6"/>
  <c r="J47" i="6" s="1"/>
  <c r="K15" i="6"/>
  <c r="K47" i="6" s="1"/>
  <c r="L15" i="6"/>
  <c r="M15" i="6"/>
  <c r="N15" i="6"/>
  <c r="F16" i="6"/>
  <c r="G16" i="6"/>
  <c r="H16" i="6"/>
  <c r="I16" i="6"/>
  <c r="I47" i="6" s="1"/>
  <c r="J16" i="6"/>
  <c r="K16" i="6"/>
  <c r="N16" i="6"/>
  <c r="F17" i="6"/>
  <c r="G17" i="6"/>
  <c r="H17" i="6"/>
  <c r="O17" i="6" s="1"/>
  <c r="I17" i="6"/>
  <c r="J17" i="6"/>
  <c r="K17" i="6"/>
  <c r="L17" i="6"/>
  <c r="M17" i="6"/>
  <c r="N17" i="6"/>
  <c r="F18" i="6"/>
  <c r="G18" i="6"/>
  <c r="H18" i="6"/>
  <c r="I18" i="6"/>
  <c r="L18" i="6" s="1"/>
  <c r="J18" i="6"/>
  <c r="K18" i="6"/>
  <c r="N18" i="6"/>
  <c r="F19" i="6"/>
  <c r="G19" i="6"/>
  <c r="H19" i="6"/>
  <c r="O19" i="6" s="1"/>
  <c r="I19" i="6"/>
  <c r="J19" i="6"/>
  <c r="K19" i="6"/>
  <c r="L19" i="6"/>
  <c r="M19" i="6"/>
  <c r="N19" i="6"/>
  <c r="F20" i="6"/>
  <c r="G20" i="6"/>
  <c r="H20" i="6"/>
  <c r="I20" i="6"/>
  <c r="L20" i="6" s="1"/>
  <c r="J20" i="6"/>
  <c r="K20" i="6"/>
  <c r="N20" i="6"/>
  <c r="F21" i="6"/>
  <c r="G21" i="6"/>
  <c r="H21" i="6"/>
  <c r="O21" i="6" s="1"/>
  <c r="I21" i="6"/>
  <c r="J21" i="6"/>
  <c r="K21" i="6"/>
  <c r="L21" i="6"/>
  <c r="M21" i="6"/>
  <c r="N21" i="6"/>
  <c r="F22" i="6"/>
  <c r="G22" i="6"/>
  <c r="H22" i="6"/>
  <c r="I22" i="6"/>
  <c r="L22" i="6" s="1"/>
  <c r="J22" i="6"/>
  <c r="K22" i="6"/>
  <c r="N22" i="6"/>
  <c r="F23" i="6"/>
  <c r="H23" i="6" s="1"/>
  <c r="O23" i="6" s="1"/>
  <c r="G23" i="6"/>
  <c r="I23" i="6"/>
  <c r="J23" i="6"/>
  <c r="K23" i="6"/>
  <c r="L23" i="6"/>
  <c r="M23" i="6"/>
  <c r="N23" i="6"/>
  <c r="F24" i="6"/>
  <c r="G24" i="6"/>
  <c r="H24" i="6"/>
  <c r="I24" i="6"/>
  <c r="L24" i="6" s="1"/>
  <c r="J24" i="6"/>
  <c r="K24" i="6"/>
  <c r="N24" i="6"/>
  <c r="F25" i="6"/>
  <c r="H25" i="6" s="1"/>
  <c r="O25" i="6" s="1"/>
  <c r="G25" i="6"/>
  <c r="I25" i="6"/>
  <c r="J25" i="6"/>
  <c r="K25" i="6"/>
  <c r="L25" i="6"/>
  <c r="M25" i="6"/>
  <c r="N25" i="6"/>
  <c r="F26" i="6"/>
  <c r="G26" i="6"/>
  <c r="G47" i="6" s="1"/>
  <c r="H26" i="6"/>
  <c r="I26" i="6"/>
  <c r="L26" i="6" s="1"/>
  <c r="J26" i="6"/>
  <c r="K26" i="6"/>
  <c r="N26" i="6"/>
  <c r="F27" i="6"/>
  <c r="H27" i="6" s="1"/>
  <c r="O27" i="6" s="1"/>
  <c r="G27" i="6"/>
  <c r="I27" i="6"/>
  <c r="J27" i="6"/>
  <c r="K27" i="6"/>
  <c r="L27" i="6"/>
  <c r="M27" i="6"/>
  <c r="N27" i="6"/>
  <c r="F28" i="6"/>
  <c r="G28" i="6"/>
  <c r="H28" i="6"/>
  <c r="I28" i="6"/>
  <c r="L28" i="6" s="1"/>
  <c r="J28" i="6"/>
  <c r="K28" i="6"/>
  <c r="N28" i="6"/>
  <c r="F29" i="6"/>
  <c r="H29" i="6" s="1"/>
  <c r="O29" i="6" s="1"/>
  <c r="G29" i="6"/>
  <c r="I29" i="6"/>
  <c r="J29" i="6"/>
  <c r="K29" i="6"/>
  <c r="L29" i="6"/>
  <c r="M29" i="6"/>
  <c r="N29" i="6"/>
  <c r="F30" i="6"/>
  <c r="G30" i="6"/>
  <c r="H30" i="6"/>
  <c r="I30" i="6"/>
  <c r="L30" i="6" s="1"/>
  <c r="J30" i="6"/>
  <c r="K30" i="6"/>
  <c r="N30" i="6"/>
  <c r="F31" i="6"/>
  <c r="H31" i="6" s="1"/>
  <c r="O31" i="6" s="1"/>
  <c r="G31" i="6"/>
  <c r="I31" i="6"/>
  <c r="J31" i="6"/>
  <c r="K31" i="6"/>
  <c r="L31" i="6"/>
  <c r="M31" i="6"/>
  <c r="N31" i="6"/>
  <c r="F32" i="6"/>
  <c r="G32" i="6"/>
  <c r="H32" i="6"/>
  <c r="I32" i="6"/>
  <c r="L32" i="6" s="1"/>
  <c r="J32" i="6"/>
  <c r="K32" i="6"/>
  <c r="N32" i="6"/>
  <c r="F33" i="6"/>
  <c r="H33" i="6" s="1"/>
  <c r="O33" i="6" s="1"/>
  <c r="G33" i="6"/>
  <c r="I33" i="6"/>
  <c r="J33" i="6"/>
  <c r="K33" i="6"/>
  <c r="L33" i="6"/>
  <c r="M33" i="6"/>
  <c r="N33" i="6"/>
  <c r="F34" i="6"/>
  <c r="G34" i="6"/>
  <c r="H34" i="6"/>
  <c r="I34" i="6"/>
  <c r="L34" i="6" s="1"/>
  <c r="J34" i="6"/>
  <c r="K34" i="6"/>
  <c r="N34" i="6"/>
  <c r="F35" i="6"/>
  <c r="H35" i="6" s="1"/>
  <c r="O35" i="6" s="1"/>
  <c r="G35" i="6"/>
  <c r="I35" i="6"/>
  <c r="J35" i="6"/>
  <c r="K35" i="6"/>
  <c r="L35" i="6"/>
  <c r="M35" i="6"/>
  <c r="N35" i="6"/>
  <c r="F36" i="6"/>
  <c r="G36" i="6"/>
  <c r="H36" i="6"/>
  <c r="I36" i="6"/>
  <c r="L36" i="6" s="1"/>
  <c r="J36" i="6"/>
  <c r="K36" i="6"/>
  <c r="N36" i="6"/>
  <c r="F37" i="6"/>
  <c r="H37" i="6" s="1"/>
  <c r="O37" i="6" s="1"/>
  <c r="G37" i="6"/>
  <c r="I37" i="6"/>
  <c r="J37" i="6"/>
  <c r="K37" i="6"/>
  <c r="L37" i="6"/>
  <c r="M37" i="6"/>
  <c r="N37" i="6"/>
  <c r="F38" i="6"/>
  <c r="G38" i="6"/>
  <c r="H38" i="6"/>
  <c r="I38" i="6"/>
  <c r="L38" i="6" s="1"/>
  <c r="J38" i="6"/>
  <c r="K38" i="6"/>
  <c r="N38" i="6"/>
  <c r="F39" i="6"/>
  <c r="H39" i="6" s="1"/>
  <c r="O39" i="6" s="1"/>
  <c r="G39" i="6"/>
  <c r="I39" i="6"/>
  <c r="J39" i="6"/>
  <c r="K39" i="6"/>
  <c r="L39" i="6"/>
  <c r="M39" i="6"/>
  <c r="N39" i="6"/>
  <c r="F40" i="6"/>
  <c r="G40" i="6"/>
  <c r="H40" i="6"/>
  <c r="I40" i="6"/>
  <c r="L40" i="6" s="1"/>
  <c r="J40" i="6"/>
  <c r="K40" i="6"/>
  <c r="N40" i="6"/>
  <c r="F41" i="6"/>
  <c r="H41" i="6" s="1"/>
  <c r="O41" i="6" s="1"/>
  <c r="G41" i="6"/>
  <c r="I41" i="6"/>
  <c r="J41" i="6"/>
  <c r="K41" i="6"/>
  <c r="L41" i="6"/>
  <c r="M41" i="6"/>
  <c r="N41" i="6"/>
  <c r="F42" i="6"/>
  <c r="G42" i="6"/>
  <c r="H42" i="6"/>
  <c r="I42" i="6"/>
  <c r="L42" i="6" s="1"/>
  <c r="J42" i="6"/>
  <c r="K42" i="6"/>
  <c r="N42" i="6"/>
  <c r="F43" i="6"/>
  <c r="H43" i="6" s="1"/>
  <c r="O43" i="6" s="1"/>
  <c r="G43" i="6"/>
  <c r="I43" i="6"/>
  <c r="J43" i="6"/>
  <c r="K43" i="6"/>
  <c r="L43" i="6"/>
  <c r="M43" i="6"/>
  <c r="N43" i="6"/>
  <c r="F44" i="6"/>
  <c r="G44" i="6"/>
  <c r="H44" i="6"/>
  <c r="I44" i="6"/>
  <c r="L44" i="6" s="1"/>
  <c r="J44" i="6"/>
  <c r="K44" i="6"/>
  <c r="N44" i="6"/>
  <c r="F45" i="6"/>
  <c r="H45" i="6" s="1"/>
  <c r="O45" i="6" s="1"/>
  <c r="G45" i="6"/>
  <c r="I45" i="6"/>
  <c r="J45" i="6"/>
  <c r="K45" i="6"/>
  <c r="L45" i="6"/>
  <c r="M45" i="6"/>
  <c r="N45" i="6"/>
  <c r="B47" i="6"/>
  <c r="C47" i="6"/>
  <c r="D47" i="6"/>
  <c r="E47" i="6"/>
  <c r="F47" i="6"/>
  <c r="N47" i="6"/>
  <c r="O24" i="6" l="1"/>
  <c r="O30" i="6"/>
  <c r="O32" i="6"/>
  <c r="O38" i="6"/>
  <c r="H47" i="6"/>
  <c r="M44" i="6"/>
  <c r="O44" i="6" s="1"/>
  <c r="M42" i="6"/>
  <c r="O42" i="6" s="1"/>
  <c r="M40" i="6"/>
  <c r="O40" i="6" s="1"/>
  <c r="M38" i="6"/>
  <c r="M36" i="6"/>
  <c r="O36" i="6" s="1"/>
  <c r="M34" i="6"/>
  <c r="O34" i="6" s="1"/>
  <c r="M32" i="6"/>
  <c r="M30" i="6"/>
  <c r="M28" i="6"/>
  <c r="O28" i="6" s="1"/>
  <c r="M26" i="6"/>
  <c r="O26" i="6" s="1"/>
  <c r="M24" i="6"/>
  <c r="M22" i="6"/>
  <c r="O22" i="6" s="1"/>
  <c r="M20" i="6"/>
  <c r="O20" i="6" s="1"/>
  <c r="M18" i="6"/>
  <c r="O18" i="6" s="1"/>
  <c r="M16" i="6"/>
  <c r="M47" i="6" s="1"/>
  <c r="L16" i="6"/>
  <c r="L47" i="6" s="1"/>
  <c r="O16" i="6" l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7" i="6" s="1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<sst xmlns="http://schemas.openxmlformats.org/spreadsheetml/2006/main" count="336" uniqueCount="161">
  <si>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</si>
  <si>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</si>
  <si>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</si>
  <si>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</si>
  <si>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</si>
  <si>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</si>
  <si>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</si>
  <si>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</si>
  <si>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</si>
  <si>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</si>
  <si>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</si>
  <si>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</si>
  <si>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</si>
  <si>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</si>
  <si>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</si>
  <si>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</si>
  <si>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</si>
  <si>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</si>
  <si>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</si>
  <si>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</si>
  <si>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</si>
  <si>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</si>
  <si>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</si>
  <si>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</si>
  <si>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</si>
  <si>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</si>
  <si>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</si>
  <si>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</si>
  <si>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</si>
  <si>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</si>
  <si>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(Agent for North Central)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</si>
  <si>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</si>
  <si>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</si>
  <si>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</si>
  <si>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</si>
  <si>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</si>
  <si>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</si>
  <si>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</si>
  <si>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</si>
  <si>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</si>
  <si>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</si>
  <si>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</si>
  <si>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</si>
  <si>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</si>
  <si>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</si>
  <si>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</si>
  <si>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</si>
  <si>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</si>
  <si>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</si>
  <si>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</si>
  <si>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</si>
  <si>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(Agent for Howell Petroleum)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</si>
  <si>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</si>
  <si>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</si>
  <si>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</si>
  <si>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</si>
  <si>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</si>
  <si>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</si>
  <si>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</si>
  <si>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</si>
  <si>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</si>
  <si>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</si>
  <si>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</si>
  <si>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</si>
  <si>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Pennaco</t>
  </si>
  <si>
    <t>PR-G-011</t>
  </si>
  <si>
    <t>Total Noms</t>
  </si>
  <si>
    <t>Ft. Union Fuel 0.2%</t>
  </si>
  <si>
    <t>Receipt Point:  BLS (Clydesdale)</t>
  </si>
  <si>
    <t>PR-G-003</t>
  </si>
  <si>
    <t>Receipt Point:  ECT (Caballo)</t>
  </si>
  <si>
    <t>FTK</t>
  </si>
  <si>
    <t>KN GAS SRVC</t>
  </si>
  <si>
    <t>ENRON</t>
  </si>
  <si>
    <t>Yates</t>
  </si>
  <si>
    <t>PR-G-007</t>
  </si>
  <si>
    <t>NPT</t>
  </si>
  <si>
    <t>Westport</t>
  </si>
  <si>
    <t>PR-G-005</t>
  </si>
  <si>
    <t>Receipt Point:  BPE (Bear Paw)</t>
  </si>
  <si>
    <t>Receipt Point:  PBR (Pay Back Receipt)</t>
  </si>
  <si>
    <t>fuel to 52700000</t>
  </si>
  <si>
    <t>Contract 34003000 Imbalance</t>
  </si>
  <si>
    <t>FUGG Fuel Imbalance</t>
  </si>
  <si>
    <t>DELIVERIES:</t>
  </si>
  <si>
    <t>Final Scheduled</t>
  </si>
  <si>
    <t>Nominated</t>
  </si>
  <si>
    <t>Enron Transport Imbalance:</t>
  </si>
  <si>
    <t>Phillips Transport Imbalance:</t>
  </si>
  <si>
    <t>Yates Transport Imbalance:</t>
  </si>
  <si>
    <t>Wellstar Transport Imbalance:</t>
  </si>
  <si>
    <t>Westport Transport Imbalance:</t>
  </si>
  <si>
    <t>Pennaco Transport Imbalance:</t>
  </si>
  <si>
    <t>Total Final Scheduled</t>
  </si>
  <si>
    <t>Total Nominated</t>
  </si>
  <si>
    <t>Through Gas Day:</t>
  </si>
  <si>
    <t>CIG Gas Daily (N. Sys)</t>
  </si>
  <si>
    <t>EST</t>
  </si>
  <si>
    <t>Receipt Point:  EBC  134444</t>
  </si>
  <si>
    <t>Delivery (Mcf)</t>
  </si>
  <si>
    <t>Delivery (MMBtu)</t>
  </si>
  <si>
    <t>Nomination - PR-G-999 K#  52700000 - MBW</t>
  </si>
  <si>
    <t>Total Nomination - EBC</t>
  </si>
  <si>
    <t>Fuel (MMBtu)</t>
  </si>
  <si>
    <t>O/(U) Delivery</t>
  </si>
  <si>
    <t>MTD O/(U)</t>
  </si>
  <si>
    <t>Receipt Point:  BLS 150000</t>
  </si>
  <si>
    <t>Nomination - PR-G-003 K#  41064000 - MBW</t>
  </si>
  <si>
    <t>Total Nomination - BLS</t>
  </si>
  <si>
    <t>Receipt Point:  ECT  141050</t>
  </si>
  <si>
    <t>Nomination - PR-G-999 K# ENRON - FTK</t>
  </si>
  <si>
    <t>Nomination - PR-G-007 K#518764 - FTK</t>
  </si>
  <si>
    <t>Total Nomination (MMBtu)</t>
  </si>
  <si>
    <t>Third Party Purchases</t>
  </si>
  <si>
    <t>Nomination - CITATION  K#  41064000 - MBW</t>
  </si>
  <si>
    <t>Allocation (MMBtu)</t>
  </si>
  <si>
    <t>Nom (MMBtu)</t>
  </si>
  <si>
    <t>Receipt Point:  Contract Imbalance (PBR)</t>
  </si>
  <si>
    <t>Contract 34003 imbalance</t>
  </si>
  <si>
    <t>FUGG Fuel Imbalance Nomination</t>
  </si>
  <si>
    <t>OBA IMBALANCE</t>
  </si>
  <si>
    <t>Cum O/(U)</t>
  </si>
  <si>
    <t>Nomination - PR-G-999 K# 41064000-MBW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</si>
  <si>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</si>
  <si>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</si>
  <si>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</si>
  <si>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</si>
  <si>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</si>
  <si>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</si>
  <si>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</si>
  <si>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GDA</t>
  </si>
  <si>
    <t>IF / CIG</t>
  </si>
  <si>
    <t>DIFF</t>
  </si>
  <si>
    <t>Total</t>
  </si>
  <si>
    <t>Avg.</t>
  </si>
  <si>
    <t>Nomination - PR-G-999 K#  KN GAS SERVC - FTK</t>
  </si>
  <si>
    <t>Nomination - PR-G-999 K# 57020000 - NPT</t>
  </si>
  <si>
    <t>Nomination - PR-G-999 K#ENRON - FTK</t>
  </si>
  <si>
    <t>Nomination - PR-G-005 K# 41073000 - MBW</t>
  </si>
  <si>
    <t>Anadarko</t>
  </si>
  <si>
    <t>PR-G-012</t>
  </si>
  <si>
    <t>Retex</t>
  </si>
  <si>
    <t>Total for Contract # 34003000</t>
  </si>
  <si>
    <t>Nomination - PR-G-012 K# 34002000 - FTK?</t>
  </si>
  <si>
    <t>Anadarko Transport Imbalance:</t>
  </si>
  <si>
    <t>Volume</t>
  </si>
  <si>
    <t>Contract 52700000</t>
  </si>
  <si>
    <t>Nomination</t>
  </si>
  <si>
    <t>Difference</t>
  </si>
  <si>
    <t>Nomination - PR-G-999 K# 41023000-MBW</t>
  </si>
  <si>
    <t>Non-Transport Deliveries:</t>
  </si>
  <si>
    <t>(Devon Beaver Creek)</t>
  </si>
  <si>
    <t>Beaver Creek Rec.</t>
  </si>
  <si>
    <t>Nomination - PR-G-999 K# ENRON FTK</t>
  </si>
  <si>
    <t>Delivery MMBTU (EBC, BLS, ECT)</t>
  </si>
  <si>
    <t>Receipt Nominations (EBC, BLS, ECT)</t>
  </si>
  <si>
    <t>Nominated Receipt Volume (MMBtu)</t>
  </si>
  <si>
    <t>Nominated Delivered Volume (MMBtu)</t>
  </si>
  <si>
    <t>O/(U) Delivery - 34003000</t>
  </si>
  <si>
    <t>Cum (O/U) Contract 34003000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</si>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</sst>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  <numFmt numFmtId="167" formatCode="mmmm\-yy"/>
    <numFmt numFmtId="168" formatCode="0.000"/>
    <numFmt numFmtId="169" formatCode="_(&quot;$&quot;* #,##0.000_);_(&quot;$&quot;* \(#,##0.000\);_(&quot;$&quot;* &quot;-&quot;??_);_(@_)"/>
    <numFmt numFmtId="170" formatCode="&quot;$&quot;#,##0.000_);\(&quot;$&quot;#,##0.000\)"/>
    <numFmt numFmtId="171" formatCode="_(&quot;$&quot;* #,##0.000_);_(&quot;$&quot;* \(#,##0.000\);_(&quot;$&quot;* &quot;-&quot;???_);_(@_)"/>
    <numFmt numFmtId="172" formatCode="#,##0.000_);[Red]\(#,##0.000\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3" applyFont="1" applyBorder="1" applyAlignment="1">
      <alignment horizontal="center"/>
    </xf>
    <xf numFmtId="9" fontId="11" fillId="0" borderId="6" xfId="3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0" fillId="0" borderId="19" xfId="0" applyNumberFormat="1" applyBorder="1"/>
    <xf numFmtId="166" fontId="8" fillId="0" borderId="18" xfId="0" applyNumberFormat="1" applyFont="1" applyBorder="1"/>
    <xf numFmtId="166" fontId="8" fillId="0" borderId="20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0" fillId="0" borderId="20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9" fillId="0" borderId="19" xfId="0" applyFont="1" applyBorder="1"/>
    <xf numFmtId="0" fontId="8" fillId="0" borderId="20" xfId="0" applyFont="1" applyBorder="1"/>
    <xf numFmtId="0" fontId="15" fillId="0" borderId="0" xfId="0" applyFont="1"/>
    <xf numFmtId="0" fontId="3" fillId="0" borderId="21" xfId="0" applyFont="1" applyBorder="1"/>
    <xf numFmtId="0" fontId="0" fillId="0" borderId="0" xfId="0" applyAlignment="1">
      <alignment horizontal="center"/>
    </xf>
    <xf numFmtId="0" fontId="3" fillId="0" borderId="19" xfId="0" applyFont="1" applyBorder="1"/>
    <xf numFmtId="0" fontId="15" fillId="0" borderId="19" xfId="0" applyFont="1" applyBorder="1"/>
    <xf numFmtId="166" fontId="0" fillId="0" borderId="19" xfId="1" applyNumberFormat="1" applyFont="1" applyBorder="1"/>
    <xf numFmtId="0" fontId="0" fillId="0" borderId="19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Fill="1" applyAlignment="1">
      <alignment horizontal="right"/>
    </xf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166" fontId="0" fillId="0" borderId="7" xfId="1" applyNumberFormat="1" applyFont="1" applyBorder="1"/>
    <xf numFmtId="166" fontId="0" fillId="0" borderId="7" xfId="0" applyNumberFormat="1" applyBorder="1"/>
    <xf numFmtId="166" fontId="12" fillId="0" borderId="0" xfId="1" applyNumberFormat="1" applyFont="1" applyAlignment="1">
      <alignment horizontal="right"/>
    </xf>
    <xf numFmtId="0" fontId="15" fillId="0" borderId="14" xfId="0" applyFont="1" applyBorder="1"/>
    <xf numFmtId="166" fontId="0" fillId="0" borderId="1" xfId="1" applyNumberFormat="1" applyFont="1" applyBorder="1"/>
    <xf numFmtId="166" fontId="0" fillId="0" borderId="4" xfId="0" applyNumberFormat="1" applyBorder="1"/>
    <xf numFmtId="0" fontId="0" fillId="0" borderId="5" xfId="0" applyBorder="1"/>
    <xf numFmtId="166" fontId="12" fillId="0" borderId="5" xfId="1" applyNumberFormat="1" applyFont="1" applyBorder="1"/>
    <xf numFmtId="166" fontId="0" fillId="0" borderId="10" xfId="0" applyNumberFormat="1" applyBorder="1"/>
    <xf numFmtId="0" fontId="0" fillId="0" borderId="18" xfId="0" applyBorder="1"/>
    <xf numFmtId="166" fontId="5" fillId="0" borderId="23" xfId="1" applyNumberFormat="1" applyFont="1" applyBorder="1"/>
    <xf numFmtId="166" fontId="5" fillId="0" borderId="7" xfId="1" applyNumberFormat="1" applyFont="1" applyBorder="1"/>
    <xf numFmtId="166" fontId="0" fillId="0" borderId="8" xfId="0" applyNumberFormat="1" applyBorder="1"/>
    <xf numFmtId="0" fontId="15" fillId="0" borderId="24" xfId="0" applyFont="1" applyBorder="1"/>
    <xf numFmtId="0" fontId="5" fillId="0" borderId="16" xfId="0" applyFont="1" applyBorder="1"/>
    <xf numFmtId="166" fontId="7" fillId="0" borderId="5" xfId="1" applyNumberFormat="1" applyFont="1" applyBorder="1"/>
    <xf numFmtId="166" fontId="7" fillId="0" borderId="23" xfId="1" applyNumberFormat="1" applyFont="1" applyBorder="1"/>
    <xf numFmtId="166" fontId="7" fillId="0" borderId="7" xfId="1" applyNumberFormat="1" applyFont="1" applyBorder="1"/>
    <xf numFmtId="0" fontId="16" fillId="0" borderId="0" xfId="0" applyFont="1" applyAlignment="1">
      <alignment horizontal="right"/>
    </xf>
    <xf numFmtId="166" fontId="5" fillId="0" borderId="0" xfId="1" applyNumberFormat="1" applyFont="1"/>
    <xf numFmtId="0" fontId="17" fillId="0" borderId="0" xfId="0" applyFont="1"/>
    <xf numFmtId="0" fontId="18" fillId="0" borderId="0" xfId="0" applyFont="1"/>
    <xf numFmtId="167" fontId="19" fillId="0" borderId="0" xfId="0" quotePrefix="1" applyNumberFormat="1" applyFont="1" applyAlignment="1">
      <alignment horizontal="left"/>
    </xf>
    <xf numFmtId="167" fontId="20" fillId="0" borderId="0" xfId="0" applyNumberFormat="1" applyFont="1" applyAlignment="1">
      <alignment horizontal="left"/>
    </xf>
    <xf numFmtId="1" fontId="12" fillId="2" borderId="0" xfId="0" applyNumberFormat="1" applyFont="1" applyFill="1"/>
    <xf numFmtId="7" fontId="12" fillId="0" borderId="0" xfId="0" applyNumberFormat="1" applyFont="1"/>
    <xf numFmtId="168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9" fontId="0" fillId="0" borderId="0" xfId="2" applyNumberFormat="1" applyFont="1"/>
    <xf numFmtId="170" fontId="12" fillId="0" borderId="0" xfId="0" applyNumberFormat="1" applyFont="1"/>
    <xf numFmtId="172" fontId="0" fillId="0" borderId="0" xfId="2" applyNumberFormat="1" applyFont="1"/>
    <xf numFmtId="169" fontId="0" fillId="0" borderId="0" xfId="2" applyNumberFormat="1" applyFont="1" applyAlignment="1">
      <alignment horizontal="right"/>
    </xf>
    <xf numFmtId="1" fontId="12" fillId="0" borderId="19" xfId="0" applyNumberFormat="1" applyFont="1" applyBorder="1"/>
    <xf numFmtId="0" fontId="12" fillId="0" borderId="0" xfId="0" applyFont="1"/>
    <xf numFmtId="10" fontId="12" fillId="0" borderId="0" xfId="3" applyNumberFormat="1" applyFont="1"/>
    <xf numFmtId="0" fontId="5" fillId="0" borderId="0" xfId="0" applyFont="1"/>
    <xf numFmtId="0" fontId="12" fillId="0" borderId="0" xfId="0" applyFont="1" applyBorder="1"/>
    <xf numFmtId="166" fontId="5" fillId="0" borderId="25" xfId="1" applyNumberFormat="1" applyFont="1" applyBorder="1"/>
    <xf numFmtId="166" fontId="3" fillId="0" borderId="0" xfId="1" applyNumberFormat="1" applyFont="1"/>
    <xf numFmtId="166" fontId="12" fillId="0" borderId="7" xfId="1" applyNumberFormat="1" applyFont="1" applyBorder="1"/>
    <xf numFmtId="0" fontId="0" fillId="0" borderId="0" xfId="0" applyFill="1"/>
    <xf numFmtId="0" fontId="5" fillId="0" borderId="0" xfId="0" applyFont="1" applyBorder="1"/>
    <xf numFmtId="0" fontId="3" fillId="0" borderId="7" xfId="0" applyFont="1" applyBorder="1"/>
    <xf numFmtId="0" fontId="21" fillId="0" borderId="0" xfId="0" applyFont="1"/>
    <xf numFmtId="166" fontId="9" fillId="0" borderId="0" xfId="1" applyNumberFormat="1" applyFont="1"/>
    <xf numFmtId="166" fontId="9" fillId="0" borderId="19" xfId="1" applyNumberFormat="1" applyFont="1" applyBorder="1"/>
    <xf numFmtId="166" fontId="20" fillId="0" borderId="0" xfId="1" applyNumberFormat="1" applyFont="1"/>
    <xf numFmtId="0" fontId="20" fillId="0" borderId="0" xfId="0" applyFont="1"/>
    <xf numFmtId="0" fontId="6" fillId="0" borderId="0" xfId="0" applyFont="1" applyBorder="1"/>
    <xf numFmtId="0" fontId="2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3" applyFont="1" applyBorder="1" applyAlignment="1">
      <alignment horizontal="center"/>
    </xf>
    <xf numFmtId="9" fontId="11" fillId="0" borderId="0" xfId="3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20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19" xfId="1" applyNumberFormat="1" applyFont="1" applyBorder="1"/>
    <xf numFmtId="166" fontId="10" fillId="0" borderId="20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5" fillId="0" borderId="7" xfId="1" applyNumberFormat="1" applyFont="1" applyFill="1" applyBorder="1"/>
    <xf numFmtId="166" fontId="12" fillId="0" borderId="0" xfId="1" applyNumberFormat="1" applyFont="1" applyFill="1" applyBorder="1"/>
    <xf numFmtId="171" fontId="7" fillId="0" borderId="0" xfId="0" applyNumberFormat="1" applyFont="1"/>
    <xf numFmtId="169" fontId="12" fillId="0" borderId="0" xfId="2" applyNumberFormat="1" applyFont="1"/>
    <xf numFmtId="3" fontId="0" fillId="0" borderId="0" xfId="0" applyNumberFormat="1"/>
    <xf numFmtId="3" fontId="15" fillId="0" borderId="0" xfId="0" applyNumberFormat="1" applyFont="1"/>
    <xf numFmtId="3" fontId="0" fillId="0" borderId="0" xfId="1" applyNumberFormat="1" applyFont="1"/>
    <xf numFmtId="0" fontId="16" fillId="0" borderId="0" xfId="0" applyFont="1"/>
    <xf numFmtId="3" fontId="6" fillId="0" borderId="0" xfId="1" applyNumberFormat="1" applyFont="1"/>
    <xf numFmtId="0" fontId="5" fillId="0" borderId="7" xfId="0" applyFont="1" applyBorder="1"/>
    <xf numFmtId="10" fontId="12" fillId="0" borderId="7" xfId="3" applyNumberFormat="1" applyFont="1" applyBorder="1"/>
    <xf numFmtId="0" fontId="3" fillId="0" borderId="0" xfId="0" applyFont="1" applyFill="1" applyBorder="1" applyAlignment="1">
      <alignment horizontal="right"/>
    </xf>
    <xf numFmtId="166" fontId="5" fillId="0" borderId="0" xfId="1" applyNumberFormat="1" applyFont="1" applyAlignment="1">
      <alignment horizontal="right"/>
    </xf>
    <xf numFmtId="169" fontId="5" fillId="0" borderId="0" xfId="2" applyNumberFormat="1" applyFont="1"/>
    <xf numFmtId="37" fontId="12" fillId="0" borderId="0" xfId="1" applyNumberFormat="1" applyFont="1"/>
    <xf numFmtId="1" fontId="6" fillId="0" borderId="0" xfId="1" applyNumberFormat="1" applyFont="1"/>
    <xf numFmtId="166" fontId="12" fillId="0" borderId="0" xfId="1" applyNumberFormat="1" applyFont="1" applyFill="1"/>
    <xf numFmtId="166" fontId="3" fillId="0" borderId="4" xfId="1" applyNumberFormat="1" applyFont="1" applyFill="1" applyBorder="1" applyAlignment="1">
      <alignment horizontal="center"/>
    </xf>
    <xf numFmtId="3" fontId="12" fillId="0" borderId="0" xfId="1" applyNumberFormat="1" applyFont="1" applyBorder="1"/>
    <xf numFmtId="0" fontId="6" fillId="0" borderId="0" xfId="0" applyFont="1" applyFill="1"/>
    <xf numFmtId="0" fontId="12" fillId="0" borderId="0" xfId="0" applyFont="1" applyFill="1"/>
    <xf numFmtId="0" fontId="4" fillId="0" borderId="0" xfId="0" applyFont="1"/>
    <xf numFmtId="0" fontId="7" fillId="0" borderId="0" xfId="0" applyFont="1"/>
    <xf numFmtId="166" fontId="9" fillId="0" borderId="0" xfId="1" applyNumberFormat="1" applyFont="1" applyBorder="1"/>
    <xf numFmtId="166" fontId="3" fillId="0" borderId="25" xfId="1" applyNumberFormat="1" applyFont="1" applyBorder="1"/>
    <xf numFmtId="0" fontId="23" fillId="0" borderId="0" xfId="0" applyFont="1"/>
    <xf numFmtId="166" fontId="9" fillId="0" borderId="3" xfId="1" applyNumberFormat="1" applyFont="1" applyBorder="1"/>
    <xf numFmtId="1" fontId="0" fillId="0" borderId="19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1543050</xdr:colOff>
      <xdr:row>6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5</xdr:row>
      <xdr:rowOff>152400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%20August/Lost%20Creek%20allocation%20model%202001%20-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37104</v>
          </cell>
        </row>
      </sheetData>
      <sheetData sheetId="2">
        <row r="12">
          <cell r="I12">
            <v>-1.9587752082443025E-2</v>
          </cell>
        </row>
        <row r="13">
          <cell r="I13">
            <v>-1.9029504215389369E-2</v>
          </cell>
        </row>
        <row r="14">
          <cell r="I14">
            <v>-1.9029504215389372E-2</v>
          </cell>
        </row>
        <row r="15">
          <cell r="I15">
            <v>-1.9029504215389369E-2</v>
          </cell>
        </row>
        <row r="16">
          <cell r="I16">
            <v>-1.9029504215389369E-2</v>
          </cell>
        </row>
        <row r="17">
          <cell r="I17">
            <v>-1.9029504215389369E-2</v>
          </cell>
        </row>
        <row r="18">
          <cell r="I18">
            <v>-1.7538798372597749E-2</v>
          </cell>
        </row>
        <row r="19">
          <cell r="I19">
            <v>-1.7538798372597749E-2</v>
          </cell>
        </row>
        <row r="20">
          <cell r="I20">
            <v>-1.7538798372597746E-2</v>
          </cell>
        </row>
        <row r="21">
          <cell r="I21">
            <v>-1.7538798372597749E-2</v>
          </cell>
        </row>
        <row r="22">
          <cell r="I22">
            <v>-1.7538798372597749E-2</v>
          </cell>
        </row>
        <row r="23">
          <cell r="I23">
            <v>-1.7538798372597746E-2</v>
          </cell>
        </row>
        <row r="24">
          <cell r="I24">
            <v>-1.7538798372597742E-2</v>
          </cell>
        </row>
        <row r="25">
          <cell r="I25">
            <v>-1.7538798372597746E-2</v>
          </cell>
        </row>
        <row r="26">
          <cell r="I26">
            <v>-1.9029504215389369E-2</v>
          </cell>
        </row>
        <row r="27">
          <cell r="I27">
            <v>-1.9029504215389372E-2</v>
          </cell>
        </row>
        <row r="28">
          <cell r="I28">
            <v>-1.8471256348335716E-2</v>
          </cell>
        </row>
        <row r="29">
          <cell r="I29">
            <v>-1.847125634833572E-2</v>
          </cell>
        </row>
        <row r="30">
          <cell r="I30">
            <v>-1.8471256348335716E-2</v>
          </cell>
        </row>
        <row r="31">
          <cell r="I31">
            <v>-1.8471256348335716E-2</v>
          </cell>
        </row>
        <row r="32">
          <cell r="I32">
            <v>-1.8471256348335713E-2</v>
          </cell>
        </row>
        <row r="33">
          <cell r="I33">
            <v>-1.847125634833572E-2</v>
          </cell>
        </row>
        <row r="34">
          <cell r="I34">
            <v>-1.7725903426939908E-2</v>
          </cell>
        </row>
        <row r="35">
          <cell r="I35">
            <v>-1.7725903426939908E-2</v>
          </cell>
        </row>
        <row r="36">
          <cell r="I36">
            <v>-1.735169331825559E-2</v>
          </cell>
        </row>
        <row r="37">
          <cell r="I37">
            <v>-1.7351693318255586E-2</v>
          </cell>
        </row>
        <row r="38">
          <cell r="I38">
            <v>-1.7351693318255586E-2</v>
          </cell>
        </row>
        <row r="39">
          <cell r="I39">
            <v>-1.7351693318255586E-2</v>
          </cell>
        </row>
        <row r="40">
          <cell r="I40">
            <v>-1.7351693318255586E-2</v>
          </cell>
        </row>
        <row r="41">
          <cell r="I41">
            <v>-1.735169331825559E-2</v>
          </cell>
        </row>
        <row r="42">
          <cell r="I42">
            <v>-1.7351693318255586E-2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K3" t="str">
            <v>Keith Baker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</sheetData>
      <sheetData sheetId="11">
        <row r="3">
          <cell r="K3" t="str">
            <v>Madden West</v>
          </cell>
        </row>
        <row r="14">
          <cell r="I14">
            <v>6386</v>
          </cell>
        </row>
        <row r="15">
          <cell r="I15">
            <v>6204</v>
          </cell>
        </row>
        <row r="16">
          <cell r="I16">
            <v>6204</v>
          </cell>
        </row>
        <row r="17">
          <cell r="I17">
            <v>6204</v>
          </cell>
        </row>
        <row r="18">
          <cell r="I18">
            <v>6204</v>
          </cell>
        </row>
        <row r="19">
          <cell r="I19">
            <v>6204</v>
          </cell>
        </row>
        <row r="20">
          <cell r="I20">
            <v>5718</v>
          </cell>
        </row>
        <row r="21">
          <cell r="I21">
            <v>5718</v>
          </cell>
        </row>
        <row r="22">
          <cell r="I22">
            <v>5718</v>
          </cell>
        </row>
        <row r="23">
          <cell r="I23">
            <v>5718</v>
          </cell>
        </row>
        <row r="24">
          <cell r="I24">
            <v>5718</v>
          </cell>
        </row>
        <row r="25">
          <cell r="I25">
            <v>5718</v>
          </cell>
        </row>
        <row r="26">
          <cell r="I26">
            <v>5718</v>
          </cell>
        </row>
        <row r="27">
          <cell r="I27">
            <v>5718</v>
          </cell>
        </row>
        <row r="28">
          <cell r="I28">
            <v>6204</v>
          </cell>
        </row>
        <row r="29">
          <cell r="I29">
            <v>6204</v>
          </cell>
        </row>
        <row r="30">
          <cell r="I30">
            <v>6022</v>
          </cell>
        </row>
        <row r="31">
          <cell r="I31">
            <v>6022</v>
          </cell>
        </row>
        <row r="32">
          <cell r="I32">
            <v>6022</v>
          </cell>
        </row>
        <row r="33">
          <cell r="I33">
            <v>6022</v>
          </cell>
        </row>
        <row r="34">
          <cell r="I34">
            <v>6022</v>
          </cell>
        </row>
        <row r="35">
          <cell r="I35">
            <v>6022</v>
          </cell>
        </row>
        <row r="36">
          <cell r="I36">
            <v>5779</v>
          </cell>
        </row>
        <row r="37">
          <cell r="I37">
            <v>5779</v>
          </cell>
        </row>
        <row r="38">
          <cell r="I38">
            <v>5657</v>
          </cell>
        </row>
        <row r="39">
          <cell r="I39">
            <v>5657</v>
          </cell>
        </row>
        <row r="40">
          <cell r="I40">
            <v>5657</v>
          </cell>
        </row>
        <row r="41">
          <cell r="I41">
            <v>5657</v>
          </cell>
        </row>
        <row r="42">
          <cell r="I42">
            <v>5657</v>
          </cell>
        </row>
        <row r="43">
          <cell r="I43">
            <v>5657</v>
          </cell>
        </row>
        <row r="44">
          <cell r="I44">
            <v>5657</v>
          </cell>
        </row>
      </sheetData>
      <sheetData sheetId="12">
        <row r="3">
          <cell r="I3" t="str">
            <v>Fred Novotny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</sheetData>
      <sheetData sheetId="13">
        <row r="3">
          <cell r="F3" t="str">
            <v>Sand Draw</v>
          </cell>
        </row>
      </sheetData>
      <sheetData sheetId="14"/>
      <sheetData sheetId="15"/>
      <sheetData sheetId="16">
        <row r="12">
          <cell r="R12">
            <v>6386</v>
          </cell>
        </row>
        <row r="13">
          <cell r="R13">
            <v>6204</v>
          </cell>
        </row>
        <row r="14">
          <cell r="R14">
            <v>6204</v>
          </cell>
        </row>
        <row r="15">
          <cell r="R15">
            <v>6204</v>
          </cell>
        </row>
        <row r="16">
          <cell r="R16">
            <v>6204</v>
          </cell>
        </row>
        <row r="17">
          <cell r="R17">
            <v>6204</v>
          </cell>
        </row>
        <row r="18">
          <cell r="R18">
            <v>5718</v>
          </cell>
        </row>
        <row r="19">
          <cell r="R19">
            <v>5718</v>
          </cell>
        </row>
        <row r="20">
          <cell r="R20">
            <v>5718</v>
          </cell>
        </row>
        <row r="21">
          <cell r="R21">
            <v>5718</v>
          </cell>
        </row>
        <row r="22">
          <cell r="R22">
            <v>5718</v>
          </cell>
        </row>
        <row r="23">
          <cell r="R23">
            <v>5718</v>
          </cell>
        </row>
        <row r="24">
          <cell r="R24">
            <v>5718</v>
          </cell>
        </row>
        <row r="25">
          <cell r="R25">
            <v>0</v>
          </cell>
        </row>
        <row r="26">
          <cell r="R26">
            <v>6204</v>
          </cell>
        </row>
        <row r="27">
          <cell r="R27">
            <v>6204</v>
          </cell>
        </row>
        <row r="28">
          <cell r="R28">
            <v>6204</v>
          </cell>
        </row>
        <row r="29">
          <cell r="R29">
            <v>6204</v>
          </cell>
        </row>
        <row r="30">
          <cell r="R30">
            <v>6204</v>
          </cell>
        </row>
        <row r="31">
          <cell r="R31">
            <v>6204</v>
          </cell>
        </row>
        <row r="32">
          <cell r="R32">
            <v>6204</v>
          </cell>
        </row>
        <row r="33">
          <cell r="R33">
            <v>6204</v>
          </cell>
        </row>
        <row r="34">
          <cell r="R34">
            <v>6204</v>
          </cell>
        </row>
        <row r="35">
          <cell r="R35">
            <v>6204</v>
          </cell>
        </row>
        <row r="36">
          <cell r="R36">
            <v>6204</v>
          </cell>
        </row>
        <row r="37">
          <cell r="R37">
            <v>6204</v>
          </cell>
        </row>
        <row r="38">
          <cell r="R38">
            <v>6204</v>
          </cell>
        </row>
        <row r="39">
          <cell r="R39">
            <v>5657</v>
          </cell>
        </row>
        <row r="40">
          <cell r="R40">
            <v>5657</v>
          </cell>
        </row>
        <row r="41">
          <cell r="R41">
            <v>5657</v>
          </cell>
        </row>
        <row r="42">
          <cell r="R42">
            <v>5657</v>
          </cell>
        </row>
      </sheetData>
      <sheetData sheetId="17"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>
            <v>0</v>
          </cell>
        </row>
        <row r="25">
          <cell r="S25">
            <v>6203</v>
          </cell>
        </row>
        <row r="26">
          <cell r="S26">
            <v>0</v>
          </cell>
        </row>
        <row r="27">
          <cell r="S27">
            <v>0</v>
          </cell>
        </row>
        <row r="28">
          <cell r="S28">
            <v>0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0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0</v>
          </cell>
        </row>
        <row r="36">
          <cell r="S36">
            <v>0</v>
          </cell>
        </row>
        <row r="37">
          <cell r="S37">
            <v>0</v>
          </cell>
        </row>
        <row r="38">
          <cell r="S38">
            <v>0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0</v>
          </cell>
        </row>
        <row r="42">
          <cell r="S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2"/>
  <sheetViews>
    <sheetView workbookViewId="0">
      <selection activeCell="A9" sqref="A9"/>
    </sheetView>
  </sheetViews>
  <sheetFormatPr defaultRowHeight="12.75" x14ac:dyDescent="0.2"/>
  <cols>
    <col min="1" max="1" width="45" customWidth="1"/>
    <col min="2" max="2" width="8.85546875" customWidth="1"/>
    <col min="3" max="19" width="10.7109375" customWidth="1"/>
    <col min="20" max="20" width="11.140625" customWidth="1"/>
    <col min="21" max="33" width="10.7109375" customWidth="1"/>
    <col min="34" max="35" width="11.7109375" customWidth="1"/>
  </cols>
  <sheetData>
    <row r="1" spans="1:37" ht="23.25" x14ac:dyDescent="0.35">
      <c r="A1" s="129" t="s">
        <v>54</v>
      </c>
    </row>
    <row r="2" spans="1:37" ht="15" x14ac:dyDescent="0.2">
      <c r="A2" s="130" t="s">
        <v>55</v>
      </c>
    </row>
    <row r="3" spans="1:37" ht="15.75" x14ac:dyDescent="0.25">
      <c r="A3" s="131">
        <v>37104</v>
      </c>
    </row>
    <row r="4" spans="1:37" ht="15.75" x14ac:dyDescent="0.25">
      <c r="A4" s="132"/>
    </row>
    <row r="5" spans="1:37" x14ac:dyDescent="0.2">
      <c r="A5" s="3" t="s">
        <v>95</v>
      </c>
      <c r="B5" s="133">
        <v>31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</row>
    <row r="6" spans="1:37" x14ac:dyDescent="0.2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</row>
    <row r="7" spans="1:37" x14ac:dyDescent="0.2">
      <c r="B7" s="136"/>
      <c r="C7" s="136"/>
      <c r="D7" s="136"/>
      <c r="E7" s="137"/>
      <c r="F7" s="136"/>
      <c r="G7" s="136"/>
      <c r="H7" s="136"/>
      <c r="I7" s="136"/>
      <c r="J7" s="136"/>
      <c r="K7" s="136"/>
      <c r="L7" s="136"/>
      <c r="M7" s="136"/>
      <c r="N7" s="136"/>
      <c r="O7" s="138"/>
      <c r="P7" s="138"/>
      <c r="Q7" s="138"/>
      <c r="R7" s="136"/>
      <c r="S7" s="136"/>
      <c r="T7" s="136"/>
      <c r="U7" s="136"/>
      <c r="V7" s="136"/>
      <c r="W7" s="136"/>
      <c r="X7" s="136"/>
      <c r="Y7" s="138"/>
      <c r="Z7" s="138"/>
      <c r="AA7" s="137"/>
      <c r="AB7" s="137"/>
      <c r="AC7" s="137"/>
      <c r="AD7" s="136"/>
      <c r="AE7" s="136"/>
      <c r="AF7" s="136"/>
      <c r="AG7" s="136"/>
      <c r="AH7" s="94" t="s">
        <v>130</v>
      </c>
      <c r="AI7" s="94" t="s">
        <v>131</v>
      </c>
      <c r="AJ7" s="94" t="s">
        <v>132</v>
      </c>
      <c r="AK7" s="94"/>
    </row>
    <row r="8" spans="1:37" x14ac:dyDescent="0.2">
      <c r="A8" s="139" t="s">
        <v>96</v>
      </c>
      <c r="B8" s="139"/>
      <c r="C8" s="140">
        <v>2.4449999999999998</v>
      </c>
      <c r="D8" s="140">
        <v>2.62</v>
      </c>
      <c r="E8" s="140">
        <v>2.48</v>
      </c>
      <c r="F8" s="140">
        <v>2.33</v>
      </c>
      <c r="G8" s="140">
        <v>2.33</v>
      </c>
      <c r="H8" s="140">
        <v>2.33</v>
      </c>
      <c r="I8" s="140">
        <v>2.3344999999999998</v>
      </c>
      <c r="J8" s="140">
        <v>2.4049999999999998</v>
      </c>
      <c r="K8" s="140">
        <v>2.4249999999999998</v>
      </c>
      <c r="L8" s="140">
        <v>2.415</v>
      </c>
      <c r="M8" s="140">
        <v>2.23</v>
      </c>
      <c r="N8" s="140">
        <v>2.23</v>
      </c>
      <c r="O8" s="140">
        <v>2.23</v>
      </c>
      <c r="P8" s="140">
        <v>2.08</v>
      </c>
      <c r="Q8" s="140">
        <v>2.27</v>
      </c>
      <c r="R8" s="140">
        <v>2.4449999999999998</v>
      </c>
      <c r="S8" s="140">
        <v>2.9049999999999998</v>
      </c>
      <c r="T8" s="140">
        <v>2.62</v>
      </c>
      <c r="U8" s="140">
        <v>2.62</v>
      </c>
      <c r="V8" s="140">
        <v>2.62</v>
      </c>
      <c r="W8" s="140">
        <v>2.5449999999999999</v>
      </c>
      <c r="X8" s="140">
        <v>2.645</v>
      </c>
      <c r="Y8" s="140">
        <v>2.7549999999999999</v>
      </c>
      <c r="Z8" s="140">
        <v>2.2650000000000001</v>
      </c>
      <c r="AA8" s="140">
        <v>2.1549999999999998</v>
      </c>
      <c r="AB8" s="140">
        <v>2.1549999999999998</v>
      </c>
      <c r="AC8" s="140">
        <v>2.1549999999999998</v>
      </c>
      <c r="AD8" s="140">
        <v>2.1349999999999998</v>
      </c>
      <c r="AE8" s="140">
        <v>2.1749999999999998</v>
      </c>
      <c r="AF8" s="140">
        <v>2.17</v>
      </c>
      <c r="AG8" s="140">
        <v>2.1800000000000002</v>
      </c>
      <c r="AH8" s="181">
        <v>2.3774032258064519</v>
      </c>
      <c r="AI8" s="182">
        <v>1.75</v>
      </c>
      <c r="AJ8" s="141">
        <v>0.62740322580645191</v>
      </c>
      <c r="AK8" s="141"/>
    </row>
    <row r="9" spans="1:37" x14ac:dyDescent="0.2">
      <c r="A9" s="139"/>
      <c r="B9" s="139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 t="s">
        <v>97</v>
      </c>
      <c r="AH9" s="139"/>
      <c r="AI9" s="139"/>
      <c r="AJ9" s="139"/>
      <c r="AK9" s="139"/>
    </row>
    <row r="10" spans="1:37" ht="13.5" thickBot="1" x14ac:dyDescent="0.25">
      <c r="A10" s="98"/>
      <c r="B10" s="206" t="s">
        <v>160</v>
      </c>
      <c r="C10" s="143">
        <v>1</v>
      </c>
      <c r="D10" s="143">
        <v>2</v>
      </c>
      <c r="E10" s="143">
        <v>3</v>
      </c>
      <c r="F10" s="143">
        <v>4</v>
      </c>
      <c r="G10" s="143">
        <v>5</v>
      </c>
      <c r="H10" s="143">
        <v>6</v>
      </c>
      <c r="I10" s="143">
        <v>7</v>
      </c>
      <c r="J10" s="143">
        <v>8</v>
      </c>
      <c r="K10" s="143">
        <v>9</v>
      </c>
      <c r="L10" s="143">
        <v>10</v>
      </c>
      <c r="M10" s="143">
        <v>11</v>
      </c>
      <c r="N10" s="143">
        <v>12</v>
      </c>
      <c r="O10" s="143">
        <v>13</v>
      </c>
      <c r="P10" s="143">
        <v>14</v>
      </c>
      <c r="Q10" s="143">
        <v>15</v>
      </c>
      <c r="R10" s="143">
        <v>16</v>
      </c>
      <c r="S10" s="143">
        <v>17</v>
      </c>
      <c r="T10" s="143">
        <v>18</v>
      </c>
      <c r="U10" s="143">
        <v>19</v>
      </c>
      <c r="V10" s="143">
        <v>20</v>
      </c>
      <c r="W10" s="143">
        <v>21</v>
      </c>
      <c r="X10" s="143">
        <v>22</v>
      </c>
      <c r="Y10" s="143">
        <v>23</v>
      </c>
      <c r="Z10" s="143">
        <v>24</v>
      </c>
      <c r="AA10" s="143">
        <v>25</v>
      </c>
      <c r="AB10" s="143">
        <v>26</v>
      </c>
      <c r="AC10" s="143">
        <v>27</v>
      </c>
      <c r="AD10" s="143">
        <v>28</v>
      </c>
      <c r="AE10" s="143">
        <v>29</v>
      </c>
      <c r="AF10" s="143">
        <v>30</v>
      </c>
      <c r="AG10" s="143">
        <v>31</v>
      </c>
      <c r="AH10" s="98" t="s">
        <v>133</v>
      </c>
      <c r="AI10" s="98" t="s">
        <v>134</v>
      </c>
    </row>
    <row r="11" spans="1:37" x14ac:dyDescent="0.2">
      <c r="A11" s="2" t="s">
        <v>98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</row>
    <row r="12" spans="1:37" x14ac:dyDescent="0.2">
      <c r="A12" t="s">
        <v>99</v>
      </c>
      <c r="B12" s="144"/>
      <c r="C12" s="104">
        <v>34069</v>
      </c>
      <c r="D12" s="104">
        <v>41466</v>
      </c>
      <c r="E12" s="104">
        <v>41982</v>
      </c>
      <c r="F12" s="104">
        <v>42093</v>
      </c>
      <c r="G12" s="104">
        <v>42430</v>
      </c>
      <c r="H12" s="104">
        <v>42915</v>
      </c>
      <c r="I12" s="104">
        <v>38749</v>
      </c>
      <c r="J12" s="104">
        <v>39994</v>
      </c>
      <c r="K12" s="104">
        <v>42011</v>
      </c>
      <c r="L12" s="104">
        <v>43729</v>
      </c>
      <c r="M12" s="104">
        <v>39153</v>
      </c>
      <c r="N12" s="104">
        <v>37171</v>
      </c>
      <c r="O12" s="104">
        <v>42920</v>
      </c>
      <c r="P12" s="104">
        <v>41135</v>
      </c>
      <c r="Q12" s="104">
        <v>36011</v>
      </c>
      <c r="R12" s="104">
        <v>42660</v>
      </c>
      <c r="S12" s="104">
        <v>41267</v>
      </c>
      <c r="T12" s="104">
        <v>42961</v>
      </c>
      <c r="U12" s="104">
        <v>42171</v>
      </c>
      <c r="V12" s="104">
        <v>43091</v>
      </c>
      <c r="W12" s="104">
        <v>42875</v>
      </c>
      <c r="X12" s="104">
        <v>32788</v>
      </c>
      <c r="Y12" s="104">
        <v>41584</v>
      </c>
      <c r="Z12" s="104">
        <v>43096</v>
      </c>
      <c r="AA12" s="104">
        <v>43554</v>
      </c>
      <c r="AB12" s="104">
        <v>43488</v>
      </c>
      <c r="AC12" s="104">
        <v>43859</v>
      </c>
      <c r="AD12" s="104">
        <v>38308</v>
      </c>
      <c r="AE12" s="104">
        <v>43117</v>
      </c>
      <c r="AF12" s="104">
        <v>44745</v>
      </c>
      <c r="AG12" s="99">
        <v>43610</v>
      </c>
      <c r="AH12" s="128">
        <v>1279002</v>
      </c>
      <c r="AI12" s="128">
        <v>41258.129032258068</v>
      </c>
      <c r="AJ12" s="136"/>
    </row>
    <row r="13" spans="1:37" x14ac:dyDescent="0.2">
      <c r="A13" t="s">
        <v>100</v>
      </c>
      <c r="B13" s="8">
        <v>0.97099999999999997</v>
      </c>
      <c r="C13" s="104">
        <v>33094</v>
      </c>
      <c r="D13" s="104">
        <v>40250</v>
      </c>
      <c r="E13" s="104">
        <v>40777</v>
      </c>
      <c r="F13" s="104">
        <v>40909</v>
      </c>
      <c r="G13" s="104">
        <v>41233</v>
      </c>
      <c r="H13" s="104">
        <v>41678</v>
      </c>
      <c r="I13" s="104">
        <v>37616</v>
      </c>
      <c r="J13" s="104">
        <v>38850</v>
      </c>
      <c r="K13" s="104">
        <v>40812</v>
      </c>
      <c r="L13" s="104">
        <v>42467</v>
      </c>
      <c r="M13" s="104">
        <v>38017</v>
      </c>
      <c r="N13" s="104">
        <v>38028</v>
      </c>
      <c r="O13" s="104">
        <v>41683</v>
      </c>
      <c r="P13" s="104">
        <v>39982</v>
      </c>
      <c r="Q13" s="104">
        <v>34981</v>
      </c>
      <c r="R13" s="104">
        <v>41479</v>
      </c>
      <c r="S13" s="104">
        <v>40111</v>
      </c>
      <c r="T13" s="104">
        <v>41765</v>
      </c>
      <c r="U13" s="104">
        <v>40950</v>
      </c>
      <c r="V13" s="104">
        <v>41855</v>
      </c>
      <c r="W13" s="104">
        <v>41622</v>
      </c>
      <c r="X13" s="104">
        <v>31785</v>
      </c>
      <c r="Y13" s="104">
        <v>40391</v>
      </c>
      <c r="Z13" s="104">
        <v>41883</v>
      </c>
      <c r="AA13" s="104">
        <v>42323</v>
      </c>
      <c r="AB13" s="104">
        <v>42270</v>
      </c>
      <c r="AC13" s="104">
        <v>42645</v>
      </c>
      <c r="AD13" s="104">
        <v>37226</v>
      </c>
      <c r="AE13" s="104">
        <v>41920</v>
      </c>
      <c r="AF13" s="104">
        <v>43490</v>
      </c>
      <c r="AG13" s="99">
        <v>42300</v>
      </c>
      <c r="AH13" s="128">
        <v>1244392</v>
      </c>
      <c r="AI13" s="128">
        <v>40141.677419354841</v>
      </c>
      <c r="AJ13" s="136"/>
    </row>
    <row r="14" spans="1:37" x14ac:dyDescent="0.2">
      <c r="A14" t="s">
        <v>101</v>
      </c>
      <c r="B14" s="145"/>
      <c r="C14" s="128">
        <v>39454</v>
      </c>
      <c r="D14" s="128">
        <v>39454</v>
      </c>
      <c r="E14" s="128">
        <v>39454</v>
      </c>
      <c r="F14" s="149">
        <v>38474</v>
      </c>
      <c r="G14" s="128">
        <v>39454</v>
      </c>
      <c r="H14" s="149">
        <v>38475</v>
      </c>
      <c r="I14" s="128">
        <v>39454</v>
      </c>
      <c r="J14" s="128">
        <v>39454</v>
      </c>
      <c r="K14" s="128">
        <v>39454</v>
      </c>
      <c r="L14" s="149">
        <v>36678</v>
      </c>
      <c r="M14" s="128">
        <v>37677</v>
      </c>
      <c r="N14" s="128">
        <v>37677</v>
      </c>
      <c r="O14" s="128">
        <v>37677</v>
      </c>
      <c r="P14" s="128">
        <v>38076</v>
      </c>
      <c r="Q14" s="128">
        <v>38076</v>
      </c>
      <c r="R14" s="128">
        <v>39078</v>
      </c>
      <c r="S14" s="128">
        <v>39078</v>
      </c>
      <c r="T14" s="128">
        <v>39078</v>
      </c>
      <c r="U14" s="128">
        <v>39078</v>
      </c>
      <c r="V14" s="128">
        <v>41105</v>
      </c>
      <c r="W14" s="128">
        <v>39078</v>
      </c>
      <c r="X14" s="128">
        <v>39078</v>
      </c>
      <c r="Y14" s="128">
        <v>38235</v>
      </c>
      <c r="Z14" s="128">
        <v>38577</v>
      </c>
      <c r="AA14" s="128">
        <v>39078</v>
      </c>
      <c r="AB14" s="128">
        <v>40080</v>
      </c>
      <c r="AC14" s="128">
        <v>40080</v>
      </c>
      <c r="AD14" s="128">
        <v>39531</v>
      </c>
      <c r="AE14" s="128">
        <v>39531</v>
      </c>
      <c r="AF14" s="128">
        <v>39531</v>
      </c>
      <c r="AG14" s="128">
        <v>38577</v>
      </c>
      <c r="AH14" s="128">
        <v>1207781</v>
      </c>
      <c r="AI14" s="128">
        <v>38960.677419354841</v>
      </c>
      <c r="AJ14" s="136"/>
    </row>
    <row r="15" spans="1:37" x14ac:dyDescent="0.2">
      <c r="A15" s="188" t="s">
        <v>153</v>
      </c>
      <c r="B15" s="189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>
        <v>3011</v>
      </c>
      <c r="AE15" s="120"/>
      <c r="AF15" s="120">
        <v>0</v>
      </c>
      <c r="AG15" s="120"/>
      <c r="AH15" s="128">
        <v>3011</v>
      </c>
      <c r="AI15" s="128">
        <v>97.129032258064512</v>
      </c>
      <c r="AJ15" s="136"/>
    </row>
    <row r="16" spans="1:37" x14ac:dyDescent="0.2">
      <c r="A16" s="190" t="s">
        <v>142</v>
      </c>
      <c r="B16" s="145"/>
      <c r="C16" s="128">
        <v>39454</v>
      </c>
      <c r="D16" s="128">
        <v>39454</v>
      </c>
      <c r="E16" s="128">
        <v>39454</v>
      </c>
      <c r="F16" s="128">
        <v>38474</v>
      </c>
      <c r="G16" s="128">
        <v>39454</v>
      </c>
      <c r="H16" s="128">
        <v>38475</v>
      </c>
      <c r="I16" s="128">
        <v>39454</v>
      </c>
      <c r="J16" s="128">
        <v>39454</v>
      </c>
      <c r="K16" s="128">
        <v>39454</v>
      </c>
      <c r="L16" s="128">
        <v>36678</v>
      </c>
      <c r="M16" s="128">
        <v>37677</v>
      </c>
      <c r="N16" s="128">
        <v>37677</v>
      </c>
      <c r="O16" s="128">
        <v>37677</v>
      </c>
      <c r="P16" s="128">
        <v>38076</v>
      </c>
      <c r="Q16" s="128">
        <v>38076</v>
      </c>
      <c r="R16" s="128">
        <v>39078</v>
      </c>
      <c r="S16" s="128">
        <v>39078</v>
      </c>
      <c r="T16" s="128">
        <v>39078</v>
      </c>
      <c r="U16" s="128">
        <v>39078</v>
      </c>
      <c r="V16" s="128">
        <v>41105</v>
      </c>
      <c r="W16" s="128">
        <v>39078</v>
      </c>
      <c r="X16" s="128">
        <v>39078</v>
      </c>
      <c r="Y16" s="128">
        <v>38235</v>
      </c>
      <c r="Z16" s="128">
        <v>38577</v>
      </c>
      <c r="AA16" s="128">
        <v>39078</v>
      </c>
      <c r="AB16" s="128">
        <v>40080</v>
      </c>
      <c r="AC16" s="128">
        <v>40080</v>
      </c>
      <c r="AD16" s="128">
        <v>42542</v>
      </c>
      <c r="AE16" s="128">
        <v>39531</v>
      </c>
      <c r="AF16" s="128">
        <v>39531</v>
      </c>
      <c r="AG16" s="128">
        <v>38577</v>
      </c>
      <c r="AH16" s="128">
        <v>1210792</v>
      </c>
      <c r="AI16" s="128">
        <v>39057.806451612902</v>
      </c>
      <c r="AJ16" s="136"/>
    </row>
    <row r="17" spans="1:36" x14ac:dyDescent="0.2">
      <c r="A17" s="146" t="s">
        <v>143</v>
      </c>
      <c r="B17" s="145"/>
      <c r="C17" s="128">
        <v>1000</v>
      </c>
      <c r="D17" s="128">
        <v>1000</v>
      </c>
      <c r="E17" s="128">
        <v>1000</v>
      </c>
      <c r="F17" s="128">
        <v>1000</v>
      </c>
      <c r="G17" s="128">
        <v>1000</v>
      </c>
      <c r="H17" s="128">
        <v>1000</v>
      </c>
      <c r="I17" s="128">
        <v>1000</v>
      </c>
      <c r="J17" s="128">
        <v>1000</v>
      </c>
      <c r="K17" s="128">
        <v>1000</v>
      </c>
      <c r="L17" s="128">
        <v>1000</v>
      </c>
      <c r="M17" s="128">
        <v>1800</v>
      </c>
      <c r="N17" s="128">
        <v>1800</v>
      </c>
      <c r="O17" s="128">
        <v>1800</v>
      </c>
      <c r="P17" s="128">
        <v>1800</v>
      </c>
      <c r="Q17" s="128">
        <v>1800</v>
      </c>
      <c r="R17" s="128">
        <v>1800</v>
      </c>
      <c r="S17" s="128">
        <v>1800</v>
      </c>
      <c r="T17" s="128">
        <v>1800</v>
      </c>
      <c r="U17" s="128">
        <v>1800</v>
      </c>
      <c r="V17" s="128">
        <v>1800</v>
      </c>
      <c r="W17" s="128">
        <v>1800</v>
      </c>
      <c r="X17" s="128">
        <v>1800</v>
      </c>
      <c r="Y17" s="128">
        <v>1800</v>
      </c>
      <c r="Z17" s="128">
        <v>1800</v>
      </c>
      <c r="AA17" s="128">
        <v>1800</v>
      </c>
      <c r="AB17" s="128">
        <v>1800</v>
      </c>
      <c r="AC17" s="128">
        <v>1800</v>
      </c>
      <c r="AD17" s="128">
        <v>1800</v>
      </c>
      <c r="AE17" s="128">
        <v>1800</v>
      </c>
      <c r="AF17" s="128">
        <v>1800</v>
      </c>
      <c r="AG17" s="128">
        <v>1800</v>
      </c>
      <c r="AH17" s="128">
        <v>47800</v>
      </c>
      <c r="AI17" s="128">
        <v>1541.9354838709678</v>
      </c>
      <c r="AJ17" s="136"/>
    </row>
    <row r="18" spans="1:36" ht="13.5" thickBot="1" x14ac:dyDescent="0.25">
      <c r="A18" s="6" t="s">
        <v>102</v>
      </c>
      <c r="B18" s="147"/>
      <c r="C18" s="148">
        <v>40454</v>
      </c>
      <c r="D18" s="148">
        <v>40454</v>
      </c>
      <c r="E18" s="148">
        <v>40454</v>
      </c>
      <c r="F18" s="148">
        <v>39474</v>
      </c>
      <c r="G18" s="148">
        <v>40454</v>
      </c>
      <c r="H18" s="148">
        <v>39475</v>
      </c>
      <c r="I18" s="148">
        <v>40454</v>
      </c>
      <c r="J18" s="148">
        <v>40454</v>
      </c>
      <c r="K18" s="148">
        <v>40454</v>
      </c>
      <c r="L18" s="148">
        <v>37678</v>
      </c>
      <c r="M18" s="148">
        <v>39477</v>
      </c>
      <c r="N18" s="148">
        <v>39477</v>
      </c>
      <c r="O18" s="148">
        <v>39477</v>
      </c>
      <c r="P18" s="148">
        <v>39876</v>
      </c>
      <c r="Q18" s="148">
        <v>39876</v>
      </c>
      <c r="R18" s="148">
        <v>40878</v>
      </c>
      <c r="S18" s="148">
        <v>40878</v>
      </c>
      <c r="T18" s="148">
        <v>40878</v>
      </c>
      <c r="U18" s="148">
        <v>40878</v>
      </c>
      <c r="V18" s="148">
        <v>42905</v>
      </c>
      <c r="W18" s="148">
        <v>40878</v>
      </c>
      <c r="X18" s="148">
        <v>40878</v>
      </c>
      <c r="Y18" s="148">
        <v>40035</v>
      </c>
      <c r="Z18" s="148">
        <v>40377</v>
      </c>
      <c r="AA18" s="148">
        <v>40878</v>
      </c>
      <c r="AB18" s="148">
        <v>41880</v>
      </c>
      <c r="AC18" s="148">
        <v>41880</v>
      </c>
      <c r="AD18" s="148">
        <v>44342</v>
      </c>
      <c r="AE18" s="148">
        <v>41331</v>
      </c>
      <c r="AF18" s="148">
        <v>41331</v>
      </c>
      <c r="AG18" s="148">
        <v>40377</v>
      </c>
      <c r="AH18" s="148">
        <v>1258592</v>
      </c>
      <c r="AI18" s="148">
        <v>40599.741935483871</v>
      </c>
      <c r="AJ18" s="136"/>
    </row>
    <row r="19" spans="1:36" x14ac:dyDescent="0.2">
      <c r="A19" t="s">
        <v>103</v>
      </c>
      <c r="B19" s="144"/>
      <c r="C19" s="128">
        <v>78.908000000000001</v>
      </c>
      <c r="D19" s="128">
        <v>78.908000000000001</v>
      </c>
      <c r="E19" s="128">
        <v>78.908000000000001</v>
      </c>
      <c r="F19" s="128">
        <v>76.948000000000008</v>
      </c>
      <c r="G19" s="128">
        <v>78.908000000000001</v>
      </c>
      <c r="H19" s="128">
        <v>76.95</v>
      </c>
      <c r="I19" s="128">
        <v>78.908000000000001</v>
      </c>
      <c r="J19" s="128">
        <v>78.908000000000001</v>
      </c>
      <c r="K19" s="128">
        <v>78.908000000000001</v>
      </c>
      <c r="L19" s="128">
        <v>73.355999999999995</v>
      </c>
      <c r="M19" s="128">
        <v>75.353999999999999</v>
      </c>
      <c r="N19" s="128">
        <v>75.353999999999999</v>
      </c>
      <c r="O19" s="128">
        <v>75.353999999999999</v>
      </c>
      <c r="P19" s="128">
        <v>76.152000000000001</v>
      </c>
      <c r="Q19" s="128">
        <v>76.152000000000001</v>
      </c>
      <c r="R19" s="128">
        <v>78.156000000000006</v>
      </c>
      <c r="S19" s="128">
        <v>78.156000000000006</v>
      </c>
      <c r="T19" s="128">
        <v>78.156000000000006</v>
      </c>
      <c r="U19" s="128">
        <v>78.156000000000006</v>
      </c>
      <c r="V19" s="128">
        <v>82.21</v>
      </c>
      <c r="W19" s="128">
        <v>78.156000000000006</v>
      </c>
      <c r="X19" s="128">
        <v>78.156000000000006</v>
      </c>
      <c r="Y19" s="128">
        <v>76.47</v>
      </c>
      <c r="Z19" s="128">
        <v>77.153999999999996</v>
      </c>
      <c r="AA19" s="128">
        <v>78.156000000000006</v>
      </c>
      <c r="AB19" s="128">
        <v>80.16</v>
      </c>
      <c r="AC19" s="128">
        <v>80.16</v>
      </c>
      <c r="AD19" s="128">
        <v>85.084000000000003</v>
      </c>
      <c r="AE19" s="128">
        <v>79.061999999999998</v>
      </c>
      <c r="AF19" s="128">
        <v>79.061999999999998</v>
      </c>
      <c r="AG19" s="128">
        <v>77.153999999999996</v>
      </c>
      <c r="AH19" s="128">
        <v>2421.5839999999994</v>
      </c>
      <c r="AI19" s="128">
        <v>78.115612903225781</v>
      </c>
      <c r="AJ19" s="136"/>
    </row>
    <row r="20" spans="1:36" x14ac:dyDescent="0.2">
      <c r="A20" t="s">
        <v>104</v>
      </c>
      <c r="C20" s="128">
        <v>-7360</v>
      </c>
      <c r="D20" s="128">
        <v>-204</v>
      </c>
      <c r="E20" s="128">
        <v>323</v>
      </c>
      <c r="F20" s="128">
        <v>1435</v>
      </c>
      <c r="G20" s="128">
        <v>779</v>
      </c>
      <c r="H20" s="128">
        <v>2203</v>
      </c>
      <c r="I20" s="128">
        <v>-2838</v>
      </c>
      <c r="J20" s="128">
        <v>-1604</v>
      </c>
      <c r="K20" s="128">
        <v>358</v>
      </c>
      <c r="L20" s="128">
        <v>4789</v>
      </c>
      <c r="M20" s="128">
        <v>-1460</v>
      </c>
      <c r="N20" s="128">
        <v>-1449</v>
      </c>
      <c r="O20" s="128">
        <v>2206</v>
      </c>
      <c r="P20" s="128">
        <v>106</v>
      </c>
      <c r="Q20" s="128">
        <v>-4895</v>
      </c>
      <c r="R20" s="128">
        <v>601</v>
      </c>
      <c r="S20" s="128">
        <v>-767</v>
      </c>
      <c r="T20" s="128">
        <v>887</v>
      </c>
      <c r="U20" s="128">
        <v>72</v>
      </c>
      <c r="V20" s="128">
        <v>-1050</v>
      </c>
      <c r="W20" s="128">
        <v>744</v>
      </c>
      <c r="X20" s="128">
        <v>-9093</v>
      </c>
      <c r="Y20" s="128">
        <v>356</v>
      </c>
      <c r="Z20" s="128">
        <v>1506</v>
      </c>
      <c r="AA20" s="128">
        <v>1445</v>
      </c>
      <c r="AB20" s="128">
        <v>390</v>
      </c>
      <c r="AC20" s="128">
        <v>765</v>
      </c>
      <c r="AD20" s="128">
        <v>-7116</v>
      </c>
      <c r="AE20" s="128">
        <v>589</v>
      </c>
      <c r="AF20" s="128">
        <v>2159</v>
      </c>
      <c r="AG20" s="128">
        <v>1923</v>
      </c>
      <c r="AH20" s="128">
        <v>-14200</v>
      </c>
      <c r="AI20" s="128">
        <v>-458.06451612903226</v>
      </c>
      <c r="AJ20" s="136"/>
    </row>
    <row r="21" spans="1:36" x14ac:dyDescent="0.2">
      <c r="A21" t="s">
        <v>105</v>
      </c>
      <c r="B21" s="195">
        <v>-31308</v>
      </c>
      <c r="C21" s="128">
        <v>-38668</v>
      </c>
      <c r="D21" s="128">
        <v>-38872</v>
      </c>
      <c r="E21" s="128">
        <v>-38549</v>
      </c>
      <c r="F21" s="128">
        <v>-37114</v>
      </c>
      <c r="G21" s="128">
        <v>-36335</v>
      </c>
      <c r="H21" s="128">
        <v>-34132</v>
      </c>
      <c r="I21" s="128">
        <v>-36970</v>
      </c>
      <c r="J21" s="128">
        <v>-38574</v>
      </c>
      <c r="K21" s="128">
        <v>-38216</v>
      </c>
      <c r="L21" s="128">
        <v>-33427</v>
      </c>
      <c r="M21" s="128">
        <v>-34887</v>
      </c>
      <c r="N21" s="128">
        <v>-36336</v>
      </c>
      <c r="O21" s="128">
        <v>-34130</v>
      </c>
      <c r="P21" s="128">
        <v>-34024</v>
      </c>
      <c r="Q21" s="128">
        <v>-38919</v>
      </c>
      <c r="R21" s="128">
        <v>-38318</v>
      </c>
      <c r="S21" s="128">
        <v>-39085</v>
      </c>
      <c r="T21" s="128">
        <v>-38198</v>
      </c>
      <c r="U21" s="128">
        <v>-38126</v>
      </c>
      <c r="V21" s="128">
        <v>-39176</v>
      </c>
      <c r="W21" s="128">
        <v>-38432</v>
      </c>
      <c r="X21" s="128">
        <v>-47525</v>
      </c>
      <c r="Y21" s="128">
        <v>-47169</v>
      </c>
      <c r="Z21" s="128">
        <v>-45663</v>
      </c>
      <c r="AA21" s="128">
        <v>-44218</v>
      </c>
      <c r="AB21" s="128">
        <v>-43828</v>
      </c>
      <c r="AC21" s="128">
        <v>-43063</v>
      </c>
      <c r="AD21" s="128">
        <v>-50179</v>
      </c>
      <c r="AE21" s="128">
        <v>-49590</v>
      </c>
      <c r="AF21" s="128">
        <v>-47431</v>
      </c>
      <c r="AG21" s="128">
        <v>-45508</v>
      </c>
      <c r="AH21" s="75"/>
      <c r="AI21" s="75"/>
      <c r="AJ21" s="136"/>
    </row>
    <row r="22" spans="1:36" x14ac:dyDescent="0.2">
      <c r="B22" s="144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75"/>
      <c r="AI22" s="75"/>
      <c r="AJ22" s="136"/>
    </row>
    <row r="23" spans="1:36" x14ac:dyDescent="0.2">
      <c r="B23" s="144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75"/>
      <c r="AI23" s="75"/>
      <c r="AJ23" s="136"/>
    </row>
    <row r="24" spans="1:36" x14ac:dyDescent="0.2">
      <c r="A24" s="2" t="s">
        <v>106</v>
      </c>
      <c r="B24" s="144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75"/>
      <c r="AI24" s="75"/>
      <c r="AJ24" s="136"/>
    </row>
    <row r="25" spans="1:36" x14ac:dyDescent="0.2">
      <c r="A25" t="s">
        <v>99</v>
      </c>
      <c r="B25" s="144"/>
      <c r="C25" s="104">
        <v>10279</v>
      </c>
      <c r="D25" s="104">
        <v>10970</v>
      </c>
      <c r="E25" s="104">
        <v>10123</v>
      </c>
      <c r="F25" s="104">
        <v>10543</v>
      </c>
      <c r="G25" s="104">
        <v>10561</v>
      </c>
      <c r="H25" s="104">
        <v>10192</v>
      </c>
      <c r="I25" s="104">
        <v>10826</v>
      </c>
      <c r="J25" s="104">
        <v>10941</v>
      </c>
      <c r="K25" s="104">
        <v>10705</v>
      </c>
      <c r="L25" s="104">
        <v>10805</v>
      </c>
      <c r="M25" s="104">
        <v>9718</v>
      </c>
      <c r="N25" s="104">
        <v>10415</v>
      </c>
      <c r="O25" s="104">
        <v>10572</v>
      </c>
      <c r="P25" s="104">
        <v>10670</v>
      </c>
      <c r="Q25" s="104">
        <v>10729</v>
      </c>
      <c r="R25" s="104">
        <v>9717</v>
      </c>
      <c r="S25" s="104">
        <v>10130</v>
      </c>
      <c r="T25" s="104">
        <v>9462</v>
      </c>
      <c r="U25" s="104">
        <v>10032</v>
      </c>
      <c r="V25" s="104">
        <v>10060</v>
      </c>
      <c r="W25" s="104">
        <v>9834</v>
      </c>
      <c r="X25" s="104">
        <v>9966</v>
      </c>
      <c r="Y25" s="104">
        <v>9879</v>
      </c>
      <c r="Z25" s="104">
        <v>9792</v>
      </c>
      <c r="AA25" s="104">
        <v>9605</v>
      </c>
      <c r="AB25" s="104">
        <v>9233</v>
      </c>
      <c r="AC25" s="104">
        <v>9159</v>
      </c>
      <c r="AD25" s="104">
        <v>9362</v>
      </c>
      <c r="AE25" s="104">
        <v>9219</v>
      </c>
      <c r="AF25" s="104">
        <v>9126</v>
      </c>
      <c r="AG25" s="99">
        <v>9500</v>
      </c>
      <c r="AH25" s="128">
        <v>312125</v>
      </c>
      <c r="AI25" s="128">
        <v>10068.548387096775</v>
      </c>
      <c r="AJ25" s="136"/>
    </row>
    <row r="26" spans="1:36" x14ac:dyDescent="0.2">
      <c r="A26" t="s">
        <v>100</v>
      </c>
      <c r="B26" s="8">
        <v>0.96286103323988781</v>
      </c>
      <c r="C26" s="104">
        <v>9893</v>
      </c>
      <c r="D26" s="104">
        <v>10561</v>
      </c>
      <c r="E26" s="104">
        <v>9744</v>
      </c>
      <c r="F26" s="104">
        <v>10149</v>
      </c>
      <c r="G26" s="104">
        <v>10168</v>
      </c>
      <c r="H26" s="104">
        <v>9810</v>
      </c>
      <c r="I26" s="104">
        <v>10423</v>
      </c>
      <c r="J26" s="104">
        <v>10535</v>
      </c>
      <c r="K26" s="104">
        <v>10309</v>
      </c>
      <c r="L26" s="104">
        <v>10403</v>
      </c>
      <c r="M26" s="104">
        <v>9357</v>
      </c>
      <c r="N26" s="104">
        <v>10028</v>
      </c>
      <c r="O26" s="104">
        <v>10180</v>
      </c>
      <c r="P26" s="104">
        <v>10274</v>
      </c>
      <c r="Q26" s="104">
        <v>10329</v>
      </c>
      <c r="R26" s="104">
        <v>9357</v>
      </c>
      <c r="S26" s="104">
        <v>9756</v>
      </c>
      <c r="T26" s="104">
        <v>9109</v>
      </c>
      <c r="U26" s="104">
        <v>9662</v>
      </c>
      <c r="V26" s="104">
        <v>9689</v>
      </c>
      <c r="W26" s="104">
        <v>9471</v>
      </c>
      <c r="X26" s="104">
        <v>9598</v>
      </c>
      <c r="Y26" s="104">
        <v>9513</v>
      </c>
      <c r="Z26" s="104">
        <v>9429</v>
      </c>
      <c r="AA26" s="104">
        <v>9247</v>
      </c>
      <c r="AB26" s="104">
        <v>8891</v>
      </c>
      <c r="AC26" s="104">
        <v>8817</v>
      </c>
      <c r="AD26" s="104">
        <v>9016</v>
      </c>
      <c r="AE26" s="104">
        <v>8879</v>
      </c>
      <c r="AF26" s="104">
        <v>8786</v>
      </c>
      <c r="AG26" s="99">
        <v>9150</v>
      </c>
      <c r="AH26" s="128">
        <v>300533</v>
      </c>
      <c r="AI26" s="128">
        <v>9694.6129032258068</v>
      </c>
      <c r="AJ26" s="136"/>
    </row>
    <row r="27" spans="1:36" x14ac:dyDescent="0.2">
      <c r="A27" t="s">
        <v>101</v>
      </c>
      <c r="B27" s="8"/>
      <c r="C27" s="128">
        <v>4060</v>
      </c>
      <c r="D27" s="128">
        <v>4060</v>
      </c>
      <c r="E27" s="128">
        <v>5040</v>
      </c>
      <c r="F27" s="128">
        <v>5040</v>
      </c>
      <c r="G27" s="128">
        <v>5040</v>
      </c>
      <c r="H27" s="128">
        <v>5040</v>
      </c>
      <c r="I27" s="128">
        <v>5040</v>
      </c>
      <c r="J27" s="128">
        <v>5040</v>
      </c>
      <c r="K27" s="128">
        <v>5040</v>
      </c>
      <c r="L27" s="128">
        <v>3507</v>
      </c>
      <c r="M27" s="128">
        <v>3205</v>
      </c>
      <c r="N27" s="128">
        <v>3205</v>
      </c>
      <c r="O27" s="128">
        <v>3205</v>
      </c>
      <c r="P27" s="128">
        <v>3436</v>
      </c>
      <c r="Q27" s="128">
        <v>3436</v>
      </c>
      <c r="R27" s="128">
        <v>3436</v>
      </c>
      <c r="S27" s="128">
        <v>3436</v>
      </c>
      <c r="T27" s="128">
        <v>3437</v>
      </c>
      <c r="U27" s="128">
        <v>3437</v>
      </c>
      <c r="V27" s="128">
        <v>2435</v>
      </c>
      <c r="W27" s="128">
        <v>3437</v>
      </c>
      <c r="X27" s="128">
        <v>3437</v>
      </c>
      <c r="Y27" s="128">
        <v>4439</v>
      </c>
      <c r="Z27" s="128">
        <v>5106</v>
      </c>
      <c r="AA27" s="128">
        <v>5010</v>
      </c>
      <c r="AB27" s="128">
        <v>5010</v>
      </c>
      <c r="AC27" s="128">
        <v>5010</v>
      </c>
      <c r="AD27" s="128">
        <v>4008</v>
      </c>
      <c r="AE27" s="128">
        <v>4008</v>
      </c>
      <c r="AF27" s="128">
        <v>4008</v>
      </c>
      <c r="AG27" s="128">
        <v>3507</v>
      </c>
      <c r="AH27" s="128">
        <v>126555</v>
      </c>
      <c r="AI27" s="128">
        <v>4082.4193548387098</v>
      </c>
      <c r="AJ27" s="136"/>
    </row>
    <row r="28" spans="1:36" x14ac:dyDescent="0.2">
      <c r="A28" t="s">
        <v>136</v>
      </c>
      <c r="B28" s="8"/>
      <c r="C28" s="128">
        <v>3519</v>
      </c>
      <c r="D28" s="128">
        <v>2505</v>
      </c>
      <c r="E28" s="128">
        <v>0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49"/>
      <c r="AD28" s="149"/>
      <c r="AE28" s="149"/>
      <c r="AF28" s="149"/>
      <c r="AG28" s="149"/>
      <c r="AH28" s="128"/>
      <c r="AI28" s="128"/>
      <c r="AJ28" s="136"/>
    </row>
    <row r="29" spans="1:36" x14ac:dyDescent="0.2">
      <c r="A29" t="s">
        <v>137</v>
      </c>
      <c r="B29" s="8"/>
      <c r="C29" s="128"/>
      <c r="D29" s="128"/>
      <c r="E29" s="128"/>
      <c r="F29" s="128">
        <v>2004</v>
      </c>
      <c r="G29" s="128">
        <v>2004</v>
      </c>
      <c r="H29" s="128">
        <v>2004</v>
      </c>
      <c r="I29" s="128">
        <v>2004</v>
      </c>
      <c r="J29" s="128">
        <v>2004</v>
      </c>
      <c r="K29" s="128">
        <v>3006</v>
      </c>
      <c r="L29" s="128">
        <v>3006</v>
      </c>
      <c r="M29" s="128">
        <v>3006</v>
      </c>
      <c r="N29" s="128">
        <v>3006</v>
      </c>
      <c r="O29" s="128">
        <v>3006</v>
      </c>
      <c r="P29" s="128">
        <v>3006</v>
      </c>
      <c r="Q29" s="128">
        <v>3006</v>
      </c>
      <c r="R29" s="128">
        <v>3006</v>
      </c>
      <c r="S29" s="128">
        <v>3006</v>
      </c>
      <c r="T29" s="128">
        <v>3006</v>
      </c>
      <c r="U29" s="128">
        <v>3006</v>
      </c>
      <c r="V29" s="128">
        <v>5010</v>
      </c>
      <c r="W29" s="128">
        <v>3006</v>
      </c>
      <c r="X29" s="128">
        <v>3006</v>
      </c>
      <c r="Y29" s="128">
        <v>3006</v>
      </c>
      <c r="Z29" s="128">
        <v>3006</v>
      </c>
      <c r="AA29" s="128">
        <v>3006</v>
      </c>
      <c r="AB29" s="128">
        <v>3006</v>
      </c>
      <c r="AC29" s="128">
        <v>3006</v>
      </c>
      <c r="AD29" s="128">
        <v>2004</v>
      </c>
      <c r="AE29" s="128">
        <v>2004</v>
      </c>
      <c r="AF29" s="128">
        <v>0</v>
      </c>
      <c r="AG29" s="128">
        <v>4008</v>
      </c>
      <c r="AH29" s="128"/>
      <c r="AI29" s="128"/>
      <c r="AJ29" s="136"/>
    </row>
    <row r="30" spans="1:36" x14ac:dyDescent="0.2">
      <c r="A30" s="146" t="s">
        <v>107</v>
      </c>
      <c r="B30" s="8"/>
      <c r="C30" s="128">
        <v>3677</v>
      </c>
      <c r="D30" s="128">
        <v>3677</v>
      </c>
      <c r="E30" s="128">
        <v>3677</v>
      </c>
      <c r="F30" s="128">
        <v>3677</v>
      </c>
      <c r="G30" s="128">
        <v>3677</v>
      </c>
      <c r="H30" s="128">
        <v>3677</v>
      </c>
      <c r="I30" s="128">
        <v>3677</v>
      </c>
      <c r="J30" s="128">
        <v>3677</v>
      </c>
      <c r="K30" s="128">
        <v>3677</v>
      </c>
      <c r="L30" s="128">
        <v>3677</v>
      </c>
      <c r="M30" s="128">
        <v>3677</v>
      </c>
      <c r="N30" s="128">
        <v>3677</v>
      </c>
      <c r="O30" s="128">
        <v>3677</v>
      </c>
      <c r="P30" s="128">
        <v>3677</v>
      </c>
      <c r="Q30" s="128">
        <v>3307</v>
      </c>
      <c r="R30" s="128">
        <v>3307</v>
      </c>
      <c r="S30" s="128">
        <v>3307</v>
      </c>
      <c r="T30" s="128">
        <v>3307</v>
      </c>
      <c r="U30" s="128">
        <v>3307</v>
      </c>
      <c r="V30" s="128">
        <v>3307</v>
      </c>
      <c r="W30" s="128">
        <v>3307</v>
      </c>
      <c r="X30" s="128">
        <v>3307</v>
      </c>
      <c r="Y30" s="128">
        <v>3307</v>
      </c>
      <c r="Z30" s="128">
        <v>3307</v>
      </c>
      <c r="AA30" s="128">
        <v>1804</v>
      </c>
      <c r="AB30" s="128">
        <v>1804</v>
      </c>
      <c r="AC30" s="128">
        <v>1804</v>
      </c>
      <c r="AD30" s="128">
        <v>1804</v>
      </c>
      <c r="AE30" s="128">
        <v>1804</v>
      </c>
      <c r="AF30" s="128">
        <v>1804</v>
      </c>
      <c r="AG30" s="128">
        <v>1804</v>
      </c>
      <c r="AH30" s="128">
        <v>97176</v>
      </c>
      <c r="AI30" s="128">
        <v>3134.7096774193546</v>
      </c>
      <c r="AJ30" s="136"/>
    </row>
    <row r="31" spans="1:36" x14ac:dyDescent="0.2">
      <c r="B31" s="145"/>
      <c r="C31" s="128"/>
      <c r="D31" s="150">
        <v>0</v>
      </c>
      <c r="E31" s="150">
        <v>0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  <c r="T31" s="150">
        <v>0</v>
      </c>
      <c r="U31" s="150">
        <v>0</v>
      </c>
      <c r="V31" s="150">
        <v>0</v>
      </c>
      <c r="W31" s="150">
        <v>0</v>
      </c>
      <c r="X31" s="150">
        <v>0</v>
      </c>
      <c r="Y31" s="150">
        <v>0</v>
      </c>
      <c r="Z31" s="150">
        <v>0</v>
      </c>
      <c r="AA31" s="150">
        <v>0</v>
      </c>
      <c r="AB31" s="150">
        <v>0</v>
      </c>
      <c r="AC31" s="150">
        <v>0</v>
      </c>
      <c r="AD31" s="150">
        <v>0</v>
      </c>
      <c r="AE31" s="150">
        <v>0</v>
      </c>
      <c r="AF31" s="150">
        <v>0</v>
      </c>
      <c r="AG31" s="150">
        <v>0</v>
      </c>
      <c r="AH31" s="128">
        <v>0</v>
      </c>
      <c r="AI31" s="128">
        <v>0</v>
      </c>
      <c r="AJ31" s="136"/>
    </row>
    <row r="32" spans="1:36" ht="13.5" thickBot="1" x14ac:dyDescent="0.25">
      <c r="A32" t="s">
        <v>108</v>
      </c>
      <c r="B32" s="147"/>
      <c r="C32" s="148">
        <v>11256</v>
      </c>
      <c r="D32" s="148">
        <v>10242</v>
      </c>
      <c r="E32" s="148">
        <v>8717</v>
      </c>
      <c r="F32" s="148">
        <v>10721</v>
      </c>
      <c r="G32" s="148">
        <v>10721</v>
      </c>
      <c r="H32" s="148">
        <v>10721</v>
      </c>
      <c r="I32" s="148">
        <v>10721</v>
      </c>
      <c r="J32" s="148">
        <v>10721</v>
      </c>
      <c r="K32" s="148">
        <v>11723</v>
      </c>
      <c r="L32" s="148">
        <v>10190</v>
      </c>
      <c r="M32" s="148">
        <v>9888</v>
      </c>
      <c r="N32" s="148">
        <v>9888</v>
      </c>
      <c r="O32" s="148">
        <v>9888</v>
      </c>
      <c r="P32" s="148">
        <v>10119</v>
      </c>
      <c r="Q32" s="148">
        <v>9749</v>
      </c>
      <c r="R32" s="148">
        <v>9749</v>
      </c>
      <c r="S32" s="148">
        <v>9749</v>
      </c>
      <c r="T32" s="148">
        <v>9750</v>
      </c>
      <c r="U32" s="148">
        <v>9750</v>
      </c>
      <c r="V32" s="148">
        <v>10752</v>
      </c>
      <c r="W32" s="148">
        <v>9750</v>
      </c>
      <c r="X32" s="148">
        <v>9750</v>
      </c>
      <c r="Y32" s="148">
        <v>10752</v>
      </c>
      <c r="Z32" s="148">
        <v>11419</v>
      </c>
      <c r="AA32" s="148">
        <v>9820</v>
      </c>
      <c r="AB32" s="148">
        <v>9820</v>
      </c>
      <c r="AC32" s="148">
        <v>9820</v>
      </c>
      <c r="AD32" s="148">
        <v>7816</v>
      </c>
      <c r="AE32" s="148">
        <v>7816</v>
      </c>
      <c r="AF32" s="148">
        <v>5812</v>
      </c>
      <c r="AG32" s="148">
        <v>9319</v>
      </c>
      <c r="AH32" s="148">
        <v>306909</v>
      </c>
      <c r="AI32" s="148">
        <v>9900.2903225806458</v>
      </c>
      <c r="AJ32" s="136"/>
    </row>
    <row r="33" spans="1:36" x14ac:dyDescent="0.2">
      <c r="A33" t="s">
        <v>103</v>
      </c>
      <c r="B33" s="144"/>
      <c r="C33" s="128">
        <v>22.512</v>
      </c>
      <c r="D33" s="128">
        <v>20.484000000000002</v>
      </c>
      <c r="E33" s="128">
        <v>17.434000000000001</v>
      </c>
      <c r="F33" s="128">
        <v>21.442</v>
      </c>
      <c r="G33" s="128">
        <v>21.442</v>
      </c>
      <c r="H33" s="128">
        <v>21.442</v>
      </c>
      <c r="I33" s="128">
        <v>21.442</v>
      </c>
      <c r="J33" s="128">
        <v>21.442</v>
      </c>
      <c r="K33" s="128">
        <v>23.446000000000002</v>
      </c>
      <c r="L33" s="128">
        <v>20.38</v>
      </c>
      <c r="M33" s="128">
        <v>19.776</v>
      </c>
      <c r="N33" s="128">
        <v>19.776</v>
      </c>
      <c r="O33" s="128">
        <v>19.776</v>
      </c>
      <c r="P33" s="128">
        <v>20.238</v>
      </c>
      <c r="Q33" s="128">
        <v>19.498000000000001</v>
      </c>
      <c r="R33" s="128">
        <v>19.498000000000001</v>
      </c>
      <c r="S33" s="128">
        <v>19.498000000000001</v>
      </c>
      <c r="T33" s="128">
        <v>19.5</v>
      </c>
      <c r="U33" s="128">
        <v>19.5</v>
      </c>
      <c r="V33" s="128">
        <v>21.504000000000001</v>
      </c>
      <c r="W33" s="128">
        <v>19.5</v>
      </c>
      <c r="X33" s="128">
        <v>19.5</v>
      </c>
      <c r="Y33" s="128">
        <v>21.504000000000001</v>
      </c>
      <c r="Z33" s="128">
        <v>22.838000000000001</v>
      </c>
      <c r="AA33" s="128">
        <v>19.64</v>
      </c>
      <c r="AB33" s="128">
        <v>19.64</v>
      </c>
      <c r="AC33" s="128">
        <v>19.64</v>
      </c>
      <c r="AD33" s="128">
        <v>15.632</v>
      </c>
      <c r="AE33" s="128">
        <v>15.632</v>
      </c>
      <c r="AF33" s="128">
        <v>11.624000000000001</v>
      </c>
      <c r="AG33" s="128">
        <v>18.638000000000002</v>
      </c>
      <c r="AH33" s="128">
        <v>613.81799999999998</v>
      </c>
      <c r="AI33" s="128">
        <v>19.80058064516129</v>
      </c>
      <c r="AJ33" s="136"/>
    </row>
    <row r="34" spans="1:36" x14ac:dyDescent="0.2">
      <c r="A34" t="s">
        <v>104</v>
      </c>
      <c r="B34" s="151"/>
      <c r="C34" s="128">
        <v>-1363</v>
      </c>
      <c r="D34" s="128">
        <v>319</v>
      </c>
      <c r="E34" s="128">
        <v>1027</v>
      </c>
      <c r="F34" s="128">
        <v>-572</v>
      </c>
      <c r="G34" s="128">
        <v>-553</v>
      </c>
      <c r="H34" s="128">
        <v>-911</v>
      </c>
      <c r="I34" s="128">
        <v>-298</v>
      </c>
      <c r="J34" s="128">
        <v>-186</v>
      </c>
      <c r="K34" s="128">
        <v>-1414</v>
      </c>
      <c r="L34" s="128">
        <v>213</v>
      </c>
      <c r="M34" s="128">
        <v>-531</v>
      </c>
      <c r="N34" s="128">
        <v>140</v>
      </c>
      <c r="O34" s="128">
        <v>292</v>
      </c>
      <c r="P34" s="128">
        <v>155</v>
      </c>
      <c r="Q34" s="128">
        <v>580</v>
      </c>
      <c r="R34" s="128">
        <v>-392</v>
      </c>
      <c r="S34" s="128">
        <v>7</v>
      </c>
      <c r="T34" s="128">
        <v>-641</v>
      </c>
      <c r="U34" s="128">
        <v>-88</v>
      </c>
      <c r="V34" s="128">
        <v>-1063</v>
      </c>
      <c r="W34" s="128">
        <v>-279</v>
      </c>
      <c r="X34" s="128">
        <v>-152</v>
      </c>
      <c r="Y34" s="128">
        <v>-1239</v>
      </c>
      <c r="Z34" s="128">
        <v>-1990</v>
      </c>
      <c r="AA34" s="128">
        <v>-573</v>
      </c>
      <c r="AB34" s="128">
        <v>-929</v>
      </c>
      <c r="AC34" s="128">
        <v>-1003</v>
      </c>
      <c r="AD34" s="128">
        <v>1200</v>
      </c>
      <c r="AE34" s="128">
        <v>1063</v>
      </c>
      <c r="AF34" s="128">
        <v>2974</v>
      </c>
      <c r="AG34" s="128">
        <v>-169</v>
      </c>
      <c r="AH34" s="128">
        <v>-6376</v>
      </c>
      <c r="AI34" s="128">
        <v>-205.67741935483872</v>
      </c>
      <c r="AJ34" s="136"/>
    </row>
    <row r="35" spans="1:36" x14ac:dyDescent="0.2">
      <c r="A35" t="s">
        <v>105</v>
      </c>
      <c r="B35" s="195">
        <v>-3945</v>
      </c>
      <c r="C35" s="128">
        <v>-5308</v>
      </c>
      <c r="D35" s="128">
        <v>-4989</v>
      </c>
      <c r="E35" s="128">
        <v>-3962</v>
      </c>
      <c r="F35" s="128">
        <v>-4534</v>
      </c>
      <c r="G35" s="128">
        <v>-5087</v>
      </c>
      <c r="H35" s="128">
        <v>-5998</v>
      </c>
      <c r="I35" s="128">
        <v>-6296</v>
      </c>
      <c r="J35" s="128">
        <v>-6482</v>
      </c>
      <c r="K35" s="128">
        <v>-7896</v>
      </c>
      <c r="L35" s="128">
        <v>-7683</v>
      </c>
      <c r="M35" s="128">
        <v>-8214</v>
      </c>
      <c r="N35" s="128">
        <v>-8074</v>
      </c>
      <c r="O35" s="128">
        <v>-7782</v>
      </c>
      <c r="P35" s="128">
        <v>-7627</v>
      </c>
      <c r="Q35" s="128">
        <v>-7047</v>
      </c>
      <c r="R35" s="128">
        <v>-7439</v>
      </c>
      <c r="S35" s="128">
        <v>-7432</v>
      </c>
      <c r="T35" s="128">
        <v>-8073</v>
      </c>
      <c r="U35" s="128">
        <v>-8161</v>
      </c>
      <c r="V35" s="128">
        <v>-9224</v>
      </c>
      <c r="W35" s="128">
        <v>-9503</v>
      </c>
      <c r="X35" s="128">
        <v>-9655</v>
      </c>
      <c r="Y35" s="128">
        <v>-10894</v>
      </c>
      <c r="Z35" s="128">
        <v>-12884</v>
      </c>
      <c r="AA35" s="128">
        <v>-13457</v>
      </c>
      <c r="AB35" s="128">
        <v>-14386</v>
      </c>
      <c r="AC35" s="128">
        <v>-15389</v>
      </c>
      <c r="AD35" s="128">
        <v>-14189</v>
      </c>
      <c r="AE35" s="128">
        <v>-13126</v>
      </c>
      <c r="AF35" s="128">
        <v>-10152</v>
      </c>
      <c r="AG35" s="128">
        <v>-10321</v>
      </c>
      <c r="AH35" s="128">
        <v>-16697</v>
      </c>
      <c r="AI35" s="75"/>
      <c r="AJ35" s="136"/>
    </row>
    <row r="36" spans="1:36" x14ac:dyDescent="0.2"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136"/>
    </row>
    <row r="37" spans="1:36" x14ac:dyDescent="0.2">
      <c r="A37" s="2" t="s">
        <v>109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136"/>
    </row>
    <row r="38" spans="1:36" x14ac:dyDescent="0.2">
      <c r="A38" t="s">
        <v>101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1002</v>
      </c>
      <c r="M38" s="128">
        <v>0</v>
      </c>
      <c r="N38" s="128">
        <v>0</v>
      </c>
      <c r="O38" s="128">
        <v>0</v>
      </c>
      <c r="P38" s="149">
        <v>2154</v>
      </c>
      <c r="Q38" s="128">
        <v>2027</v>
      </c>
      <c r="R38" s="128">
        <v>1025</v>
      </c>
      <c r="S38" s="128">
        <v>1025</v>
      </c>
      <c r="T38" s="128">
        <v>1025</v>
      </c>
      <c r="U38" s="128">
        <v>1025</v>
      </c>
      <c r="V38" s="128">
        <v>0</v>
      </c>
      <c r="W38" s="128">
        <v>1025</v>
      </c>
      <c r="X38" s="128">
        <v>1024</v>
      </c>
      <c r="Y38" s="128">
        <v>1024</v>
      </c>
      <c r="Z38" s="128">
        <v>4008</v>
      </c>
      <c r="AA38" s="128">
        <v>1608</v>
      </c>
      <c r="AB38" s="128">
        <v>1608</v>
      </c>
      <c r="AC38" s="128">
        <v>1608</v>
      </c>
      <c r="AD38" s="128">
        <v>0</v>
      </c>
      <c r="AE38" s="128">
        <v>0</v>
      </c>
      <c r="AF38" s="128">
        <v>0</v>
      </c>
      <c r="AG38" s="128">
        <v>1456</v>
      </c>
      <c r="AH38" s="128">
        <v>22644</v>
      </c>
      <c r="AI38" s="128">
        <v>730.45161290322585</v>
      </c>
      <c r="AJ38" s="136"/>
    </row>
    <row r="39" spans="1:36" x14ac:dyDescent="0.2">
      <c r="A39" t="s">
        <v>135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4008</v>
      </c>
      <c r="J39" s="128">
        <v>4008</v>
      </c>
      <c r="K39" s="128">
        <v>4008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/>
      <c r="AF39" s="128"/>
      <c r="AG39" s="128"/>
      <c r="AH39" s="128">
        <v>12024</v>
      </c>
      <c r="AI39" s="128">
        <v>387.87096774193549</v>
      </c>
      <c r="AJ39" s="136"/>
    </row>
    <row r="40" spans="1:36" x14ac:dyDescent="0.2">
      <c r="A40" t="s">
        <v>110</v>
      </c>
      <c r="C40" s="128">
        <v>5010</v>
      </c>
      <c r="D40" s="128">
        <v>5010</v>
      </c>
      <c r="E40" s="128">
        <v>5010</v>
      </c>
      <c r="F40" s="128">
        <v>3006</v>
      </c>
      <c r="G40" s="128">
        <v>3006</v>
      </c>
      <c r="H40" s="128">
        <v>3006</v>
      </c>
      <c r="I40" s="128">
        <v>3006</v>
      </c>
      <c r="J40" s="128">
        <v>3006</v>
      </c>
      <c r="K40" s="128">
        <v>2004</v>
      </c>
      <c r="L40" s="128">
        <v>2004</v>
      </c>
      <c r="M40" s="128">
        <v>2004</v>
      </c>
      <c r="N40" s="128">
        <v>2004</v>
      </c>
      <c r="O40" s="128">
        <v>2004</v>
      </c>
      <c r="P40" s="128">
        <v>2004</v>
      </c>
      <c r="Q40" s="128">
        <v>2004</v>
      </c>
      <c r="R40" s="128">
        <v>2004</v>
      </c>
      <c r="S40" s="128">
        <v>2004</v>
      </c>
      <c r="T40" s="128">
        <v>2004</v>
      </c>
      <c r="U40" s="128">
        <v>2004</v>
      </c>
      <c r="V40" s="128">
        <v>0</v>
      </c>
      <c r="W40" s="128">
        <v>2004</v>
      </c>
      <c r="X40" s="128">
        <v>2004</v>
      </c>
      <c r="Y40" s="128">
        <v>2004</v>
      </c>
      <c r="Z40" s="128">
        <v>2004</v>
      </c>
      <c r="AA40" s="128">
        <v>2004</v>
      </c>
      <c r="AB40" s="128">
        <v>2004</v>
      </c>
      <c r="AC40" s="128">
        <v>2004</v>
      </c>
      <c r="AD40" s="128">
        <v>3006</v>
      </c>
      <c r="AE40" s="128">
        <v>3006</v>
      </c>
      <c r="AF40" s="128">
        <v>0</v>
      </c>
      <c r="AG40" s="128">
        <v>4008</v>
      </c>
      <c r="AH40" s="128">
        <v>76152</v>
      </c>
      <c r="AI40" s="128">
        <v>2456.516129032258</v>
      </c>
      <c r="AJ40" s="136"/>
    </row>
    <row r="41" spans="1:36" x14ac:dyDescent="0.2">
      <c r="A41" t="s">
        <v>122</v>
      </c>
      <c r="C41" s="128">
        <v>15030</v>
      </c>
      <c r="D41" s="128">
        <v>15030</v>
      </c>
      <c r="E41" s="128">
        <v>15030</v>
      </c>
      <c r="F41" s="128">
        <v>15030</v>
      </c>
      <c r="G41" s="128">
        <v>15030</v>
      </c>
      <c r="H41" s="128">
        <v>15030</v>
      </c>
      <c r="I41" s="128">
        <v>15030</v>
      </c>
      <c r="J41" s="128">
        <v>15030</v>
      </c>
      <c r="K41" s="128">
        <v>15030</v>
      </c>
      <c r="L41" s="128">
        <v>15030</v>
      </c>
      <c r="M41" s="128">
        <v>15030</v>
      </c>
      <c r="N41" s="128">
        <v>15030</v>
      </c>
      <c r="O41" s="128">
        <v>15030</v>
      </c>
      <c r="P41" s="128">
        <v>15030</v>
      </c>
      <c r="Q41" s="128">
        <v>15030</v>
      </c>
      <c r="R41" s="128">
        <v>15030</v>
      </c>
      <c r="S41" s="128">
        <v>15030</v>
      </c>
      <c r="T41" s="128">
        <v>15030</v>
      </c>
      <c r="U41" s="128">
        <v>15030</v>
      </c>
      <c r="V41" s="128">
        <v>15030</v>
      </c>
      <c r="W41" s="128">
        <v>15030</v>
      </c>
      <c r="X41" s="128">
        <v>15030</v>
      </c>
      <c r="Y41" s="128">
        <v>15030</v>
      </c>
      <c r="Z41" s="128">
        <v>15030</v>
      </c>
      <c r="AA41" s="128">
        <v>15030</v>
      </c>
      <c r="AB41" s="128">
        <v>15030</v>
      </c>
      <c r="AC41" s="128">
        <v>15030</v>
      </c>
      <c r="AD41" s="128">
        <v>15030</v>
      </c>
      <c r="AE41" s="128">
        <v>15030</v>
      </c>
      <c r="AF41" s="128">
        <v>15030</v>
      </c>
      <c r="AG41" s="128">
        <v>15030</v>
      </c>
      <c r="AH41" s="128">
        <v>465930</v>
      </c>
      <c r="AI41" s="128">
        <v>15030</v>
      </c>
      <c r="AJ41" s="136"/>
    </row>
    <row r="42" spans="1:36" x14ac:dyDescent="0.2">
      <c r="A42" t="s">
        <v>149</v>
      </c>
      <c r="C42" s="128">
        <v>0</v>
      </c>
      <c r="D42" s="128">
        <v>0</v>
      </c>
      <c r="E42" s="128">
        <v>0</v>
      </c>
      <c r="F42" s="128">
        <v>0</v>
      </c>
      <c r="G42" s="128">
        <v>0</v>
      </c>
      <c r="H42" s="128">
        <v>0</v>
      </c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8">
        <v>0</v>
      </c>
      <c r="P42" s="128">
        <v>0</v>
      </c>
      <c r="Q42" s="128">
        <v>1146</v>
      </c>
      <c r="R42" s="128">
        <v>0</v>
      </c>
      <c r="S42" s="128">
        <v>0</v>
      </c>
      <c r="T42" s="128">
        <v>0</v>
      </c>
      <c r="U42" s="128">
        <v>0</v>
      </c>
      <c r="V42" s="128">
        <v>0</v>
      </c>
      <c r="W42" s="128">
        <v>0</v>
      </c>
      <c r="X42" s="128">
        <v>0</v>
      </c>
      <c r="Y42" s="128">
        <v>0</v>
      </c>
      <c r="Z42" s="128">
        <v>0</v>
      </c>
      <c r="AA42" s="128">
        <v>0</v>
      </c>
      <c r="AB42" s="128">
        <v>0</v>
      </c>
      <c r="AC42" s="128">
        <v>0</v>
      </c>
      <c r="AD42" s="128">
        <v>0</v>
      </c>
      <c r="AE42" s="128">
        <v>0</v>
      </c>
      <c r="AF42" s="128">
        <v>0</v>
      </c>
      <c r="AG42" s="128">
        <v>0</v>
      </c>
      <c r="AH42" s="128">
        <v>1146</v>
      </c>
      <c r="AI42" s="128">
        <v>36.967741935483872</v>
      </c>
      <c r="AJ42" s="136"/>
    </row>
    <row r="43" spans="1:36" x14ac:dyDescent="0.2">
      <c r="A43" s="146" t="s">
        <v>111</v>
      </c>
      <c r="C43" s="128">
        <v>1402</v>
      </c>
      <c r="D43" s="128">
        <v>1402</v>
      </c>
      <c r="E43" s="128">
        <v>1402</v>
      </c>
      <c r="F43" s="128">
        <v>1402</v>
      </c>
      <c r="G43" s="128">
        <v>1402</v>
      </c>
      <c r="H43" s="128">
        <v>1402</v>
      </c>
      <c r="I43" s="128">
        <v>1402</v>
      </c>
      <c r="J43" s="128">
        <v>1303</v>
      </c>
      <c r="K43" s="128">
        <v>1303</v>
      </c>
      <c r="L43" s="128">
        <v>1303</v>
      </c>
      <c r="M43" s="128">
        <v>1227</v>
      </c>
      <c r="N43" s="128">
        <v>1227</v>
      </c>
      <c r="O43" s="128">
        <v>1227</v>
      </c>
      <c r="P43" s="128">
        <v>1227</v>
      </c>
      <c r="Q43" s="128">
        <v>1227</v>
      </c>
      <c r="R43" s="128">
        <v>1227</v>
      </c>
      <c r="S43" s="128">
        <v>1227</v>
      </c>
      <c r="T43" s="128">
        <v>1403</v>
      </c>
      <c r="U43" s="128">
        <v>1403</v>
      </c>
      <c r="V43" s="128">
        <v>1403</v>
      </c>
      <c r="W43" s="128">
        <v>1403</v>
      </c>
      <c r="X43" s="128">
        <v>1403</v>
      </c>
      <c r="Y43" s="128">
        <v>1403</v>
      </c>
      <c r="Z43" s="128">
        <v>1403</v>
      </c>
      <c r="AA43" s="128">
        <v>1403</v>
      </c>
      <c r="AB43" s="128">
        <v>1403</v>
      </c>
      <c r="AC43" s="128">
        <v>1353</v>
      </c>
      <c r="AD43" s="128">
        <v>1353</v>
      </c>
      <c r="AE43" s="128">
        <v>1359</v>
      </c>
      <c r="AF43" s="128">
        <v>1359</v>
      </c>
      <c r="AG43" s="128">
        <v>1359</v>
      </c>
      <c r="AH43" s="128">
        <v>41722</v>
      </c>
      <c r="AI43" s="128">
        <v>1345.8709677419354</v>
      </c>
      <c r="AJ43" s="136"/>
    </row>
    <row r="44" spans="1:36" x14ac:dyDescent="0.2">
      <c r="A44" s="146" t="s">
        <v>138</v>
      </c>
      <c r="C44" s="128">
        <v>2283</v>
      </c>
      <c r="D44" s="128">
        <v>2283</v>
      </c>
      <c r="E44" s="128">
        <v>2283</v>
      </c>
      <c r="F44" s="128">
        <v>3285</v>
      </c>
      <c r="G44" s="128">
        <v>3285</v>
      </c>
      <c r="H44" s="128">
        <v>3285</v>
      </c>
      <c r="I44" s="128">
        <v>3285</v>
      </c>
      <c r="J44" s="128">
        <v>3285</v>
      </c>
      <c r="K44" s="128">
        <v>3786</v>
      </c>
      <c r="L44" s="128">
        <v>3786</v>
      </c>
      <c r="M44" s="128">
        <v>3786</v>
      </c>
      <c r="N44" s="128">
        <v>3786</v>
      </c>
      <c r="O44" s="128">
        <v>3786</v>
      </c>
      <c r="P44" s="128">
        <v>3786</v>
      </c>
      <c r="Q44" s="128">
        <v>3786</v>
      </c>
      <c r="R44" s="128">
        <v>3786</v>
      </c>
      <c r="S44" s="128">
        <v>3786</v>
      </c>
      <c r="T44" s="128">
        <v>3786</v>
      </c>
      <c r="U44" s="128">
        <v>3786</v>
      </c>
      <c r="V44" s="128">
        <v>3786</v>
      </c>
      <c r="W44" s="128">
        <v>3786</v>
      </c>
      <c r="X44" s="128">
        <v>3786</v>
      </c>
      <c r="Y44" s="128">
        <v>3786</v>
      </c>
      <c r="Z44" s="128">
        <v>3786</v>
      </c>
      <c r="AA44" s="128">
        <v>4120</v>
      </c>
      <c r="AB44" s="128">
        <v>4120</v>
      </c>
      <c r="AC44" s="128">
        <v>4120</v>
      </c>
      <c r="AD44" s="128">
        <v>3507</v>
      </c>
      <c r="AE44" s="128">
        <v>3507</v>
      </c>
      <c r="AF44" s="128">
        <v>3507</v>
      </c>
      <c r="AG44" s="128">
        <v>3507</v>
      </c>
      <c r="AH44" s="128">
        <v>110238</v>
      </c>
      <c r="AI44" s="128">
        <v>3556.0645161290322</v>
      </c>
      <c r="AJ44" s="136"/>
    </row>
    <row r="45" spans="1:36" x14ac:dyDescent="0.2">
      <c r="A45" s="152"/>
      <c r="C45" s="99"/>
      <c r="D45" s="99"/>
      <c r="E45" s="99"/>
      <c r="F45" s="99"/>
      <c r="G45" s="99"/>
      <c r="H45" s="99"/>
      <c r="I45" s="99"/>
      <c r="J45" s="99"/>
      <c r="K45" s="99"/>
      <c r="L45" s="128"/>
      <c r="M45" s="128"/>
      <c r="N45" s="128"/>
      <c r="O45" s="128"/>
      <c r="P45" s="128"/>
      <c r="Q45" s="128"/>
      <c r="R45" s="128"/>
      <c r="S45" s="128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28"/>
      <c r="AI45" s="128"/>
      <c r="AJ45" s="136"/>
    </row>
    <row r="46" spans="1:36" x14ac:dyDescent="0.2">
      <c r="A46" t="s">
        <v>99</v>
      </c>
      <c r="B46" s="144"/>
      <c r="C46" s="104">
        <v>25180</v>
      </c>
      <c r="D46" s="104">
        <v>24562</v>
      </c>
      <c r="E46" s="104">
        <v>25212</v>
      </c>
      <c r="F46" s="104">
        <v>25271</v>
      </c>
      <c r="G46" s="104">
        <v>25368</v>
      </c>
      <c r="H46" s="104">
        <v>24430</v>
      </c>
      <c r="I46" s="104">
        <v>24058</v>
      </c>
      <c r="J46" s="104">
        <v>25189</v>
      </c>
      <c r="K46" s="104">
        <v>25040</v>
      </c>
      <c r="L46" s="104">
        <v>24850</v>
      </c>
      <c r="M46" s="104">
        <v>24982</v>
      </c>
      <c r="N46" s="104">
        <v>22818</v>
      </c>
      <c r="O46" s="104">
        <v>24839</v>
      </c>
      <c r="P46" s="104">
        <v>23492</v>
      </c>
      <c r="Q46" s="104">
        <v>24833</v>
      </c>
      <c r="R46" s="104">
        <v>25115</v>
      </c>
      <c r="S46" s="104">
        <v>24755</v>
      </c>
      <c r="T46" s="104">
        <v>23986</v>
      </c>
      <c r="U46" s="104">
        <v>25612</v>
      </c>
      <c r="V46" s="104">
        <v>17398</v>
      </c>
      <c r="W46" s="104">
        <v>24220</v>
      </c>
      <c r="X46" s="104">
        <v>23247</v>
      </c>
      <c r="Y46" s="104">
        <v>24537</v>
      </c>
      <c r="Z46" s="104">
        <v>23823</v>
      </c>
      <c r="AA46" s="104">
        <v>24369</v>
      </c>
      <c r="AB46" s="104">
        <v>24089</v>
      </c>
      <c r="AC46" s="104">
        <v>23073</v>
      </c>
      <c r="AD46" s="104">
        <v>24648</v>
      </c>
      <c r="AE46" s="104">
        <v>25097</v>
      </c>
      <c r="AF46" s="104">
        <v>23737</v>
      </c>
      <c r="AG46" s="99">
        <v>24800</v>
      </c>
      <c r="AH46" s="128">
        <v>727830</v>
      </c>
      <c r="AI46" s="128">
        <v>23478.387096774193</v>
      </c>
      <c r="AJ46" s="136"/>
    </row>
    <row r="47" spans="1:36" x14ac:dyDescent="0.2">
      <c r="A47" t="s">
        <v>100</v>
      </c>
      <c r="B47" s="8">
        <v>0.95581248368437677</v>
      </c>
      <c r="C47" s="104">
        <v>24124</v>
      </c>
      <c r="D47" s="104">
        <v>23532</v>
      </c>
      <c r="E47" s="104">
        <v>24150</v>
      </c>
      <c r="F47" s="104">
        <v>24209</v>
      </c>
      <c r="G47" s="104">
        <v>24295</v>
      </c>
      <c r="H47" s="104">
        <v>23398</v>
      </c>
      <c r="I47" s="104">
        <v>23040</v>
      </c>
      <c r="J47" s="104">
        <v>24111</v>
      </c>
      <c r="K47" s="104">
        <v>23971</v>
      </c>
      <c r="L47" s="104">
        <v>23784</v>
      </c>
      <c r="M47" s="104">
        <v>23907</v>
      </c>
      <c r="N47" s="104">
        <v>21841</v>
      </c>
      <c r="O47" s="104">
        <v>23770</v>
      </c>
      <c r="P47" s="104">
        <v>22486</v>
      </c>
      <c r="Q47" s="104">
        <v>23766</v>
      </c>
      <c r="R47" s="104">
        <v>24027</v>
      </c>
      <c r="S47" s="104">
        <v>23684</v>
      </c>
      <c r="T47" s="104">
        <v>22945</v>
      </c>
      <c r="U47" s="104">
        <v>23554</v>
      </c>
      <c r="V47" s="104">
        <v>16660</v>
      </c>
      <c r="W47" s="104">
        <v>23171</v>
      </c>
      <c r="X47" s="104">
        <v>22242</v>
      </c>
      <c r="Y47" s="104">
        <v>23475</v>
      </c>
      <c r="Z47" s="104">
        <v>22781</v>
      </c>
      <c r="AA47" s="104">
        <v>23318</v>
      </c>
      <c r="AB47" s="104">
        <v>23054</v>
      </c>
      <c r="AC47" s="104">
        <v>22082</v>
      </c>
      <c r="AD47" s="104">
        <v>23586</v>
      </c>
      <c r="AE47" s="104">
        <v>23998</v>
      </c>
      <c r="AF47" s="104">
        <v>22708</v>
      </c>
      <c r="AG47" s="99">
        <v>23735</v>
      </c>
      <c r="AH47" s="128">
        <v>695669</v>
      </c>
      <c r="AI47" s="128">
        <v>22440.935483870966</v>
      </c>
      <c r="AJ47" s="136"/>
    </row>
    <row r="48" spans="1:36" ht="13.5" thickBot="1" x14ac:dyDescent="0.25">
      <c r="A48" t="s">
        <v>112</v>
      </c>
      <c r="B48" s="144"/>
      <c r="C48" s="148">
        <v>23725</v>
      </c>
      <c r="D48" s="148">
        <v>23725</v>
      </c>
      <c r="E48" s="148">
        <v>23725</v>
      </c>
      <c r="F48" s="148">
        <v>22723</v>
      </c>
      <c r="G48" s="148">
        <v>22723</v>
      </c>
      <c r="H48" s="148">
        <v>22723</v>
      </c>
      <c r="I48" s="148">
        <v>26731</v>
      </c>
      <c r="J48" s="148">
        <v>26632</v>
      </c>
      <c r="K48" s="148">
        <v>26131</v>
      </c>
      <c r="L48" s="148">
        <v>23125</v>
      </c>
      <c r="M48" s="148">
        <v>22047</v>
      </c>
      <c r="N48" s="148">
        <v>22047</v>
      </c>
      <c r="O48" s="148">
        <v>22047</v>
      </c>
      <c r="P48" s="148">
        <v>24201</v>
      </c>
      <c r="Q48" s="148">
        <v>25220</v>
      </c>
      <c r="R48" s="148">
        <v>23072</v>
      </c>
      <c r="S48" s="148">
        <v>23072</v>
      </c>
      <c r="T48" s="148">
        <v>23248</v>
      </c>
      <c r="U48" s="148">
        <v>23248</v>
      </c>
      <c r="V48" s="148">
        <v>20219</v>
      </c>
      <c r="W48" s="148">
        <v>23248</v>
      </c>
      <c r="X48" s="148">
        <v>23247</v>
      </c>
      <c r="Y48" s="148">
        <v>23247</v>
      </c>
      <c r="Z48" s="148">
        <v>26231</v>
      </c>
      <c r="AA48" s="148">
        <v>24165</v>
      </c>
      <c r="AB48" s="148">
        <v>24165</v>
      </c>
      <c r="AC48" s="148">
        <v>24115</v>
      </c>
      <c r="AD48" s="148">
        <v>22896</v>
      </c>
      <c r="AE48" s="148">
        <v>22902</v>
      </c>
      <c r="AF48" s="148">
        <v>19896</v>
      </c>
      <c r="AG48" s="148">
        <v>25360</v>
      </c>
      <c r="AH48" s="148">
        <v>729856</v>
      </c>
      <c r="AI48" s="148">
        <v>23543.741935483871</v>
      </c>
      <c r="AJ48" s="136"/>
    </row>
    <row r="49" spans="1:36" x14ac:dyDescent="0.2">
      <c r="A49" t="s">
        <v>103</v>
      </c>
      <c r="B49" s="144"/>
      <c r="C49" s="128">
        <v>47.45</v>
      </c>
      <c r="D49" s="128">
        <v>47.45</v>
      </c>
      <c r="E49" s="128">
        <v>47.45</v>
      </c>
      <c r="F49" s="128">
        <v>45.445999999999998</v>
      </c>
      <c r="G49" s="128">
        <v>45.445999999999998</v>
      </c>
      <c r="H49" s="128">
        <v>45.445999999999998</v>
      </c>
      <c r="I49" s="128">
        <v>53.462000000000003</v>
      </c>
      <c r="J49" s="128">
        <v>53.264000000000003</v>
      </c>
      <c r="K49" s="128">
        <v>52.262</v>
      </c>
      <c r="L49" s="128">
        <v>46.25</v>
      </c>
      <c r="M49" s="128">
        <v>44.094000000000001</v>
      </c>
      <c r="N49" s="128">
        <v>44.094000000000001</v>
      </c>
      <c r="O49" s="128">
        <v>44.094000000000001</v>
      </c>
      <c r="P49" s="128">
        <v>48.402000000000001</v>
      </c>
      <c r="Q49" s="128">
        <v>50.44</v>
      </c>
      <c r="R49" s="128">
        <v>46.143999999999998</v>
      </c>
      <c r="S49" s="128">
        <v>46.143999999999998</v>
      </c>
      <c r="T49" s="128">
        <v>46.496000000000002</v>
      </c>
      <c r="U49" s="128">
        <v>46.496000000000002</v>
      </c>
      <c r="V49" s="128">
        <v>40.438000000000002</v>
      </c>
      <c r="W49" s="128">
        <v>46.496000000000002</v>
      </c>
      <c r="X49" s="128">
        <v>46.494</v>
      </c>
      <c r="Y49" s="128">
        <v>46.494</v>
      </c>
      <c r="Z49" s="128">
        <v>52.462000000000003</v>
      </c>
      <c r="AA49" s="128">
        <v>48.33</v>
      </c>
      <c r="AB49" s="128">
        <v>48.33</v>
      </c>
      <c r="AC49" s="128">
        <v>48.23</v>
      </c>
      <c r="AD49" s="128">
        <v>45.792000000000002</v>
      </c>
      <c r="AE49" s="128">
        <v>45.804000000000002</v>
      </c>
      <c r="AF49" s="128">
        <v>39.792000000000002</v>
      </c>
      <c r="AG49" s="128">
        <v>50.72</v>
      </c>
      <c r="AH49" s="128">
        <v>1459.7119999999998</v>
      </c>
      <c r="AI49" s="128">
        <v>47.087483870967738</v>
      </c>
      <c r="AJ49" s="136"/>
    </row>
    <row r="50" spans="1:36" x14ac:dyDescent="0.2">
      <c r="A50" t="s">
        <v>104</v>
      </c>
      <c r="C50" s="128">
        <v>399</v>
      </c>
      <c r="D50" s="128">
        <v>-193</v>
      </c>
      <c r="E50" s="128">
        <v>425</v>
      </c>
      <c r="F50" s="128">
        <v>1486</v>
      </c>
      <c r="G50" s="128">
        <v>1572</v>
      </c>
      <c r="H50" s="128">
        <v>675</v>
      </c>
      <c r="I50" s="128">
        <v>-3691</v>
      </c>
      <c r="J50" s="128">
        <v>-2521</v>
      </c>
      <c r="K50" s="128">
        <v>-2160</v>
      </c>
      <c r="L50" s="128">
        <v>659</v>
      </c>
      <c r="M50" s="128">
        <v>1860</v>
      </c>
      <c r="N50" s="128">
        <v>-206</v>
      </c>
      <c r="O50" s="128">
        <v>1723</v>
      </c>
      <c r="P50" s="128">
        <v>-1715</v>
      </c>
      <c r="Q50" s="128">
        <v>-1454</v>
      </c>
      <c r="R50" s="128">
        <v>955</v>
      </c>
      <c r="S50" s="128">
        <v>612</v>
      </c>
      <c r="T50" s="128">
        <v>-303</v>
      </c>
      <c r="U50" s="128">
        <v>306</v>
      </c>
      <c r="V50" s="128">
        <v>-3559</v>
      </c>
      <c r="W50" s="128">
        <v>-77</v>
      </c>
      <c r="X50" s="128">
        <v>-1005</v>
      </c>
      <c r="Y50" s="128">
        <v>228</v>
      </c>
      <c r="Z50" s="128">
        <v>-3450</v>
      </c>
      <c r="AA50" s="128">
        <v>-847</v>
      </c>
      <c r="AB50" s="128">
        <v>-1111</v>
      </c>
      <c r="AC50" s="128">
        <v>-2033</v>
      </c>
      <c r="AD50" s="128">
        <v>690</v>
      </c>
      <c r="AE50" s="128">
        <v>1096</v>
      </c>
      <c r="AF50" s="128">
        <v>2812</v>
      </c>
      <c r="AG50" s="128">
        <v>-1236</v>
      </c>
      <c r="AH50" s="128">
        <v>-10063</v>
      </c>
      <c r="AI50" s="128">
        <v>-324.61290322580646</v>
      </c>
      <c r="AJ50" s="136"/>
    </row>
    <row r="51" spans="1:36" x14ac:dyDescent="0.2">
      <c r="A51" t="s">
        <v>105</v>
      </c>
      <c r="B51" s="195">
        <v>-35652</v>
      </c>
      <c r="C51" s="128">
        <v>-35253</v>
      </c>
      <c r="D51" s="128">
        <v>-35446</v>
      </c>
      <c r="E51" s="128">
        <v>-35021</v>
      </c>
      <c r="F51" s="128">
        <v>-33535</v>
      </c>
      <c r="G51" s="128">
        <v>-31963</v>
      </c>
      <c r="H51" s="128">
        <v>-31288</v>
      </c>
      <c r="I51" s="128">
        <v>-34979</v>
      </c>
      <c r="J51" s="128">
        <v>-37500</v>
      </c>
      <c r="K51" s="128">
        <v>-39660</v>
      </c>
      <c r="L51" s="128">
        <v>-39001</v>
      </c>
      <c r="M51" s="128">
        <v>-37141</v>
      </c>
      <c r="N51" s="128">
        <v>-37347</v>
      </c>
      <c r="O51" s="128">
        <v>-35624</v>
      </c>
      <c r="P51" s="128">
        <v>-37339</v>
      </c>
      <c r="Q51" s="128">
        <v>-38793</v>
      </c>
      <c r="R51" s="128">
        <v>-37838</v>
      </c>
      <c r="S51" s="128">
        <v>-37226</v>
      </c>
      <c r="T51" s="128">
        <v>-37529</v>
      </c>
      <c r="U51" s="128">
        <v>-37223</v>
      </c>
      <c r="V51" s="128">
        <v>-40782</v>
      </c>
      <c r="W51" s="128">
        <v>-40859</v>
      </c>
      <c r="X51" s="128">
        <v>-41864</v>
      </c>
      <c r="Y51" s="128">
        <v>-41636</v>
      </c>
      <c r="Z51" s="128">
        <v>-45086</v>
      </c>
      <c r="AA51" s="128">
        <v>-45933</v>
      </c>
      <c r="AB51" s="128">
        <v>-47044</v>
      </c>
      <c r="AC51" s="128">
        <v>-49077</v>
      </c>
      <c r="AD51" s="128">
        <v>-48387</v>
      </c>
      <c r="AE51" s="128">
        <v>-47291</v>
      </c>
      <c r="AF51" s="128">
        <v>-44479</v>
      </c>
      <c r="AG51" s="128">
        <v>-45715</v>
      </c>
      <c r="AH51" s="75"/>
      <c r="AI51" s="75"/>
      <c r="AJ51" s="136"/>
    </row>
    <row r="52" spans="1:36" x14ac:dyDescent="0.2">
      <c r="A52" s="2"/>
      <c r="B52" s="144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136"/>
    </row>
    <row r="53" spans="1:36" x14ac:dyDescent="0.2">
      <c r="A53" s="153" t="s">
        <v>113</v>
      </c>
      <c r="B53" s="14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136"/>
    </row>
    <row r="54" spans="1:36" x14ac:dyDescent="0.2">
      <c r="A54" s="2" t="s">
        <v>79</v>
      </c>
      <c r="B54" s="14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136"/>
    </row>
    <row r="55" spans="1:36" x14ac:dyDescent="0.2">
      <c r="A55" s="146" t="s">
        <v>107</v>
      </c>
      <c r="B55" s="144"/>
      <c r="C55" s="128">
        <v>1703</v>
      </c>
      <c r="D55" s="128">
        <v>1703</v>
      </c>
      <c r="E55" s="128">
        <v>1703</v>
      </c>
      <c r="F55" s="128">
        <v>1703</v>
      </c>
      <c r="G55" s="128">
        <v>1703</v>
      </c>
      <c r="H55" s="128">
        <v>1703</v>
      </c>
      <c r="I55" s="128">
        <v>1703</v>
      </c>
      <c r="J55" s="128">
        <v>1703</v>
      </c>
      <c r="K55" s="128">
        <v>1703</v>
      </c>
      <c r="L55" s="128">
        <v>1703</v>
      </c>
      <c r="M55" s="128">
        <v>1703</v>
      </c>
      <c r="N55" s="128">
        <v>1703</v>
      </c>
      <c r="O55" s="128">
        <v>1703</v>
      </c>
      <c r="P55" s="128">
        <v>1703</v>
      </c>
      <c r="Q55" s="128">
        <v>1703</v>
      </c>
      <c r="R55" s="128">
        <v>1703</v>
      </c>
      <c r="S55" s="128">
        <v>1703</v>
      </c>
      <c r="T55" s="128">
        <v>1703</v>
      </c>
      <c r="U55" s="128">
        <v>1703</v>
      </c>
      <c r="V55" s="128">
        <v>1703</v>
      </c>
      <c r="W55" s="128">
        <v>1703</v>
      </c>
      <c r="X55" s="128">
        <v>1703</v>
      </c>
      <c r="Y55" s="128">
        <v>1703</v>
      </c>
      <c r="Z55" s="128">
        <v>1703</v>
      </c>
      <c r="AA55" s="128">
        <v>1703</v>
      </c>
      <c r="AB55" s="128">
        <v>1703</v>
      </c>
      <c r="AC55" s="128">
        <v>1703</v>
      </c>
      <c r="AD55" s="128">
        <v>1703</v>
      </c>
      <c r="AE55" s="128">
        <v>1703</v>
      </c>
      <c r="AF55" s="128">
        <v>1703</v>
      </c>
      <c r="AG55" s="128">
        <v>1703</v>
      </c>
      <c r="AH55" s="128">
        <v>52793</v>
      </c>
      <c r="AI55" s="128">
        <v>1703</v>
      </c>
      <c r="AJ55" s="136"/>
    </row>
    <row r="56" spans="1:36" x14ac:dyDescent="0.2">
      <c r="A56" s="146" t="s">
        <v>114</v>
      </c>
      <c r="B56" s="144"/>
      <c r="C56" s="128">
        <v>626</v>
      </c>
      <c r="D56" s="128">
        <v>626</v>
      </c>
      <c r="E56" s="128">
        <v>626</v>
      </c>
      <c r="F56" s="128">
        <v>626</v>
      </c>
      <c r="G56" s="128">
        <v>626</v>
      </c>
      <c r="H56" s="128">
        <v>626</v>
      </c>
      <c r="I56" s="128">
        <v>626</v>
      </c>
      <c r="J56" s="128">
        <v>626</v>
      </c>
      <c r="K56" s="128">
        <v>626</v>
      </c>
      <c r="L56" s="128">
        <v>601</v>
      </c>
      <c r="M56" s="128">
        <v>601</v>
      </c>
      <c r="N56" s="128">
        <v>601</v>
      </c>
      <c r="O56" s="128">
        <v>601</v>
      </c>
      <c r="P56" s="128">
        <v>601</v>
      </c>
      <c r="Q56" s="128">
        <v>601</v>
      </c>
      <c r="R56" s="128">
        <v>601</v>
      </c>
      <c r="S56" s="128">
        <v>601</v>
      </c>
      <c r="T56" s="128">
        <v>601</v>
      </c>
      <c r="U56" s="128">
        <v>601</v>
      </c>
      <c r="V56" s="128">
        <v>601</v>
      </c>
      <c r="W56" s="128">
        <v>601</v>
      </c>
      <c r="X56" s="128">
        <v>601</v>
      </c>
      <c r="Y56" s="128">
        <v>601</v>
      </c>
      <c r="Z56" s="128">
        <v>601</v>
      </c>
      <c r="AA56" s="128">
        <v>601</v>
      </c>
      <c r="AB56" s="128">
        <v>601</v>
      </c>
      <c r="AC56" s="128">
        <v>601</v>
      </c>
      <c r="AD56" s="128">
        <v>601</v>
      </c>
      <c r="AE56" s="128">
        <v>601</v>
      </c>
      <c r="AF56" s="128">
        <v>601</v>
      </c>
      <c r="AG56" s="128">
        <v>601</v>
      </c>
      <c r="AH56" s="128">
        <v>18856</v>
      </c>
      <c r="AI56" s="128">
        <v>608.25806451612902</v>
      </c>
      <c r="AJ56" s="136"/>
    </row>
    <row r="57" spans="1:36" x14ac:dyDescent="0.2">
      <c r="A57" s="146" t="s">
        <v>115</v>
      </c>
      <c r="B57" s="144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>
        <v>0</v>
      </c>
      <c r="AI57" s="128">
        <v>0</v>
      </c>
      <c r="AJ57" s="136"/>
    </row>
    <row r="58" spans="1:36" x14ac:dyDescent="0.2">
      <c r="A58" t="s">
        <v>116</v>
      </c>
      <c r="B58" s="144"/>
      <c r="C58" s="128">
        <v>2329</v>
      </c>
      <c r="D58" s="128">
        <v>2329</v>
      </c>
      <c r="E58" s="128">
        <v>2329</v>
      </c>
      <c r="F58" s="128">
        <v>2329</v>
      </c>
      <c r="G58" s="128">
        <v>2329</v>
      </c>
      <c r="H58" s="128">
        <v>2329</v>
      </c>
      <c r="I58" s="128">
        <v>2329</v>
      </c>
      <c r="J58" s="128">
        <v>2329</v>
      </c>
      <c r="K58" s="128">
        <v>2329</v>
      </c>
      <c r="L58" s="128">
        <v>2304</v>
      </c>
      <c r="M58" s="128">
        <v>2304</v>
      </c>
      <c r="N58" s="128">
        <v>2304</v>
      </c>
      <c r="O58" s="128">
        <v>2304</v>
      </c>
      <c r="P58" s="128">
        <v>2304</v>
      </c>
      <c r="Q58" s="128">
        <v>2304</v>
      </c>
      <c r="R58" s="128">
        <v>2304</v>
      </c>
      <c r="S58" s="128">
        <v>2304</v>
      </c>
      <c r="T58" s="128">
        <v>2304</v>
      </c>
      <c r="U58" s="128">
        <v>2304</v>
      </c>
      <c r="V58" s="128">
        <v>2304</v>
      </c>
      <c r="W58" s="128">
        <v>2304</v>
      </c>
      <c r="X58" s="128">
        <v>2304</v>
      </c>
      <c r="Y58" s="128">
        <v>2304</v>
      </c>
      <c r="Z58" s="128">
        <v>2304</v>
      </c>
      <c r="AA58" s="128">
        <v>2304</v>
      </c>
      <c r="AB58" s="128">
        <v>2304</v>
      </c>
      <c r="AC58" s="128">
        <v>2304</v>
      </c>
      <c r="AD58" s="128">
        <v>2304</v>
      </c>
      <c r="AE58" s="128">
        <v>2304</v>
      </c>
      <c r="AF58" s="128">
        <v>2304</v>
      </c>
      <c r="AG58" s="128">
        <v>2304</v>
      </c>
      <c r="AH58" s="128">
        <v>71649</v>
      </c>
      <c r="AI58" s="128">
        <v>2311.2580645161293</v>
      </c>
      <c r="AJ58" s="136"/>
    </row>
    <row r="59" spans="1:36" x14ac:dyDescent="0.2">
      <c r="A59" t="s">
        <v>103</v>
      </c>
      <c r="C59" s="128">
        <v>4.6580000000000004</v>
      </c>
      <c r="D59" s="128">
        <v>4.6580000000000004</v>
      </c>
      <c r="E59" s="128">
        <v>4.6580000000000004</v>
      </c>
      <c r="F59" s="128">
        <v>4.6580000000000004</v>
      </c>
      <c r="G59" s="128">
        <v>4.6580000000000004</v>
      </c>
      <c r="H59" s="128">
        <v>4.6580000000000004</v>
      </c>
      <c r="I59" s="128">
        <v>4.6580000000000004</v>
      </c>
      <c r="J59" s="128">
        <v>4.6580000000000004</v>
      </c>
      <c r="K59" s="128">
        <v>4.6580000000000004</v>
      </c>
      <c r="L59" s="128">
        <v>4.6080000000000005</v>
      </c>
      <c r="M59" s="128">
        <v>4.6080000000000005</v>
      </c>
      <c r="N59" s="128">
        <v>4.6080000000000005</v>
      </c>
      <c r="O59" s="128">
        <v>4.6080000000000005</v>
      </c>
      <c r="P59" s="128">
        <v>4.6080000000000005</v>
      </c>
      <c r="Q59" s="128">
        <v>4.6080000000000005</v>
      </c>
      <c r="R59" s="128">
        <v>4.6080000000000005</v>
      </c>
      <c r="S59" s="128">
        <v>4.6080000000000005</v>
      </c>
      <c r="T59" s="128">
        <v>4.6080000000000005</v>
      </c>
      <c r="U59" s="128">
        <v>4.6080000000000005</v>
      </c>
      <c r="V59" s="128">
        <v>4.6080000000000005</v>
      </c>
      <c r="W59" s="128">
        <v>4.6080000000000005</v>
      </c>
      <c r="X59" s="128">
        <v>4.6080000000000005</v>
      </c>
      <c r="Y59" s="128">
        <v>4.6080000000000005</v>
      </c>
      <c r="Z59" s="128">
        <v>4.6080000000000005</v>
      </c>
      <c r="AA59" s="128">
        <v>4.6080000000000005</v>
      </c>
      <c r="AB59" s="128">
        <v>4.6080000000000005</v>
      </c>
      <c r="AC59" s="128">
        <v>4.6080000000000005</v>
      </c>
      <c r="AD59" s="128">
        <v>4.6080000000000005</v>
      </c>
      <c r="AE59" s="128">
        <v>4.6080000000000005</v>
      </c>
      <c r="AF59" s="128">
        <v>4.6080000000000005</v>
      </c>
      <c r="AG59" s="128">
        <v>4.6080000000000005</v>
      </c>
      <c r="AH59" s="128">
        <v>143.29800000000009</v>
      </c>
      <c r="AI59" s="128">
        <v>4.6225161290322605</v>
      </c>
      <c r="AJ59" s="136"/>
    </row>
    <row r="60" spans="1:36" x14ac:dyDescent="0.2">
      <c r="A60" s="9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36"/>
    </row>
    <row r="61" spans="1:36" x14ac:dyDescent="0.2">
      <c r="B61" s="144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36"/>
    </row>
    <row r="62" spans="1:36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136"/>
    </row>
    <row r="63" spans="1:36" x14ac:dyDescent="0.2">
      <c r="A63" s="154" t="s">
        <v>117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136"/>
    </row>
    <row r="64" spans="1:36" x14ac:dyDescent="0.2">
      <c r="A64" s="146" t="s">
        <v>118</v>
      </c>
      <c r="C64" s="99">
        <v>0</v>
      </c>
      <c r="D64" s="99">
        <v>0</v>
      </c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104"/>
      <c r="U64" s="104"/>
      <c r="V64" s="104"/>
      <c r="W64" s="104"/>
      <c r="X64" s="104"/>
      <c r="Y64" s="99">
        <v>0</v>
      </c>
      <c r="Z64" s="99">
        <v>0</v>
      </c>
      <c r="AA64" s="99">
        <v>0</v>
      </c>
      <c r="AB64" s="99">
        <v>0</v>
      </c>
      <c r="AC64" s="99">
        <v>0</v>
      </c>
      <c r="AD64" s="99">
        <v>0</v>
      </c>
      <c r="AE64" s="99">
        <v>0</v>
      </c>
      <c r="AF64" s="99">
        <v>0</v>
      </c>
      <c r="AG64" s="99">
        <v>0</v>
      </c>
      <c r="AH64" s="128">
        <v>0</v>
      </c>
      <c r="AI64" s="128">
        <v>0</v>
      </c>
      <c r="AJ64" s="136"/>
    </row>
    <row r="65" spans="1:57" x14ac:dyDescent="0.2">
      <c r="A65" t="s">
        <v>119</v>
      </c>
      <c r="B65" s="155"/>
      <c r="C65" s="99">
        <v>0</v>
      </c>
      <c r="D65" s="99">
        <v>0</v>
      </c>
      <c r="E65" s="99">
        <v>0</v>
      </c>
      <c r="F65" s="99">
        <v>0</v>
      </c>
      <c r="G65" s="99">
        <v>0</v>
      </c>
      <c r="H65" s="99">
        <v>0</v>
      </c>
      <c r="I65" s="99">
        <v>3005</v>
      </c>
      <c r="J65" s="99">
        <v>3005</v>
      </c>
      <c r="K65" s="99">
        <v>0</v>
      </c>
      <c r="L65" s="99">
        <v>3006</v>
      </c>
      <c r="M65" s="99">
        <v>2918</v>
      </c>
      <c r="N65" s="99">
        <v>2918</v>
      </c>
      <c r="O65" s="99">
        <v>2918</v>
      </c>
      <c r="P65" s="99">
        <v>2000</v>
      </c>
      <c r="Q65" s="99">
        <v>0</v>
      </c>
      <c r="R65" s="99">
        <v>0</v>
      </c>
      <c r="S65" s="104">
        <v>0</v>
      </c>
      <c r="T65" s="104">
        <v>3006</v>
      </c>
      <c r="U65" s="104">
        <v>3006</v>
      </c>
      <c r="V65" s="104">
        <v>3006</v>
      </c>
      <c r="W65" s="104">
        <v>3119</v>
      </c>
      <c r="X65" s="104">
        <v>3006</v>
      </c>
      <c r="Y65" s="99">
        <v>4000</v>
      </c>
      <c r="Z65" s="99">
        <v>0</v>
      </c>
      <c r="AA65" s="99">
        <v>6030</v>
      </c>
      <c r="AB65" s="99">
        <v>6030</v>
      </c>
      <c r="AC65" s="99">
        <v>6030</v>
      </c>
      <c r="AD65" s="99">
        <v>0</v>
      </c>
      <c r="AE65" s="99">
        <v>0</v>
      </c>
      <c r="AF65" s="99">
        <v>0</v>
      </c>
      <c r="AG65" s="99">
        <v>0</v>
      </c>
      <c r="AH65" s="128">
        <v>57003</v>
      </c>
      <c r="AI65" s="128">
        <v>1838.8064516129032</v>
      </c>
      <c r="AM65" s="136"/>
    </row>
    <row r="66" spans="1:57" ht="13.5" thickBot="1" x14ac:dyDescent="0.25">
      <c r="A66" s="95" t="s">
        <v>83</v>
      </c>
      <c r="B66" s="156">
        <v>57003</v>
      </c>
      <c r="C66" s="97">
        <v>57003</v>
      </c>
      <c r="D66" s="97">
        <v>57003</v>
      </c>
      <c r="E66" s="97">
        <v>57003</v>
      </c>
      <c r="F66" s="97">
        <v>57003</v>
      </c>
      <c r="G66" s="97">
        <v>57003</v>
      </c>
      <c r="H66" s="97">
        <v>57003</v>
      </c>
      <c r="I66" s="97">
        <v>53998</v>
      </c>
      <c r="J66" s="97">
        <v>50993</v>
      </c>
      <c r="K66" s="97">
        <v>50993</v>
      </c>
      <c r="L66" s="97">
        <v>47987</v>
      </c>
      <c r="M66" s="97">
        <v>45069</v>
      </c>
      <c r="N66" s="97">
        <v>42151</v>
      </c>
      <c r="O66" s="97">
        <v>39233</v>
      </c>
      <c r="P66" s="97">
        <v>37233</v>
      </c>
      <c r="Q66" s="97">
        <v>37233</v>
      </c>
      <c r="R66" s="97">
        <v>37233</v>
      </c>
      <c r="S66" s="97">
        <v>37233</v>
      </c>
      <c r="T66" s="97">
        <v>34227</v>
      </c>
      <c r="U66" s="97">
        <v>31221</v>
      </c>
      <c r="V66" s="97">
        <v>28215</v>
      </c>
      <c r="W66" s="97">
        <v>25096</v>
      </c>
      <c r="X66" s="97">
        <v>22090</v>
      </c>
      <c r="Y66" s="97">
        <v>18090</v>
      </c>
      <c r="Z66" s="97">
        <v>18090</v>
      </c>
      <c r="AA66" s="97">
        <v>12060</v>
      </c>
      <c r="AB66" s="97">
        <v>6030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>
        <v>0</v>
      </c>
      <c r="AT66" s="97">
        <v>0</v>
      </c>
      <c r="AU66" s="97">
        <v>0</v>
      </c>
      <c r="AV66" s="97">
        <v>0</v>
      </c>
      <c r="AW66" s="97">
        <v>0</v>
      </c>
      <c r="AX66" s="97">
        <v>0</v>
      </c>
      <c r="AY66" s="97">
        <v>0</v>
      </c>
      <c r="AZ66" s="97">
        <v>0</v>
      </c>
      <c r="BA66" s="97">
        <v>0</v>
      </c>
      <c r="BB66" s="97">
        <v>0</v>
      </c>
      <c r="BC66" s="97">
        <v>0</v>
      </c>
      <c r="BD66" s="97">
        <v>0</v>
      </c>
      <c r="BE66" s="97">
        <v>0</v>
      </c>
    </row>
    <row r="67" spans="1:57" x14ac:dyDescent="0.2">
      <c r="A67" s="2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136"/>
    </row>
    <row r="68" spans="1:57" x14ac:dyDescent="0.2">
      <c r="A68" s="2" t="s">
        <v>120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136"/>
    </row>
    <row r="69" spans="1:57" x14ac:dyDescent="0.2">
      <c r="A69" s="200" t="s">
        <v>154</v>
      </c>
      <c r="C69" s="149">
        <v>67111</v>
      </c>
      <c r="D69" s="149">
        <v>74343</v>
      </c>
      <c r="E69" s="149">
        <v>74671</v>
      </c>
      <c r="F69" s="149">
        <v>75267</v>
      </c>
      <c r="G69" s="149">
        <v>75696</v>
      </c>
      <c r="H69" s="149">
        <v>74886</v>
      </c>
      <c r="I69" s="149">
        <v>71079</v>
      </c>
      <c r="J69" s="149">
        <v>73496</v>
      </c>
      <c r="K69" s="149">
        <v>75092</v>
      </c>
      <c r="L69" s="149">
        <v>76654</v>
      </c>
      <c r="M69" s="149">
        <v>71281</v>
      </c>
      <c r="N69" s="149">
        <v>69897</v>
      </c>
      <c r="O69" s="149">
        <v>75633</v>
      </c>
      <c r="P69" s="149">
        <v>72742</v>
      </c>
      <c r="Q69" s="149">
        <v>69076</v>
      </c>
      <c r="R69" s="149">
        <v>74863</v>
      </c>
      <c r="S69" s="149">
        <v>73551</v>
      </c>
      <c r="T69" s="149">
        <v>73819</v>
      </c>
      <c r="U69" s="149">
        <v>74166</v>
      </c>
      <c r="V69" s="149">
        <v>68204</v>
      </c>
      <c r="W69" s="149">
        <v>74264</v>
      </c>
      <c r="X69" s="149">
        <v>63625</v>
      </c>
      <c r="Y69" s="149">
        <v>73379</v>
      </c>
      <c r="Z69" s="149">
        <v>74093</v>
      </c>
      <c r="AA69" s="149">
        <v>74888</v>
      </c>
      <c r="AB69" s="149">
        <v>74215</v>
      </c>
      <c r="AC69" s="149">
        <v>73544</v>
      </c>
      <c r="AD69" s="149">
        <v>69828</v>
      </c>
      <c r="AE69" s="149">
        <v>74797</v>
      </c>
      <c r="AF69" s="149">
        <v>77288</v>
      </c>
      <c r="AG69" s="149">
        <v>77489</v>
      </c>
      <c r="AH69" s="149">
        <v>2268937</v>
      </c>
      <c r="AI69" s="128">
        <v>73191.516129032258</v>
      </c>
      <c r="AJ69" s="136"/>
    </row>
    <row r="70" spans="1:57" x14ac:dyDescent="0.2">
      <c r="A70" s="201" t="s">
        <v>155</v>
      </c>
      <c r="C70" s="128">
        <v>75435</v>
      </c>
      <c r="D70" s="128">
        <v>74421</v>
      </c>
      <c r="E70" s="128">
        <v>72896</v>
      </c>
      <c r="F70" s="128">
        <v>72918</v>
      </c>
      <c r="G70" s="128">
        <v>73898</v>
      </c>
      <c r="H70" s="128">
        <v>72919</v>
      </c>
      <c r="I70" s="128">
        <v>77906</v>
      </c>
      <c r="J70" s="128">
        <v>77807</v>
      </c>
      <c r="K70" s="128">
        <v>78308</v>
      </c>
      <c r="L70" s="128">
        <v>70993</v>
      </c>
      <c r="M70" s="128">
        <v>71412</v>
      </c>
      <c r="N70" s="128">
        <v>71412</v>
      </c>
      <c r="O70" s="128">
        <v>71412</v>
      </c>
      <c r="P70" s="128">
        <v>74196</v>
      </c>
      <c r="Q70" s="128">
        <v>74845</v>
      </c>
      <c r="R70" s="128">
        <v>73699</v>
      </c>
      <c r="S70" s="128">
        <v>73699</v>
      </c>
      <c r="T70" s="128">
        <v>73876</v>
      </c>
      <c r="U70" s="128">
        <v>73876</v>
      </c>
      <c r="V70" s="128">
        <v>73876</v>
      </c>
      <c r="W70" s="128">
        <v>73876</v>
      </c>
      <c r="X70" s="128">
        <v>73875</v>
      </c>
      <c r="Y70" s="128">
        <v>74034</v>
      </c>
      <c r="Z70" s="128">
        <v>78027</v>
      </c>
      <c r="AA70" s="128">
        <v>74863</v>
      </c>
      <c r="AB70" s="128">
        <v>75865</v>
      </c>
      <c r="AC70" s="128">
        <v>75815</v>
      </c>
      <c r="AD70" s="128">
        <v>75054</v>
      </c>
      <c r="AE70" s="128">
        <v>72049</v>
      </c>
      <c r="AF70" s="128">
        <v>67039</v>
      </c>
      <c r="AG70" s="128">
        <v>75056</v>
      </c>
      <c r="AH70" s="149">
        <v>2295357</v>
      </c>
      <c r="AI70" s="128">
        <v>74043.774193548394</v>
      </c>
      <c r="AJ70" s="136"/>
    </row>
    <row r="71" spans="1:57" ht="13.5" thickBot="1" x14ac:dyDescent="0.25">
      <c r="A71" t="s">
        <v>104</v>
      </c>
      <c r="B71" s="202"/>
      <c r="C71" s="148">
        <v>-8324</v>
      </c>
      <c r="D71" s="148">
        <v>-78</v>
      </c>
      <c r="E71" s="148">
        <v>1775</v>
      </c>
      <c r="F71" s="148">
        <v>2349</v>
      </c>
      <c r="G71" s="148">
        <v>1798</v>
      </c>
      <c r="H71" s="148">
        <v>1967</v>
      </c>
      <c r="I71" s="148">
        <v>-6827</v>
      </c>
      <c r="J71" s="148">
        <v>-4311</v>
      </c>
      <c r="K71" s="148">
        <v>-3216</v>
      </c>
      <c r="L71" s="148">
        <v>5661</v>
      </c>
      <c r="M71" s="148">
        <v>-131</v>
      </c>
      <c r="N71" s="148">
        <v>-1515</v>
      </c>
      <c r="O71" s="148">
        <v>4221</v>
      </c>
      <c r="P71" s="148">
        <v>-1454</v>
      </c>
      <c r="Q71" s="148">
        <v>-5769</v>
      </c>
      <c r="R71" s="148">
        <v>1164</v>
      </c>
      <c r="S71" s="148">
        <v>-148</v>
      </c>
      <c r="T71" s="148">
        <v>-57</v>
      </c>
      <c r="U71" s="148">
        <v>290</v>
      </c>
      <c r="V71" s="148">
        <v>-5672</v>
      </c>
      <c r="W71" s="148">
        <v>388</v>
      </c>
      <c r="X71" s="148">
        <v>-10250</v>
      </c>
      <c r="Y71" s="148">
        <v>-655</v>
      </c>
      <c r="Z71" s="148">
        <v>-3934</v>
      </c>
      <c r="AA71" s="148">
        <v>25</v>
      </c>
      <c r="AB71" s="148">
        <v>-1650</v>
      </c>
      <c r="AC71" s="148">
        <v>-2271</v>
      </c>
      <c r="AD71" s="148">
        <v>-5226</v>
      </c>
      <c r="AE71" s="148">
        <v>2748</v>
      </c>
      <c r="AF71" s="148">
        <v>10249</v>
      </c>
      <c r="AG71" s="148">
        <v>2433</v>
      </c>
      <c r="AH71" s="203"/>
      <c r="AI71" s="203"/>
      <c r="AJ71" s="136"/>
    </row>
    <row r="72" spans="1:57" ht="15.75" x14ac:dyDescent="0.25">
      <c r="A72" s="158" t="s">
        <v>121</v>
      </c>
      <c r="B72" s="202">
        <v>-70905</v>
      </c>
      <c r="C72" s="128">
        <v>-79229</v>
      </c>
      <c r="D72" s="128">
        <v>-79307</v>
      </c>
      <c r="E72" s="128">
        <v>-77532</v>
      </c>
      <c r="F72" s="128">
        <v>-75183</v>
      </c>
      <c r="G72" s="128">
        <v>-73385</v>
      </c>
      <c r="H72" s="128">
        <v>-71418</v>
      </c>
      <c r="I72" s="128">
        <v>-78245</v>
      </c>
      <c r="J72" s="128">
        <v>-82556</v>
      </c>
      <c r="K72" s="128">
        <v>-85772</v>
      </c>
      <c r="L72" s="128">
        <v>-80111</v>
      </c>
      <c r="M72" s="128">
        <v>-80242</v>
      </c>
      <c r="N72" s="128">
        <v>-81757</v>
      </c>
      <c r="O72" s="128">
        <v>-77536</v>
      </c>
      <c r="P72" s="128">
        <v>-78990</v>
      </c>
      <c r="Q72" s="128">
        <v>-84759</v>
      </c>
      <c r="R72" s="128">
        <v>-83595</v>
      </c>
      <c r="S72" s="128">
        <v>-83743</v>
      </c>
      <c r="T72" s="128">
        <v>-83800</v>
      </c>
      <c r="U72" s="128">
        <v>-83510</v>
      </c>
      <c r="V72" s="128">
        <v>-89182</v>
      </c>
      <c r="W72" s="128">
        <v>-88794</v>
      </c>
      <c r="X72" s="128">
        <v>-99044</v>
      </c>
      <c r="Y72" s="128">
        <v>-99699</v>
      </c>
      <c r="Z72" s="128">
        <v>-103633</v>
      </c>
      <c r="AA72" s="128">
        <v>-103608</v>
      </c>
      <c r="AB72" s="128">
        <v>-105258</v>
      </c>
      <c r="AC72" s="128">
        <v>-107529</v>
      </c>
      <c r="AD72" s="128">
        <v>-112755</v>
      </c>
      <c r="AE72" s="128">
        <v>-110007</v>
      </c>
      <c r="AF72" s="128">
        <v>-99758</v>
      </c>
      <c r="AG72" s="128">
        <v>-97325</v>
      </c>
      <c r="AH72" s="149"/>
      <c r="AI72" s="149"/>
      <c r="AJ72" s="136"/>
    </row>
    <row r="73" spans="1:57" ht="15.75" x14ac:dyDescent="0.25">
      <c r="A73" s="158"/>
      <c r="B73" s="202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49"/>
      <c r="AI73" s="149"/>
      <c r="AJ73" s="136"/>
    </row>
    <row r="74" spans="1:57" ht="15.75" x14ac:dyDescent="0.25">
      <c r="A74" s="200" t="s">
        <v>82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49"/>
      <c r="AI74" s="149"/>
      <c r="AJ74" s="136"/>
    </row>
    <row r="75" spans="1:57" x14ac:dyDescent="0.2">
      <c r="A75" s="201" t="s">
        <v>156</v>
      </c>
      <c r="C75" s="128">
        <v>76764</v>
      </c>
      <c r="D75" s="128">
        <v>75750</v>
      </c>
      <c r="E75" s="128">
        <v>74225</v>
      </c>
      <c r="F75" s="128">
        <v>74247</v>
      </c>
      <c r="G75" s="128">
        <v>75227</v>
      </c>
      <c r="H75" s="128">
        <v>74248</v>
      </c>
      <c r="I75" s="128">
        <v>79235</v>
      </c>
      <c r="J75" s="128">
        <v>79136</v>
      </c>
      <c r="K75" s="128">
        <v>79637</v>
      </c>
      <c r="L75" s="128">
        <v>72297</v>
      </c>
      <c r="M75" s="128">
        <v>71916</v>
      </c>
      <c r="N75" s="128">
        <v>71916</v>
      </c>
      <c r="O75" s="128">
        <v>71916</v>
      </c>
      <c r="P75" s="128">
        <v>74700</v>
      </c>
      <c r="Q75" s="128">
        <v>75349</v>
      </c>
      <c r="R75" s="128">
        <v>74203</v>
      </c>
      <c r="S75" s="128">
        <v>74203</v>
      </c>
      <c r="T75" s="128">
        <v>74380</v>
      </c>
      <c r="U75" s="128">
        <v>74380</v>
      </c>
      <c r="V75" s="128">
        <v>74380</v>
      </c>
      <c r="W75" s="128">
        <v>74380</v>
      </c>
      <c r="X75" s="128">
        <v>74379</v>
      </c>
      <c r="Y75" s="128">
        <v>74538</v>
      </c>
      <c r="Z75" s="128">
        <v>78531</v>
      </c>
      <c r="AA75" s="128">
        <v>75367</v>
      </c>
      <c r="AB75" s="128">
        <v>76369</v>
      </c>
      <c r="AC75" s="128">
        <v>76319</v>
      </c>
      <c r="AD75" s="128">
        <v>75558</v>
      </c>
      <c r="AE75" s="128">
        <v>72553</v>
      </c>
      <c r="AF75" s="128">
        <v>67543</v>
      </c>
      <c r="AG75" s="128">
        <v>75560</v>
      </c>
      <c r="AH75" s="128">
        <v>2319206</v>
      </c>
      <c r="AI75" s="128">
        <v>74813.096774193546</v>
      </c>
      <c r="AJ75" s="136"/>
    </row>
    <row r="76" spans="1:57" x14ac:dyDescent="0.2">
      <c r="A76" s="201" t="s">
        <v>157</v>
      </c>
      <c r="C76" s="128">
        <v>76611</v>
      </c>
      <c r="D76" s="128">
        <v>75136</v>
      </c>
      <c r="E76" s="128">
        <v>74076</v>
      </c>
      <c r="F76" s="128">
        <v>74099</v>
      </c>
      <c r="G76" s="128">
        <v>74100</v>
      </c>
      <c r="H76" s="128">
        <v>74100</v>
      </c>
      <c r="I76" s="128">
        <v>82081</v>
      </c>
      <c r="J76" s="128">
        <v>81983</v>
      </c>
      <c r="K76" s="128">
        <v>79478</v>
      </c>
      <c r="L76" s="128">
        <v>75184</v>
      </c>
      <c r="M76" s="128">
        <v>74692</v>
      </c>
      <c r="N76" s="128">
        <v>74692</v>
      </c>
      <c r="O76" s="128">
        <v>74692</v>
      </c>
      <c r="P76" s="128">
        <v>71564</v>
      </c>
      <c r="Q76" s="128">
        <v>75199</v>
      </c>
      <c r="R76" s="128">
        <v>74055</v>
      </c>
      <c r="S76" s="128">
        <v>74055</v>
      </c>
      <c r="T76" s="128">
        <v>77237</v>
      </c>
      <c r="U76" s="128">
        <v>77237</v>
      </c>
      <c r="V76" s="128">
        <v>77237</v>
      </c>
      <c r="W76" s="128">
        <v>77350</v>
      </c>
      <c r="X76" s="128">
        <v>77236</v>
      </c>
      <c r="Y76" s="128">
        <v>78389</v>
      </c>
      <c r="Z76" s="128">
        <v>78374</v>
      </c>
      <c r="AA76" s="128">
        <v>81197</v>
      </c>
      <c r="AB76" s="128">
        <v>82197</v>
      </c>
      <c r="AC76" s="128">
        <v>82197</v>
      </c>
      <c r="AD76" s="128">
        <v>75407</v>
      </c>
      <c r="AE76" s="128">
        <v>72408</v>
      </c>
      <c r="AF76" s="128">
        <v>67408</v>
      </c>
      <c r="AG76" s="128">
        <v>75409</v>
      </c>
      <c r="AH76" s="128">
        <v>2365080</v>
      </c>
      <c r="AI76" s="128">
        <v>76292.903225806454</v>
      </c>
      <c r="AJ76" s="136"/>
    </row>
    <row r="77" spans="1:57" ht="13.5" thickBot="1" x14ac:dyDescent="0.25">
      <c r="A77" s="201" t="s">
        <v>158</v>
      </c>
      <c r="C77" s="148">
        <v>-0.52800000000000491</v>
      </c>
      <c r="D77" s="148">
        <v>462.5</v>
      </c>
      <c r="E77" s="148">
        <v>0.54999999999999805</v>
      </c>
      <c r="F77" s="148">
        <v>-0.49400000000000599</v>
      </c>
      <c r="G77" s="148">
        <v>976.54600000000005</v>
      </c>
      <c r="H77" s="148">
        <v>-0.49600000000000133</v>
      </c>
      <c r="I77" s="148">
        <v>-3004.47</v>
      </c>
      <c r="J77" s="148">
        <v>-3005.2719999999999</v>
      </c>
      <c r="K77" s="148">
        <v>-0.27400000000000002</v>
      </c>
      <c r="L77" s="148">
        <v>-3031.5940000000001</v>
      </c>
      <c r="M77" s="148">
        <v>-2919.8319999999999</v>
      </c>
      <c r="N77" s="148">
        <v>-2919.8319999999999</v>
      </c>
      <c r="O77" s="148">
        <v>-2919.8319999999999</v>
      </c>
      <c r="P77" s="148">
        <v>2986.6</v>
      </c>
      <c r="Q77" s="148">
        <v>-0.69800000000000395</v>
      </c>
      <c r="R77" s="148">
        <v>-0.40600000000000946</v>
      </c>
      <c r="S77" s="148">
        <v>-0.40600000000000946</v>
      </c>
      <c r="T77" s="148">
        <v>-3005.76</v>
      </c>
      <c r="U77" s="148">
        <v>-3005.76</v>
      </c>
      <c r="V77" s="148">
        <v>-3005.76</v>
      </c>
      <c r="W77" s="148">
        <v>-3118.76</v>
      </c>
      <c r="X77" s="148">
        <v>-3005.7580000000003</v>
      </c>
      <c r="Y77" s="148">
        <v>-4000.076</v>
      </c>
      <c r="Z77" s="148">
        <v>-6.2000000000001165E-2</v>
      </c>
      <c r="AA77" s="148">
        <v>-5980.7340000000004</v>
      </c>
      <c r="AB77" s="148">
        <v>-5980.7380000000003</v>
      </c>
      <c r="AC77" s="148">
        <v>-6030.6379999999999</v>
      </c>
      <c r="AD77" s="148">
        <v>-0.11600000000000321</v>
      </c>
      <c r="AE77" s="148">
        <v>-0.1059999999999981</v>
      </c>
      <c r="AF77" s="148">
        <v>-8.6000000000002075E-2</v>
      </c>
      <c r="AG77" s="148">
        <v>-0.12000000000000099</v>
      </c>
      <c r="AH77" s="148">
        <v>-50512.412000000011</v>
      </c>
      <c r="AI77" s="148">
        <v>-1629.4326451612908</v>
      </c>
      <c r="AJ77" s="136"/>
    </row>
    <row r="78" spans="1:57" ht="15.75" x14ac:dyDescent="0.25">
      <c r="A78" s="204" t="s">
        <v>159</v>
      </c>
      <c r="B78" s="205">
        <v>57003</v>
      </c>
      <c r="C78" s="21">
        <v>57002.472000000002</v>
      </c>
      <c r="D78" s="21">
        <v>57464.972000000002</v>
      </c>
      <c r="E78" s="21">
        <v>57465.522000000004</v>
      </c>
      <c r="F78" s="21">
        <v>57465.028000000006</v>
      </c>
      <c r="G78" s="21">
        <v>58441.574000000008</v>
      </c>
      <c r="H78" s="21">
        <v>58441.078000000009</v>
      </c>
      <c r="I78" s="21">
        <v>55436.608000000007</v>
      </c>
      <c r="J78" s="21">
        <v>52431.33600000001</v>
      </c>
      <c r="K78" s="21">
        <v>52431.062000000013</v>
      </c>
      <c r="L78" s="21">
        <v>49399.468000000015</v>
      </c>
      <c r="M78" s="21">
        <v>46479.636000000013</v>
      </c>
      <c r="N78" s="21">
        <v>43559.804000000011</v>
      </c>
      <c r="O78" s="21">
        <v>40639.972000000009</v>
      </c>
      <c r="P78" s="21">
        <v>43626.572000000007</v>
      </c>
      <c r="Q78" s="21">
        <v>43625.874000000011</v>
      </c>
      <c r="R78" s="21">
        <v>43625.468000000008</v>
      </c>
      <c r="S78" s="21">
        <v>43625.062000000005</v>
      </c>
      <c r="T78" s="21">
        <v>40619.302000000003</v>
      </c>
      <c r="U78" s="21">
        <v>37613.542000000001</v>
      </c>
      <c r="V78" s="21">
        <v>34607.781999999999</v>
      </c>
      <c r="W78" s="21">
        <v>31489.021999999997</v>
      </c>
      <c r="X78" s="21">
        <v>28483.263999999996</v>
      </c>
      <c r="Y78" s="21">
        <v>24483.187999999995</v>
      </c>
      <c r="Z78" s="21">
        <v>24483.125999999993</v>
      </c>
      <c r="AA78" s="21">
        <v>18502.391999999993</v>
      </c>
      <c r="AB78" s="21">
        <v>12521.653999999991</v>
      </c>
      <c r="AC78" s="21">
        <v>6491.0159999999914</v>
      </c>
      <c r="AD78" s="21">
        <v>6490.8999999999915</v>
      </c>
      <c r="AE78" s="21">
        <v>6490.7939999999917</v>
      </c>
      <c r="AF78" s="21">
        <v>6490.7079999999914</v>
      </c>
      <c r="AG78" s="21">
        <v>6490.5879999999916</v>
      </c>
      <c r="AH78" s="75"/>
      <c r="AI78" s="75"/>
      <c r="AJ78" s="136"/>
    </row>
    <row r="79" spans="1:57" ht="15" x14ac:dyDescent="0.2">
      <c r="A79" s="130"/>
      <c r="B79" s="159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128"/>
      <c r="AI79" s="128"/>
      <c r="AJ79" s="136"/>
    </row>
    <row r="80" spans="1:57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1:37" x14ac:dyDescent="0.2">
      <c r="A81" s="48"/>
      <c r="B81" s="139"/>
      <c r="C81" s="191"/>
      <c r="D81" s="191"/>
      <c r="E81" s="191"/>
      <c r="F81" s="191"/>
      <c r="G81" s="191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39"/>
      <c r="AI81" s="139"/>
      <c r="AJ81" s="139"/>
      <c r="AK81" s="139"/>
    </row>
    <row r="82" spans="1:37" x14ac:dyDescent="0.2">
      <c r="A82" s="139"/>
      <c r="B82" s="139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39"/>
      <c r="AI82" s="139"/>
      <c r="AJ82" s="139"/>
      <c r="AK82" s="13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workbookViewId="0">
      <selection sqref="A1:IV65536"/>
    </sheetView>
  </sheetViews>
  <sheetFormatPr defaultRowHeight="12.75" x14ac:dyDescent="0.2"/>
  <cols>
    <col min="1" max="2" width="14.85546875" customWidth="1"/>
    <col min="3" max="3" width="9" style="92" customWidth="1"/>
    <col min="4" max="4" width="16.5703125" style="92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52</v>
      </c>
    </row>
    <row r="2" spans="1:36" x14ac:dyDescent="0.2">
      <c r="A2" s="2" t="s">
        <v>53</v>
      </c>
    </row>
    <row r="3" spans="1:36" x14ac:dyDescent="0.2">
      <c r="A3" t="s">
        <v>54</v>
      </c>
    </row>
    <row r="4" spans="1:36" x14ac:dyDescent="0.2">
      <c r="A4" t="s">
        <v>55</v>
      </c>
    </row>
    <row r="5" spans="1:36" ht="13.5" thickBot="1" x14ac:dyDescent="0.25"/>
    <row r="6" spans="1:36" ht="13.5" thickBot="1" x14ac:dyDescent="0.25">
      <c r="A6" s="93" t="s">
        <v>56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4" t="s">
        <v>46</v>
      </c>
    </row>
    <row r="8" spans="1:36" x14ac:dyDescent="0.2">
      <c r="A8" t="s">
        <v>57</v>
      </c>
      <c r="B8" t="s">
        <v>58</v>
      </c>
      <c r="C8" s="92" t="s">
        <v>59</v>
      </c>
      <c r="D8" s="92" t="s">
        <v>60</v>
      </c>
    </row>
    <row r="9" spans="1:36" ht="13.5" thickBot="1" x14ac:dyDescent="0.25">
      <c r="A9" s="95" t="s">
        <v>61</v>
      </c>
      <c r="B9" s="95"/>
      <c r="C9" s="96"/>
      <c r="D9" s="96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x14ac:dyDescent="0.2">
      <c r="A10" t="s">
        <v>29</v>
      </c>
      <c r="B10" t="s">
        <v>62</v>
      </c>
      <c r="C10" s="92" t="s">
        <v>63</v>
      </c>
      <c r="D10" s="92">
        <v>52700000</v>
      </c>
      <c r="E10" s="99">
        <v>39375</v>
      </c>
      <c r="F10" s="99">
        <v>39375</v>
      </c>
      <c r="G10" s="104">
        <v>39374</v>
      </c>
      <c r="H10" s="104">
        <v>38397</v>
      </c>
      <c r="I10" s="104">
        <v>38521</v>
      </c>
      <c r="J10" s="104">
        <v>38398</v>
      </c>
      <c r="K10" s="104">
        <v>39374</v>
      </c>
      <c r="L10" s="99">
        <v>39375</v>
      </c>
      <c r="M10" s="99">
        <v>39375</v>
      </c>
      <c r="N10" s="99">
        <v>36630</v>
      </c>
      <c r="O10" s="99">
        <v>37602</v>
      </c>
      <c r="P10" s="99">
        <v>37602</v>
      </c>
      <c r="Q10" s="99">
        <v>37602</v>
      </c>
      <c r="R10" s="99">
        <v>38000</v>
      </c>
      <c r="S10" s="99">
        <v>38000</v>
      </c>
      <c r="T10" s="99">
        <v>39000</v>
      </c>
      <c r="U10" s="99">
        <v>39000</v>
      </c>
      <c r="V10" s="99">
        <v>39000</v>
      </c>
      <c r="W10" s="99">
        <v>39000</v>
      </c>
      <c r="X10" s="99">
        <v>41023</v>
      </c>
      <c r="Y10" s="99">
        <v>39000</v>
      </c>
      <c r="Z10" s="99">
        <v>39000</v>
      </c>
      <c r="AA10" s="99">
        <v>38159</v>
      </c>
      <c r="AB10" s="99">
        <v>38500</v>
      </c>
      <c r="AC10" s="99">
        <v>39000</v>
      </c>
      <c r="AD10" s="99">
        <v>40000</v>
      </c>
      <c r="AE10" s="99">
        <v>40000</v>
      </c>
      <c r="AF10" s="99">
        <v>39452</v>
      </c>
      <c r="AG10" s="99">
        <v>39452</v>
      </c>
      <c r="AH10" s="99">
        <v>39452</v>
      </c>
      <c r="AI10" s="99">
        <v>38500</v>
      </c>
      <c r="AJ10" s="32">
        <v>1204538</v>
      </c>
    </row>
    <row r="11" spans="1:36" x14ac:dyDescent="0.2">
      <c r="A11" t="s">
        <v>29</v>
      </c>
      <c r="B11" t="s">
        <v>62</v>
      </c>
      <c r="C11" s="92" t="s">
        <v>71</v>
      </c>
      <c r="D11" s="100" t="s">
        <v>73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99">
        <v>0</v>
      </c>
      <c r="U11" s="99">
        <v>0</v>
      </c>
      <c r="V11" s="99">
        <v>0</v>
      </c>
      <c r="W11" s="99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99">
        <v>0</v>
      </c>
      <c r="AE11" s="99">
        <v>0</v>
      </c>
      <c r="AF11" s="99">
        <v>3005</v>
      </c>
      <c r="AG11" s="99">
        <v>0</v>
      </c>
      <c r="AH11" s="99">
        <v>0</v>
      </c>
      <c r="AI11" s="99"/>
      <c r="AJ11" s="32">
        <v>3005</v>
      </c>
    </row>
    <row r="12" spans="1:36" x14ac:dyDescent="0.2">
      <c r="A12" t="s">
        <v>139</v>
      </c>
      <c r="B12" t="s">
        <v>140</v>
      </c>
      <c r="C12" s="92" t="s">
        <v>71</v>
      </c>
      <c r="E12" s="99">
        <v>1000</v>
      </c>
      <c r="F12" s="99">
        <v>1000</v>
      </c>
      <c r="G12" s="99">
        <v>1000</v>
      </c>
      <c r="H12" s="99">
        <v>1000</v>
      </c>
      <c r="I12" s="99">
        <v>1000</v>
      </c>
      <c r="J12" s="99">
        <v>1000</v>
      </c>
      <c r="K12" s="99">
        <v>1000</v>
      </c>
      <c r="L12" s="99">
        <v>1000</v>
      </c>
      <c r="M12" s="99">
        <v>1000</v>
      </c>
      <c r="N12" s="99">
        <v>1000</v>
      </c>
      <c r="O12" s="99">
        <v>1800</v>
      </c>
      <c r="P12" s="99">
        <v>1800</v>
      </c>
      <c r="Q12" s="99">
        <v>1800</v>
      </c>
      <c r="R12" s="99">
        <v>1800</v>
      </c>
      <c r="S12" s="99">
        <v>1800</v>
      </c>
      <c r="T12" s="99">
        <v>1800</v>
      </c>
      <c r="U12" s="99">
        <v>1800</v>
      </c>
      <c r="V12" s="99">
        <v>1800</v>
      </c>
      <c r="W12" s="99">
        <v>1800</v>
      </c>
      <c r="X12" s="99">
        <v>1800</v>
      </c>
      <c r="Y12" s="99">
        <v>1800</v>
      </c>
      <c r="Z12" s="99">
        <v>1800</v>
      </c>
      <c r="AA12" s="99">
        <v>1800</v>
      </c>
      <c r="AB12" s="99">
        <v>1800</v>
      </c>
      <c r="AC12" s="99">
        <v>1800</v>
      </c>
      <c r="AD12" s="99">
        <v>1800</v>
      </c>
      <c r="AE12" s="99">
        <v>1800</v>
      </c>
      <c r="AF12" s="99">
        <v>1800</v>
      </c>
      <c r="AG12" s="99">
        <v>1800</v>
      </c>
      <c r="AH12" s="99">
        <v>1800</v>
      </c>
      <c r="AI12" s="99">
        <v>1800</v>
      </c>
      <c r="AJ12" s="32">
        <v>47800</v>
      </c>
    </row>
    <row r="13" spans="1:36" x14ac:dyDescent="0.2">
      <c r="A13" t="s">
        <v>64</v>
      </c>
      <c r="B13" t="s">
        <v>65</v>
      </c>
      <c r="C13" s="92" t="s">
        <v>63</v>
      </c>
      <c r="D13" s="92">
        <v>41067000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/>
      <c r="T13" s="99"/>
      <c r="U13" s="99"/>
      <c r="V13" s="99"/>
      <c r="W13" s="99"/>
      <c r="X13" s="99">
        <v>0</v>
      </c>
      <c r="Y13" s="99">
        <v>0</v>
      </c>
      <c r="Z13" s="99">
        <v>0</v>
      </c>
      <c r="AA13" s="99">
        <v>0</v>
      </c>
      <c r="AB13" s="99">
        <v>0</v>
      </c>
      <c r="AC13" s="99">
        <v>0</v>
      </c>
      <c r="AD13" s="99">
        <v>0</v>
      </c>
      <c r="AE13" s="99">
        <v>0</v>
      </c>
      <c r="AF13" s="99">
        <v>0</v>
      </c>
      <c r="AG13" s="99">
        <v>0</v>
      </c>
      <c r="AH13" s="99">
        <v>0</v>
      </c>
      <c r="AI13" s="99">
        <v>0</v>
      </c>
      <c r="AJ13" s="32">
        <v>0</v>
      </c>
    </row>
    <row r="14" spans="1:36" x14ac:dyDescent="0.2">
      <c r="D14" s="100" t="s">
        <v>66</v>
      </c>
      <c r="E14" s="101">
        <v>40375</v>
      </c>
      <c r="F14" s="101">
        <v>40375</v>
      </c>
      <c r="G14" s="101">
        <v>40374</v>
      </c>
      <c r="H14" s="101">
        <v>39397</v>
      </c>
      <c r="I14" s="101">
        <v>39521</v>
      </c>
      <c r="J14" s="101">
        <v>39398</v>
      </c>
      <c r="K14" s="101">
        <v>40374</v>
      </c>
      <c r="L14" s="101">
        <v>40375</v>
      </c>
      <c r="M14" s="101">
        <v>40375</v>
      </c>
      <c r="N14" s="101">
        <v>37630</v>
      </c>
      <c r="O14" s="101">
        <v>39402</v>
      </c>
      <c r="P14" s="101">
        <v>39402</v>
      </c>
      <c r="Q14" s="101">
        <v>39402</v>
      </c>
      <c r="R14" s="101">
        <v>39800</v>
      </c>
      <c r="S14" s="101">
        <v>39800</v>
      </c>
      <c r="T14" s="101">
        <v>40800</v>
      </c>
      <c r="U14" s="101">
        <v>40800</v>
      </c>
      <c r="V14" s="101">
        <v>40800</v>
      </c>
      <c r="W14" s="101">
        <v>40800</v>
      </c>
      <c r="X14" s="101">
        <v>42823</v>
      </c>
      <c r="Y14" s="101">
        <v>40800</v>
      </c>
      <c r="Z14" s="101">
        <v>40800</v>
      </c>
      <c r="AA14" s="101">
        <v>39959</v>
      </c>
      <c r="AB14" s="101">
        <v>40300</v>
      </c>
      <c r="AC14" s="101">
        <v>40800</v>
      </c>
      <c r="AD14" s="101">
        <v>41800</v>
      </c>
      <c r="AE14" s="101">
        <v>41800</v>
      </c>
      <c r="AF14" s="101">
        <v>44257</v>
      </c>
      <c r="AG14" s="101">
        <v>41252</v>
      </c>
      <c r="AH14" s="101">
        <v>41252</v>
      </c>
      <c r="AI14" s="101">
        <v>40300</v>
      </c>
      <c r="AJ14" s="102">
        <v>1255343</v>
      </c>
    </row>
    <row r="15" spans="1:36" x14ac:dyDescent="0.2">
      <c r="D15" s="92" t="s">
        <v>67</v>
      </c>
      <c r="E15" s="75">
        <v>40455.75</v>
      </c>
      <c r="F15" s="75">
        <v>40455.75</v>
      </c>
      <c r="G15" s="75">
        <v>40454.748</v>
      </c>
      <c r="H15" s="75">
        <v>39475.794000000002</v>
      </c>
      <c r="I15" s="75">
        <v>39600.042000000001</v>
      </c>
      <c r="J15" s="75">
        <v>39476.796000000002</v>
      </c>
      <c r="K15" s="75">
        <v>40454.748</v>
      </c>
      <c r="L15" s="75">
        <v>40455.75</v>
      </c>
      <c r="M15" s="75">
        <v>40455.75</v>
      </c>
      <c r="N15" s="75">
        <v>37705.26</v>
      </c>
      <c r="O15" s="75">
        <v>39480.803999999996</v>
      </c>
      <c r="P15" s="75">
        <v>39480.803999999996</v>
      </c>
      <c r="Q15" s="75">
        <v>39480.803999999996</v>
      </c>
      <c r="R15" s="75">
        <v>39879.599999999999</v>
      </c>
      <c r="S15" s="75">
        <v>39879.599999999999</v>
      </c>
      <c r="T15" s="75">
        <v>40881.599999999999</v>
      </c>
      <c r="U15" s="75">
        <v>40881.599999999999</v>
      </c>
      <c r="V15" s="75">
        <v>40881.599999999999</v>
      </c>
      <c r="W15" s="75">
        <v>40881.599999999999</v>
      </c>
      <c r="X15" s="75">
        <v>42908.646000000001</v>
      </c>
      <c r="Y15" s="75">
        <v>40881.599999999999</v>
      </c>
      <c r="Z15" s="75">
        <v>40881.599999999999</v>
      </c>
      <c r="AA15" s="75">
        <v>40038.917999999998</v>
      </c>
      <c r="AB15" s="75">
        <v>40380.6</v>
      </c>
      <c r="AC15" s="75">
        <v>40881.599999999999</v>
      </c>
      <c r="AD15" s="75">
        <v>41883.599999999999</v>
      </c>
      <c r="AE15" s="75">
        <v>41883.599999999999</v>
      </c>
      <c r="AF15" s="75">
        <v>44345.514000000003</v>
      </c>
      <c r="AG15" s="75">
        <v>41334.504000000001</v>
      </c>
      <c r="AH15" s="75">
        <v>41334.504000000001</v>
      </c>
      <c r="AI15" s="75">
        <v>40380.6</v>
      </c>
      <c r="AJ15" s="103">
        <v>1257853.6859999998</v>
      </c>
    </row>
    <row r="16" spans="1:36" x14ac:dyDescent="0.2">
      <c r="E16" s="75"/>
    </row>
    <row r="17" spans="1:36" ht="13.5" thickBot="1" x14ac:dyDescent="0.25">
      <c r="A17" s="95" t="s">
        <v>68</v>
      </c>
      <c r="B17" s="95"/>
      <c r="C17" s="96"/>
      <c r="D17" s="96"/>
      <c r="E17" s="97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</row>
    <row r="18" spans="1:36" x14ac:dyDescent="0.2">
      <c r="A18" t="s">
        <v>29</v>
      </c>
      <c r="B18" t="s">
        <v>62</v>
      </c>
      <c r="C18" s="92" t="s">
        <v>63</v>
      </c>
      <c r="D18" s="92">
        <v>52700000</v>
      </c>
      <c r="E18" s="99">
        <v>4052</v>
      </c>
      <c r="F18" s="99">
        <v>4052</v>
      </c>
      <c r="G18" s="99">
        <v>5030</v>
      </c>
      <c r="H18" s="99">
        <v>5030</v>
      </c>
      <c r="I18" s="104">
        <v>4921</v>
      </c>
      <c r="J18" s="99">
        <v>5030</v>
      </c>
      <c r="K18" s="99">
        <v>5030</v>
      </c>
      <c r="L18" s="99">
        <v>5030</v>
      </c>
      <c r="M18" s="99">
        <v>5030</v>
      </c>
      <c r="N18" s="99">
        <v>3500</v>
      </c>
      <c r="O18" s="99">
        <v>3199</v>
      </c>
      <c r="P18" s="99">
        <v>3199</v>
      </c>
      <c r="Q18" s="99">
        <v>3199</v>
      </c>
      <c r="R18" s="99">
        <v>3429</v>
      </c>
      <c r="S18" s="99">
        <v>3429</v>
      </c>
      <c r="T18" s="99">
        <v>3429</v>
      </c>
      <c r="U18" s="99">
        <v>3429</v>
      </c>
      <c r="V18" s="99">
        <v>3430</v>
      </c>
      <c r="W18" s="99">
        <v>3430</v>
      </c>
      <c r="X18" s="99">
        <v>2430</v>
      </c>
      <c r="Y18" s="99">
        <v>3430</v>
      </c>
      <c r="Z18" s="99">
        <v>3430</v>
      </c>
      <c r="AA18" s="99">
        <v>4430</v>
      </c>
      <c r="AB18" s="99">
        <v>5096</v>
      </c>
      <c r="AC18" s="99">
        <v>5000</v>
      </c>
      <c r="AD18" s="99">
        <v>5000</v>
      </c>
      <c r="AE18" s="99">
        <v>5000</v>
      </c>
      <c r="AF18" s="99">
        <v>4000</v>
      </c>
      <c r="AG18" s="99">
        <v>4000</v>
      </c>
      <c r="AH18" s="99">
        <v>4000</v>
      </c>
      <c r="AI18" s="99">
        <v>3500</v>
      </c>
      <c r="AJ18" s="32">
        <v>126194</v>
      </c>
    </row>
    <row r="19" spans="1:36" x14ac:dyDescent="0.2">
      <c r="A19" t="s">
        <v>29</v>
      </c>
      <c r="B19" t="s">
        <v>62</v>
      </c>
      <c r="C19" s="92" t="s">
        <v>76</v>
      </c>
      <c r="D19" s="92">
        <v>57020000</v>
      </c>
      <c r="E19" s="99">
        <v>3512</v>
      </c>
      <c r="F19" s="104">
        <v>2037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104"/>
      <c r="AG19" s="104"/>
      <c r="AH19" s="104"/>
      <c r="AI19" s="104"/>
      <c r="AJ19" s="32"/>
    </row>
    <row r="20" spans="1:36" x14ac:dyDescent="0.2">
      <c r="A20" t="s">
        <v>29</v>
      </c>
      <c r="B20" t="s">
        <v>62</v>
      </c>
      <c r="C20" s="92" t="s">
        <v>71</v>
      </c>
      <c r="D20" s="92" t="s">
        <v>73</v>
      </c>
      <c r="E20" s="99"/>
      <c r="F20" s="104"/>
      <c r="G20" s="104"/>
      <c r="H20" s="99">
        <v>2000</v>
      </c>
      <c r="I20" s="99">
        <v>2000</v>
      </c>
      <c r="J20" s="99">
        <v>2000</v>
      </c>
      <c r="K20" s="99">
        <v>2000</v>
      </c>
      <c r="L20" s="99">
        <v>2000</v>
      </c>
      <c r="M20" s="99">
        <v>3000</v>
      </c>
      <c r="N20" s="99">
        <v>3000</v>
      </c>
      <c r="O20" s="99">
        <v>3000</v>
      </c>
      <c r="P20" s="99">
        <v>3000</v>
      </c>
      <c r="Q20" s="99">
        <v>3000</v>
      </c>
      <c r="R20" s="193">
        <v>3000</v>
      </c>
      <c r="S20" s="99">
        <v>3000</v>
      </c>
      <c r="T20" s="99">
        <v>3000</v>
      </c>
      <c r="U20" s="99">
        <v>3000</v>
      </c>
      <c r="V20" s="99">
        <v>3000</v>
      </c>
      <c r="W20" s="99">
        <v>3000</v>
      </c>
      <c r="X20" s="99">
        <v>5000</v>
      </c>
      <c r="Y20" s="99">
        <v>3000</v>
      </c>
      <c r="Z20" s="99">
        <v>3000</v>
      </c>
      <c r="AA20" s="99">
        <v>3000</v>
      </c>
      <c r="AB20" s="99">
        <v>3000</v>
      </c>
      <c r="AC20" s="99">
        <v>3000</v>
      </c>
      <c r="AD20" s="99">
        <v>3000</v>
      </c>
      <c r="AE20" s="99">
        <v>3000</v>
      </c>
      <c r="AF20" s="99">
        <v>2000</v>
      </c>
      <c r="AG20" s="99">
        <v>2000</v>
      </c>
      <c r="AH20" s="99">
        <v>0</v>
      </c>
      <c r="AI20" s="99">
        <v>4000</v>
      </c>
      <c r="AJ20" s="32"/>
    </row>
    <row r="21" spans="1:36" x14ac:dyDescent="0.2">
      <c r="A21" t="s">
        <v>7</v>
      </c>
      <c r="B21" t="s">
        <v>69</v>
      </c>
      <c r="C21" s="92" t="s">
        <v>63</v>
      </c>
      <c r="D21" s="92">
        <v>41064000</v>
      </c>
      <c r="E21" s="99">
        <v>3670</v>
      </c>
      <c r="F21" s="99">
        <v>3670</v>
      </c>
      <c r="G21" s="99">
        <v>3670</v>
      </c>
      <c r="H21" s="99">
        <v>3670</v>
      </c>
      <c r="I21" s="99">
        <v>3670</v>
      </c>
      <c r="J21" s="99">
        <v>3670</v>
      </c>
      <c r="K21" s="99">
        <v>3670</v>
      </c>
      <c r="L21" s="99">
        <v>3670</v>
      </c>
      <c r="M21" s="99">
        <v>3670</v>
      </c>
      <c r="N21" s="99">
        <v>3670</v>
      </c>
      <c r="O21" s="99">
        <v>3670</v>
      </c>
      <c r="P21" s="99">
        <v>3670</v>
      </c>
      <c r="Q21" s="99">
        <v>3670</v>
      </c>
      <c r="R21" s="104">
        <v>2771</v>
      </c>
      <c r="S21" s="99">
        <v>3300</v>
      </c>
      <c r="T21" s="99">
        <v>3300</v>
      </c>
      <c r="U21" s="99">
        <v>3300</v>
      </c>
      <c r="V21" s="99">
        <v>3300</v>
      </c>
      <c r="W21" s="99">
        <v>3300</v>
      </c>
      <c r="X21" s="99">
        <v>3300</v>
      </c>
      <c r="Y21" s="99">
        <v>3300</v>
      </c>
      <c r="Z21" s="99">
        <v>3300</v>
      </c>
      <c r="AA21" s="99">
        <v>3300</v>
      </c>
      <c r="AB21" s="99">
        <v>3300</v>
      </c>
      <c r="AC21" s="99">
        <v>1800</v>
      </c>
      <c r="AD21" s="99">
        <v>1800</v>
      </c>
      <c r="AE21" s="99">
        <v>1800</v>
      </c>
      <c r="AF21" s="99">
        <v>1800</v>
      </c>
      <c r="AG21" s="99">
        <v>1800</v>
      </c>
      <c r="AH21" s="99">
        <v>1800</v>
      </c>
      <c r="AI21" s="99">
        <v>1800</v>
      </c>
      <c r="AJ21" s="32">
        <v>96081</v>
      </c>
    </row>
    <row r="22" spans="1:36" x14ac:dyDescent="0.2">
      <c r="E22" s="75"/>
      <c r="AJ22" s="9"/>
    </row>
    <row r="23" spans="1:36" x14ac:dyDescent="0.2">
      <c r="D23" s="100" t="s">
        <v>66</v>
      </c>
      <c r="E23" s="101">
        <v>11234</v>
      </c>
      <c r="F23" s="101">
        <v>9759</v>
      </c>
      <c r="G23" s="101">
        <v>8700</v>
      </c>
      <c r="H23" s="101">
        <v>10700</v>
      </c>
      <c r="I23" s="101">
        <v>10591</v>
      </c>
      <c r="J23" s="101">
        <v>10700</v>
      </c>
      <c r="K23" s="101">
        <v>10700</v>
      </c>
      <c r="L23" s="101">
        <v>10700</v>
      </c>
      <c r="M23" s="101">
        <v>11700</v>
      </c>
      <c r="N23" s="101">
        <v>10170</v>
      </c>
      <c r="O23" s="101">
        <v>9869</v>
      </c>
      <c r="P23" s="101">
        <v>9869</v>
      </c>
      <c r="Q23" s="101">
        <v>9869</v>
      </c>
      <c r="R23" s="101">
        <v>9200</v>
      </c>
      <c r="S23" s="101">
        <v>9729</v>
      </c>
      <c r="T23" s="101">
        <v>9729</v>
      </c>
      <c r="U23" s="101">
        <v>9729</v>
      </c>
      <c r="V23" s="101">
        <v>9730</v>
      </c>
      <c r="W23" s="101">
        <v>9730</v>
      </c>
      <c r="X23" s="101">
        <v>10730</v>
      </c>
      <c r="Y23" s="101">
        <v>9730</v>
      </c>
      <c r="Z23" s="101">
        <v>9730</v>
      </c>
      <c r="AA23" s="101">
        <v>10730</v>
      </c>
      <c r="AB23" s="101">
        <v>11396</v>
      </c>
      <c r="AC23" s="101">
        <v>9800</v>
      </c>
      <c r="AD23" s="101">
        <v>9800</v>
      </c>
      <c r="AE23" s="101">
        <v>9800</v>
      </c>
      <c r="AF23" s="101">
        <v>7800</v>
      </c>
      <c r="AG23" s="101">
        <v>7800</v>
      </c>
      <c r="AH23" s="101">
        <v>5800</v>
      </c>
      <c r="AI23" s="101">
        <v>9300</v>
      </c>
      <c r="AJ23" s="102">
        <v>304824</v>
      </c>
    </row>
    <row r="24" spans="1:36" x14ac:dyDescent="0.2">
      <c r="D24" s="92" t="s">
        <v>67</v>
      </c>
      <c r="E24" s="75">
        <v>11256.468000000001</v>
      </c>
      <c r="F24" s="75">
        <v>9778.518</v>
      </c>
      <c r="G24" s="75">
        <v>8717.4</v>
      </c>
      <c r="H24" s="75">
        <v>10721.4</v>
      </c>
      <c r="I24" s="75">
        <v>10612.182000000001</v>
      </c>
      <c r="J24" s="75">
        <v>10721.4</v>
      </c>
      <c r="K24" s="75">
        <v>10721.4</v>
      </c>
      <c r="L24" s="75">
        <v>10721.4</v>
      </c>
      <c r="M24" s="75">
        <v>11723.4</v>
      </c>
      <c r="N24" s="75">
        <v>10190.34</v>
      </c>
      <c r="O24" s="75">
        <v>9888.7379999999994</v>
      </c>
      <c r="P24" s="75">
        <v>9888.7379999999994</v>
      </c>
      <c r="Q24" s="75">
        <v>9888.7379999999994</v>
      </c>
      <c r="R24" s="75">
        <v>9218.4</v>
      </c>
      <c r="S24" s="75">
        <v>9748.4580000000005</v>
      </c>
      <c r="T24" s="75">
        <v>9748.4580000000005</v>
      </c>
      <c r="U24" s="75">
        <v>9748.4580000000005</v>
      </c>
      <c r="V24" s="75">
        <v>9749.4599999999991</v>
      </c>
      <c r="W24" s="75">
        <v>9749.4599999999991</v>
      </c>
      <c r="X24" s="75">
        <v>10751.46</v>
      </c>
      <c r="Y24" s="75">
        <v>9749.4599999999991</v>
      </c>
      <c r="Z24" s="75">
        <v>9749.4599999999991</v>
      </c>
      <c r="AA24" s="75">
        <v>10751.46</v>
      </c>
      <c r="AB24" s="75">
        <v>11418.791999999999</v>
      </c>
      <c r="AC24" s="75">
        <v>9819.6</v>
      </c>
      <c r="AD24" s="75">
        <v>9819.6</v>
      </c>
      <c r="AE24" s="75">
        <v>9819.6</v>
      </c>
      <c r="AF24" s="75">
        <v>7815.6</v>
      </c>
      <c r="AG24" s="75">
        <v>7815.6</v>
      </c>
      <c r="AH24" s="75">
        <v>5811.6</v>
      </c>
      <c r="AI24" s="75">
        <v>9318.6</v>
      </c>
      <c r="AJ24" s="32">
        <v>305433.64799999981</v>
      </c>
    </row>
    <row r="25" spans="1:36" x14ac:dyDescent="0.2">
      <c r="E25" s="75"/>
    </row>
    <row r="26" spans="1:36" ht="13.5" thickBot="1" x14ac:dyDescent="0.25">
      <c r="A26" s="95" t="s">
        <v>70</v>
      </c>
      <c r="B26" s="95"/>
      <c r="C26" s="96"/>
      <c r="D26" s="96"/>
      <c r="E26" s="9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</row>
    <row r="27" spans="1:36" x14ac:dyDescent="0.2">
      <c r="A27" t="s">
        <v>29</v>
      </c>
      <c r="B27" t="s">
        <v>62</v>
      </c>
      <c r="C27" s="92" t="s">
        <v>63</v>
      </c>
      <c r="D27" s="92">
        <v>52700000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104">
        <v>0</v>
      </c>
      <c r="L27" s="104">
        <v>0</v>
      </c>
      <c r="M27" s="104">
        <v>0</v>
      </c>
      <c r="N27" s="99">
        <v>1000</v>
      </c>
      <c r="O27" s="99">
        <v>0</v>
      </c>
      <c r="P27" s="99">
        <v>0</v>
      </c>
      <c r="Q27" s="99">
        <v>0</v>
      </c>
      <c r="R27" s="194">
        <v>2150</v>
      </c>
      <c r="S27" s="99">
        <v>2023</v>
      </c>
      <c r="T27" s="99">
        <v>1023</v>
      </c>
      <c r="U27" s="99">
        <v>1023</v>
      </c>
      <c r="V27" s="99">
        <v>1023</v>
      </c>
      <c r="W27" s="99">
        <v>1023</v>
      </c>
      <c r="X27" s="99">
        <v>0</v>
      </c>
      <c r="Y27" s="99">
        <v>1023</v>
      </c>
      <c r="Z27" s="99">
        <v>1022</v>
      </c>
      <c r="AA27" s="99">
        <v>1022</v>
      </c>
      <c r="AB27" s="99">
        <v>4000</v>
      </c>
      <c r="AC27" s="99">
        <v>1605</v>
      </c>
      <c r="AD27" s="99">
        <v>1605</v>
      </c>
      <c r="AE27" s="99">
        <v>1605</v>
      </c>
      <c r="AF27" s="99">
        <v>0</v>
      </c>
      <c r="AG27" s="99">
        <v>0</v>
      </c>
      <c r="AH27" s="99">
        <v>0</v>
      </c>
      <c r="AI27" s="99">
        <v>1453</v>
      </c>
      <c r="AJ27" s="32">
        <v>22600</v>
      </c>
    </row>
    <row r="28" spans="1:36" x14ac:dyDescent="0.2">
      <c r="A28" t="s">
        <v>29</v>
      </c>
      <c r="B28" t="s">
        <v>62</v>
      </c>
      <c r="C28" s="92" t="s">
        <v>71</v>
      </c>
      <c r="D28" s="100" t="s">
        <v>72</v>
      </c>
      <c r="E28" s="99">
        <v>0</v>
      </c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v>4000</v>
      </c>
      <c r="L28" s="99">
        <v>4000</v>
      </c>
      <c r="M28" s="99">
        <v>4000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99">
        <v>0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99">
        <v>0</v>
      </c>
      <c r="AD28" s="99">
        <v>0</v>
      </c>
      <c r="AE28" s="99">
        <v>0</v>
      </c>
      <c r="AF28" s="99">
        <v>0</v>
      </c>
      <c r="AG28" s="99"/>
      <c r="AH28" s="99"/>
      <c r="AI28" s="99"/>
      <c r="AJ28" s="32">
        <v>12000</v>
      </c>
    </row>
    <row r="29" spans="1:36" x14ac:dyDescent="0.2">
      <c r="A29" t="s">
        <v>29</v>
      </c>
      <c r="B29" t="s">
        <v>62</v>
      </c>
      <c r="C29" s="92" t="s">
        <v>71</v>
      </c>
      <c r="D29" s="100" t="s">
        <v>73</v>
      </c>
      <c r="E29" s="99">
        <v>5000</v>
      </c>
      <c r="F29" s="99">
        <v>5000</v>
      </c>
      <c r="G29" s="99">
        <v>5000</v>
      </c>
      <c r="H29" s="99">
        <v>3000</v>
      </c>
      <c r="I29" s="99">
        <v>3000</v>
      </c>
      <c r="J29" s="99">
        <v>3000</v>
      </c>
      <c r="K29" s="99">
        <v>3000</v>
      </c>
      <c r="L29" s="99">
        <v>3000</v>
      </c>
      <c r="M29" s="99">
        <v>2000</v>
      </c>
      <c r="N29" s="177">
        <v>2000</v>
      </c>
      <c r="O29" s="177">
        <v>2000</v>
      </c>
      <c r="P29" s="177">
        <v>2000</v>
      </c>
      <c r="Q29" s="177">
        <v>2000</v>
      </c>
      <c r="R29" s="177">
        <v>2000</v>
      </c>
      <c r="S29" s="177">
        <v>2000</v>
      </c>
      <c r="T29" s="177">
        <v>2000</v>
      </c>
      <c r="U29" s="99">
        <v>2000</v>
      </c>
      <c r="V29" s="99">
        <v>2000</v>
      </c>
      <c r="W29" s="99">
        <v>2000</v>
      </c>
      <c r="X29" s="99">
        <v>0</v>
      </c>
      <c r="Y29" s="99">
        <v>2000</v>
      </c>
      <c r="Z29" s="99">
        <v>2000</v>
      </c>
      <c r="AA29" s="99">
        <v>2000</v>
      </c>
      <c r="AB29" s="99">
        <v>2000</v>
      </c>
      <c r="AC29" s="99">
        <v>2000</v>
      </c>
      <c r="AD29" s="99">
        <v>2000</v>
      </c>
      <c r="AE29" s="99">
        <v>2000</v>
      </c>
      <c r="AF29" s="99">
        <v>3000</v>
      </c>
      <c r="AG29" s="99">
        <v>3000</v>
      </c>
      <c r="AH29" s="99">
        <v>0</v>
      </c>
      <c r="AI29" s="99">
        <v>4000</v>
      </c>
      <c r="AJ29" s="32">
        <v>76000</v>
      </c>
    </row>
    <row r="30" spans="1:36" x14ac:dyDescent="0.2">
      <c r="A30" t="s">
        <v>29</v>
      </c>
      <c r="B30" t="s">
        <v>62</v>
      </c>
      <c r="C30" s="92" t="s">
        <v>63</v>
      </c>
      <c r="D30" s="100">
        <v>41064000</v>
      </c>
      <c r="E30" s="99">
        <v>15000</v>
      </c>
      <c r="F30" s="99">
        <v>15000</v>
      </c>
      <c r="G30" s="99">
        <v>15000</v>
      </c>
      <c r="H30" s="99">
        <v>15000</v>
      </c>
      <c r="I30" s="99">
        <v>15000</v>
      </c>
      <c r="J30" s="99">
        <v>15000</v>
      </c>
      <c r="K30" s="99">
        <v>15000</v>
      </c>
      <c r="L30" s="99">
        <v>15000</v>
      </c>
      <c r="M30" s="99">
        <v>15000</v>
      </c>
      <c r="N30" s="99">
        <v>15000</v>
      </c>
      <c r="O30" s="177">
        <v>15000</v>
      </c>
      <c r="P30" s="177">
        <v>15000</v>
      </c>
      <c r="Q30" s="177">
        <v>15000</v>
      </c>
      <c r="R30" s="187">
        <v>11327</v>
      </c>
      <c r="S30" s="177">
        <v>15000</v>
      </c>
      <c r="T30" s="177">
        <v>15000</v>
      </c>
      <c r="U30" s="99">
        <v>15000</v>
      </c>
      <c r="V30" s="99">
        <v>15000</v>
      </c>
      <c r="W30" s="99">
        <v>15000</v>
      </c>
      <c r="X30" s="99">
        <v>15000</v>
      </c>
      <c r="Y30" s="99">
        <v>15000</v>
      </c>
      <c r="Z30" s="99">
        <v>15000</v>
      </c>
      <c r="AA30" s="99">
        <v>15000</v>
      </c>
      <c r="AB30" s="99">
        <v>15000</v>
      </c>
      <c r="AC30" s="99">
        <v>15000</v>
      </c>
      <c r="AD30" s="99">
        <v>15000</v>
      </c>
      <c r="AE30" s="99">
        <v>15000</v>
      </c>
      <c r="AF30" s="99">
        <v>15000</v>
      </c>
      <c r="AG30" s="99">
        <v>15000</v>
      </c>
      <c r="AH30" s="99">
        <v>15000</v>
      </c>
      <c r="AI30" s="99">
        <v>15000</v>
      </c>
      <c r="AJ30" s="32">
        <v>461327</v>
      </c>
    </row>
    <row r="31" spans="1:36" x14ac:dyDescent="0.2">
      <c r="A31" t="s">
        <v>29</v>
      </c>
      <c r="B31" t="s">
        <v>62</v>
      </c>
      <c r="C31" s="92" t="s">
        <v>63</v>
      </c>
      <c r="D31" s="100">
        <v>41023000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77"/>
      <c r="P31" s="177"/>
      <c r="Q31" s="177"/>
      <c r="R31" s="177"/>
      <c r="S31" s="177">
        <v>1144</v>
      </c>
      <c r="T31" s="177">
        <v>0</v>
      </c>
      <c r="U31" s="99">
        <v>0</v>
      </c>
      <c r="V31" s="99"/>
      <c r="W31" s="99"/>
      <c r="X31" s="99"/>
      <c r="Y31" s="104"/>
      <c r="Z31" s="104"/>
      <c r="AA31" s="104"/>
      <c r="AB31" s="104"/>
      <c r="AC31" s="99"/>
      <c r="AD31" s="99"/>
      <c r="AE31" s="99"/>
      <c r="AF31" s="99"/>
      <c r="AG31" s="99"/>
      <c r="AH31" s="99"/>
      <c r="AI31" s="99"/>
      <c r="AJ31" s="32"/>
    </row>
    <row r="32" spans="1:36" x14ac:dyDescent="0.2">
      <c r="A32" t="s">
        <v>74</v>
      </c>
      <c r="B32" t="s">
        <v>75</v>
      </c>
      <c r="C32" s="92" t="s">
        <v>71</v>
      </c>
      <c r="D32" s="105">
        <v>518764</v>
      </c>
      <c r="E32" s="99">
        <v>1399</v>
      </c>
      <c r="F32" s="99">
        <v>1399</v>
      </c>
      <c r="G32" s="99">
        <v>1399</v>
      </c>
      <c r="H32" s="99">
        <v>1399</v>
      </c>
      <c r="I32" s="99">
        <v>1399</v>
      </c>
      <c r="J32" s="99">
        <v>1399</v>
      </c>
      <c r="K32" s="99">
        <v>1399</v>
      </c>
      <c r="L32" s="99">
        <v>1300</v>
      </c>
      <c r="M32" s="99">
        <v>1300</v>
      </c>
      <c r="N32" s="177">
        <v>1300</v>
      </c>
      <c r="O32" s="177">
        <v>1225</v>
      </c>
      <c r="P32" s="177">
        <v>1225</v>
      </c>
      <c r="Q32" s="177">
        <v>1225</v>
      </c>
      <c r="R32" s="177">
        <v>1225</v>
      </c>
      <c r="S32" s="177">
        <v>1225</v>
      </c>
      <c r="T32" s="177">
        <v>1225</v>
      </c>
      <c r="U32" s="99">
        <v>1225</v>
      </c>
      <c r="V32" s="99">
        <v>1400</v>
      </c>
      <c r="W32" s="99">
        <v>1400</v>
      </c>
      <c r="X32" s="99">
        <v>1400</v>
      </c>
      <c r="Y32" s="99">
        <v>1400</v>
      </c>
      <c r="Z32" s="99">
        <v>1400</v>
      </c>
      <c r="AA32" s="99">
        <v>1400</v>
      </c>
      <c r="AB32" s="99">
        <v>1400</v>
      </c>
      <c r="AC32" s="104">
        <v>1350</v>
      </c>
      <c r="AD32" s="104">
        <v>1350</v>
      </c>
      <c r="AE32" s="99">
        <v>1350</v>
      </c>
      <c r="AF32" s="99">
        <v>1350</v>
      </c>
      <c r="AG32" s="99">
        <v>1356</v>
      </c>
      <c r="AH32" s="99">
        <v>1356</v>
      </c>
      <c r="AI32" s="99">
        <v>1356</v>
      </c>
      <c r="AJ32" s="32">
        <v>41536</v>
      </c>
    </row>
    <row r="33" spans="1:37" x14ac:dyDescent="0.2">
      <c r="A33" t="s">
        <v>77</v>
      </c>
      <c r="B33" t="s">
        <v>78</v>
      </c>
      <c r="C33" s="92" t="s">
        <v>63</v>
      </c>
      <c r="D33" s="100">
        <v>41073000</v>
      </c>
      <c r="E33" s="99">
        <v>2278</v>
      </c>
      <c r="F33" s="99">
        <v>2278</v>
      </c>
      <c r="G33" s="99">
        <v>2278</v>
      </c>
      <c r="H33" s="99">
        <v>3278</v>
      </c>
      <c r="I33" s="99">
        <v>3278</v>
      </c>
      <c r="J33" s="99">
        <v>3278</v>
      </c>
      <c r="K33" s="99">
        <v>3278</v>
      </c>
      <c r="L33" s="99">
        <v>3278</v>
      </c>
      <c r="M33" s="99">
        <v>3778</v>
      </c>
      <c r="N33" s="99">
        <v>3778</v>
      </c>
      <c r="O33" s="99">
        <v>3778</v>
      </c>
      <c r="P33" s="99">
        <v>3778</v>
      </c>
      <c r="Q33" s="99">
        <v>3778</v>
      </c>
      <c r="R33" s="99">
        <v>3778</v>
      </c>
      <c r="S33" s="99">
        <v>3778</v>
      </c>
      <c r="T33" s="99">
        <v>3778</v>
      </c>
      <c r="U33" s="99">
        <v>3778</v>
      </c>
      <c r="V33" s="99">
        <v>3778</v>
      </c>
      <c r="W33" s="99">
        <v>3778</v>
      </c>
      <c r="X33" s="99">
        <v>3778</v>
      </c>
      <c r="Y33" s="99">
        <v>3778</v>
      </c>
      <c r="Z33" s="99">
        <v>3778</v>
      </c>
      <c r="AA33" s="99">
        <v>3778</v>
      </c>
      <c r="AB33" s="99">
        <v>3778</v>
      </c>
      <c r="AC33" s="99">
        <v>4112</v>
      </c>
      <c r="AD33" s="99">
        <v>4112</v>
      </c>
      <c r="AE33" s="99">
        <v>4112</v>
      </c>
      <c r="AF33" s="99">
        <v>3500</v>
      </c>
      <c r="AG33" s="99">
        <v>3500</v>
      </c>
      <c r="AH33" s="99">
        <v>3500</v>
      </c>
      <c r="AI33" s="99">
        <v>3500</v>
      </c>
      <c r="AJ33" s="32">
        <v>110008</v>
      </c>
    </row>
    <row r="34" spans="1:37" x14ac:dyDescent="0.2"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W34" s="99"/>
      <c r="X34" s="99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99"/>
      <c r="AJ34" s="32"/>
    </row>
    <row r="35" spans="1:37" x14ac:dyDescent="0.2">
      <c r="D35" s="100" t="s">
        <v>66</v>
      </c>
      <c r="E35" s="101">
        <v>23677</v>
      </c>
      <c r="F35" s="101">
        <v>23677</v>
      </c>
      <c r="G35" s="101">
        <v>23677</v>
      </c>
      <c r="H35" s="101">
        <v>22677</v>
      </c>
      <c r="I35" s="101">
        <v>22677</v>
      </c>
      <c r="J35" s="101">
        <v>22677</v>
      </c>
      <c r="K35" s="101">
        <v>26677</v>
      </c>
      <c r="L35" s="101">
        <v>26578</v>
      </c>
      <c r="M35" s="101">
        <v>26078</v>
      </c>
      <c r="N35" s="101">
        <v>23078</v>
      </c>
      <c r="O35" s="101">
        <v>22003</v>
      </c>
      <c r="P35" s="101">
        <v>22003</v>
      </c>
      <c r="Q35" s="101">
        <v>22003</v>
      </c>
      <c r="R35" s="101">
        <v>20480</v>
      </c>
      <c r="S35" s="101">
        <v>25170</v>
      </c>
      <c r="T35" s="101">
        <v>23026</v>
      </c>
      <c r="U35" s="101">
        <v>23026</v>
      </c>
      <c r="V35" s="101">
        <v>23201</v>
      </c>
      <c r="W35" s="101">
        <v>23201</v>
      </c>
      <c r="X35" s="101">
        <v>20178</v>
      </c>
      <c r="Y35" s="101">
        <v>23201</v>
      </c>
      <c r="Z35" s="101">
        <v>23200</v>
      </c>
      <c r="AA35" s="101">
        <v>23200</v>
      </c>
      <c r="AB35" s="101">
        <v>26178</v>
      </c>
      <c r="AC35" s="101">
        <v>24067</v>
      </c>
      <c r="AD35" s="101">
        <v>24067</v>
      </c>
      <c r="AE35" s="101">
        <v>24067</v>
      </c>
      <c r="AF35" s="101">
        <v>22850</v>
      </c>
      <c r="AG35" s="101">
        <v>22856</v>
      </c>
      <c r="AH35" s="101">
        <v>19856</v>
      </c>
      <c r="AI35" s="101">
        <v>25309</v>
      </c>
      <c r="AJ35" s="102">
        <v>724615</v>
      </c>
    </row>
    <row r="36" spans="1:37" x14ac:dyDescent="0.2">
      <c r="D36" s="92" t="s">
        <v>67</v>
      </c>
      <c r="E36" s="75">
        <v>23724.353999999999</v>
      </c>
      <c r="F36" s="75">
        <v>23724.353999999999</v>
      </c>
      <c r="G36" s="75">
        <v>23724.353999999999</v>
      </c>
      <c r="H36" s="75">
        <v>22722.353999999999</v>
      </c>
      <c r="I36" s="75">
        <v>22722.353999999999</v>
      </c>
      <c r="J36" s="75">
        <v>22722.353999999999</v>
      </c>
      <c r="K36" s="75">
        <v>26730.353999999999</v>
      </c>
      <c r="L36" s="75">
        <v>26631.155999999999</v>
      </c>
      <c r="M36" s="75">
        <v>26130.155999999999</v>
      </c>
      <c r="N36" s="75">
        <v>23124.155999999999</v>
      </c>
      <c r="O36" s="75">
        <v>22047.006000000001</v>
      </c>
      <c r="P36" s="75">
        <v>22047.006000000001</v>
      </c>
      <c r="Q36" s="75">
        <v>22047.006000000001</v>
      </c>
      <c r="R36" s="75">
        <v>20520.96</v>
      </c>
      <c r="S36" s="75">
        <v>25220.34</v>
      </c>
      <c r="T36" s="75">
        <v>23072.052</v>
      </c>
      <c r="U36" s="75">
        <v>23072.052</v>
      </c>
      <c r="V36" s="75">
        <v>23247.401999999998</v>
      </c>
      <c r="W36" s="75">
        <v>23247.401999999998</v>
      </c>
      <c r="X36" s="75">
        <v>20218.356</v>
      </c>
      <c r="Y36" s="75">
        <v>23247.401999999998</v>
      </c>
      <c r="Z36" s="75">
        <v>23246.400000000001</v>
      </c>
      <c r="AA36" s="75">
        <v>23246.400000000001</v>
      </c>
      <c r="AB36" s="75">
        <v>26230.356</v>
      </c>
      <c r="AC36" s="75">
        <v>24115.134000000002</v>
      </c>
      <c r="AD36" s="75">
        <v>24115.134000000002</v>
      </c>
      <c r="AE36" s="75">
        <v>24115.134000000002</v>
      </c>
      <c r="AF36" s="75">
        <v>22895.7</v>
      </c>
      <c r="AG36" s="75">
        <v>22901.712</v>
      </c>
      <c r="AH36" s="75">
        <v>19895.712</v>
      </c>
      <c r="AI36" s="75">
        <v>25359.617999999999</v>
      </c>
      <c r="AJ36" s="32">
        <v>726064.23</v>
      </c>
    </row>
    <row r="37" spans="1:37" x14ac:dyDescent="0.2">
      <c r="E37" s="75"/>
    </row>
    <row r="38" spans="1:37" ht="13.5" thickBot="1" x14ac:dyDescent="0.25">
      <c r="A38" s="95" t="s">
        <v>79</v>
      </c>
      <c r="B38" s="95"/>
      <c r="C38" s="96"/>
      <c r="D38" s="96"/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</row>
    <row r="39" spans="1:37" x14ac:dyDescent="0.2">
      <c r="A39" t="s">
        <v>7</v>
      </c>
      <c r="B39" t="s">
        <v>69</v>
      </c>
      <c r="C39" s="92" t="s">
        <v>63</v>
      </c>
      <c r="D39" s="92">
        <v>41064000</v>
      </c>
      <c r="E39" s="99">
        <v>1700</v>
      </c>
      <c r="F39" s="99">
        <v>1700</v>
      </c>
      <c r="G39" s="99">
        <v>1700</v>
      </c>
      <c r="H39" s="99">
        <v>1700</v>
      </c>
      <c r="I39" s="99">
        <v>1700</v>
      </c>
      <c r="J39" s="99">
        <v>1700</v>
      </c>
      <c r="K39" s="99">
        <v>1700</v>
      </c>
      <c r="L39" s="99">
        <v>1700</v>
      </c>
      <c r="M39" s="99">
        <v>1700</v>
      </c>
      <c r="N39" s="99">
        <v>1700</v>
      </c>
      <c r="O39" s="99">
        <v>1700</v>
      </c>
      <c r="P39" s="99">
        <v>1700</v>
      </c>
      <c r="Q39" s="99">
        <v>1700</v>
      </c>
      <c r="R39" s="104">
        <v>1284</v>
      </c>
      <c r="S39" s="99">
        <v>1700</v>
      </c>
      <c r="T39" s="99">
        <v>1700</v>
      </c>
      <c r="U39" s="99">
        <v>1700</v>
      </c>
      <c r="V39" s="99">
        <v>1700</v>
      </c>
      <c r="W39" s="99">
        <v>1700</v>
      </c>
      <c r="X39" s="99">
        <v>1700</v>
      </c>
      <c r="Y39" s="99">
        <v>1700</v>
      </c>
      <c r="Z39" s="99">
        <v>1700</v>
      </c>
      <c r="AA39" s="99">
        <v>1700</v>
      </c>
      <c r="AB39" s="99">
        <v>1700</v>
      </c>
      <c r="AC39" s="99">
        <v>1700</v>
      </c>
      <c r="AD39" s="99">
        <v>1700</v>
      </c>
      <c r="AE39" s="99">
        <v>1700</v>
      </c>
      <c r="AF39" s="99">
        <v>1700</v>
      </c>
      <c r="AG39" s="99">
        <v>1700</v>
      </c>
      <c r="AH39" s="99">
        <v>1700</v>
      </c>
      <c r="AI39" s="99">
        <v>1700</v>
      </c>
      <c r="AJ39" s="32">
        <v>52284</v>
      </c>
    </row>
    <row r="40" spans="1:37" x14ac:dyDescent="0.2">
      <c r="A40" t="s">
        <v>29</v>
      </c>
      <c r="B40" t="s">
        <v>12</v>
      </c>
      <c r="C40" s="92" t="s">
        <v>63</v>
      </c>
      <c r="D40" s="92">
        <v>52700000</v>
      </c>
      <c r="E40" s="99">
        <v>625</v>
      </c>
      <c r="F40" s="99">
        <v>625</v>
      </c>
      <c r="G40" s="99">
        <v>625</v>
      </c>
      <c r="H40" s="99">
        <v>625</v>
      </c>
      <c r="I40" s="104">
        <v>611</v>
      </c>
      <c r="J40" s="99">
        <v>625</v>
      </c>
      <c r="K40" s="99">
        <v>625</v>
      </c>
      <c r="L40" s="99">
        <v>625</v>
      </c>
      <c r="M40" s="99">
        <v>625</v>
      </c>
      <c r="N40" s="99">
        <v>600</v>
      </c>
      <c r="O40" s="99">
        <v>600</v>
      </c>
      <c r="P40" s="99">
        <v>600</v>
      </c>
      <c r="Q40" s="99">
        <v>600</v>
      </c>
      <c r="R40" s="99">
        <v>600</v>
      </c>
      <c r="S40" s="99">
        <v>600</v>
      </c>
      <c r="T40" s="99">
        <v>600</v>
      </c>
      <c r="U40" s="99">
        <v>600</v>
      </c>
      <c r="V40" s="99">
        <v>600</v>
      </c>
      <c r="W40" s="99">
        <v>600</v>
      </c>
      <c r="X40" s="99">
        <v>600</v>
      </c>
      <c r="Y40" s="99">
        <v>600</v>
      </c>
      <c r="Z40" s="99">
        <v>600</v>
      </c>
      <c r="AA40" s="99">
        <v>600</v>
      </c>
      <c r="AB40" s="99">
        <v>600</v>
      </c>
      <c r="AC40" s="99">
        <v>600</v>
      </c>
      <c r="AD40" s="99">
        <v>600</v>
      </c>
      <c r="AE40" s="99">
        <v>600</v>
      </c>
      <c r="AF40" s="99">
        <v>600</v>
      </c>
      <c r="AG40" s="99">
        <v>600</v>
      </c>
      <c r="AH40" s="99">
        <v>600</v>
      </c>
      <c r="AI40" s="99">
        <v>600</v>
      </c>
      <c r="AJ40" s="32">
        <v>18811</v>
      </c>
    </row>
    <row r="41" spans="1:37" x14ac:dyDescent="0.2">
      <c r="E41" s="75"/>
    </row>
    <row r="42" spans="1:37" x14ac:dyDescent="0.2">
      <c r="D42" s="100" t="s">
        <v>66</v>
      </c>
      <c r="E42" s="101">
        <v>2325</v>
      </c>
      <c r="F42" s="101">
        <v>2325</v>
      </c>
      <c r="G42" s="101">
        <v>2325</v>
      </c>
      <c r="H42" s="101">
        <v>2325</v>
      </c>
      <c r="I42" s="101">
        <v>2311</v>
      </c>
      <c r="J42" s="101">
        <v>2325</v>
      </c>
      <c r="K42" s="101">
        <v>2325</v>
      </c>
      <c r="L42" s="101">
        <v>2325</v>
      </c>
      <c r="M42" s="101">
        <v>2325</v>
      </c>
      <c r="N42" s="101">
        <v>2300</v>
      </c>
      <c r="O42" s="101">
        <v>2300</v>
      </c>
      <c r="P42" s="101">
        <v>2300</v>
      </c>
      <c r="Q42" s="101">
        <v>2300</v>
      </c>
      <c r="R42" s="101">
        <v>1884</v>
      </c>
      <c r="S42" s="101">
        <v>2300</v>
      </c>
      <c r="T42" s="101">
        <v>2300</v>
      </c>
      <c r="U42" s="101">
        <v>2300</v>
      </c>
      <c r="V42" s="101">
        <v>2300</v>
      </c>
      <c r="W42" s="101">
        <v>2300</v>
      </c>
      <c r="X42" s="101">
        <v>2300</v>
      </c>
      <c r="Y42" s="101">
        <v>2300</v>
      </c>
      <c r="Z42" s="101">
        <v>2300</v>
      </c>
      <c r="AA42" s="101">
        <v>2300</v>
      </c>
      <c r="AB42" s="101">
        <v>2300</v>
      </c>
      <c r="AC42" s="101">
        <v>2300</v>
      </c>
      <c r="AD42" s="101">
        <v>2300</v>
      </c>
      <c r="AE42" s="101">
        <v>2300</v>
      </c>
      <c r="AF42" s="101">
        <v>2300</v>
      </c>
      <c r="AG42" s="101">
        <v>2300</v>
      </c>
      <c r="AH42" s="101">
        <v>2300</v>
      </c>
      <c r="AI42" s="101">
        <v>2300</v>
      </c>
      <c r="AJ42" s="102">
        <v>71095</v>
      </c>
    </row>
    <row r="43" spans="1:37" x14ac:dyDescent="0.2">
      <c r="D43" s="92" t="s">
        <v>67</v>
      </c>
      <c r="E43" s="75">
        <v>2329.65</v>
      </c>
      <c r="F43" s="75">
        <v>2329.65</v>
      </c>
      <c r="G43" s="75">
        <v>2329.65</v>
      </c>
      <c r="H43" s="75">
        <v>2329.65</v>
      </c>
      <c r="I43" s="75">
        <v>2315.6219999999998</v>
      </c>
      <c r="J43" s="75">
        <v>2329.65</v>
      </c>
      <c r="K43" s="75">
        <v>2329.65</v>
      </c>
      <c r="L43" s="75">
        <v>2329.65</v>
      </c>
      <c r="M43" s="75">
        <v>2329.65</v>
      </c>
      <c r="N43" s="75">
        <v>2304.6</v>
      </c>
      <c r="O43" s="75">
        <v>2304.6</v>
      </c>
      <c r="P43" s="75">
        <v>2304.6</v>
      </c>
      <c r="Q43" s="75">
        <v>2304.6</v>
      </c>
      <c r="R43" s="75">
        <v>1887.768</v>
      </c>
      <c r="S43" s="75">
        <v>2304.6</v>
      </c>
      <c r="T43" s="75">
        <v>2304.6</v>
      </c>
      <c r="U43" s="75">
        <v>2304.6</v>
      </c>
      <c r="V43" s="75">
        <v>2304.6</v>
      </c>
      <c r="W43" s="75">
        <v>2304.6</v>
      </c>
      <c r="X43" s="75">
        <v>2304.6</v>
      </c>
      <c r="Y43" s="75">
        <v>2304.6</v>
      </c>
      <c r="Z43" s="75">
        <v>2304.6</v>
      </c>
      <c r="AA43" s="75">
        <v>2304.6</v>
      </c>
      <c r="AB43" s="75">
        <v>2304.6</v>
      </c>
      <c r="AC43" s="75">
        <v>2304.6</v>
      </c>
      <c r="AD43" s="75">
        <v>2304.6</v>
      </c>
      <c r="AE43" s="75">
        <v>2304.6</v>
      </c>
      <c r="AF43" s="75">
        <v>2304.6</v>
      </c>
      <c r="AG43" s="75">
        <v>2304.6</v>
      </c>
      <c r="AH43" s="75">
        <v>2304.6</v>
      </c>
      <c r="AI43" s="75">
        <v>2304.6</v>
      </c>
      <c r="AJ43" s="32">
        <v>71237.19</v>
      </c>
    </row>
    <row r="44" spans="1:37" x14ac:dyDescent="0.2">
      <c r="E44" s="75"/>
    </row>
    <row r="45" spans="1:37" x14ac:dyDescent="0.2">
      <c r="E45" s="75"/>
    </row>
    <row r="46" spans="1:37" ht="13.5" thickBot="1" x14ac:dyDescent="0.25">
      <c r="A46" s="95" t="s">
        <v>80</v>
      </c>
      <c r="B46" s="98"/>
      <c r="C46" s="96"/>
      <c r="D46" s="96"/>
      <c r="E46" s="97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"/>
    </row>
    <row r="47" spans="1:37" x14ac:dyDescent="0.2">
      <c r="A47" t="s">
        <v>29</v>
      </c>
      <c r="B47" t="s">
        <v>62</v>
      </c>
      <c r="C47" s="92" t="s">
        <v>63</v>
      </c>
      <c r="D47" s="100" t="s">
        <v>81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4000</v>
      </c>
      <c r="AB47" s="66">
        <v>0</v>
      </c>
      <c r="AC47" s="66">
        <v>6030</v>
      </c>
      <c r="AD47" s="66">
        <v>6030</v>
      </c>
      <c r="AE47" s="66">
        <v>6030</v>
      </c>
      <c r="AF47" s="66">
        <v>0</v>
      </c>
      <c r="AG47" s="66">
        <v>0</v>
      </c>
      <c r="AH47" s="66">
        <v>0</v>
      </c>
      <c r="AI47" s="66">
        <v>0</v>
      </c>
      <c r="AJ47" s="32">
        <v>22090</v>
      </c>
      <c r="AK47" s="9"/>
    </row>
    <row r="48" spans="1:37" x14ac:dyDescent="0.2">
      <c r="A48" t="s">
        <v>29</v>
      </c>
      <c r="B48" t="s">
        <v>62</v>
      </c>
      <c r="C48" s="92" t="s">
        <v>63</v>
      </c>
      <c r="D48" s="106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97">
        <v>0</v>
      </c>
      <c r="AB48" s="66">
        <v>0</v>
      </c>
      <c r="AC48" s="66">
        <v>0</v>
      </c>
      <c r="AD48" s="66">
        <v>0</v>
      </c>
      <c r="AE48" s="66">
        <v>0</v>
      </c>
      <c r="AF48" s="66"/>
      <c r="AG48" s="66"/>
      <c r="AH48" s="66"/>
      <c r="AI48" s="66"/>
      <c r="AJ48" s="32">
        <v>0</v>
      </c>
      <c r="AK48" s="9"/>
    </row>
    <row r="49" spans="1:37" x14ac:dyDescent="0.2">
      <c r="A49" t="s">
        <v>29</v>
      </c>
      <c r="B49" t="s">
        <v>62</v>
      </c>
      <c r="C49" s="106" t="s">
        <v>71</v>
      </c>
      <c r="D49" s="178" t="s">
        <v>72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">
      <c r="A50" s="9" t="s">
        <v>141</v>
      </c>
      <c r="B50" s="9"/>
      <c r="C50" s="106" t="s">
        <v>71</v>
      </c>
      <c r="D50" s="106">
        <v>2262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3005</v>
      </c>
      <c r="L50" s="99">
        <v>3005</v>
      </c>
      <c r="M50" s="99">
        <v>0</v>
      </c>
      <c r="N50" s="99">
        <v>3006</v>
      </c>
      <c r="O50" s="99">
        <v>2918</v>
      </c>
      <c r="P50" s="99">
        <v>2918</v>
      </c>
      <c r="Q50" s="99">
        <v>2918</v>
      </c>
      <c r="R50" s="99">
        <v>2000</v>
      </c>
      <c r="S50" s="99">
        <v>0</v>
      </c>
      <c r="T50" s="99">
        <v>0</v>
      </c>
      <c r="U50" s="104">
        <v>0</v>
      </c>
      <c r="V50" s="104">
        <v>3006</v>
      </c>
      <c r="W50" s="104">
        <v>3006</v>
      </c>
      <c r="X50" s="104">
        <v>3006</v>
      </c>
      <c r="Y50" s="104">
        <v>3119</v>
      </c>
      <c r="Z50" s="104">
        <v>3006</v>
      </c>
      <c r="AA50" s="99">
        <v>0</v>
      </c>
      <c r="AB50" s="99">
        <v>0</v>
      </c>
      <c r="AC50" s="99">
        <v>0</v>
      </c>
      <c r="AD50" s="99">
        <v>0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32">
        <v>34913</v>
      </c>
      <c r="AK50" s="9"/>
    </row>
    <row r="51" spans="1:37" x14ac:dyDescent="0.2">
      <c r="A51" s="9" t="s">
        <v>29</v>
      </c>
      <c r="B51" s="9" t="s">
        <v>62</v>
      </c>
      <c r="C51" s="106" t="s">
        <v>63</v>
      </c>
      <c r="D51" s="106">
        <v>41023000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/>
      <c r="V51" s="9"/>
      <c r="W51" s="9"/>
      <c r="X51" s="180">
        <v>0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x14ac:dyDescent="0.2">
      <c r="A52" s="9"/>
      <c r="B52" s="9"/>
      <c r="C52" s="106"/>
      <c r="D52" s="100" t="s">
        <v>66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3005</v>
      </c>
      <c r="L52" s="101">
        <v>3005</v>
      </c>
      <c r="M52" s="101">
        <v>0</v>
      </c>
      <c r="N52" s="101">
        <v>3006</v>
      </c>
      <c r="O52" s="101">
        <v>2918</v>
      </c>
      <c r="P52" s="101">
        <v>2918</v>
      </c>
      <c r="Q52" s="101">
        <v>2918</v>
      </c>
      <c r="R52" s="101">
        <v>2000</v>
      </c>
      <c r="S52" s="101">
        <v>0</v>
      </c>
      <c r="T52" s="101">
        <v>0</v>
      </c>
      <c r="U52" s="101">
        <v>0</v>
      </c>
      <c r="V52" s="101">
        <v>3006</v>
      </c>
      <c r="W52" s="101">
        <v>3006</v>
      </c>
      <c r="X52" s="101">
        <v>3006</v>
      </c>
      <c r="Y52" s="101">
        <v>3119</v>
      </c>
      <c r="Z52" s="101">
        <v>3006</v>
      </c>
      <c r="AA52" s="101">
        <v>4000</v>
      </c>
      <c r="AB52" s="101">
        <v>0</v>
      </c>
      <c r="AC52" s="101">
        <v>6030</v>
      </c>
      <c r="AD52" s="101">
        <v>6030</v>
      </c>
      <c r="AE52" s="101">
        <v>6030</v>
      </c>
      <c r="AF52" s="101">
        <v>0</v>
      </c>
      <c r="AG52" s="101">
        <v>0</v>
      </c>
      <c r="AH52" s="101">
        <v>0</v>
      </c>
      <c r="AI52" s="101">
        <v>0</v>
      </c>
      <c r="AJ52" s="102">
        <v>57003</v>
      </c>
      <c r="AK52" s="9"/>
    </row>
    <row r="53" spans="1:37" x14ac:dyDescent="0.2">
      <c r="A53" s="9"/>
      <c r="B53" s="9"/>
      <c r="C53" s="106"/>
      <c r="D53" s="10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3"/>
      <c r="AK53" s="9"/>
    </row>
    <row r="54" spans="1:37" x14ac:dyDescent="0.2">
      <c r="A54" s="2" t="s">
        <v>82</v>
      </c>
      <c r="B54" s="9"/>
      <c r="C54" s="106"/>
      <c r="D54" s="100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10">
        <v>0</v>
      </c>
      <c r="AK54" s="9"/>
    </row>
    <row r="55" spans="1:37" x14ac:dyDescent="0.2">
      <c r="A55" t="s">
        <v>83</v>
      </c>
      <c r="C55"/>
      <c r="D55" s="111">
        <v>57003</v>
      </c>
      <c r="E55" s="107">
        <v>57003</v>
      </c>
      <c r="F55" s="107">
        <v>57003</v>
      </c>
      <c r="G55" s="107">
        <v>57003</v>
      </c>
      <c r="H55" s="107">
        <v>57003</v>
      </c>
      <c r="I55" s="107">
        <v>57003</v>
      </c>
      <c r="J55" s="107">
        <v>57003</v>
      </c>
      <c r="K55" s="107">
        <v>53998</v>
      </c>
      <c r="L55" s="107">
        <v>50993</v>
      </c>
      <c r="M55" s="107">
        <v>50993</v>
      </c>
      <c r="N55" s="107">
        <v>47987</v>
      </c>
      <c r="O55" s="107">
        <v>45069</v>
      </c>
      <c r="P55" s="107">
        <v>42151</v>
      </c>
      <c r="Q55" s="107">
        <v>39233</v>
      </c>
      <c r="R55" s="107">
        <v>37233</v>
      </c>
      <c r="S55" s="107">
        <v>37233</v>
      </c>
      <c r="T55" s="107">
        <v>37233</v>
      </c>
      <c r="U55" s="107">
        <v>37233</v>
      </c>
      <c r="V55" s="107">
        <v>34227</v>
      </c>
      <c r="W55" s="107">
        <v>31221</v>
      </c>
      <c r="X55" s="107">
        <v>28215</v>
      </c>
      <c r="Y55" s="107">
        <v>25096</v>
      </c>
      <c r="Z55" s="107">
        <v>22090</v>
      </c>
      <c r="AA55" s="107">
        <v>18090</v>
      </c>
      <c r="AB55" s="107">
        <v>18090</v>
      </c>
      <c r="AC55" s="107">
        <v>12060</v>
      </c>
      <c r="AD55" s="107">
        <v>6030</v>
      </c>
      <c r="AE55" s="107">
        <v>0</v>
      </c>
      <c r="AF55" s="107">
        <v>0</v>
      </c>
      <c r="AG55" s="107">
        <v>0</v>
      </c>
      <c r="AH55" s="107">
        <v>0</v>
      </c>
      <c r="AI55" s="107">
        <v>0</v>
      </c>
      <c r="AJ55" s="25"/>
      <c r="AK55" s="9"/>
    </row>
    <row r="56" spans="1:37" x14ac:dyDescent="0.2">
      <c r="E56" s="10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2">
      <c r="E57" s="75"/>
    </row>
    <row r="58" spans="1:37" x14ac:dyDescent="0.2">
      <c r="A58" s="2" t="s">
        <v>84</v>
      </c>
      <c r="E58" s="75"/>
    </row>
    <row r="59" spans="1:37" ht="13.5" thickBot="1" x14ac:dyDescent="0.25">
      <c r="E59" s="75"/>
    </row>
    <row r="60" spans="1:37" x14ac:dyDescent="0.2">
      <c r="B60" s="37" t="s">
        <v>85</v>
      </c>
      <c r="C60" s="112"/>
      <c r="D60" s="112" t="s">
        <v>29</v>
      </c>
      <c r="E60" s="113">
        <v>67564</v>
      </c>
      <c r="F60" s="108">
        <v>66089</v>
      </c>
      <c r="G60" s="108">
        <v>65029</v>
      </c>
      <c r="H60" s="108">
        <v>64052</v>
      </c>
      <c r="I60" s="108">
        <v>64053</v>
      </c>
      <c r="J60" s="108">
        <v>64053</v>
      </c>
      <c r="K60" s="108">
        <v>69029</v>
      </c>
      <c r="L60" s="108">
        <v>69030</v>
      </c>
      <c r="M60" s="108">
        <v>69030</v>
      </c>
      <c r="N60" s="108">
        <v>61730</v>
      </c>
      <c r="O60" s="108">
        <v>61401</v>
      </c>
      <c r="P60" s="108">
        <v>61401</v>
      </c>
      <c r="Q60" s="108">
        <v>61401</v>
      </c>
      <c r="R60" s="108">
        <v>60506</v>
      </c>
      <c r="S60" s="108">
        <v>65196</v>
      </c>
      <c r="T60" s="108">
        <v>64052</v>
      </c>
      <c r="U60" s="108">
        <v>64052</v>
      </c>
      <c r="V60" s="108">
        <v>64053</v>
      </c>
      <c r="W60" s="108">
        <v>64053</v>
      </c>
      <c r="X60" s="108">
        <v>64053</v>
      </c>
      <c r="Y60" s="108">
        <v>64053</v>
      </c>
      <c r="Z60" s="108">
        <v>64052</v>
      </c>
      <c r="AA60" s="108">
        <v>68211</v>
      </c>
      <c r="AB60" s="108">
        <v>68196</v>
      </c>
      <c r="AC60" s="108">
        <v>72235</v>
      </c>
      <c r="AD60" s="108">
        <v>73235</v>
      </c>
      <c r="AE60" s="108">
        <v>73235</v>
      </c>
      <c r="AF60" s="108">
        <v>67057</v>
      </c>
      <c r="AG60" s="108">
        <v>64052</v>
      </c>
      <c r="AH60" s="108">
        <v>59052</v>
      </c>
      <c r="AI60" s="108">
        <v>67053</v>
      </c>
      <c r="AJ60" s="114">
        <v>2030258</v>
      </c>
      <c r="AK60" s="115"/>
    </row>
    <row r="61" spans="1:37" x14ac:dyDescent="0.2">
      <c r="B61" s="56" t="s">
        <v>86</v>
      </c>
      <c r="C61" s="106"/>
      <c r="D61" s="106"/>
      <c r="E61" s="116">
        <v>67564</v>
      </c>
      <c r="F61" s="66">
        <v>66552</v>
      </c>
      <c r="G61" s="66">
        <v>65030</v>
      </c>
      <c r="H61" s="66">
        <v>65030</v>
      </c>
      <c r="I61" s="66">
        <v>65030</v>
      </c>
      <c r="J61" s="66">
        <v>65030</v>
      </c>
      <c r="K61" s="66">
        <v>69030</v>
      </c>
      <c r="L61" s="66">
        <v>69030</v>
      </c>
      <c r="M61" s="66">
        <v>69030</v>
      </c>
      <c r="N61" s="66">
        <v>61730</v>
      </c>
      <c r="O61" s="66">
        <v>61401</v>
      </c>
      <c r="P61" s="66">
        <v>61401</v>
      </c>
      <c r="Q61" s="66">
        <v>61401</v>
      </c>
      <c r="R61" s="66">
        <v>65029</v>
      </c>
      <c r="S61" s="66">
        <v>65196</v>
      </c>
      <c r="T61" s="66">
        <v>64052</v>
      </c>
      <c r="U61" s="66">
        <v>64052</v>
      </c>
      <c r="V61" s="66">
        <v>64053</v>
      </c>
      <c r="W61" s="66">
        <v>64053</v>
      </c>
      <c r="X61" s="66">
        <v>64053</v>
      </c>
      <c r="Y61" s="66">
        <v>64053</v>
      </c>
      <c r="Z61" s="66">
        <v>64052</v>
      </c>
      <c r="AA61" s="66">
        <v>68211</v>
      </c>
      <c r="AB61" s="66">
        <v>68196</v>
      </c>
      <c r="AC61" s="66">
        <v>72235</v>
      </c>
      <c r="AD61" s="66">
        <v>73235</v>
      </c>
      <c r="AE61" s="66">
        <v>73235</v>
      </c>
      <c r="AF61" s="66">
        <v>67057</v>
      </c>
      <c r="AG61" s="66">
        <v>64052</v>
      </c>
      <c r="AH61" s="66">
        <v>59052</v>
      </c>
      <c r="AI61" s="66">
        <v>59053</v>
      </c>
      <c r="AJ61" s="117">
        <v>2030178</v>
      </c>
      <c r="AK61" s="115"/>
    </row>
    <row r="62" spans="1:37" ht="13.5" thickBot="1" x14ac:dyDescent="0.25">
      <c r="B62" s="118"/>
      <c r="C62" s="96" t="s">
        <v>87</v>
      </c>
      <c r="D62" s="96"/>
      <c r="E62" s="119">
        <v>0</v>
      </c>
      <c r="F62" s="120">
        <v>463</v>
      </c>
      <c r="G62" s="120">
        <v>1</v>
      </c>
      <c r="H62" s="120">
        <v>978</v>
      </c>
      <c r="I62" s="120">
        <v>977</v>
      </c>
      <c r="J62" s="120">
        <v>977</v>
      </c>
      <c r="K62" s="120">
        <v>1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79">
        <v>0</v>
      </c>
      <c r="R62" s="179">
        <v>4523</v>
      </c>
      <c r="S62" s="179">
        <v>0</v>
      </c>
      <c r="T62" s="179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-8000</v>
      </c>
      <c r="AJ62" s="121">
        <v>-80</v>
      </c>
      <c r="AK62" s="115"/>
    </row>
    <row r="63" spans="1:37" x14ac:dyDescent="0.2">
      <c r="B63" s="56" t="s">
        <v>85</v>
      </c>
      <c r="C63" s="106"/>
      <c r="D63" s="106" t="s">
        <v>141</v>
      </c>
      <c r="E63" s="113">
        <v>0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  <c r="K63" s="108">
        <v>3005</v>
      </c>
      <c r="L63" s="108">
        <v>3005</v>
      </c>
      <c r="M63" s="108">
        <v>0</v>
      </c>
      <c r="N63" s="108">
        <v>3006</v>
      </c>
      <c r="O63" s="108">
        <v>2918</v>
      </c>
      <c r="P63" s="108">
        <v>2918</v>
      </c>
      <c r="Q63" s="108">
        <v>2918</v>
      </c>
      <c r="R63" s="108">
        <v>2000</v>
      </c>
      <c r="S63" s="108">
        <v>0</v>
      </c>
      <c r="T63" s="108">
        <v>0</v>
      </c>
      <c r="U63" s="108">
        <v>0</v>
      </c>
      <c r="V63" s="108">
        <v>3006</v>
      </c>
      <c r="W63" s="108">
        <v>3006</v>
      </c>
      <c r="X63" s="108">
        <v>3006</v>
      </c>
      <c r="Y63" s="108">
        <v>3119</v>
      </c>
      <c r="Z63" s="108">
        <v>3006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17">
        <v>34913</v>
      </c>
      <c r="AK63" s="115"/>
    </row>
    <row r="64" spans="1:37" x14ac:dyDescent="0.2">
      <c r="B64" s="56" t="s">
        <v>86</v>
      </c>
      <c r="C64" s="106"/>
      <c r="D64" s="106"/>
      <c r="E64" s="11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3005</v>
      </c>
      <c r="L64" s="66">
        <v>3005</v>
      </c>
      <c r="M64" s="66">
        <v>0</v>
      </c>
      <c r="N64" s="66">
        <v>3006</v>
      </c>
      <c r="O64" s="66">
        <v>2918</v>
      </c>
      <c r="P64" s="66">
        <v>2918</v>
      </c>
      <c r="Q64" s="66">
        <v>2918</v>
      </c>
      <c r="R64" s="66">
        <v>2000</v>
      </c>
      <c r="S64" s="66">
        <v>0</v>
      </c>
      <c r="T64" s="66">
        <v>0</v>
      </c>
      <c r="U64" s="66">
        <v>0</v>
      </c>
      <c r="V64" s="66">
        <v>3006</v>
      </c>
      <c r="W64" s="66">
        <v>3006</v>
      </c>
      <c r="X64" s="66">
        <v>3006</v>
      </c>
      <c r="Y64" s="66">
        <v>3119</v>
      </c>
      <c r="Z64" s="66">
        <v>3006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117">
        <v>34913</v>
      </c>
      <c r="AK64" s="115"/>
    </row>
    <row r="65" spans="1:256" ht="13.5" thickBot="1" x14ac:dyDescent="0.25">
      <c r="B65" s="118"/>
      <c r="C65" s="96"/>
      <c r="D65" s="122"/>
      <c r="E65" s="119">
        <v>0</v>
      </c>
      <c r="F65" s="120">
        <v>0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0</v>
      </c>
      <c r="Q65" s="120">
        <v>0</v>
      </c>
      <c r="R65" s="120">
        <v>0</v>
      </c>
      <c r="S65" s="120">
        <v>0</v>
      </c>
      <c r="T65" s="120">
        <v>0</v>
      </c>
      <c r="U65" s="120">
        <v>0</v>
      </c>
      <c r="V65" s="120">
        <v>0</v>
      </c>
      <c r="W65" s="120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20">
        <v>0</v>
      </c>
      <c r="AH65" s="120">
        <v>0</v>
      </c>
      <c r="AI65" s="120">
        <v>0</v>
      </c>
      <c r="AJ65" s="121">
        <v>0</v>
      </c>
      <c r="AK65" s="115"/>
    </row>
    <row r="66" spans="1:256" x14ac:dyDescent="0.2">
      <c r="B66" s="56" t="s">
        <v>85</v>
      </c>
      <c r="C66" s="106"/>
      <c r="D66" s="106" t="s">
        <v>7</v>
      </c>
      <c r="E66" s="113">
        <v>5370</v>
      </c>
      <c r="F66" s="108">
        <v>5370</v>
      </c>
      <c r="G66" s="108">
        <v>5370</v>
      </c>
      <c r="H66" s="108">
        <v>5370</v>
      </c>
      <c r="I66" s="108">
        <v>5370</v>
      </c>
      <c r="J66" s="108">
        <v>5370</v>
      </c>
      <c r="K66" s="108">
        <v>5370</v>
      </c>
      <c r="L66" s="108">
        <v>5370</v>
      </c>
      <c r="M66" s="108">
        <v>5370</v>
      </c>
      <c r="N66" s="108">
        <v>5370</v>
      </c>
      <c r="O66" s="108">
        <v>5370</v>
      </c>
      <c r="P66" s="108">
        <v>5370</v>
      </c>
      <c r="Q66" s="108">
        <v>5370</v>
      </c>
      <c r="R66" s="108">
        <v>4055</v>
      </c>
      <c r="S66" s="108">
        <v>5000</v>
      </c>
      <c r="T66" s="108">
        <v>5000</v>
      </c>
      <c r="U66" s="108">
        <v>5000</v>
      </c>
      <c r="V66" s="108">
        <v>5000</v>
      </c>
      <c r="W66" s="108">
        <v>5000</v>
      </c>
      <c r="X66" s="108">
        <v>5000</v>
      </c>
      <c r="Y66" s="108">
        <v>5000</v>
      </c>
      <c r="Z66" s="108">
        <v>5000</v>
      </c>
      <c r="AA66" s="108">
        <v>5000</v>
      </c>
      <c r="AB66" s="108">
        <v>5000</v>
      </c>
      <c r="AC66" s="108">
        <v>3500</v>
      </c>
      <c r="AD66" s="108">
        <v>3500</v>
      </c>
      <c r="AE66" s="108">
        <v>3500</v>
      </c>
      <c r="AF66" s="108">
        <v>3500</v>
      </c>
      <c r="AG66" s="108">
        <v>3500</v>
      </c>
      <c r="AH66" s="108">
        <v>3500</v>
      </c>
      <c r="AI66" s="108">
        <v>3500</v>
      </c>
      <c r="AJ66" s="117">
        <v>148365</v>
      </c>
      <c r="AK66" s="115"/>
    </row>
    <row r="67" spans="1:256" x14ac:dyDescent="0.2">
      <c r="B67" s="56" t="s">
        <v>86</v>
      </c>
      <c r="C67" s="106"/>
      <c r="D67" s="106"/>
      <c r="E67" s="116">
        <v>5370</v>
      </c>
      <c r="F67" s="66">
        <v>5370</v>
      </c>
      <c r="G67" s="66">
        <v>5370</v>
      </c>
      <c r="H67" s="66">
        <v>5370</v>
      </c>
      <c r="I67" s="66">
        <v>5370</v>
      </c>
      <c r="J67" s="66">
        <v>5370</v>
      </c>
      <c r="K67" s="66">
        <v>5370</v>
      </c>
      <c r="L67" s="66">
        <v>5370</v>
      </c>
      <c r="M67" s="66">
        <v>5370</v>
      </c>
      <c r="N67" s="66">
        <v>5370</v>
      </c>
      <c r="O67" s="66">
        <v>5370</v>
      </c>
      <c r="P67" s="66">
        <v>5370</v>
      </c>
      <c r="Q67" s="66">
        <v>5370</v>
      </c>
      <c r="R67" s="66">
        <v>5370</v>
      </c>
      <c r="S67" s="66">
        <v>5000</v>
      </c>
      <c r="T67" s="66">
        <v>5000</v>
      </c>
      <c r="U67" s="66">
        <v>5000</v>
      </c>
      <c r="V67" s="66">
        <v>5000</v>
      </c>
      <c r="W67" s="66">
        <v>5000</v>
      </c>
      <c r="X67" s="66">
        <v>5000</v>
      </c>
      <c r="Y67" s="66">
        <v>5000</v>
      </c>
      <c r="Z67" s="66">
        <v>5000</v>
      </c>
      <c r="AA67" s="66">
        <v>5000</v>
      </c>
      <c r="AB67" s="66">
        <v>5000</v>
      </c>
      <c r="AC67" s="66">
        <v>3500</v>
      </c>
      <c r="AD67" s="66">
        <v>3500</v>
      </c>
      <c r="AE67" s="66">
        <v>3500</v>
      </c>
      <c r="AF67" s="66">
        <v>3500</v>
      </c>
      <c r="AG67" s="66">
        <v>3500</v>
      </c>
      <c r="AH67" s="66">
        <v>3500</v>
      </c>
      <c r="AI67" s="66">
        <v>3500</v>
      </c>
      <c r="AJ67" s="117">
        <v>149680</v>
      </c>
      <c r="AK67" s="115"/>
    </row>
    <row r="68" spans="1:256" ht="13.5" thickBot="1" x14ac:dyDescent="0.25">
      <c r="B68" s="56"/>
      <c r="C68" s="96" t="s">
        <v>88</v>
      </c>
      <c r="D68" s="106"/>
      <c r="E68" s="119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1315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20">
        <v>0</v>
      </c>
      <c r="AH68" s="120">
        <v>0</v>
      </c>
      <c r="AI68" s="120">
        <v>0</v>
      </c>
      <c r="AJ68" s="117">
        <v>1315</v>
      </c>
      <c r="AK68" s="115"/>
    </row>
    <row r="69" spans="1:256" x14ac:dyDescent="0.2">
      <c r="B69" s="37" t="s">
        <v>85</v>
      </c>
      <c r="C69" s="112"/>
      <c r="D69" s="112" t="s">
        <v>74</v>
      </c>
      <c r="E69" s="113">
        <v>1399</v>
      </c>
      <c r="F69" s="108">
        <v>1399</v>
      </c>
      <c r="G69" s="108">
        <v>1399</v>
      </c>
      <c r="H69" s="108">
        <v>1399</v>
      </c>
      <c r="I69" s="108">
        <v>1399</v>
      </c>
      <c r="J69" s="108">
        <v>1399</v>
      </c>
      <c r="K69" s="108">
        <v>1399</v>
      </c>
      <c r="L69" s="108">
        <v>1300</v>
      </c>
      <c r="M69" s="108">
        <v>1300</v>
      </c>
      <c r="N69" s="108">
        <v>1300</v>
      </c>
      <c r="O69" s="108">
        <v>1225</v>
      </c>
      <c r="P69" s="108">
        <v>1225</v>
      </c>
      <c r="Q69" s="108">
        <v>1225</v>
      </c>
      <c r="R69" s="108">
        <v>1225</v>
      </c>
      <c r="S69" s="108">
        <v>1225</v>
      </c>
      <c r="T69" s="108">
        <v>1225</v>
      </c>
      <c r="U69" s="108">
        <v>1225</v>
      </c>
      <c r="V69" s="108">
        <v>1400</v>
      </c>
      <c r="W69" s="108">
        <v>1400</v>
      </c>
      <c r="X69" s="108">
        <v>1400</v>
      </c>
      <c r="Y69" s="108">
        <v>1400</v>
      </c>
      <c r="Z69" s="108">
        <v>1400</v>
      </c>
      <c r="AA69" s="108">
        <v>1400</v>
      </c>
      <c r="AB69" s="108">
        <v>1400</v>
      </c>
      <c r="AC69" s="108">
        <v>1350</v>
      </c>
      <c r="AD69" s="108">
        <v>1350</v>
      </c>
      <c r="AE69" s="108">
        <v>1350</v>
      </c>
      <c r="AF69" s="108">
        <v>1350</v>
      </c>
      <c r="AG69" s="108">
        <v>1356</v>
      </c>
      <c r="AH69" s="108">
        <v>1356</v>
      </c>
      <c r="AI69" s="108">
        <v>1356</v>
      </c>
      <c r="AJ69" s="114">
        <v>41536</v>
      </c>
      <c r="AK69" s="115"/>
    </row>
    <row r="70" spans="1:256" x14ac:dyDescent="0.2">
      <c r="B70" s="56" t="s">
        <v>86</v>
      </c>
      <c r="C70" s="106"/>
      <c r="D70" s="106"/>
      <c r="E70" s="116">
        <v>1399</v>
      </c>
      <c r="F70" s="66">
        <v>1399</v>
      </c>
      <c r="G70" s="66">
        <v>1399</v>
      </c>
      <c r="H70" s="66">
        <v>1399</v>
      </c>
      <c r="I70" s="66">
        <v>1399</v>
      </c>
      <c r="J70" s="66">
        <v>1399</v>
      </c>
      <c r="K70" s="66">
        <v>1399</v>
      </c>
      <c r="L70" s="66">
        <v>1300</v>
      </c>
      <c r="M70" s="66">
        <v>1300</v>
      </c>
      <c r="N70" s="66">
        <v>1300</v>
      </c>
      <c r="O70" s="66">
        <v>1225</v>
      </c>
      <c r="P70" s="66">
        <v>1225</v>
      </c>
      <c r="Q70" s="66">
        <v>1225</v>
      </c>
      <c r="R70" s="66">
        <v>1225</v>
      </c>
      <c r="S70" s="66">
        <v>1225</v>
      </c>
      <c r="T70" s="66">
        <v>1225</v>
      </c>
      <c r="U70" s="66">
        <v>1225</v>
      </c>
      <c r="V70" s="66">
        <v>1400</v>
      </c>
      <c r="W70" s="66">
        <v>1400</v>
      </c>
      <c r="X70" s="66">
        <v>1400</v>
      </c>
      <c r="Y70" s="66">
        <v>1400</v>
      </c>
      <c r="Z70" s="66">
        <v>1400</v>
      </c>
      <c r="AA70" s="66">
        <v>1400</v>
      </c>
      <c r="AB70" s="66">
        <v>1400</v>
      </c>
      <c r="AC70" s="66">
        <v>1400</v>
      </c>
      <c r="AD70" s="66">
        <v>1400</v>
      </c>
      <c r="AE70" s="66">
        <v>1350</v>
      </c>
      <c r="AF70" s="66">
        <v>1350</v>
      </c>
      <c r="AG70" s="66">
        <v>1356</v>
      </c>
      <c r="AH70" s="66">
        <v>1356</v>
      </c>
      <c r="AI70" s="66">
        <v>1356</v>
      </c>
      <c r="AJ70" s="117">
        <v>41636</v>
      </c>
      <c r="AK70" s="115"/>
    </row>
    <row r="71" spans="1:256" ht="13.5" thickBot="1" x14ac:dyDescent="0.25">
      <c r="B71" s="118"/>
      <c r="C71" s="96" t="s">
        <v>89</v>
      </c>
      <c r="D71" s="96"/>
      <c r="E71" s="11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50</v>
      </c>
      <c r="AD71" s="109">
        <v>50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21">
        <v>100</v>
      </c>
      <c r="AK71" s="115"/>
    </row>
    <row r="72" spans="1:256" x14ac:dyDescent="0.2">
      <c r="B72" s="56" t="s">
        <v>85</v>
      </c>
      <c r="C72" s="106"/>
      <c r="D72" s="106" t="s">
        <v>6</v>
      </c>
      <c r="E72" s="113">
        <v>0</v>
      </c>
      <c r="F72" s="108">
        <v>0</v>
      </c>
      <c r="G72" s="108">
        <v>0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17">
        <v>0</v>
      </c>
      <c r="AK72" s="115"/>
      <c r="IV72" s="113"/>
    </row>
    <row r="73" spans="1:256" x14ac:dyDescent="0.2">
      <c r="B73" s="56" t="s">
        <v>86</v>
      </c>
      <c r="C73" s="106"/>
      <c r="D73" s="106"/>
      <c r="E73" s="11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117">
        <v>0</v>
      </c>
      <c r="AK73" s="115"/>
      <c r="IV73" s="116"/>
    </row>
    <row r="74" spans="1:256" ht="13.5" thickBot="1" x14ac:dyDescent="0.25">
      <c r="B74" s="56"/>
      <c r="C74" s="96" t="s">
        <v>90</v>
      </c>
      <c r="D74" s="106"/>
      <c r="E74" s="11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9">
        <v>0</v>
      </c>
      <c r="L74" s="109">
        <v>0</v>
      </c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109">
        <v>0</v>
      </c>
      <c r="S74" s="109">
        <v>0</v>
      </c>
      <c r="T74" s="109">
        <v>0</v>
      </c>
      <c r="U74" s="109">
        <v>0</v>
      </c>
      <c r="V74" s="109">
        <v>0</v>
      </c>
      <c r="W74" s="109">
        <v>0</v>
      </c>
      <c r="X74" s="109">
        <v>0</v>
      </c>
      <c r="Y74" s="109">
        <v>0</v>
      </c>
      <c r="Z74" s="109">
        <v>0</v>
      </c>
      <c r="AA74" s="109">
        <v>0</v>
      </c>
      <c r="AB74" s="109">
        <v>0</v>
      </c>
      <c r="AC74" s="109">
        <v>0</v>
      </c>
      <c r="AD74" s="109">
        <v>0</v>
      </c>
      <c r="AE74" s="109">
        <v>0</v>
      </c>
      <c r="AF74" s="109">
        <v>0</v>
      </c>
      <c r="AG74" s="109">
        <v>0</v>
      </c>
      <c r="AH74" s="109">
        <v>0</v>
      </c>
      <c r="AI74" s="109">
        <v>0</v>
      </c>
      <c r="AJ74" s="117">
        <v>0</v>
      </c>
      <c r="AK74" s="115"/>
    </row>
    <row r="75" spans="1:256" x14ac:dyDescent="0.2">
      <c r="B75" s="37" t="s">
        <v>85</v>
      </c>
      <c r="C75" s="112"/>
      <c r="D75" s="38" t="s">
        <v>77</v>
      </c>
      <c r="E75" s="113">
        <v>2278</v>
      </c>
      <c r="F75" s="108">
        <v>2278</v>
      </c>
      <c r="G75" s="108">
        <v>2278</v>
      </c>
      <c r="H75" s="108">
        <v>3278</v>
      </c>
      <c r="I75" s="108">
        <v>3278</v>
      </c>
      <c r="J75" s="108">
        <v>3278</v>
      </c>
      <c r="K75" s="108">
        <v>3278</v>
      </c>
      <c r="L75" s="108">
        <v>3278</v>
      </c>
      <c r="M75" s="108">
        <v>3778</v>
      </c>
      <c r="N75" s="108">
        <v>3778</v>
      </c>
      <c r="O75" s="108">
        <v>3778</v>
      </c>
      <c r="P75" s="108">
        <v>3778</v>
      </c>
      <c r="Q75" s="108">
        <v>3778</v>
      </c>
      <c r="R75" s="108">
        <v>3778</v>
      </c>
      <c r="S75" s="108">
        <v>3778</v>
      </c>
      <c r="T75" s="108">
        <v>3778</v>
      </c>
      <c r="U75" s="108">
        <v>3778</v>
      </c>
      <c r="V75" s="108">
        <v>3778</v>
      </c>
      <c r="W75" s="108">
        <v>3778</v>
      </c>
      <c r="X75" s="108">
        <v>3778</v>
      </c>
      <c r="Y75" s="108">
        <v>3778</v>
      </c>
      <c r="Z75" s="108">
        <v>3778</v>
      </c>
      <c r="AA75" s="108">
        <v>3778</v>
      </c>
      <c r="AB75" s="108">
        <v>3778</v>
      </c>
      <c r="AC75" s="108">
        <v>4112</v>
      </c>
      <c r="AD75" s="108">
        <v>4112</v>
      </c>
      <c r="AE75" s="108">
        <v>4112</v>
      </c>
      <c r="AF75" s="108">
        <v>3500</v>
      </c>
      <c r="AG75" s="108">
        <v>3500</v>
      </c>
      <c r="AH75" s="108">
        <v>3500</v>
      </c>
      <c r="AI75" s="108">
        <v>3500</v>
      </c>
      <c r="AJ75" s="114">
        <v>110008</v>
      </c>
      <c r="AK75" s="115"/>
    </row>
    <row r="76" spans="1:256" x14ac:dyDescent="0.2">
      <c r="A76" s="2"/>
      <c r="B76" s="123" t="s">
        <v>86</v>
      </c>
      <c r="C76" s="106"/>
      <c r="D76" s="106"/>
      <c r="E76" s="116">
        <v>2278</v>
      </c>
      <c r="F76" s="66">
        <v>2278</v>
      </c>
      <c r="G76" s="66">
        <v>2278</v>
      </c>
      <c r="H76" s="66">
        <v>3278</v>
      </c>
      <c r="I76" s="66">
        <v>3278</v>
      </c>
      <c r="J76" s="66">
        <v>3278</v>
      </c>
      <c r="K76" s="66">
        <v>3278</v>
      </c>
      <c r="L76" s="66">
        <v>3278</v>
      </c>
      <c r="M76" s="66">
        <v>3778</v>
      </c>
      <c r="N76" s="66">
        <v>3778</v>
      </c>
      <c r="O76" s="66">
        <v>3778</v>
      </c>
      <c r="P76" s="66">
        <v>3778</v>
      </c>
      <c r="Q76" s="66">
        <v>3778</v>
      </c>
      <c r="R76" s="66">
        <v>3778</v>
      </c>
      <c r="S76" s="66">
        <v>3778</v>
      </c>
      <c r="T76" s="66">
        <v>3778</v>
      </c>
      <c r="U76" s="66">
        <v>3778</v>
      </c>
      <c r="V76" s="66">
        <v>3778</v>
      </c>
      <c r="W76" s="66">
        <v>3778</v>
      </c>
      <c r="X76" s="66">
        <v>3778</v>
      </c>
      <c r="Y76" s="66">
        <v>3778</v>
      </c>
      <c r="Z76" s="66">
        <v>3778</v>
      </c>
      <c r="AA76" s="66">
        <v>3778</v>
      </c>
      <c r="AB76" s="66">
        <v>3778</v>
      </c>
      <c r="AC76" s="66">
        <v>4112</v>
      </c>
      <c r="AD76" s="66">
        <v>4112</v>
      </c>
      <c r="AE76" s="66">
        <v>4112</v>
      </c>
      <c r="AF76" s="66">
        <v>3500</v>
      </c>
      <c r="AG76" s="66">
        <v>3500</v>
      </c>
      <c r="AH76" s="66">
        <v>3500</v>
      </c>
      <c r="AI76" s="66">
        <v>3500</v>
      </c>
      <c r="AJ76" s="117">
        <v>110008</v>
      </c>
      <c r="AK76" s="115"/>
    </row>
    <row r="77" spans="1:256" ht="13.5" thickBot="1" x14ac:dyDescent="0.25">
      <c r="B77" s="118"/>
      <c r="C77" s="96" t="s">
        <v>91</v>
      </c>
      <c r="D77" s="96"/>
      <c r="E77" s="1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117">
        <v>0</v>
      </c>
      <c r="AK77" s="115"/>
    </row>
    <row r="78" spans="1:256" x14ac:dyDescent="0.2">
      <c r="B78" s="37" t="s">
        <v>85</v>
      </c>
      <c r="C78" s="112"/>
      <c r="D78" s="38" t="s">
        <v>64</v>
      </c>
      <c r="E78" s="113">
        <v>0</v>
      </c>
      <c r="F78" s="108">
        <v>0</v>
      </c>
      <c r="G78" s="108">
        <v>0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14">
        <v>0</v>
      </c>
      <c r="AK78" s="9"/>
    </row>
    <row r="79" spans="1:256" x14ac:dyDescent="0.2">
      <c r="A79" s="2"/>
      <c r="B79" s="123" t="s">
        <v>86</v>
      </c>
      <c r="C79" s="106"/>
      <c r="D79" s="106"/>
      <c r="E79" s="11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117">
        <v>0</v>
      </c>
      <c r="AK79" s="9"/>
    </row>
    <row r="80" spans="1:256" ht="13.5" thickBot="1" x14ac:dyDescent="0.25">
      <c r="B80" s="118"/>
      <c r="C80" s="96" t="s">
        <v>92</v>
      </c>
      <c r="D80" s="96"/>
      <c r="E80" s="125">
        <v>0</v>
      </c>
      <c r="F80" s="126">
        <v>0</v>
      </c>
      <c r="G80" s="126">
        <v>0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6">
        <v>0</v>
      </c>
      <c r="W80" s="126">
        <v>0</v>
      </c>
      <c r="X80" s="126">
        <v>0</v>
      </c>
      <c r="Y80" s="126">
        <v>0</v>
      </c>
      <c r="Z80" s="126">
        <v>0</v>
      </c>
      <c r="AA80" s="126">
        <v>0</v>
      </c>
      <c r="AB80" s="126">
        <v>0</v>
      </c>
      <c r="AC80" s="126">
        <v>0</v>
      </c>
      <c r="AD80" s="126">
        <v>0</v>
      </c>
      <c r="AE80" s="126">
        <v>0</v>
      </c>
      <c r="AF80" s="126">
        <v>0</v>
      </c>
      <c r="AG80" s="126">
        <v>0</v>
      </c>
      <c r="AH80" s="126">
        <v>0</v>
      </c>
      <c r="AI80" s="126">
        <v>0</v>
      </c>
      <c r="AJ80" s="121">
        <v>0</v>
      </c>
      <c r="AK80" s="9"/>
    </row>
    <row r="81" spans="1:37" x14ac:dyDescent="0.2">
      <c r="E81" s="99"/>
      <c r="AJ81" s="9"/>
      <c r="AK81" s="9"/>
    </row>
    <row r="82" spans="1:37" x14ac:dyDescent="0.2">
      <c r="D82" s="127" t="s">
        <v>93</v>
      </c>
      <c r="E82" s="128">
        <v>76611</v>
      </c>
      <c r="F82" s="128">
        <v>75136</v>
      </c>
      <c r="G82" s="128">
        <v>74076</v>
      </c>
      <c r="H82" s="128">
        <v>74099</v>
      </c>
      <c r="I82" s="128">
        <v>74100</v>
      </c>
      <c r="J82" s="128">
        <v>74100</v>
      </c>
      <c r="K82" s="128">
        <v>82081</v>
      </c>
      <c r="L82" s="128">
        <v>81983</v>
      </c>
      <c r="M82" s="128">
        <v>79478</v>
      </c>
      <c r="N82" s="128">
        <v>75184</v>
      </c>
      <c r="O82" s="128">
        <v>74692</v>
      </c>
      <c r="P82" s="128">
        <v>74692</v>
      </c>
      <c r="Q82" s="128">
        <v>74692</v>
      </c>
      <c r="R82" s="128">
        <v>71564</v>
      </c>
      <c r="S82" s="128">
        <v>75199</v>
      </c>
      <c r="T82" s="128">
        <v>74055</v>
      </c>
      <c r="U82" s="128">
        <v>74055</v>
      </c>
      <c r="V82" s="128">
        <v>77237</v>
      </c>
      <c r="W82" s="128">
        <v>77237</v>
      </c>
      <c r="X82" s="128">
        <v>77237</v>
      </c>
      <c r="Y82" s="128">
        <v>77350</v>
      </c>
      <c r="Z82" s="128">
        <v>77236</v>
      </c>
      <c r="AA82" s="128">
        <v>78389</v>
      </c>
      <c r="AB82" s="128">
        <v>78374</v>
      </c>
      <c r="AC82" s="128">
        <v>81197</v>
      </c>
      <c r="AD82" s="128">
        <v>82197</v>
      </c>
      <c r="AE82" s="128">
        <v>82197</v>
      </c>
      <c r="AF82" s="128">
        <v>75407</v>
      </c>
      <c r="AG82" s="128">
        <v>72408</v>
      </c>
      <c r="AH82" s="128">
        <v>67408</v>
      </c>
      <c r="AI82" s="128">
        <v>75409</v>
      </c>
      <c r="AJ82" s="25">
        <v>2365080</v>
      </c>
      <c r="AK82" s="9"/>
    </row>
    <row r="83" spans="1:37" x14ac:dyDescent="0.2">
      <c r="D83" s="127" t="s">
        <v>94</v>
      </c>
      <c r="E83" s="128">
        <v>76611</v>
      </c>
      <c r="F83" s="128">
        <v>75599</v>
      </c>
      <c r="G83" s="128">
        <v>74077</v>
      </c>
      <c r="H83" s="128">
        <v>75077</v>
      </c>
      <c r="I83" s="128">
        <v>75077</v>
      </c>
      <c r="J83" s="128">
        <v>75077</v>
      </c>
      <c r="K83" s="128">
        <v>82082</v>
      </c>
      <c r="L83" s="128">
        <v>81983</v>
      </c>
      <c r="M83" s="128">
        <v>79478</v>
      </c>
      <c r="N83" s="128">
        <v>75184</v>
      </c>
      <c r="O83" s="128">
        <v>74692</v>
      </c>
      <c r="P83" s="128">
        <v>74692</v>
      </c>
      <c r="Q83" s="128">
        <v>74692</v>
      </c>
      <c r="R83" s="128">
        <v>77402</v>
      </c>
      <c r="S83" s="128">
        <v>75199</v>
      </c>
      <c r="T83" s="128">
        <v>74055</v>
      </c>
      <c r="U83" s="128">
        <v>74055</v>
      </c>
      <c r="V83" s="128">
        <v>77237</v>
      </c>
      <c r="W83" s="128">
        <v>77237</v>
      </c>
      <c r="X83" s="128">
        <v>77237</v>
      </c>
      <c r="Y83" s="128">
        <v>77350</v>
      </c>
      <c r="Z83" s="128">
        <v>77236</v>
      </c>
      <c r="AA83" s="128">
        <v>78389</v>
      </c>
      <c r="AB83" s="128">
        <v>78374</v>
      </c>
      <c r="AC83" s="128">
        <v>81247</v>
      </c>
      <c r="AD83" s="128">
        <v>82247</v>
      </c>
      <c r="AE83" s="128">
        <v>82197</v>
      </c>
      <c r="AF83" s="128">
        <v>75407</v>
      </c>
      <c r="AG83" s="128">
        <v>72408</v>
      </c>
      <c r="AH83" s="128">
        <v>67408</v>
      </c>
      <c r="AI83" s="128">
        <v>67409</v>
      </c>
      <c r="AJ83" s="25">
        <v>2366415</v>
      </c>
      <c r="AK83" s="9"/>
    </row>
    <row r="84" spans="1:37" x14ac:dyDescent="0.2">
      <c r="E84" s="75"/>
      <c r="M84" s="32"/>
      <c r="AJ84" s="32">
        <v>-1335</v>
      </c>
    </row>
    <row r="85" spans="1:37" x14ac:dyDescent="0.2">
      <c r="A85" s="2" t="s">
        <v>150</v>
      </c>
      <c r="E85" s="75"/>
      <c r="M85" s="32"/>
      <c r="AJ85" s="32"/>
    </row>
    <row r="86" spans="1:37" ht="13.5" thickBot="1" x14ac:dyDescent="0.25">
      <c r="E86" s="75"/>
      <c r="M86" s="32"/>
      <c r="AJ86" s="32"/>
    </row>
    <row r="87" spans="1:37" x14ac:dyDescent="0.2">
      <c r="B87" s="37" t="s">
        <v>85</v>
      </c>
      <c r="C87" s="112"/>
      <c r="D87" s="38" t="s">
        <v>139</v>
      </c>
      <c r="E87" s="113">
        <v>1000</v>
      </c>
      <c r="F87" s="108">
        <v>1000</v>
      </c>
      <c r="G87" s="108">
        <v>1000</v>
      </c>
      <c r="H87" s="108">
        <v>1000</v>
      </c>
      <c r="I87" s="108">
        <v>1000</v>
      </c>
      <c r="J87" s="108">
        <v>1000</v>
      </c>
      <c r="K87" s="108">
        <v>1000</v>
      </c>
      <c r="L87" s="108">
        <v>1000</v>
      </c>
      <c r="M87" s="108">
        <v>1000</v>
      </c>
      <c r="N87" s="108">
        <v>1000</v>
      </c>
      <c r="O87" s="108">
        <v>1800</v>
      </c>
      <c r="P87" s="108">
        <v>1800</v>
      </c>
      <c r="Q87" s="108">
        <v>1800</v>
      </c>
      <c r="R87" s="108">
        <v>1800</v>
      </c>
      <c r="S87" s="108">
        <v>1800</v>
      </c>
      <c r="T87" s="108">
        <v>1800</v>
      </c>
      <c r="U87" s="108">
        <v>1800</v>
      </c>
      <c r="V87" s="108">
        <v>1800</v>
      </c>
      <c r="W87" s="108">
        <v>1800</v>
      </c>
      <c r="X87" s="108">
        <v>1800</v>
      </c>
      <c r="Y87" s="108">
        <v>1800</v>
      </c>
      <c r="Z87" s="108">
        <v>1800</v>
      </c>
      <c r="AA87" s="108">
        <v>1800</v>
      </c>
      <c r="AB87" s="108">
        <v>1800</v>
      </c>
      <c r="AC87" s="108">
        <v>1800</v>
      </c>
      <c r="AD87" s="108">
        <v>1800</v>
      </c>
      <c r="AE87" s="108">
        <v>1800</v>
      </c>
      <c r="AF87" s="108">
        <v>1800</v>
      </c>
      <c r="AG87" s="108">
        <v>1800</v>
      </c>
      <c r="AH87" s="108">
        <v>1800</v>
      </c>
      <c r="AI87" s="108">
        <v>1800</v>
      </c>
      <c r="AJ87" s="114">
        <v>47800</v>
      </c>
    </row>
    <row r="88" spans="1:37" x14ac:dyDescent="0.2">
      <c r="B88" s="123" t="s">
        <v>86</v>
      </c>
      <c r="C88" s="106"/>
      <c r="D88" s="106"/>
      <c r="E88" s="116">
        <v>1000</v>
      </c>
      <c r="F88" s="66">
        <v>1000</v>
      </c>
      <c r="G88" s="66">
        <v>1000</v>
      </c>
      <c r="H88" s="66">
        <v>1000</v>
      </c>
      <c r="I88" s="66">
        <v>1000</v>
      </c>
      <c r="J88" s="66">
        <v>1000</v>
      </c>
      <c r="K88" s="66">
        <v>1000</v>
      </c>
      <c r="L88" s="66">
        <v>1000</v>
      </c>
      <c r="M88" s="66">
        <v>1000</v>
      </c>
      <c r="N88" s="66">
        <v>1000</v>
      </c>
      <c r="O88" s="66">
        <v>1800</v>
      </c>
      <c r="P88" s="66">
        <v>1800</v>
      </c>
      <c r="Q88" s="66">
        <v>1800</v>
      </c>
      <c r="R88" s="66">
        <v>1800</v>
      </c>
      <c r="S88" s="66">
        <v>1800</v>
      </c>
      <c r="T88" s="66">
        <v>1800</v>
      </c>
      <c r="U88" s="66">
        <v>1800</v>
      </c>
      <c r="V88" s="66">
        <v>1800</v>
      </c>
      <c r="W88" s="66">
        <v>1800</v>
      </c>
      <c r="X88" s="66">
        <v>1800</v>
      </c>
      <c r="Y88" s="66">
        <v>1800</v>
      </c>
      <c r="Z88" s="66">
        <v>1800</v>
      </c>
      <c r="AA88" s="66">
        <v>1800</v>
      </c>
      <c r="AB88" s="66">
        <v>1800</v>
      </c>
      <c r="AC88" s="66">
        <v>1800</v>
      </c>
      <c r="AD88" s="66">
        <v>1800</v>
      </c>
      <c r="AE88" s="66">
        <v>1800</v>
      </c>
      <c r="AF88" s="66">
        <v>1800</v>
      </c>
      <c r="AG88" s="66">
        <v>1800</v>
      </c>
      <c r="AH88" s="66">
        <v>1800</v>
      </c>
      <c r="AI88" s="66">
        <v>1800</v>
      </c>
      <c r="AJ88" s="117">
        <v>47800</v>
      </c>
    </row>
    <row r="89" spans="1:37" ht="13.5" thickBot="1" x14ac:dyDescent="0.25">
      <c r="B89" s="118"/>
      <c r="C89" s="96" t="s">
        <v>144</v>
      </c>
      <c r="D89" s="96"/>
      <c r="E89" s="125">
        <v>0</v>
      </c>
      <c r="F89" s="126">
        <v>0</v>
      </c>
      <c r="G89" s="126">
        <v>0</v>
      </c>
      <c r="H89" s="126">
        <v>0</v>
      </c>
      <c r="I89" s="126">
        <v>0</v>
      </c>
      <c r="J89" s="126">
        <v>0</v>
      </c>
      <c r="K89" s="126">
        <v>0</v>
      </c>
      <c r="L89" s="126">
        <v>0</v>
      </c>
      <c r="M89" s="126">
        <v>0</v>
      </c>
      <c r="N89" s="126">
        <v>0</v>
      </c>
      <c r="O89" s="126">
        <v>0</v>
      </c>
      <c r="P89" s="126">
        <v>0</v>
      </c>
      <c r="Q89" s="126">
        <v>0</v>
      </c>
      <c r="R89" s="126">
        <v>0</v>
      </c>
      <c r="S89" s="126">
        <v>0</v>
      </c>
      <c r="T89" s="126">
        <v>0</v>
      </c>
      <c r="U89" s="126">
        <v>0</v>
      </c>
      <c r="V89" s="126">
        <v>0</v>
      </c>
      <c r="W89" s="126">
        <v>0</v>
      </c>
      <c r="X89" s="126">
        <v>0</v>
      </c>
      <c r="Y89" s="126">
        <v>0</v>
      </c>
      <c r="Z89" s="126">
        <v>0</v>
      </c>
      <c r="AA89" s="126">
        <v>0</v>
      </c>
      <c r="AB89" s="126">
        <v>0</v>
      </c>
      <c r="AC89" s="126">
        <v>0</v>
      </c>
      <c r="AD89" s="126">
        <v>0</v>
      </c>
      <c r="AE89" s="126">
        <v>0</v>
      </c>
      <c r="AF89" s="126">
        <v>0</v>
      </c>
      <c r="AG89" s="126">
        <v>0</v>
      </c>
      <c r="AH89" s="126">
        <v>0</v>
      </c>
      <c r="AI89" s="126">
        <v>0</v>
      </c>
      <c r="AJ89" s="121">
        <v>0</v>
      </c>
    </row>
    <row r="90" spans="1:37" x14ac:dyDescent="0.2">
      <c r="A90" s="2"/>
      <c r="B90" s="2"/>
      <c r="E90" s="75"/>
    </row>
    <row r="91" spans="1:37" s="183" customFormat="1" x14ac:dyDescent="0.2">
      <c r="C91" s="184"/>
      <c r="D91" s="184" t="s">
        <v>145</v>
      </c>
      <c r="E91" s="177">
        <v>44052</v>
      </c>
      <c r="F91" s="185">
        <v>44052</v>
      </c>
      <c r="G91" s="183">
        <v>45030</v>
      </c>
      <c r="H91" s="183">
        <v>45030</v>
      </c>
      <c r="I91" s="183">
        <v>45030</v>
      </c>
      <c r="J91" s="183">
        <v>45030</v>
      </c>
      <c r="K91" s="183">
        <v>45030</v>
      </c>
      <c r="L91" s="183">
        <v>45030</v>
      </c>
      <c r="M91" s="183">
        <v>45030</v>
      </c>
      <c r="N91" s="183">
        <v>41730</v>
      </c>
      <c r="O91" s="183">
        <v>41401</v>
      </c>
      <c r="P91" s="183">
        <v>41401</v>
      </c>
      <c r="Q91" s="183">
        <v>41401</v>
      </c>
      <c r="R91" s="183">
        <v>45029</v>
      </c>
      <c r="S91" s="183">
        <v>44052</v>
      </c>
      <c r="T91" s="183">
        <v>44052</v>
      </c>
      <c r="U91" s="183">
        <v>44052</v>
      </c>
      <c r="V91" s="183">
        <v>44053</v>
      </c>
      <c r="W91" s="183">
        <v>44053</v>
      </c>
      <c r="X91" s="183">
        <v>44053</v>
      </c>
      <c r="Y91" s="183">
        <v>44053</v>
      </c>
      <c r="Z91" s="183">
        <v>44052</v>
      </c>
      <c r="AA91" s="183">
        <v>48211</v>
      </c>
      <c r="AB91" s="183">
        <v>48196</v>
      </c>
      <c r="AC91" s="183">
        <v>52235</v>
      </c>
      <c r="AD91" s="183">
        <v>53235</v>
      </c>
      <c r="AE91" s="183">
        <v>53235</v>
      </c>
      <c r="AF91" s="183">
        <v>44052</v>
      </c>
      <c r="AG91" s="183">
        <v>44052</v>
      </c>
      <c r="AH91" s="183">
        <v>44052</v>
      </c>
      <c r="AI91" s="183">
        <v>44053</v>
      </c>
    </row>
    <row r="92" spans="1:37" x14ac:dyDescent="0.2">
      <c r="A92" s="2" t="s">
        <v>146</v>
      </c>
      <c r="B92" s="2"/>
      <c r="C92" s="186"/>
      <c r="D92" s="186" t="s">
        <v>147</v>
      </c>
      <c r="E92" s="32">
        <v>44052</v>
      </c>
      <c r="F92" s="32">
        <v>44052</v>
      </c>
      <c r="G92" s="32">
        <v>45029</v>
      </c>
      <c r="H92" s="32">
        <v>44052</v>
      </c>
      <c r="I92" s="32">
        <v>44053</v>
      </c>
      <c r="J92" s="32">
        <v>44053</v>
      </c>
      <c r="K92" s="32">
        <v>45029</v>
      </c>
      <c r="L92" s="32">
        <v>45030</v>
      </c>
      <c r="M92" s="32">
        <v>45030</v>
      </c>
      <c r="N92" s="32">
        <v>41730</v>
      </c>
      <c r="O92" s="32">
        <v>41401</v>
      </c>
      <c r="P92" s="32">
        <v>41401</v>
      </c>
      <c r="Q92" s="32">
        <v>41401</v>
      </c>
      <c r="R92" s="32">
        <v>44179</v>
      </c>
      <c r="S92" s="32">
        <v>44052</v>
      </c>
      <c r="T92" s="32">
        <v>44052</v>
      </c>
      <c r="U92" s="32">
        <v>44052</v>
      </c>
      <c r="V92" s="32">
        <v>44053</v>
      </c>
      <c r="W92" s="32">
        <v>44053</v>
      </c>
      <c r="X92" s="32">
        <v>44053</v>
      </c>
      <c r="Y92" s="32">
        <v>44053</v>
      </c>
      <c r="Z92" s="32">
        <v>44052</v>
      </c>
      <c r="AA92" s="32">
        <v>44211</v>
      </c>
      <c r="AB92" s="32">
        <v>48196</v>
      </c>
      <c r="AC92" s="32">
        <v>46205</v>
      </c>
      <c r="AD92" s="32">
        <v>47205</v>
      </c>
      <c r="AE92" s="32">
        <v>47205</v>
      </c>
      <c r="AF92" s="32">
        <v>44052</v>
      </c>
      <c r="AG92" s="32">
        <v>44052</v>
      </c>
      <c r="AH92" s="32">
        <v>44052</v>
      </c>
      <c r="AI92" s="32">
        <v>44053</v>
      </c>
    </row>
    <row r="93" spans="1:37" x14ac:dyDescent="0.2">
      <c r="D93" s="92" t="s">
        <v>148</v>
      </c>
      <c r="E93" s="75">
        <v>0</v>
      </c>
      <c r="F93" s="75">
        <v>0</v>
      </c>
      <c r="G93" s="75">
        <v>1</v>
      </c>
      <c r="H93" s="75">
        <v>978</v>
      </c>
      <c r="I93" s="75">
        <v>977</v>
      </c>
      <c r="J93" s="75">
        <v>977</v>
      </c>
      <c r="K93" s="75">
        <v>1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0</v>
      </c>
      <c r="R93" s="75">
        <v>850</v>
      </c>
      <c r="S93" s="75">
        <v>0</v>
      </c>
      <c r="T93" s="75">
        <v>0</v>
      </c>
      <c r="U93" s="75">
        <v>0</v>
      </c>
      <c r="V93" s="75">
        <v>0</v>
      </c>
      <c r="W93" s="75">
        <v>0</v>
      </c>
      <c r="X93" s="75">
        <v>0</v>
      </c>
      <c r="Y93" s="75">
        <v>0</v>
      </c>
      <c r="Z93" s="75">
        <v>0</v>
      </c>
      <c r="AA93" s="75">
        <v>4000</v>
      </c>
      <c r="AB93" s="75">
        <v>0</v>
      </c>
      <c r="AC93" s="75">
        <v>6030</v>
      </c>
      <c r="AD93" s="75">
        <v>6030</v>
      </c>
      <c r="AE93" s="75">
        <v>6030</v>
      </c>
      <c r="AF93" s="75">
        <v>0</v>
      </c>
      <c r="AG93" s="75">
        <v>0</v>
      </c>
      <c r="AH93" s="75">
        <v>0</v>
      </c>
      <c r="AI93" s="32">
        <v>0</v>
      </c>
    </row>
    <row r="94" spans="1:37" x14ac:dyDescent="0.2">
      <c r="D94" s="100"/>
      <c r="E94" s="75"/>
      <c r="AI94" s="32"/>
    </row>
    <row r="95" spans="1:37" x14ac:dyDescent="0.2">
      <c r="E95" s="75"/>
    </row>
    <row r="96" spans="1:37" x14ac:dyDescent="0.2">
      <c r="A96" s="2"/>
      <c r="B96" s="2"/>
      <c r="E96" s="75"/>
    </row>
    <row r="97" spans="1:5" x14ac:dyDescent="0.2">
      <c r="E97" s="104"/>
    </row>
    <row r="98" spans="1:5" x14ac:dyDescent="0.2">
      <c r="D98" s="100"/>
      <c r="E98" s="99"/>
    </row>
    <row r="99" spans="1:5" x14ac:dyDescent="0.2">
      <c r="E99" s="99"/>
    </row>
    <row r="100" spans="1:5" x14ac:dyDescent="0.2">
      <c r="E100" s="99"/>
    </row>
    <row r="101" spans="1:5" x14ac:dyDescent="0.2">
      <c r="E101" s="99"/>
    </row>
    <row r="102" spans="1:5" x14ac:dyDescent="0.2">
      <c r="E102" s="99"/>
    </row>
    <row r="103" spans="1:5" x14ac:dyDescent="0.2">
      <c r="E103" s="99"/>
    </row>
    <row r="104" spans="1:5" x14ac:dyDescent="0.2">
      <c r="E104" s="99"/>
    </row>
    <row r="105" spans="1:5" x14ac:dyDescent="0.2">
      <c r="E105" s="75"/>
    </row>
    <row r="106" spans="1:5" x14ac:dyDescent="0.2">
      <c r="E106" s="75"/>
    </row>
    <row r="107" spans="1:5" x14ac:dyDescent="0.2">
      <c r="E107" s="75"/>
    </row>
    <row r="108" spans="1:5" x14ac:dyDescent="0.2">
      <c r="A108" s="2"/>
      <c r="B108" s="2"/>
      <c r="E108" s="75"/>
    </row>
    <row r="109" spans="1:5" x14ac:dyDescent="0.2">
      <c r="E109" s="99"/>
    </row>
    <row r="110" spans="1:5" x14ac:dyDescent="0.2">
      <c r="E110" s="99"/>
    </row>
    <row r="111" spans="1:5" x14ac:dyDescent="0.2">
      <c r="E111" s="75"/>
    </row>
    <row r="112" spans="1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  <row r="124" spans="5:5" x14ac:dyDescent="0.2">
      <c r="E124" s="75"/>
    </row>
    <row r="125" spans="5:5" x14ac:dyDescent="0.2">
      <c r="E125" s="75"/>
    </row>
    <row r="126" spans="5:5" x14ac:dyDescent="0.2">
      <c r="E126" s="75"/>
    </row>
    <row r="127" spans="5:5" x14ac:dyDescent="0.2">
      <c r="E127" s="75"/>
    </row>
    <row r="128" spans="5:5" x14ac:dyDescent="0.2">
      <c r="E128" s="75"/>
    </row>
    <row r="129" spans="5:5" x14ac:dyDescent="0.2">
      <c r="E129" s="75"/>
    </row>
    <row r="130" spans="5:5" x14ac:dyDescent="0.2">
      <c r="E130" s="75"/>
    </row>
    <row r="131" spans="5:5" x14ac:dyDescent="0.2">
      <c r="E131" s="75"/>
    </row>
    <row r="132" spans="5:5" x14ac:dyDescent="0.2">
      <c r="E132" s="75"/>
    </row>
    <row r="133" spans="5:5" x14ac:dyDescent="0.2">
      <c r="E133" s="75"/>
    </row>
    <row r="134" spans="5:5" x14ac:dyDescent="0.2">
      <c r="E134" s="75"/>
    </row>
    <row r="135" spans="5:5" x14ac:dyDescent="0.2">
      <c r="E135" s="75"/>
    </row>
    <row r="136" spans="5:5" x14ac:dyDescent="0.2">
      <c r="E136" s="75"/>
    </row>
    <row r="137" spans="5:5" x14ac:dyDescent="0.2">
      <c r="E137" s="75"/>
    </row>
    <row r="138" spans="5:5" x14ac:dyDescent="0.2">
      <c r="E138" s="75"/>
    </row>
    <row r="139" spans="5:5" x14ac:dyDescent="0.2">
      <c r="E139" s="75"/>
    </row>
    <row r="140" spans="5:5" x14ac:dyDescent="0.2">
      <c r="E140" s="75"/>
    </row>
    <row r="141" spans="5:5" x14ac:dyDescent="0.2">
      <c r="E141" s="75"/>
    </row>
    <row r="142" spans="5:5" x14ac:dyDescent="0.2">
      <c r="E142" s="75"/>
    </row>
    <row r="143" spans="5:5" x14ac:dyDescent="0.2">
      <c r="E143" s="75"/>
    </row>
    <row r="144" spans="5:5" x14ac:dyDescent="0.2">
      <c r="E144" s="75"/>
    </row>
    <row r="145" spans="5:5" x14ac:dyDescent="0.2">
      <c r="E145" s="75"/>
    </row>
    <row r="146" spans="5:5" x14ac:dyDescent="0.2">
      <c r="E146" s="75"/>
    </row>
    <row r="147" spans="5:5" x14ac:dyDescent="0.2">
      <c r="E147" s="7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B44" sqref="B4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37104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96">
        <v>-34835</v>
      </c>
      <c r="S14" s="1"/>
    </row>
    <row r="15" spans="1:19" x14ac:dyDescent="0.2">
      <c r="A15" s="20">
        <v>37104</v>
      </c>
      <c r="B15" s="21">
        <v>32125.675596762088</v>
      </c>
      <c r="C15" s="21">
        <v>2434.4359200000004</v>
      </c>
      <c r="D15" s="21">
        <v>10871.7</v>
      </c>
      <c r="E15" s="21">
        <v>987.12343219877755</v>
      </c>
      <c r="F15" s="21">
        <v>445.41239267158534</v>
      </c>
      <c r="G15" s="21">
        <v>13316.840486388666</v>
      </c>
      <c r="H15" s="21">
        <v>990.53950285691667</v>
      </c>
      <c r="I15" s="21">
        <v>626.53641600000003</v>
      </c>
      <c r="J15" s="21">
        <v>0</v>
      </c>
      <c r="K15" s="22">
        <v>61798.263746878038</v>
      </c>
      <c r="L15" s="23">
        <v>67564</v>
      </c>
      <c r="M15" s="24">
        <v>0</v>
      </c>
      <c r="N15" s="25">
        <v>-5765.7362531219624</v>
      </c>
      <c r="O15" s="26">
        <v>-40600.736253121962</v>
      </c>
    </row>
    <row r="16" spans="1:19" x14ac:dyDescent="0.2">
      <c r="A16" s="20">
        <v>37105</v>
      </c>
      <c r="B16" s="21">
        <v>37797.653130555293</v>
      </c>
      <c r="C16" s="21">
        <v>2411.1028800000004</v>
      </c>
      <c r="D16" s="21">
        <v>10871.7</v>
      </c>
      <c r="E16" s="21">
        <v>998.8134011139191</v>
      </c>
      <c r="F16" s="21">
        <v>494.35854207072697</v>
      </c>
      <c r="G16" s="21">
        <v>13318.433887299196</v>
      </c>
      <c r="H16" s="21">
        <v>711.66082453047636</v>
      </c>
      <c r="I16" s="21">
        <v>626.53641600000003</v>
      </c>
      <c r="J16" s="21">
        <v>0</v>
      </c>
      <c r="K16" s="22">
        <v>67230.259081569617</v>
      </c>
      <c r="L16" s="23">
        <v>66089</v>
      </c>
      <c r="M16" s="24">
        <v>-174.47457924532995</v>
      </c>
      <c r="N16" s="25">
        <v>966.78450232428668</v>
      </c>
      <c r="O16" s="26">
        <v>-39633.951750797678</v>
      </c>
      <c r="S16" s="4"/>
    </row>
    <row r="17" spans="1:15" x14ac:dyDescent="0.2">
      <c r="A17" s="20">
        <v>37106</v>
      </c>
      <c r="B17" s="21">
        <v>38513.210789152283</v>
      </c>
      <c r="C17" s="21">
        <v>2451.6803999999997</v>
      </c>
      <c r="D17" s="21">
        <v>10871.7</v>
      </c>
      <c r="E17" s="21">
        <v>977.4159991286358</v>
      </c>
      <c r="F17" s="21">
        <v>710.74713400504174</v>
      </c>
      <c r="G17" s="21">
        <v>13162.285740962679</v>
      </c>
      <c r="H17" s="21">
        <v>921.11419827115856</v>
      </c>
      <c r="I17" s="21">
        <v>626.53641600000003</v>
      </c>
      <c r="J17" s="21">
        <v>0</v>
      </c>
      <c r="K17" s="22">
        <v>68234.6906775198</v>
      </c>
      <c r="L17" s="23">
        <v>65029</v>
      </c>
      <c r="M17" s="24">
        <v>-470.83921824474226</v>
      </c>
      <c r="N17" s="25">
        <v>2734.851459275058</v>
      </c>
      <c r="O17" s="26">
        <v>-36899.10029152262</v>
      </c>
    </row>
    <row r="18" spans="1:15" x14ac:dyDescent="0.2">
      <c r="A18" s="20">
        <v>37107</v>
      </c>
      <c r="B18" s="21">
        <v>38931.926573688324</v>
      </c>
      <c r="C18" s="21">
        <v>2433.56376</v>
      </c>
      <c r="D18" s="21">
        <v>10871.7</v>
      </c>
      <c r="E18" s="21">
        <v>933.04236129355388</v>
      </c>
      <c r="F18" s="21">
        <v>862.69869659139613</v>
      </c>
      <c r="G18" s="21">
        <v>13563.809886038711</v>
      </c>
      <c r="H18" s="21">
        <v>962.03350125847578</v>
      </c>
      <c r="I18" s="21">
        <v>626.53641600000003</v>
      </c>
      <c r="J18" s="21">
        <v>0</v>
      </c>
      <c r="K18" s="22">
        <v>69185.311194870461</v>
      </c>
      <c r="L18" s="23">
        <v>64052</v>
      </c>
      <c r="M18" s="24">
        <v>-778.22428224025157</v>
      </c>
      <c r="N18" s="25">
        <v>4355.0869126302096</v>
      </c>
      <c r="O18" s="26">
        <v>-32544.01337889241</v>
      </c>
    </row>
    <row r="19" spans="1:15" x14ac:dyDescent="0.2">
      <c r="A19" s="20">
        <v>37108</v>
      </c>
      <c r="B19" s="21">
        <v>39050.980595957408</v>
      </c>
      <c r="C19" s="21">
        <v>2396.4252000000001</v>
      </c>
      <c r="D19" s="21">
        <v>10871.7</v>
      </c>
      <c r="E19" s="21">
        <v>959.91667005506758</v>
      </c>
      <c r="F19" s="21">
        <v>886.23450487460047</v>
      </c>
      <c r="G19" s="21">
        <v>13464.649120461621</v>
      </c>
      <c r="H19" s="21">
        <v>952.01002708491137</v>
      </c>
      <c r="I19" s="21">
        <v>626.53641600000003</v>
      </c>
      <c r="J19" s="21">
        <v>0</v>
      </c>
      <c r="K19" s="22">
        <v>69208.452534433614</v>
      </c>
      <c r="L19" s="23">
        <v>64053</v>
      </c>
      <c r="M19" s="24">
        <v>-731.95939661537307</v>
      </c>
      <c r="N19" s="25">
        <v>4423.4931378182409</v>
      </c>
      <c r="O19" s="26">
        <v>-28120.520241074169</v>
      </c>
    </row>
    <row r="20" spans="1:15" x14ac:dyDescent="0.2">
      <c r="A20" s="20">
        <v>37109</v>
      </c>
      <c r="B20" s="21">
        <v>38355.289504863664</v>
      </c>
      <c r="C20" s="21">
        <v>2328.3939600000003</v>
      </c>
      <c r="D20" s="21">
        <v>10871.7</v>
      </c>
      <c r="E20" s="21">
        <v>765.82603894349472</v>
      </c>
      <c r="F20" s="21">
        <v>560.23860144927767</v>
      </c>
      <c r="G20" s="21">
        <v>13303.739096408295</v>
      </c>
      <c r="H20" s="21">
        <v>934.49956133142246</v>
      </c>
      <c r="I20" s="21">
        <v>626.53641600000003</v>
      </c>
      <c r="J20" s="21">
        <v>0</v>
      </c>
      <c r="K20" s="22">
        <v>67746.223178996166</v>
      </c>
      <c r="L20" s="23">
        <v>64053</v>
      </c>
      <c r="M20" s="24">
        <v>-566.19159443386786</v>
      </c>
      <c r="N20" s="25">
        <v>3127.0315845622981</v>
      </c>
      <c r="O20" s="26">
        <v>-24993.488656511872</v>
      </c>
    </row>
    <row r="21" spans="1:15" x14ac:dyDescent="0.2">
      <c r="A21" s="20">
        <v>37110</v>
      </c>
      <c r="B21" s="21">
        <v>35456.985387063956</v>
      </c>
      <c r="C21" s="21">
        <v>1749.1334400000001</v>
      </c>
      <c r="D21" s="21">
        <v>10871.7</v>
      </c>
      <c r="E21" s="21">
        <v>776.16631777387818</v>
      </c>
      <c r="F21" s="21">
        <v>417.54408519630994</v>
      </c>
      <c r="G21" s="21">
        <v>13249.339208041603</v>
      </c>
      <c r="H21" s="21">
        <v>893.48083782180277</v>
      </c>
      <c r="I21" s="21">
        <v>626.53641600000003</v>
      </c>
      <c r="J21" s="21">
        <v>0</v>
      </c>
      <c r="K21" s="22">
        <v>64040.885691897543</v>
      </c>
      <c r="L21" s="23">
        <v>69029</v>
      </c>
      <c r="M21" s="24">
        <v>-692.85865770882037</v>
      </c>
      <c r="N21" s="25">
        <v>-5680.9729658112774</v>
      </c>
      <c r="O21" s="26">
        <v>-30674.46162232315</v>
      </c>
    </row>
    <row r="22" spans="1:15" x14ac:dyDescent="0.2">
      <c r="A22" s="20">
        <v>37111</v>
      </c>
      <c r="B22" s="21">
        <v>36709.373545708331</v>
      </c>
      <c r="C22" s="21">
        <v>2193.4548</v>
      </c>
      <c r="D22" s="21">
        <v>10871.7</v>
      </c>
      <c r="E22" s="21">
        <v>865.43726849610903</v>
      </c>
      <c r="F22" s="21">
        <v>954.79418667559162</v>
      </c>
      <c r="G22" s="21">
        <v>13132.028242922144</v>
      </c>
      <c r="H22" s="21">
        <v>1007.2914758572305</v>
      </c>
      <c r="I22" s="21">
        <v>626.53641600000003</v>
      </c>
      <c r="J22" s="21">
        <v>0</v>
      </c>
      <c r="K22" s="22">
        <v>66360.615935659414</v>
      </c>
      <c r="L22" s="23">
        <v>69030</v>
      </c>
      <c r="M22" s="24">
        <v>-730.57821633655567</v>
      </c>
      <c r="N22" s="25">
        <v>-3399.9622806771413</v>
      </c>
      <c r="O22" s="26">
        <v>-34074.423903000294</v>
      </c>
    </row>
    <row r="23" spans="1:15" x14ac:dyDescent="0.2">
      <c r="A23" s="20">
        <v>37112</v>
      </c>
      <c r="B23" s="21">
        <v>39330.847785996892</v>
      </c>
      <c r="C23" s="21">
        <v>2189.1850800000002</v>
      </c>
      <c r="D23" s="21">
        <v>10871.7</v>
      </c>
      <c r="E23" s="21">
        <v>890.98408282260516</v>
      </c>
      <c r="F23" s="21">
        <v>810.73746116584255</v>
      </c>
      <c r="G23" s="21">
        <v>13003.599916021103</v>
      </c>
      <c r="H23" s="21">
        <v>991.16196088556512</v>
      </c>
      <c r="I23" s="21">
        <v>601</v>
      </c>
      <c r="J23" s="21">
        <v>0</v>
      </c>
      <c r="K23" s="22">
        <v>68689.216286892013</v>
      </c>
      <c r="L23" s="23">
        <v>69030</v>
      </c>
      <c r="M23" s="24">
        <v>-55.918359720841778</v>
      </c>
      <c r="N23" s="25">
        <v>-396.70207282882859</v>
      </c>
      <c r="O23" s="26">
        <v>-34471.12597582912</v>
      </c>
    </row>
    <row r="24" spans="1:15" x14ac:dyDescent="0.2">
      <c r="A24" s="20">
        <v>37113</v>
      </c>
      <c r="B24" s="21">
        <v>40097.806474338373</v>
      </c>
      <c r="C24" s="21">
        <v>2196.8689199999999</v>
      </c>
      <c r="D24" s="21">
        <v>10871.7</v>
      </c>
      <c r="E24" s="21">
        <v>864.56248287413166</v>
      </c>
      <c r="F24" s="21">
        <v>682.20239102098196</v>
      </c>
      <c r="G24" s="21">
        <v>13030.683581265064</v>
      </c>
      <c r="H24" s="21">
        <v>955.47033370083477</v>
      </c>
      <c r="I24" s="21">
        <v>601</v>
      </c>
      <c r="J24" s="21">
        <v>0</v>
      </c>
      <c r="K24" s="22">
        <v>69300.294183199396</v>
      </c>
      <c r="L24" s="23">
        <v>61730</v>
      </c>
      <c r="M24" s="24">
        <v>-731.26068406972706</v>
      </c>
      <c r="N24" s="25">
        <v>6839.0334991296686</v>
      </c>
      <c r="O24" s="26">
        <v>-27632.09247669945</v>
      </c>
    </row>
    <row r="25" spans="1:15" x14ac:dyDescent="0.2">
      <c r="A25" s="20">
        <v>37114</v>
      </c>
      <c r="B25" s="21">
        <v>36380.837793132137</v>
      </c>
      <c r="C25" s="21">
        <v>1982.6901599999999</v>
      </c>
      <c r="D25" s="21">
        <v>10871.7</v>
      </c>
      <c r="E25" s="21">
        <v>852.33259070928557</v>
      </c>
      <c r="F25" s="21">
        <v>660.58350036401202</v>
      </c>
      <c r="G25" s="21">
        <v>12956.104919024177</v>
      </c>
      <c r="H25" s="21">
        <v>947.4841408276427</v>
      </c>
      <c r="I25" s="21">
        <v>601</v>
      </c>
      <c r="J25" s="21">
        <v>0</v>
      </c>
      <c r="K25" s="22">
        <v>65252.733104057254</v>
      </c>
      <c r="L25" s="23">
        <v>61401</v>
      </c>
      <c r="M25" s="24">
        <v>-764.30670884662061</v>
      </c>
      <c r="N25" s="25">
        <v>3087.426395210633</v>
      </c>
      <c r="O25" s="26">
        <v>-24544.666081488816</v>
      </c>
    </row>
    <row r="26" spans="1:15" x14ac:dyDescent="0.2">
      <c r="A26" s="20">
        <v>37115</v>
      </c>
      <c r="B26" s="21">
        <v>34571.38545026043</v>
      </c>
      <c r="C26" s="21">
        <v>1624.8119999999999</v>
      </c>
      <c r="D26" s="21">
        <v>10871.7</v>
      </c>
      <c r="E26" s="21">
        <v>803.8606325573561</v>
      </c>
      <c r="F26" s="21">
        <v>820.73346671568493</v>
      </c>
      <c r="G26" s="21">
        <v>11223.972477867756</v>
      </c>
      <c r="H26" s="21">
        <v>906.16302536258729</v>
      </c>
      <c r="I26" s="21">
        <v>601</v>
      </c>
      <c r="J26" s="21">
        <v>0</v>
      </c>
      <c r="K26" s="22">
        <v>61423.627052763804</v>
      </c>
      <c r="L26" s="23">
        <v>61401</v>
      </c>
      <c r="M26" s="24">
        <v>-550.9770530185242</v>
      </c>
      <c r="N26" s="25">
        <v>-528.35000025471982</v>
      </c>
      <c r="O26" s="26">
        <v>-25073.016081743535</v>
      </c>
    </row>
    <row r="27" spans="1:15" x14ac:dyDescent="0.2">
      <c r="A27" s="20">
        <v>37116</v>
      </c>
      <c r="B27" s="21">
        <v>39179.149259211903</v>
      </c>
      <c r="C27" s="21">
        <v>2543.2020000000002</v>
      </c>
      <c r="D27" s="21">
        <v>10871.7</v>
      </c>
      <c r="E27" s="21">
        <v>715.79495316540533</v>
      </c>
      <c r="F27" s="21">
        <v>867.02959413359895</v>
      </c>
      <c r="G27" s="21">
        <v>12803.29367280929</v>
      </c>
      <c r="H27" s="21">
        <v>957.27211493294044</v>
      </c>
      <c r="I27" s="21">
        <v>599.79400799999996</v>
      </c>
      <c r="J27" s="21">
        <v>0</v>
      </c>
      <c r="K27" s="22">
        <v>68537.235602253146</v>
      </c>
      <c r="L27" s="23">
        <v>61401</v>
      </c>
      <c r="M27" s="24">
        <v>-768.68661591464991</v>
      </c>
      <c r="N27" s="25">
        <v>6367.5489863384955</v>
      </c>
      <c r="O27" s="26">
        <v>-18705.467095405038</v>
      </c>
    </row>
    <row r="28" spans="1:15" x14ac:dyDescent="0.2">
      <c r="A28" s="20">
        <v>37117</v>
      </c>
      <c r="B28" s="21">
        <v>38447.938846081051</v>
      </c>
      <c r="C28" s="21">
        <v>2424.9580799999999</v>
      </c>
      <c r="D28" s="21">
        <v>10871.7</v>
      </c>
      <c r="E28" s="21">
        <v>479.46978831377237</v>
      </c>
      <c r="F28" s="21">
        <v>35.836449965425039</v>
      </c>
      <c r="G28" s="21">
        <v>12724.646312543086</v>
      </c>
      <c r="H28" s="21">
        <v>938.15776870697368</v>
      </c>
      <c r="I28" s="21">
        <v>599.79400799999996</v>
      </c>
      <c r="J28" s="21">
        <v>0</v>
      </c>
      <c r="K28" s="22">
        <v>66522.501253610317</v>
      </c>
      <c r="L28" s="23">
        <v>60506</v>
      </c>
      <c r="M28" s="24">
        <v>0</v>
      </c>
      <c r="N28" s="25">
        <v>6016.5012536103168</v>
      </c>
      <c r="O28" s="26">
        <v>-12688.965841794721</v>
      </c>
    </row>
    <row r="29" spans="1:15" x14ac:dyDescent="0.2">
      <c r="A29" s="20">
        <v>37118</v>
      </c>
      <c r="B29" s="21">
        <v>33359.907011618991</v>
      </c>
      <c r="C29" s="21">
        <v>2384.3639999999996</v>
      </c>
      <c r="D29" s="21">
        <v>10871.7</v>
      </c>
      <c r="E29" s="21">
        <v>835.00158606812522</v>
      </c>
      <c r="F29" s="21">
        <v>730.24028840221797</v>
      </c>
      <c r="G29" s="21">
        <v>12486.453404573276</v>
      </c>
      <c r="H29" s="21">
        <v>986.63837823119013</v>
      </c>
      <c r="I29" s="21">
        <v>599.79400799999996</v>
      </c>
      <c r="J29" s="21">
        <v>0</v>
      </c>
      <c r="K29" s="22">
        <v>62254.098676893802</v>
      </c>
      <c r="L29" s="23">
        <v>65196</v>
      </c>
      <c r="M29" s="24">
        <v>-9.325878346198067</v>
      </c>
      <c r="N29" s="25">
        <v>-2951.227201452396</v>
      </c>
      <c r="O29" s="26">
        <v>-15640.193043247116</v>
      </c>
    </row>
    <row r="30" spans="1:15" x14ac:dyDescent="0.2">
      <c r="A30" s="20">
        <v>37119</v>
      </c>
      <c r="B30" s="21">
        <v>40091.098032710783</v>
      </c>
      <c r="C30" s="21">
        <v>2376.5145600000001</v>
      </c>
      <c r="D30" s="21">
        <v>10871.7</v>
      </c>
      <c r="E30" s="21">
        <v>860.71168858229942</v>
      </c>
      <c r="F30" s="21">
        <v>834.7441387754136</v>
      </c>
      <c r="G30" s="21">
        <v>13090.595344640255</v>
      </c>
      <c r="H30" s="21">
        <v>960.78126354553569</v>
      </c>
      <c r="I30" s="21">
        <v>599.79400799999996</v>
      </c>
      <c r="J30" s="21">
        <v>0</v>
      </c>
      <c r="K30" s="22">
        <v>69685.939036254291</v>
      </c>
      <c r="L30" s="23">
        <v>64052</v>
      </c>
      <c r="M30" s="24">
        <v>0</v>
      </c>
      <c r="N30" s="25">
        <v>5633.9390362542908</v>
      </c>
      <c r="O30" s="26">
        <v>-10006.254006992825</v>
      </c>
    </row>
    <row r="31" spans="1:15" x14ac:dyDescent="0.2">
      <c r="A31" s="20">
        <v>37120</v>
      </c>
      <c r="B31" s="21">
        <v>38203.470988672023</v>
      </c>
      <c r="C31" s="21">
        <v>2511.4537200000004</v>
      </c>
      <c r="D31" s="21">
        <v>10871.7</v>
      </c>
      <c r="E31" s="21">
        <v>893.74552097018011</v>
      </c>
      <c r="F31" s="21">
        <v>947.32809364033642</v>
      </c>
      <c r="G31" s="21">
        <v>12868.025058252862</v>
      </c>
      <c r="H31" s="21">
        <v>936.56495608085856</v>
      </c>
      <c r="I31" s="21">
        <v>599.79400799999996</v>
      </c>
      <c r="J31" s="21">
        <v>0</v>
      </c>
      <c r="K31" s="22">
        <v>67832.082345616262</v>
      </c>
      <c r="L31" s="23">
        <v>64052</v>
      </c>
      <c r="M31" s="24">
        <v>-124.09831003451762</v>
      </c>
      <c r="N31" s="25">
        <v>3655.9840355817441</v>
      </c>
      <c r="O31" s="26">
        <v>-6350.2699714110813</v>
      </c>
    </row>
    <row r="32" spans="1:15" x14ac:dyDescent="0.2">
      <c r="A32" s="20">
        <v>37121</v>
      </c>
      <c r="B32" s="21">
        <v>40115.273135520067</v>
      </c>
      <c r="C32" s="21">
        <v>2374.0471199999997</v>
      </c>
      <c r="D32" s="21">
        <v>10871.7</v>
      </c>
      <c r="E32" s="21">
        <v>580.80666938115849</v>
      </c>
      <c r="F32" s="21">
        <v>701.90168973772802</v>
      </c>
      <c r="G32" s="21">
        <v>12949.657593129148</v>
      </c>
      <c r="H32" s="21">
        <v>759.89214415054892</v>
      </c>
      <c r="I32" s="21">
        <v>599.79400799999996</v>
      </c>
      <c r="J32" s="21">
        <v>0</v>
      </c>
      <c r="K32" s="22">
        <v>68953.072359918646</v>
      </c>
      <c r="L32" s="23">
        <v>64053</v>
      </c>
      <c r="M32" s="24">
        <v>0</v>
      </c>
      <c r="N32" s="25">
        <v>4900.0723599186458</v>
      </c>
      <c r="O32" s="26">
        <v>-1450.1976114924355</v>
      </c>
    </row>
    <row r="33" spans="1:15" x14ac:dyDescent="0.2">
      <c r="A33" s="20">
        <v>37122</v>
      </c>
      <c r="B33" s="21">
        <v>38131.544703280124</v>
      </c>
      <c r="C33" s="21">
        <v>2338.6777200000001</v>
      </c>
      <c r="D33" s="21">
        <v>10871.7</v>
      </c>
      <c r="E33" s="21">
        <v>851.66782817298395</v>
      </c>
      <c r="F33" s="21">
        <v>790.26138948590153</v>
      </c>
      <c r="G33" s="21">
        <v>12636.511572652007</v>
      </c>
      <c r="H33" s="21">
        <v>854.71539041037795</v>
      </c>
      <c r="I33" s="21">
        <v>599.79400799999996</v>
      </c>
      <c r="J33" s="21">
        <v>0</v>
      </c>
      <c r="K33" s="22">
        <v>67074.872612001389</v>
      </c>
      <c r="L33" s="23">
        <v>64053</v>
      </c>
      <c r="M33" s="24">
        <v>-814.55326592604126</v>
      </c>
      <c r="N33" s="25">
        <v>2207.3193460753478</v>
      </c>
      <c r="O33" s="26">
        <v>757.12173458291227</v>
      </c>
    </row>
    <row r="34" spans="1:15" x14ac:dyDescent="0.2">
      <c r="A34" s="20">
        <v>37123</v>
      </c>
      <c r="B34" s="21">
        <v>38993.814333603448</v>
      </c>
      <c r="C34" s="21">
        <v>2325.7360800000001</v>
      </c>
      <c r="D34" s="21">
        <v>10871.7</v>
      </c>
      <c r="E34" s="21">
        <v>767.63999740824397</v>
      </c>
      <c r="F34" s="21">
        <v>634.03310228649264</v>
      </c>
      <c r="G34" s="21">
        <v>6367.8801450000001</v>
      </c>
      <c r="H34" s="21">
        <v>919.65271818299505</v>
      </c>
      <c r="I34" s="21">
        <v>599.79400799999996</v>
      </c>
      <c r="J34" s="21">
        <v>0</v>
      </c>
      <c r="K34" s="22">
        <v>61480.250384481187</v>
      </c>
      <c r="L34" s="23">
        <v>64053</v>
      </c>
      <c r="M34" s="24">
        <v>-909.11436640897762</v>
      </c>
      <c r="N34" s="25">
        <v>-3481.8639819277905</v>
      </c>
      <c r="O34" s="26">
        <v>-2724.7422473448783</v>
      </c>
    </row>
    <row r="35" spans="1:15" x14ac:dyDescent="0.2">
      <c r="A35" s="20">
        <v>37124</v>
      </c>
      <c r="B35" s="21">
        <v>37682.563243166987</v>
      </c>
      <c r="C35" s="21">
        <v>2307.6442800000004</v>
      </c>
      <c r="D35" s="21">
        <v>10871.7</v>
      </c>
      <c r="E35" s="21">
        <v>911.34617176922882</v>
      </c>
      <c r="F35" s="21">
        <v>795.40120083287923</v>
      </c>
      <c r="G35" s="21">
        <v>12630.624341663739</v>
      </c>
      <c r="H35" s="21">
        <v>765.59036037600526</v>
      </c>
      <c r="I35" s="21">
        <v>599.79400799999996</v>
      </c>
      <c r="J35" s="21">
        <v>0</v>
      </c>
      <c r="K35" s="22">
        <v>66564.663605808833</v>
      </c>
      <c r="L35" s="23">
        <v>64053</v>
      </c>
      <c r="M35" s="24">
        <v>-770.40784849330703</v>
      </c>
      <c r="N35" s="25">
        <v>1741.2557573155264</v>
      </c>
      <c r="O35" s="26">
        <v>-983.4864900293519</v>
      </c>
    </row>
    <row r="36" spans="1:15" x14ac:dyDescent="0.2">
      <c r="A36" s="20">
        <v>37125</v>
      </c>
      <c r="B36" s="21">
        <v>29529.571653972376</v>
      </c>
      <c r="C36" s="21">
        <v>1958.1648</v>
      </c>
      <c r="D36" s="21">
        <v>10871.7</v>
      </c>
      <c r="E36" s="21">
        <v>861.2753286360396</v>
      </c>
      <c r="F36" s="21">
        <v>846.07087682518136</v>
      </c>
      <c r="G36" s="21">
        <v>13037.362031589297</v>
      </c>
      <c r="H36" s="21">
        <v>638.79269905908473</v>
      </c>
      <c r="I36" s="21">
        <v>599.79400799999996</v>
      </c>
      <c r="J36" s="21">
        <v>0</v>
      </c>
      <c r="K36" s="22">
        <v>58342.731398081974</v>
      </c>
      <c r="L36" s="23">
        <v>64052</v>
      </c>
      <c r="M36" s="24">
        <v>-915.15639025122402</v>
      </c>
      <c r="N36" s="25">
        <v>-6624.4249921692499</v>
      </c>
      <c r="O36" s="26">
        <v>-7607.9114821986022</v>
      </c>
    </row>
    <row r="37" spans="1:15" x14ac:dyDescent="0.2">
      <c r="A37" s="20">
        <v>37126</v>
      </c>
      <c r="B37" s="21">
        <v>37768.481833899445</v>
      </c>
      <c r="C37" s="21">
        <v>2308.4833199999998</v>
      </c>
      <c r="D37" s="21">
        <v>10871.7</v>
      </c>
      <c r="E37" s="21">
        <v>859.59993984585799</v>
      </c>
      <c r="F37" s="21">
        <v>879.08573193305688</v>
      </c>
      <c r="G37" s="21">
        <v>13036.513091529749</v>
      </c>
      <c r="H37" s="21">
        <v>795.61881878143186</v>
      </c>
      <c r="I37" s="21">
        <v>599.79400799999996</v>
      </c>
      <c r="J37" s="21">
        <v>4000</v>
      </c>
      <c r="K37" s="22">
        <v>71119.276743989525</v>
      </c>
      <c r="L37" s="23">
        <v>68211</v>
      </c>
      <c r="M37" s="24">
        <v>-546.17914856144341</v>
      </c>
      <c r="N37" s="25">
        <v>2362.0975954280816</v>
      </c>
      <c r="O37" s="26">
        <v>-5245.8138867705202</v>
      </c>
    </row>
    <row r="38" spans="1:15" x14ac:dyDescent="0.2">
      <c r="A38" s="20">
        <v>37127</v>
      </c>
      <c r="B38" s="21">
        <v>39353.18898637344</v>
      </c>
      <c r="C38" s="21">
        <v>2169.73812</v>
      </c>
      <c r="D38" s="21">
        <v>10871.7</v>
      </c>
      <c r="E38" s="21">
        <v>618.46356741730233</v>
      </c>
      <c r="F38" s="21">
        <v>794.62183417160554</v>
      </c>
      <c r="G38" s="21">
        <v>13243.390099243767</v>
      </c>
      <c r="H38" s="21">
        <v>775.07841554639424</v>
      </c>
      <c r="I38" s="21">
        <v>599.79400799999996</v>
      </c>
      <c r="J38" s="21">
        <v>0</v>
      </c>
      <c r="K38" s="22">
        <v>68425.97503075251</v>
      </c>
      <c r="L38" s="23">
        <v>68196</v>
      </c>
      <c r="M38" s="24">
        <v>-637.52750184762112</v>
      </c>
      <c r="N38" s="25">
        <v>-407.55247109511106</v>
      </c>
      <c r="O38" s="26">
        <v>-5653.3663578656315</v>
      </c>
    </row>
    <row r="39" spans="1:15" x14ac:dyDescent="0.2">
      <c r="A39" s="20">
        <v>37128</v>
      </c>
      <c r="B39" s="21">
        <v>40478.342364526907</v>
      </c>
      <c r="C39" s="21">
        <v>2241.8983200000002</v>
      </c>
      <c r="D39" s="21">
        <v>10871.7</v>
      </c>
      <c r="E39" s="21">
        <v>853.25720393371057</v>
      </c>
      <c r="F39" s="21">
        <v>504.53893467919136</v>
      </c>
      <c r="G39" s="21">
        <v>13319.826076197538</v>
      </c>
      <c r="H39" s="21">
        <v>781.01968850733476</v>
      </c>
      <c r="I39" s="21">
        <v>599.79400799999996</v>
      </c>
      <c r="J39" s="21">
        <v>6030</v>
      </c>
      <c r="K39" s="22">
        <v>75680.376595844689</v>
      </c>
      <c r="L39" s="23">
        <v>72235</v>
      </c>
      <c r="M39" s="24">
        <v>0</v>
      </c>
      <c r="N39" s="25">
        <v>3445.3765958446893</v>
      </c>
      <c r="O39" s="26">
        <v>-2207.9897620209422</v>
      </c>
    </row>
    <row r="40" spans="1:15" x14ac:dyDescent="0.2">
      <c r="A40" s="20">
        <v>37129</v>
      </c>
      <c r="B40" s="21">
        <v>40259.485512504427</v>
      </c>
      <c r="C40" s="21">
        <v>2075.2439999999997</v>
      </c>
      <c r="D40" s="21">
        <v>10871.7</v>
      </c>
      <c r="E40" s="21">
        <v>835.70259069059694</v>
      </c>
      <c r="F40" s="21">
        <v>677.44479500297371</v>
      </c>
      <c r="G40" s="21">
        <v>13302.000108864899</v>
      </c>
      <c r="H40" s="21">
        <v>735.73984805697978</v>
      </c>
      <c r="I40" s="21">
        <v>599.79400799999996</v>
      </c>
      <c r="J40" s="21">
        <v>6030</v>
      </c>
      <c r="K40" s="22">
        <v>75387.110863119873</v>
      </c>
      <c r="L40" s="23">
        <v>73235</v>
      </c>
      <c r="M40" s="24">
        <v>-923.39406143012661</v>
      </c>
      <c r="N40" s="25">
        <v>1228.7168016897465</v>
      </c>
      <c r="O40" s="26">
        <v>-979.27296033119569</v>
      </c>
    </row>
    <row r="41" spans="1:15" x14ac:dyDescent="0.2">
      <c r="A41" s="20">
        <v>37130</v>
      </c>
      <c r="B41" s="21">
        <v>39740.387886402699</v>
      </c>
      <c r="C41" s="21">
        <v>2076.0416399999999</v>
      </c>
      <c r="D41" s="21">
        <v>10871.7</v>
      </c>
      <c r="E41" s="21">
        <v>889.45674446779151</v>
      </c>
      <c r="F41" s="21">
        <v>465.94418142380744</v>
      </c>
      <c r="G41" s="21">
        <v>11920.754863498625</v>
      </c>
      <c r="H41" s="21">
        <v>979.27779047411502</v>
      </c>
      <c r="I41" s="21">
        <v>599.79400799999996</v>
      </c>
      <c r="J41" s="21">
        <v>6030</v>
      </c>
      <c r="K41" s="22">
        <v>73573.357114267026</v>
      </c>
      <c r="L41" s="23">
        <v>73235</v>
      </c>
      <c r="M41" s="24">
        <v>-600.47260678902842</v>
      </c>
      <c r="N41" s="25">
        <v>-262.11549252200223</v>
      </c>
      <c r="O41" s="26">
        <v>-1241.388452853198</v>
      </c>
    </row>
    <row r="42" spans="1:15" x14ac:dyDescent="0.2">
      <c r="A42" s="20">
        <v>37131</v>
      </c>
      <c r="B42" s="21">
        <v>35278.616185612183</v>
      </c>
      <c r="C42" s="21">
        <v>2250.0789600000003</v>
      </c>
      <c r="D42" s="21">
        <v>10871.7</v>
      </c>
      <c r="E42" s="21">
        <v>887.32922178967806</v>
      </c>
      <c r="F42" s="21">
        <v>692.90380230475171</v>
      </c>
      <c r="G42" s="21">
        <v>13117.763609472804</v>
      </c>
      <c r="H42" s="21">
        <v>966.4967049830085</v>
      </c>
      <c r="I42" s="21">
        <v>599.79400799999996</v>
      </c>
      <c r="J42" s="21">
        <v>0</v>
      </c>
      <c r="K42" s="22">
        <v>64664.682492162428</v>
      </c>
      <c r="L42" s="23">
        <v>67057</v>
      </c>
      <c r="M42" s="24">
        <v>-458.96006858206266</v>
      </c>
      <c r="N42" s="25">
        <v>-2851.2775764196344</v>
      </c>
      <c r="O42" s="26">
        <v>-4092.6660292728325</v>
      </c>
    </row>
    <row r="43" spans="1:15" x14ac:dyDescent="0.2">
      <c r="A43" s="20">
        <v>37132</v>
      </c>
      <c r="B43" s="21">
        <v>40465.07866385224</v>
      </c>
      <c r="C43" s="21">
        <v>2254.0671600000005</v>
      </c>
      <c r="D43" s="21">
        <v>10871.7</v>
      </c>
      <c r="E43" s="21">
        <v>892.02279747912621</v>
      </c>
      <c r="F43" s="21">
        <v>867.76371010497292</v>
      </c>
      <c r="G43" s="21">
        <v>12976.908353302937</v>
      </c>
      <c r="H43" s="21">
        <v>983.18400830957853</v>
      </c>
      <c r="I43" s="21">
        <v>599.79400799999996</v>
      </c>
      <c r="J43" s="21">
        <v>0</v>
      </c>
      <c r="K43" s="22">
        <v>69910.518701048844</v>
      </c>
      <c r="L43" s="23">
        <v>64052</v>
      </c>
      <c r="M43" s="24">
        <v>0</v>
      </c>
      <c r="N43" s="25">
        <v>5858.5187010488444</v>
      </c>
      <c r="O43" s="26">
        <v>1765.8526717760119</v>
      </c>
    </row>
    <row r="44" spans="1:15" x14ac:dyDescent="0.2">
      <c r="A44" s="20">
        <v>37133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599.79400799999996</v>
      </c>
      <c r="J44" s="21">
        <v>0</v>
      </c>
      <c r="K44" s="22">
        <v>599.79400799999996</v>
      </c>
      <c r="L44" s="23">
        <v>59052</v>
      </c>
      <c r="M44" s="24">
        <v>0</v>
      </c>
      <c r="N44" s="25">
        <v>-58452.205992000003</v>
      </c>
      <c r="O44" s="26">
        <v>-56686.353320223992</v>
      </c>
    </row>
    <row r="45" spans="1:15" x14ac:dyDescent="0.2">
      <c r="A45" s="20">
        <v>37134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599.79400799999996</v>
      </c>
      <c r="J45" s="21">
        <v>0</v>
      </c>
      <c r="K45" s="22">
        <v>599.79400799999996</v>
      </c>
      <c r="L45" s="23">
        <v>67053</v>
      </c>
      <c r="M45" s="24">
        <v>0</v>
      </c>
      <c r="N45" s="25">
        <v>-66453.205992000003</v>
      </c>
      <c r="O45" s="26">
        <v>-123139.559312224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1094399.8852684882</v>
      </c>
      <c r="C47" s="32">
        <v>65312.060400000009</v>
      </c>
      <c r="D47" s="32">
        <v>315279.3</v>
      </c>
      <c r="E47" s="32">
        <v>24268.77287605832</v>
      </c>
      <c r="F47" s="32">
        <v>20371.43477650659</v>
      </c>
      <c r="G47" s="32">
        <v>369237.69224166434</v>
      </c>
      <c r="H47" s="32">
        <v>25907.382458124379</v>
      </c>
      <c r="I47" s="32"/>
      <c r="J47" s="32">
        <v>22090</v>
      </c>
      <c r="K47" s="33">
        <v>1955678.9055008418</v>
      </c>
      <c r="L47" s="33">
        <v>2030258</v>
      </c>
      <c r="M47" s="25"/>
      <c r="N47" s="32">
        <v>-88304.559312223981</v>
      </c>
    </row>
    <row r="49" spans="1:11" x14ac:dyDescent="0.2">
      <c r="K49" s="32">
        <v>1914776.528020842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B21" sqref="B2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51</v>
      </c>
    </row>
    <row r="10" spans="1:10" ht="13.5" thickBot="1" x14ac:dyDescent="0.25"/>
    <row r="11" spans="1:10" x14ac:dyDescent="0.2">
      <c r="B11" s="37" t="s">
        <v>31</v>
      </c>
      <c r="C11" s="39" t="s">
        <v>32</v>
      </c>
      <c r="D11" s="40"/>
      <c r="E11" s="41" t="s">
        <v>33</v>
      </c>
      <c r="F11" s="42" t="s">
        <v>34</v>
      </c>
      <c r="G11" s="40"/>
      <c r="H11" s="44"/>
      <c r="I11" s="45" t="s">
        <v>35</v>
      </c>
      <c r="J11" s="46" t="s">
        <v>36</v>
      </c>
    </row>
    <row r="12" spans="1:10" x14ac:dyDescent="0.2">
      <c r="A12" s="3" t="s">
        <v>37</v>
      </c>
      <c r="B12" s="47" t="s">
        <v>50</v>
      </c>
      <c r="C12" s="49" t="s">
        <v>38</v>
      </c>
      <c r="D12" s="50" t="s">
        <v>39</v>
      </c>
      <c r="E12" s="51" t="s">
        <v>40</v>
      </c>
      <c r="F12" s="52" t="s">
        <v>50</v>
      </c>
      <c r="G12" s="54" t="s">
        <v>41</v>
      </c>
      <c r="H12" s="55" t="s">
        <v>42</v>
      </c>
      <c r="I12" s="46" t="s">
        <v>43</v>
      </c>
      <c r="J12" s="46" t="s">
        <v>43</v>
      </c>
    </row>
    <row r="13" spans="1:10" x14ac:dyDescent="0.2">
      <c r="A13" s="3" t="s">
        <v>44</v>
      </c>
      <c r="B13" s="56"/>
      <c r="C13" s="57"/>
      <c r="D13" s="58"/>
      <c r="E13" s="59"/>
      <c r="F13" s="57"/>
      <c r="G13" s="61">
        <v>0.02</v>
      </c>
      <c r="H13" s="62" t="s">
        <v>45</v>
      </c>
      <c r="I13" s="63"/>
      <c r="J13" s="198">
        <v>-126</v>
      </c>
    </row>
    <row r="14" spans="1:10" x14ac:dyDescent="0.2">
      <c r="A14" s="64">
        <v>37104</v>
      </c>
      <c r="B14" s="65">
        <v>1975</v>
      </c>
      <c r="C14" s="67">
        <v>-1936</v>
      </c>
      <c r="D14" s="68">
        <v>0</v>
      </c>
      <c r="E14" s="69">
        <v>-1936</v>
      </c>
      <c r="F14" s="70">
        <v>1626.6659999999999</v>
      </c>
      <c r="G14" s="72">
        <v>-32.533319999999996</v>
      </c>
      <c r="H14" s="73">
        <v>1594.1326799999999</v>
      </c>
      <c r="I14" s="74">
        <v>-341.86732000000006</v>
      </c>
      <c r="J14" s="75">
        <v>-467.86732000000006</v>
      </c>
    </row>
    <row r="15" spans="1:10" x14ac:dyDescent="0.2">
      <c r="A15" s="64">
        <v>37105</v>
      </c>
      <c r="B15" s="65">
        <v>1975</v>
      </c>
      <c r="C15" s="67">
        <v>-1936</v>
      </c>
      <c r="D15" s="68">
        <v>0</v>
      </c>
      <c r="E15" s="69">
        <v>-1936</v>
      </c>
      <c r="F15" s="70">
        <v>1855.1789999999999</v>
      </c>
      <c r="G15" s="72">
        <v>-37.103580000000001</v>
      </c>
      <c r="H15" s="73">
        <v>1818.0754199999999</v>
      </c>
      <c r="I15" s="74">
        <v>-117.92458000000011</v>
      </c>
      <c r="J15" s="75">
        <v>-585.79190000000017</v>
      </c>
    </row>
    <row r="16" spans="1:10" x14ac:dyDescent="0.2">
      <c r="A16" s="64">
        <v>37106</v>
      </c>
      <c r="B16" s="65">
        <v>1975</v>
      </c>
      <c r="C16" s="67">
        <v>-1936</v>
      </c>
      <c r="D16" s="68">
        <v>0</v>
      </c>
      <c r="E16" s="69">
        <v>-1936</v>
      </c>
      <c r="F16" s="70">
        <v>1830.27</v>
      </c>
      <c r="G16" s="72">
        <v>-36.605400000000003</v>
      </c>
      <c r="H16" s="73">
        <v>1793.6646000000001</v>
      </c>
      <c r="I16" s="74">
        <v>-142.33539999999994</v>
      </c>
      <c r="J16" s="75">
        <v>-728.1273000000001</v>
      </c>
    </row>
    <row r="17" spans="1:10" x14ac:dyDescent="0.2">
      <c r="A17" s="64">
        <v>37107</v>
      </c>
      <c r="B17" s="65">
        <v>1975</v>
      </c>
      <c r="C17" s="67">
        <v>-1936</v>
      </c>
      <c r="D17" s="68">
        <v>0</v>
      </c>
      <c r="E17" s="69">
        <v>-1936</v>
      </c>
      <c r="F17" s="70">
        <v>1833.519</v>
      </c>
      <c r="G17" s="72">
        <v>-36.670380000000002</v>
      </c>
      <c r="H17" s="73">
        <v>1796.84862</v>
      </c>
      <c r="I17" s="74">
        <v>-139.15138000000002</v>
      </c>
      <c r="J17" s="75">
        <v>-867.27868000000012</v>
      </c>
    </row>
    <row r="18" spans="1:10" x14ac:dyDescent="0.2">
      <c r="A18" s="64">
        <v>37108</v>
      </c>
      <c r="B18" s="65">
        <v>1975</v>
      </c>
      <c r="C18" s="67">
        <v>-1936</v>
      </c>
      <c r="D18" s="68">
        <v>0</v>
      </c>
      <c r="E18" s="69">
        <v>-1936</v>
      </c>
      <c r="F18" s="70">
        <v>1835.6849999999999</v>
      </c>
      <c r="G18" s="72">
        <v>-36.713700000000003</v>
      </c>
      <c r="H18" s="73">
        <v>1798.9712999999999</v>
      </c>
      <c r="I18" s="74">
        <v>-137.02870000000007</v>
      </c>
      <c r="J18" s="75">
        <v>-1004.3073800000002</v>
      </c>
    </row>
    <row r="19" spans="1:10" x14ac:dyDescent="0.2">
      <c r="A19" s="64">
        <v>37109</v>
      </c>
      <c r="B19" s="65">
        <v>1975</v>
      </c>
      <c r="C19" s="67">
        <v>-1936</v>
      </c>
      <c r="D19" s="68">
        <v>0</v>
      </c>
      <c r="E19" s="69">
        <v>-1936</v>
      </c>
      <c r="F19" s="70">
        <v>1829.1869999999999</v>
      </c>
      <c r="G19" s="72">
        <v>-36.583739999999999</v>
      </c>
      <c r="H19" s="73">
        <v>1792.6032599999999</v>
      </c>
      <c r="I19" s="74">
        <v>-143.39674000000014</v>
      </c>
      <c r="J19" s="75">
        <v>-1147.7041200000003</v>
      </c>
    </row>
    <row r="20" spans="1:10" x14ac:dyDescent="0.2">
      <c r="A20" s="64">
        <v>37110</v>
      </c>
      <c r="B20" s="65">
        <v>1975</v>
      </c>
      <c r="C20" s="67">
        <v>-1936</v>
      </c>
      <c r="D20" s="68">
        <v>0</v>
      </c>
      <c r="E20" s="69">
        <v>-1936</v>
      </c>
      <c r="F20" s="70">
        <v>1821.606</v>
      </c>
      <c r="G20" s="72">
        <v>-36.432119999999998</v>
      </c>
      <c r="H20" s="73">
        <v>1785.1738800000001</v>
      </c>
      <c r="I20" s="74">
        <v>-150.82611999999995</v>
      </c>
      <c r="J20" s="75">
        <v>-1298.5302400000003</v>
      </c>
    </row>
    <row r="21" spans="1:10" x14ac:dyDescent="0.2">
      <c r="A21" s="64">
        <v>37111</v>
      </c>
      <c r="B21" s="65">
        <v>1975</v>
      </c>
      <c r="C21" s="67">
        <v>-1936</v>
      </c>
      <c r="D21" s="68">
        <v>0</v>
      </c>
      <c r="E21" s="69">
        <v>-1936</v>
      </c>
      <c r="F21" s="70">
        <v>1818.357</v>
      </c>
      <c r="G21" s="72">
        <v>-36.367139999999999</v>
      </c>
      <c r="H21" s="73">
        <v>1781.9898599999999</v>
      </c>
      <c r="I21" s="74">
        <v>-154.01014000000009</v>
      </c>
      <c r="J21" s="75">
        <v>-1452.5403800000004</v>
      </c>
    </row>
    <row r="22" spans="1:10" x14ac:dyDescent="0.2">
      <c r="A22" s="64">
        <v>37112</v>
      </c>
      <c r="B22" s="65">
        <v>1975</v>
      </c>
      <c r="C22" s="67">
        <v>-1936</v>
      </c>
      <c r="D22" s="68">
        <v>0</v>
      </c>
      <c r="E22" s="69">
        <v>-1936</v>
      </c>
      <c r="F22" s="70">
        <v>1980.807</v>
      </c>
      <c r="G22" s="72">
        <v>-39.616140000000001</v>
      </c>
      <c r="H22" s="73">
        <v>1941.1908599999999</v>
      </c>
      <c r="I22" s="74">
        <v>5.1908599999999296</v>
      </c>
      <c r="J22" s="75">
        <v>-1447.3495200000004</v>
      </c>
    </row>
    <row r="23" spans="1:10" x14ac:dyDescent="0.2">
      <c r="A23" s="64">
        <v>37113</v>
      </c>
      <c r="B23" s="65">
        <v>1975</v>
      </c>
      <c r="C23" s="67">
        <v>-1936</v>
      </c>
      <c r="D23" s="68">
        <v>0</v>
      </c>
      <c r="E23" s="69">
        <v>-1936</v>
      </c>
      <c r="F23" s="70">
        <v>1508.6189999999999</v>
      </c>
      <c r="G23" s="72">
        <v>-30.17238</v>
      </c>
      <c r="H23" s="73">
        <v>1478.4466199999999</v>
      </c>
      <c r="I23" s="74">
        <v>-457.55338000000006</v>
      </c>
      <c r="J23" s="75">
        <v>-1904.9029000000005</v>
      </c>
    </row>
    <row r="24" spans="1:10" x14ac:dyDescent="0.2">
      <c r="A24" s="64">
        <v>37114</v>
      </c>
      <c r="B24" s="65">
        <v>1975</v>
      </c>
      <c r="C24" s="67">
        <v>-1936</v>
      </c>
      <c r="D24" s="68">
        <v>0</v>
      </c>
      <c r="E24" s="69">
        <v>-1936</v>
      </c>
      <c r="F24" s="70">
        <v>2008.9649999999999</v>
      </c>
      <c r="G24" s="72">
        <v>-40.179299999999998</v>
      </c>
      <c r="H24" s="73">
        <v>1968.7856999999999</v>
      </c>
      <c r="I24" s="74">
        <v>32.785699999999906</v>
      </c>
      <c r="J24" s="75">
        <v>-1872.1172000000006</v>
      </c>
    </row>
    <row r="25" spans="1:10" x14ac:dyDescent="0.2">
      <c r="A25" s="64">
        <v>37115</v>
      </c>
      <c r="B25" s="65">
        <v>1975</v>
      </c>
      <c r="C25" s="67">
        <v>-1936</v>
      </c>
      <c r="D25" s="68">
        <v>0</v>
      </c>
      <c r="E25" s="69">
        <v>-1936</v>
      </c>
      <c r="F25" s="70">
        <v>2007.8819999999998</v>
      </c>
      <c r="G25" s="72">
        <v>-40.157640000000001</v>
      </c>
      <c r="H25" s="73">
        <v>1967.7243599999999</v>
      </c>
      <c r="I25" s="74">
        <v>31.724359999999933</v>
      </c>
      <c r="J25" s="75">
        <v>-1840.3928400000007</v>
      </c>
    </row>
    <row r="26" spans="1:10" x14ac:dyDescent="0.2">
      <c r="A26" s="64">
        <v>37116</v>
      </c>
      <c r="B26" s="65">
        <v>1975</v>
      </c>
      <c r="C26" s="67">
        <v>-1936</v>
      </c>
      <c r="D26" s="68">
        <v>0</v>
      </c>
      <c r="E26" s="69">
        <v>-1936</v>
      </c>
      <c r="F26" s="70">
        <v>1943.9849999999999</v>
      </c>
      <c r="G26" s="72">
        <v>-38.8797</v>
      </c>
      <c r="H26" s="73">
        <v>1905.1052999999999</v>
      </c>
      <c r="I26" s="74">
        <v>-30.894700000000057</v>
      </c>
      <c r="J26" s="75">
        <v>-1871.2875400000007</v>
      </c>
    </row>
    <row r="27" spans="1:10" x14ac:dyDescent="0.2">
      <c r="A27" s="64">
        <v>37117</v>
      </c>
      <c r="B27" s="65">
        <v>1975</v>
      </c>
      <c r="C27" s="67">
        <v>0</v>
      </c>
      <c r="D27" s="68">
        <v>-1936</v>
      </c>
      <c r="E27" s="69">
        <v>-1936</v>
      </c>
      <c r="F27" s="70">
        <v>1973.2259999999999</v>
      </c>
      <c r="G27" s="72">
        <v>-39.46452</v>
      </c>
      <c r="H27" s="73">
        <v>1933.7614799999999</v>
      </c>
      <c r="I27" s="74">
        <v>-2.2385200000001078</v>
      </c>
      <c r="J27" s="75">
        <v>-1873.5260600000008</v>
      </c>
    </row>
    <row r="28" spans="1:10" x14ac:dyDescent="0.2">
      <c r="A28" s="64">
        <v>37118</v>
      </c>
      <c r="B28" s="65">
        <v>1975</v>
      </c>
      <c r="C28" s="67">
        <v>-1936</v>
      </c>
      <c r="D28" s="68">
        <v>0</v>
      </c>
      <c r="E28" s="69">
        <v>-1936</v>
      </c>
      <c r="F28" s="70">
        <v>1964.5619999999999</v>
      </c>
      <c r="G28" s="72">
        <v>-39.291240000000002</v>
      </c>
      <c r="H28" s="73">
        <v>1925.2707599999999</v>
      </c>
      <c r="I28" s="74">
        <v>-10.729240000000118</v>
      </c>
      <c r="J28" s="75">
        <v>-1884.2553000000009</v>
      </c>
    </row>
    <row r="29" spans="1:10" x14ac:dyDescent="0.2">
      <c r="A29" s="64">
        <v>37119</v>
      </c>
      <c r="B29" s="65">
        <v>1975</v>
      </c>
      <c r="C29" s="67">
        <v>-1936</v>
      </c>
      <c r="D29" s="68">
        <v>0</v>
      </c>
      <c r="E29" s="69">
        <v>-1936</v>
      </c>
      <c r="F29" s="70">
        <v>1964.5619999999999</v>
      </c>
      <c r="G29" s="72">
        <v>-39.291240000000002</v>
      </c>
      <c r="H29" s="73">
        <v>1925.2707599999999</v>
      </c>
      <c r="I29" s="74">
        <v>-10.729240000000118</v>
      </c>
      <c r="J29" s="75">
        <v>-1894.9845400000011</v>
      </c>
    </row>
    <row r="30" spans="1:10" x14ac:dyDescent="0.2">
      <c r="A30" s="64">
        <v>37120</v>
      </c>
      <c r="B30" s="65">
        <v>1975</v>
      </c>
      <c r="C30" s="67">
        <v>-1936</v>
      </c>
      <c r="D30" s="68">
        <v>0</v>
      </c>
      <c r="E30" s="69">
        <v>-1936</v>
      </c>
      <c r="F30" s="70">
        <v>1948.317</v>
      </c>
      <c r="G30" s="72">
        <v>-38.966340000000002</v>
      </c>
      <c r="H30" s="73">
        <v>1909.3506600000001</v>
      </c>
      <c r="I30" s="74">
        <v>-26.649339999999938</v>
      </c>
      <c r="J30" s="75">
        <v>-1921.633880000001</v>
      </c>
    </row>
    <row r="31" spans="1:10" x14ac:dyDescent="0.2">
      <c r="A31" s="64">
        <v>37121</v>
      </c>
      <c r="B31" s="65">
        <v>1975</v>
      </c>
      <c r="C31" s="67">
        <v>-1936</v>
      </c>
      <c r="D31" s="68">
        <v>0</v>
      </c>
      <c r="E31" s="69">
        <v>-1936</v>
      </c>
      <c r="F31" s="70">
        <v>1846.5150000000001</v>
      </c>
      <c r="G31" s="72">
        <v>-36.930299999999995</v>
      </c>
      <c r="H31" s="73">
        <v>1809.5846999999999</v>
      </c>
      <c r="I31" s="74">
        <v>-126.41530000000012</v>
      </c>
      <c r="J31" s="75">
        <v>-2048.0491800000009</v>
      </c>
    </row>
    <row r="32" spans="1:10" x14ac:dyDescent="0.2">
      <c r="A32" s="64">
        <v>37122</v>
      </c>
      <c r="B32" s="65">
        <v>1975</v>
      </c>
      <c r="C32" s="67">
        <v>-1936</v>
      </c>
      <c r="D32" s="68">
        <v>0</v>
      </c>
      <c r="E32" s="69">
        <v>-1936</v>
      </c>
      <c r="F32" s="70">
        <v>1979.7239999999999</v>
      </c>
      <c r="G32" s="72">
        <v>-39.594479999999997</v>
      </c>
      <c r="H32" s="73">
        <v>1940.12952</v>
      </c>
      <c r="I32" s="74">
        <v>4.1295199999999568</v>
      </c>
      <c r="J32" s="75">
        <v>-2043.9196600000009</v>
      </c>
    </row>
    <row r="33" spans="1:10" x14ac:dyDescent="0.2">
      <c r="A33" s="64">
        <v>37123</v>
      </c>
      <c r="B33" s="65">
        <v>1975</v>
      </c>
      <c r="C33" s="67">
        <v>-1936</v>
      </c>
      <c r="D33" s="68">
        <v>0</v>
      </c>
      <c r="E33" s="69">
        <v>-1936</v>
      </c>
      <c r="F33" s="70">
        <v>1849.7639999999999</v>
      </c>
      <c r="G33" s="72">
        <v>-36.995280000000001</v>
      </c>
      <c r="H33" s="73">
        <v>1812.7687199999998</v>
      </c>
      <c r="I33" s="74">
        <v>-123.2312800000002</v>
      </c>
      <c r="J33" s="75">
        <v>-2167.1509400000014</v>
      </c>
    </row>
    <row r="34" spans="1:10" x14ac:dyDescent="0.2">
      <c r="A34" s="64">
        <v>37124</v>
      </c>
      <c r="B34" s="65">
        <v>1975</v>
      </c>
      <c r="C34" s="67">
        <v>-1936</v>
      </c>
      <c r="D34" s="68">
        <v>0</v>
      </c>
      <c r="E34" s="69">
        <v>-1936</v>
      </c>
      <c r="F34" s="70">
        <v>1760.9579999999999</v>
      </c>
      <c r="G34" s="72">
        <v>-35.219159999999995</v>
      </c>
      <c r="H34" s="73">
        <v>1725.7388399999998</v>
      </c>
      <c r="I34" s="74">
        <v>-210.26116000000025</v>
      </c>
      <c r="J34" s="75">
        <v>-2377.4121000000014</v>
      </c>
    </row>
    <row r="35" spans="1:10" x14ac:dyDescent="0.2">
      <c r="A35" s="64">
        <v>37125</v>
      </c>
      <c r="B35" s="65">
        <v>1975</v>
      </c>
      <c r="C35" s="67">
        <v>-1936</v>
      </c>
      <c r="D35" s="68">
        <v>0</v>
      </c>
      <c r="E35" s="69">
        <v>-1936</v>
      </c>
      <c r="F35" s="70">
        <v>1760.9579999999999</v>
      </c>
      <c r="G35" s="72">
        <v>-35.219159999999995</v>
      </c>
      <c r="H35" s="73">
        <v>1725.7388399999998</v>
      </c>
      <c r="I35" s="74">
        <v>-210.26116000000025</v>
      </c>
      <c r="J35" s="75">
        <v>-2587.6732600000014</v>
      </c>
    </row>
    <row r="36" spans="1:10" x14ac:dyDescent="0.2">
      <c r="A36" s="64">
        <v>37126</v>
      </c>
      <c r="B36" s="65">
        <v>1975</v>
      </c>
      <c r="C36" s="67">
        <v>-1936</v>
      </c>
      <c r="D36" s="68">
        <v>0</v>
      </c>
      <c r="E36" s="69">
        <v>-1936</v>
      </c>
      <c r="F36" s="70">
        <v>1398.153</v>
      </c>
      <c r="G36" s="72">
        <v>-27.963060000000002</v>
      </c>
      <c r="H36" s="73">
        <v>1370.18994</v>
      </c>
      <c r="I36" s="74">
        <v>-565.81006000000002</v>
      </c>
      <c r="J36" s="75">
        <v>-3153.4833200000012</v>
      </c>
    </row>
    <row r="37" spans="1:10" x14ac:dyDescent="0.2">
      <c r="A37" s="64">
        <v>37127</v>
      </c>
      <c r="B37" s="65">
        <v>1975</v>
      </c>
      <c r="C37" s="67">
        <v>-1936</v>
      </c>
      <c r="D37" s="68">
        <v>0</v>
      </c>
      <c r="E37" s="69">
        <v>-1936</v>
      </c>
      <c r="F37" s="70">
        <v>2012.2139999999999</v>
      </c>
      <c r="G37" s="72">
        <v>-40.244279999999996</v>
      </c>
      <c r="H37" s="73">
        <v>1971.9697200000001</v>
      </c>
      <c r="I37" s="74">
        <v>35.969720000000052</v>
      </c>
      <c r="J37" s="75">
        <v>-3117.5136000000011</v>
      </c>
    </row>
    <row r="38" spans="1:10" x14ac:dyDescent="0.2">
      <c r="A38" s="64">
        <v>37128</v>
      </c>
      <c r="B38" s="65">
        <v>1975</v>
      </c>
      <c r="C38" s="67">
        <v>-1936</v>
      </c>
      <c r="D38" s="68">
        <v>0</v>
      </c>
      <c r="E38" s="69">
        <v>-1936</v>
      </c>
      <c r="F38" s="70">
        <v>1965.645</v>
      </c>
      <c r="G38" s="72">
        <v>-39.312899999999999</v>
      </c>
      <c r="H38" s="73">
        <v>1926.3321000000001</v>
      </c>
      <c r="I38" s="74">
        <v>-9.6678999999999178</v>
      </c>
      <c r="J38" s="75">
        <v>-3127.1815000000011</v>
      </c>
    </row>
    <row r="39" spans="1:10" x14ac:dyDescent="0.2">
      <c r="A39" s="64">
        <v>37129</v>
      </c>
      <c r="B39" s="65">
        <v>1975</v>
      </c>
      <c r="C39" s="67">
        <v>-1936</v>
      </c>
      <c r="D39" s="68">
        <v>0</v>
      </c>
      <c r="E39" s="69">
        <v>-1936</v>
      </c>
      <c r="F39" s="70">
        <v>1938.57</v>
      </c>
      <c r="G39" s="72">
        <v>-38.7714</v>
      </c>
      <c r="H39" s="73">
        <v>1899.7985999999999</v>
      </c>
      <c r="I39" s="74">
        <v>-36.201400000000149</v>
      </c>
      <c r="J39" s="75">
        <v>-3163.3829000000014</v>
      </c>
    </row>
    <row r="40" spans="1:10" x14ac:dyDescent="0.2">
      <c r="A40" s="64">
        <v>37130</v>
      </c>
      <c r="B40" s="65">
        <v>1975</v>
      </c>
      <c r="C40" s="67">
        <v>-1936</v>
      </c>
      <c r="D40" s="68">
        <v>0</v>
      </c>
      <c r="E40" s="69">
        <v>-1936</v>
      </c>
      <c r="F40" s="70">
        <v>1882.2539999999999</v>
      </c>
      <c r="G40" s="72">
        <v>-37.64508</v>
      </c>
      <c r="H40" s="73">
        <v>1844.6089199999999</v>
      </c>
      <c r="I40" s="74">
        <v>-91.391080000000102</v>
      </c>
      <c r="J40" s="75">
        <v>-3254.7739800000018</v>
      </c>
    </row>
    <row r="41" spans="1:10" x14ac:dyDescent="0.2">
      <c r="A41" s="64">
        <v>37131</v>
      </c>
      <c r="B41" s="65">
        <v>1975</v>
      </c>
      <c r="C41" s="67">
        <v>-1936</v>
      </c>
      <c r="D41" s="68">
        <v>0</v>
      </c>
      <c r="E41" s="69">
        <v>-1936</v>
      </c>
      <c r="F41" s="70">
        <v>1862.76</v>
      </c>
      <c r="G41" s="72">
        <v>-37.255200000000002</v>
      </c>
      <c r="H41" s="73">
        <v>1825.5047999999999</v>
      </c>
      <c r="I41" s="74">
        <v>-110.49520000000007</v>
      </c>
      <c r="J41" s="75">
        <v>-3365.2691800000021</v>
      </c>
    </row>
    <row r="42" spans="1:10" x14ac:dyDescent="0.2">
      <c r="A42" s="64">
        <v>37132</v>
      </c>
      <c r="B42" s="65">
        <v>1975</v>
      </c>
      <c r="C42" s="67">
        <v>-1936</v>
      </c>
      <c r="D42" s="68">
        <v>0</v>
      </c>
      <c r="E42" s="69">
        <v>-1936</v>
      </c>
      <c r="F42" s="70">
        <v>1942.902</v>
      </c>
      <c r="G42" s="72">
        <v>-38.858040000000003</v>
      </c>
      <c r="H42" s="73">
        <v>1904.04396</v>
      </c>
      <c r="I42" s="74">
        <v>-31.95604000000003</v>
      </c>
      <c r="J42" s="75">
        <v>-3397.2252200000021</v>
      </c>
    </row>
    <row r="43" spans="1:10" x14ac:dyDescent="0.2">
      <c r="A43" s="64">
        <v>37133</v>
      </c>
      <c r="B43" s="65">
        <v>1975</v>
      </c>
      <c r="C43" s="67">
        <v>-1936</v>
      </c>
      <c r="D43" s="68">
        <v>0</v>
      </c>
      <c r="E43" s="69">
        <v>-1936</v>
      </c>
      <c r="F43" s="70">
        <v>1943.9849999999999</v>
      </c>
      <c r="G43" s="72">
        <v>-38.8797</v>
      </c>
      <c r="H43" s="73">
        <v>1905.1052999999999</v>
      </c>
      <c r="I43" s="74">
        <v>-30.894700000000057</v>
      </c>
      <c r="J43" s="75">
        <v>-3428.1199200000019</v>
      </c>
    </row>
    <row r="44" spans="1:10" x14ac:dyDescent="0.2">
      <c r="A44" s="64">
        <v>37134</v>
      </c>
      <c r="B44" s="65">
        <v>1975</v>
      </c>
      <c r="C44" s="67">
        <v>-1936</v>
      </c>
      <c r="D44" s="68">
        <v>0</v>
      </c>
      <c r="E44" s="69">
        <v>-1936</v>
      </c>
      <c r="F44" s="70">
        <v>1943.9849999999999</v>
      </c>
      <c r="G44" s="72">
        <v>-38.8797</v>
      </c>
      <c r="H44" s="73">
        <v>1905.1052999999999</v>
      </c>
      <c r="I44" s="74">
        <v>-30.894700000000057</v>
      </c>
      <c r="J44" s="75">
        <v>-3459.0146200000017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46</v>
      </c>
      <c r="B46" s="79">
        <v>61225</v>
      </c>
      <c r="C46" s="81">
        <v>-58080</v>
      </c>
      <c r="D46" s="82">
        <v>-1936</v>
      </c>
      <c r="E46" s="83">
        <v>-60016</v>
      </c>
      <c r="F46" s="84">
        <v>57839.781000000003</v>
      </c>
      <c r="G46" s="86">
        <v>-1156.7956200000001</v>
      </c>
      <c r="H46" s="87">
        <v>56682.985380000006</v>
      </c>
      <c r="I46" s="74"/>
      <c r="J46" s="21">
        <v>-3459.0146200000017</v>
      </c>
    </row>
    <row r="47" spans="1:10" x14ac:dyDescent="0.2">
      <c r="A47" s="88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B19" sqref="B19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2.5703125" customWidth="1"/>
    <col min="5" max="5" width="14.5703125" customWidth="1"/>
    <col min="6" max="6" width="13.42578125" style="34" bestFit="1" customWidth="1"/>
    <col min="7" max="7" width="10.85546875" style="34" bestFit="1" customWidth="1"/>
    <col min="8" max="8" width="13.5703125" style="34" bestFit="1" customWidth="1"/>
    <col min="9" max="9" width="16.7109375" style="34" bestFit="1" customWidth="1"/>
    <col min="10" max="10" width="13.28515625" style="34" bestFit="1" customWidth="1"/>
    <col min="11" max="11" width="12.7109375" style="34" bestFit="1" customWidth="1"/>
    <col min="12" max="12" width="14.42578125" style="34" bestFit="1" customWidth="1"/>
    <col min="13" max="13" width="10.28515625" style="34" bestFit="1" customWidth="1"/>
    <col min="14" max="14" width="10.28515625" style="34" customWidth="1"/>
    <col min="15" max="15" width="9.28515625" style="34" bestFit="1" customWidth="1"/>
    <col min="16" max="16" width="11.5703125" style="34" bestFit="1" customWidth="1"/>
    <col min="17" max="17" width="9.140625" style="34"/>
  </cols>
  <sheetData>
    <row r="1" spans="1:17" ht="18" x14ac:dyDescent="0.25">
      <c r="O1" s="160" t="s">
        <v>27</v>
      </c>
    </row>
    <row r="2" spans="1:17" x14ac:dyDescent="0.2">
      <c r="O2" s="3" t="s">
        <v>28</v>
      </c>
    </row>
    <row r="3" spans="1:17" ht="18" x14ac:dyDescent="0.25">
      <c r="O3" s="35" t="s">
        <v>123</v>
      </c>
    </row>
    <row r="4" spans="1:17" x14ac:dyDescent="0.2">
      <c r="O4" s="161" t="s">
        <v>124</v>
      </c>
    </row>
    <row r="11" spans="1:17" ht="13.5" thickBot="1" x14ac:dyDescent="0.25"/>
    <row r="12" spans="1:17" x14ac:dyDescent="0.2">
      <c r="B12" s="37" t="s">
        <v>125</v>
      </c>
      <c r="C12" s="38"/>
      <c r="D12" s="38"/>
      <c r="E12" s="38"/>
      <c r="F12" s="39" t="s">
        <v>126</v>
      </c>
      <c r="G12" s="40"/>
      <c r="H12" s="41" t="s">
        <v>33</v>
      </c>
      <c r="I12" s="42" t="s">
        <v>34</v>
      </c>
      <c r="J12" s="43"/>
      <c r="K12" s="43"/>
      <c r="L12" s="40"/>
      <c r="M12" s="162"/>
      <c r="N12" s="53"/>
      <c r="O12" s="45" t="s">
        <v>35</v>
      </c>
      <c r="P12" s="46" t="s">
        <v>36</v>
      </c>
      <c r="Q12" s="60"/>
    </row>
    <row r="13" spans="1:17" x14ac:dyDescent="0.2">
      <c r="A13" s="3" t="s">
        <v>37</v>
      </c>
      <c r="B13" s="47" t="str">
        <f>+'[1]Keith Baker'!K3</f>
        <v>Keith Baker</v>
      </c>
      <c r="C13" s="48" t="str">
        <f>+'[1]Madden West'!K3</f>
        <v>Madden West</v>
      </c>
      <c r="D13" s="48" t="str">
        <f>+'[1]Fred Novotny'!I3</f>
        <v>Fred Novotny</v>
      </c>
      <c r="E13" s="48" t="str">
        <f>+'[1]Sand Draw'!F3</f>
        <v>Sand Draw</v>
      </c>
      <c r="F13" s="49" t="s">
        <v>38</v>
      </c>
      <c r="G13" s="50" t="s">
        <v>39</v>
      </c>
      <c r="H13" s="59" t="s">
        <v>40</v>
      </c>
      <c r="I13" s="52" t="str">
        <f>+B13</f>
        <v>Keith Baker</v>
      </c>
      <c r="J13" s="53" t="str">
        <f>+C13</f>
        <v>Madden West</v>
      </c>
      <c r="K13" s="53" t="str">
        <f>+D13</f>
        <v>Fred Novotny</v>
      </c>
      <c r="L13" s="54" t="s">
        <v>127</v>
      </c>
      <c r="M13" s="78" t="s">
        <v>42</v>
      </c>
      <c r="N13" s="163" t="s">
        <v>128</v>
      </c>
      <c r="O13" s="46" t="s">
        <v>43</v>
      </c>
      <c r="P13" s="46" t="s">
        <v>43</v>
      </c>
      <c r="Q13" s="164"/>
    </row>
    <row r="14" spans="1:17" x14ac:dyDescent="0.2">
      <c r="A14" s="3" t="s">
        <v>44</v>
      </c>
      <c r="B14" s="56"/>
      <c r="C14" s="9"/>
      <c r="D14" s="9"/>
      <c r="E14" s="9"/>
      <c r="F14" s="57"/>
      <c r="G14" s="58"/>
      <c r="H14" s="165"/>
      <c r="I14" s="57"/>
      <c r="J14" s="60"/>
      <c r="K14" s="60"/>
      <c r="L14" s="166">
        <v>0</v>
      </c>
      <c r="M14" s="78" t="s">
        <v>45</v>
      </c>
      <c r="N14" s="167" t="s">
        <v>129</v>
      </c>
      <c r="O14" s="63"/>
      <c r="P14" s="199">
        <v>1391</v>
      </c>
      <c r="Q14" s="60"/>
    </row>
    <row r="15" spans="1:17" x14ac:dyDescent="0.2">
      <c r="A15" s="64">
        <f>+'[1]Flow Data'!A14</f>
        <v>37104</v>
      </c>
      <c r="B15" s="65">
        <v>0</v>
      </c>
      <c r="C15" s="66">
        <v>6386</v>
      </c>
      <c r="D15" s="66">
        <v>0</v>
      </c>
      <c r="E15" s="66">
        <v>0</v>
      </c>
      <c r="F15" s="67">
        <f>-[1]WIC!R12</f>
        <v>-6386</v>
      </c>
      <c r="G15" s="68">
        <f>-[1]CIG!S12</f>
        <v>0</v>
      </c>
      <c r="H15" s="69">
        <f>SUM(F15:G15)</f>
        <v>-6386</v>
      </c>
      <c r="I15" s="70">
        <f>+'[1]Keith Baker'!I14</f>
        <v>0</v>
      </c>
      <c r="J15" s="71">
        <f>+'[1]Madden West'!I14</f>
        <v>6386</v>
      </c>
      <c r="K15" s="71">
        <f>+'[1]Fred Novotny'!H14</f>
        <v>0</v>
      </c>
      <c r="L15" s="72">
        <f t="shared" ref="L15:L44" si="0">-SUM(I15:K15)*$L$14</f>
        <v>0</v>
      </c>
      <c r="M15" s="73">
        <f>SUM(I15:L15)</f>
        <v>6386</v>
      </c>
      <c r="N15" s="74">
        <f>+'[1]UA4 ALLOCATION'!I12</f>
        <v>-1.9587752082443025E-2</v>
      </c>
      <c r="O15" s="74">
        <f t="shared" ref="O15:O44" si="1">SUM(M15:N15)+H15</f>
        <v>-1.9587752082770749E-2</v>
      </c>
      <c r="P15" s="75">
        <f>+O15+P14</f>
        <v>1390.9804122479172</v>
      </c>
      <c r="Q15" s="60"/>
    </row>
    <row r="16" spans="1:17" x14ac:dyDescent="0.2">
      <c r="A16" s="64">
        <f>+A15+1</f>
        <v>37105</v>
      </c>
      <c r="B16" s="65">
        <v>0</v>
      </c>
      <c r="C16" s="66">
        <v>6204</v>
      </c>
      <c r="D16" s="66">
        <v>0</v>
      </c>
      <c r="E16" s="66">
        <v>0</v>
      </c>
      <c r="F16" s="67">
        <f>-[1]WIC!R13</f>
        <v>-6204</v>
      </c>
      <c r="G16" s="68">
        <f>-[1]CIG!S13</f>
        <v>0</v>
      </c>
      <c r="H16" s="69">
        <f t="shared" ref="H16:H44" si="2">SUM(F16:G16)</f>
        <v>-6204</v>
      </c>
      <c r="I16" s="70">
        <f>+'[1]Keith Baker'!I15</f>
        <v>0</v>
      </c>
      <c r="J16" s="71">
        <f>+'[1]Madden West'!I15</f>
        <v>6204</v>
      </c>
      <c r="K16" s="71">
        <f>+'[1]Fred Novotny'!H15</f>
        <v>0</v>
      </c>
      <c r="L16" s="72">
        <f t="shared" si="0"/>
        <v>0</v>
      </c>
      <c r="M16" s="73">
        <f t="shared" ref="M16:M44" si="3">SUM(I16:L16)</f>
        <v>6204</v>
      </c>
      <c r="N16" s="74">
        <f>+'[1]UA4 ALLOCATION'!I13</f>
        <v>-1.9029504215389369E-2</v>
      </c>
      <c r="O16" s="74">
        <f t="shared" si="1"/>
        <v>-1.9029504215723136E-2</v>
      </c>
      <c r="P16" s="75">
        <f t="shared" ref="P16:P44" si="4">+O16+P15</f>
        <v>1390.9613827437015</v>
      </c>
      <c r="Q16" s="60"/>
    </row>
    <row r="17" spans="1:17" x14ac:dyDescent="0.2">
      <c r="A17" s="64">
        <f t="shared" ref="A17:A44" si="5">+A16+1</f>
        <v>37106</v>
      </c>
      <c r="B17" s="65">
        <v>0</v>
      </c>
      <c r="C17" s="66">
        <v>6204</v>
      </c>
      <c r="D17" s="66">
        <v>0</v>
      </c>
      <c r="E17" s="66">
        <v>0</v>
      </c>
      <c r="F17" s="67">
        <f>-[1]WIC!R14</f>
        <v>-6204</v>
      </c>
      <c r="G17" s="68">
        <f>-[1]CIG!S14</f>
        <v>0</v>
      </c>
      <c r="H17" s="69">
        <f t="shared" si="2"/>
        <v>-6204</v>
      </c>
      <c r="I17" s="70">
        <f>+'[1]Keith Baker'!I16</f>
        <v>0</v>
      </c>
      <c r="J17" s="71">
        <f>+'[1]Madden West'!I16</f>
        <v>6204</v>
      </c>
      <c r="K17" s="71">
        <f>+'[1]Fred Novotny'!H16</f>
        <v>0</v>
      </c>
      <c r="L17" s="72">
        <f t="shared" si="0"/>
        <v>0</v>
      </c>
      <c r="M17" s="73">
        <f t="shared" si="3"/>
        <v>6204</v>
      </c>
      <c r="N17" s="74">
        <f>+'[1]UA4 ALLOCATION'!I14</f>
        <v>-1.9029504215389372E-2</v>
      </c>
      <c r="O17" s="74">
        <f t="shared" si="1"/>
        <v>-1.9029504215723136E-2</v>
      </c>
      <c r="P17" s="75">
        <f t="shared" si="4"/>
        <v>1390.9423532394858</v>
      </c>
      <c r="Q17" s="60"/>
    </row>
    <row r="18" spans="1:17" x14ac:dyDescent="0.2">
      <c r="A18" s="64">
        <f t="shared" si="5"/>
        <v>37107</v>
      </c>
      <c r="B18" s="65">
        <v>0</v>
      </c>
      <c r="C18" s="66">
        <v>6204</v>
      </c>
      <c r="D18" s="66">
        <v>0</v>
      </c>
      <c r="E18" s="66">
        <v>0</v>
      </c>
      <c r="F18" s="67">
        <f>-[1]WIC!R15</f>
        <v>-6204</v>
      </c>
      <c r="G18" s="68">
        <f>-[1]CIG!S15</f>
        <v>0</v>
      </c>
      <c r="H18" s="69">
        <f t="shared" si="2"/>
        <v>-6204</v>
      </c>
      <c r="I18" s="70">
        <f>+'[1]Keith Baker'!I17</f>
        <v>0</v>
      </c>
      <c r="J18" s="71">
        <f>+'[1]Madden West'!I17</f>
        <v>6204</v>
      </c>
      <c r="K18" s="71">
        <f>+'[1]Fred Novotny'!H17</f>
        <v>0</v>
      </c>
      <c r="L18" s="72">
        <f t="shared" si="0"/>
        <v>0</v>
      </c>
      <c r="M18" s="73">
        <f t="shared" si="3"/>
        <v>6204</v>
      </c>
      <c r="N18" s="74">
        <f>+'[1]UA4 ALLOCATION'!I15</f>
        <v>-1.9029504215389369E-2</v>
      </c>
      <c r="O18" s="74">
        <f t="shared" si="1"/>
        <v>-1.9029504215723136E-2</v>
      </c>
      <c r="P18" s="75">
        <f t="shared" si="4"/>
        <v>1390.9233237352701</v>
      </c>
      <c r="Q18" s="60"/>
    </row>
    <row r="19" spans="1:17" x14ac:dyDescent="0.2">
      <c r="A19" s="64">
        <f t="shared" si="5"/>
        <v>37108</v>
      </c>
      <c r="B19" s="65">
        <v>0</v>
      </c>
      <c r="C19" s="66">
        <v>6204</v>
      </c>
      <c r="D19" s="66">
        <v>0</v>
      </c>
      <c r="E19" s="66">
        <v>0</v>
      </c>
      <c r="F19" s="67">
        <f>-[1]WIC!R16</f>
        <v>-6204</v>
      </c>
      <c r="G19" s="68">
        <f>-[1]CIG!S16</f>
        <v>0</v>
      </c>
      <c r="H19" s="69">
        <f t="shared" si="2"/>
        <v>-6204</v>
      </c>
      <c r="I19" s="70">
        <f>+'[1]Keith Baker'!I18</f>
        <v>0</v>
      </c>
      <c r="J19" s="71">
        <f>+'[1]Madden West'!I18</f>
        <v>6204</v>
      </c>
      <c r="K19" s="71">
        <f>+'[1]Fred Novotny'!H18</f>
        <v>0</v>
      </c>
      <c r="L19" s="72">
        <f t="shared" si="0"/>
        <v>0</v>
      </c>
      <c r="M19" s="73">
        <f t="shared" si="3"/>
        <v>6204</v>
      </c>
      <c r="N19" s="74">
        <f>+'[1]UA4 ALLOCATION'!I16</f>
        <v>-1.9029504215389369E-2</v>
      </c>
      <c r="O19" s="74">
        <f t="shared" si="1"/>
        <v>-1.9029504215723136E-2</v>
      </c>
      <c r="P19" s="75">
        <f t="shared" si="4"/>
        <v>1390.9042942310543</v>
      </c>
      <c r="Q19" s="60"/>
    </row>
    <row r="20" spans="1:17" x14ac:dyDescent="0.2">
      <c r="A20" s="64">
        <f t="shared" si="5"/>
        <v>37109</v>
      </c>
      <c r="B20" s="65">
        <v>0</v>
      </c>
      <c r="C20" s="66">
        <v>6204</v>
      </c>
      <c r="D20" s="66">
        <v>0</v>
      </c>
      <c r="E20" s="66">
        <v>0</v>
      </c>
      <c r="F20" s="67">
        <f>-[1]WIC!R17</f>
        <v>-6204</v>
      </c>
      <c r="G20" s="68">
        <f>-[1]CIG!S17</f>
        <v>0</v>
      </c>
      <c r="H20" s="69">
        <f t="shared" si="2"/>
        <v>-6204</v>
      </c>
      <c r="I20" s="70">
        <f>+'[1]Keith Baker'!I19</f>
        <v>0</v>
      </c>
      <c r="J20" s="71">
        <f>+'[1]Madden West'!I19</f>
        <v>6204</v>
      </c>
      <c r="K20" s="71">
        <f>+'[1]Fred Novotny'!H19</f>
        <v>0</v>
      </c>
      <c r="L20" s="72">
        <f t="shared" si="0"/>
        <v>0</v>
      </c>
      <c r="M20" s="73">
        <f t="shared" si="3"/>
        <v>6204</v>
      </c>
      <c r="N20" s="74">
        <f>+'[1]UA4 ALLOCATION'!I17</f>
        <v>-1.9029504215389369E-2</v>
      </c>
      <c r="O20" s="74">
        <f t="shared" si="1"/>
        <v>-1.9029504215723136E-2</v>
      </c>
      <c r="P20" s="75">
        <f t="shared" si="4"/>
        <v>1390.8852647268386</v>
      </c>
      <c r="Q20" s="60"/>
    </row>
    <row r="21" spans="1:17" x14ac:dyDescent="0.2">
      <c r="A21" s="64">
        <f t="shared" si="5"/>
        <v>37110</v>
      </c>
      <c r="B21" s="65">
        <v>0</v>
      </c>
      <c r="C21" s="66">
        <v>5718</v>
      </c>
      <c r="D21" s="66">
        <v>0</v>
      </c>
      <c r="E21" s="66">
        <v>0</v>
      </c>
      <c r="F21" s="67">
        <f>-[1]WIC!R18</f>
        <v>-5718</v>
      </c>
      <c r="G21" s="68">
        <f>-[1]CIG!S18</f>
        <v>0</v>
      </c>
      <c r="H21" s="69">
        <f t="shared" si="2"/>
        <v>-5718</v>
      </c>
      <c r="I21" s="70">
        <f>+'[1]Keith Baker'!I20</f>
        <v>0</v>
      </c>
      <c r="J21" s="71">
        <f>+'[1]Madden West'!I20</f>
        <v>5718</v>
      </c>
      <c r="K21" s="71">
        <f>+'[1]Fred Novotny'!H20</f>
        <v>0</v>
      </c>
      <c r="L21" s="72">
        <f t="shared" si="0"/>
        <v>0</v>
      </c>
      <c r="M21" s="73">
        <f t="shared" si="3"/>
        <v>5718</v>
      </c>
      <c r="N21" s="74">
        <f>+'[1]UA4 ALLOCATION'!I18</f>
        <v>-1.7538798372597749E-2</v>
      </c>
      <c r="O21" s="74">
        <f t="shared" si="1"/>
        <v>-1.7538798372697784E-2</v>
      </c>
      <c r="P21" s="75">
        <f t="shared" si="4"/>
        <v>1390.8677259284659</v>
      </c>
      <c r="Q21" s="60"/>
    </row>
    <row r="22" spans="1:17" x14ac:dyDescent="0.2">
      <c r="A22" s="64">
        <f t="shared" si="5"/>
        <v>37111</v>
      </c>
      <c r="B22" s="65">
        <v>0</v>
      </c>
      <c r="C22" s="66">
        <v>5718</v>
      </c>
      <c r="D22" s="66">
        <v>0</v>
      </c>
      <c r="E22" s="66">
        <v>0</v>
      </c>
      <c r="F22" s="67">
        <f>-[1]WIC!R19</f>
        <v>-5718</v>
      </c>
      <c r="G22" s="68">
        <f>-[1]CIG!S19</f>
        <v>0</v>
      </c>
      <c r="H22" s="69">
        <f t="shared" si="2"/>
        <v>-5718</v>
      </c>
      <c r="I22" s="70">
        <f>+'[1]Keith Baker'!I21</f>
        <v>0</v>
      </c>
      <c r="J22" s="71">
        <f>+'[1]Madden West'!I21</f>
        <v>5718</v>
      </c>
      <c r="K22" s="71">
        <f>+'[1]Fred Novotny'!H21</f>
        <v>0</v>
      </c>
      <c r="L22" s="72">
        <f t="shared" si="0"/>
        <v>0</v>
      </c>
      <c r="M22" s="73">
        <f t="shared" si="3"/>
        <v>5718</v>
      </c>
      <c r="N22" s="74">
        <f>+'[1]UA4 ALLOCATION'!I19</f>
        <v>-1.7538798372597749E-2</v>
      </c>
      <c r="O22" s="74">
        <f t="shared" si="1"/>
        <v>-1.7538798372697784E-2</v>
      </c>
      <c r="P22" s="75">
        <f t="shared" si="4"/>
        <v>1390.8501871300932</v>
      </c>
      <c r="Q22" s="60"/>
    </row>
    <row r="23" spans="1:17" x14ac:dyDescent="0.2">
      <c r="A23" s="64">
        <f t="shared" si="5"/>
        <v>37112</v>
      </c>
      <c r="B23" s="65">
        <v>0</v>
      </c>
      <c r="C23" s="66">
        <v>5718</v>
      </c>
      <c r="D23" s="66">
        <v>0</v>
      </c>
      <c r="E23" s="66">
        <v>0</v>
      </c>
      <c r="F23" s="67">
        <f>-[1]WIC!R20</f>
        <v>-5718</v>
      </c>
      <c r="G23" s="68">
        <f>-[1]CIG!S20</f>
        <v>0</v>
      </c>
      <c r="H23" s="69">
        <f t="shared" si="2"/>
        <v>-5718</v>
      </c>
      <c r="I23" s="70">
        <f>+'[1]Keith Baker'!I22</f>
        <v>0</v>
      </c>
      <c r="J23" s="71">
        <f>+'[1]Madden West'!I22</f>
        <v>5718</v>
      </c>
      <c r="K23" s="71">
        <f>+'[1]Fred Novotny'!H22</f>
        <v>0</v>
      </c>
      <c r="L23" s="72">
        <f t="shared" si="0"/>
        <v>0</v>
      </c>
      <c r="M23" s="73">
        <f t="shared" si="3"/>
        <v>5718</v>
      </c>
      <c r="N23" s="74">
        <f>+'[1]UA4 ALLOCATION'!I20</f>
        <v>-1.7538798372597746E-2</v>
      </c>
      <c r="O23" s="74">
        <f t="shared" si="1"/>
        <v>-1.7538798372697784E-2</v>
      </c>
      <c r="P23" s="75">
        <f t="shared" si="4"/>
        <v>1390.8326483317205</v>
      </c>
      <c r="Q23" s="60"/>
    </row>
    <row r="24" spans="1:17" x14ac:dyDescent="0.2">
      <c r="A24" s="64">
        <f t="shared" si="5"/>
        <v>37113</v>
      </c>
      <c r="B24" s="65">
        <v>0</v>
      </c>
      <c r="C24" s="66">
        <v>5718</v>
      </c>
      <c r="D24" s="66">
        <v>0</v>
      </c>
      <c r="E24" s="66">
        <v>0</v>
      </c>
      <c r="F24" s="67">
        <f>-[1]WIC!R21</f>
        <v>-5718</v>
      </c>
      <c r="G24" s="68">
        <f>-[1]CIG!S21</f>
        <v>0</v>
      </c>
      <c r="H24" s="69">
        <f t="shared" si="2"/>
        <v>-5718</v>
      </c>
      <c r="I24" s="70">
        <f>+'[1]Keith Baker'!I23</f>
        <v>0</v>
      </c>
      <c r="J24" s="71">
        <f>+'[1]Madden West'!I23</f>
        <v>5718</v>
      </c>
      <c r="K24" s="71">
        <f>+'[1]Fred Novotny'!H23</f>
        <v>0</v>
      </c>
      <c r="L24" s="72">
        <f t="shared" si="0"/>
        <v>0</v>
      </c>
      <c r="M24" s="73">
        <f t="shared" si="3"/>
        <v>5718</v>
      </c>
      <c r="N24" s="74">
        <f>+'[1]UA4 ALLOCATION'!I21</f>
        <v>-1.7538798372597749E-2</v>
      </c>
      <c r="O24" s="74">
        <f t="shared" si="1"/>
        <v>-1.7538798372697784E-2</v>
      </c>
      <c r="P24" s="75">
        <f t="shared" si="4"/>
        <v>1390.8151095333478</v>
      </c>
      <c r="Q24" s="60"/>
    </row>
    <row r="25" spans="1:17" x14ac:dyDescent="0.2">
      <c r="A25" s="64">
        <f t="shared" si="5"/>
        <v>37114</v>
      </c>
      <c r="B25" s="65">
        <v>0</v>
      </c>
      <c r="C25" s="66">
        <v>5718</v>
      </c>
      <c r="D25" s="66">
        <v>0</v>
      </c>
      <c r="E25" s="66">
        <v>0</v>
      </c>
      <c r="F25" s="67">
        <f>-[1]WIC!R22</f>
        <v>-5718</v>
      </c>
      <c r="G25" s="68">
        <f>-[1]CIG!S22</f>
        <v>0</v>
      </c>
      <c r="H25" s="69">
        <f t="shared" si="2"/>
        <v>-5718</v>
      </c>
      <c r="I25" s="70">
        <f>+'[1]Keith Baker'!I24</f>
        <v>0</v>
      </c>
      <c r="J25" s="71">
        <f>+'[1]Madden West'!I24</f>
        <v>5718</v>
      </c>
      <c r="K25" s="71">
        <f>+'[1]Fred Novotny'!H24</f>
        <v>0</v>
      </c>
      <c r="L25" s="72">
        <f t="shared" si="0"/>
        <v>0</v>
      </c>
      <c r="M25" s="73">
        <f t="shared" si="3"/>
        <v>5718</v>
      </c>
      <c r="N25" s="74">
        <f>+'[1]UA4 ALLOCATION'!I22</f>
        <v>-1.7538798372597749E-2</v>
      </c>
      <c r="O25" s="74">
        <f t="shared" si="1"/>
        <v>-1.7538798372697784E-2</v>
      </c>
      <c r="P25" s="75">
        <f t="shared" si="4"/>
        <v>1390.7975707349751</v>
      </c>
      <c r="Q25" s="60"/>
    </row>
    <row r="26" spans="1:17" x14ac:dyDescent="0.2">
      <c r="A26" s="64">
        <f t="shared" si="5"/>
        <v>37115</v>
      </c>
      <c r="B26" s="65">
        <v>0</v>
      </c>
      <c r="C26" s="66">
        <v>5718</v>
      </c>
      <c r="D26" s="66">
        <v>0</v>
      </c>
      <c r="E26" s="66">
        <v>0</v>
      </c>
      <c r="F26" s="67">
        <f>-[1]WIC!R23</f>
        <v>-5718</v>
      </c>
      <c r="G26" s="68">
        <f>-[1]CIG!S23</f>
        <v>0</v>
      </c>
      <c r="H26" s="69">
        <f t="shared" si="2"/>
        <v>-5718</v>
      </c>
      <c r="I26" s="70">
        <f>+'[1]Keith Baker'!I25</f>
        <v>0</v>
      </c>
      <c r="J26" s="71">
        <f>+'[1]Madden West'!I25</f>
        <v>5718</v>
      </c>
      <c r="K26" s="71">
        <f>+'[1]Fred Novotny'!H25</f>
        <v>0</v>
      </c>
      <c r="L26" s="72">
        <f t="shared" si="0"/>
        <v>0</v>
      </c>
      <c r="M26" s="73">
        <f t="shared" si="3"/>
        <v>5718</v>
      </c>
      <c r="N26" s="74">
        <f>+'[1]UA4 ALLOCATION'!I23</f>
        <v>-1.7538798372597746E-2</v>
      </c>
      <c r="O26" s="74">
        <f t="shared" si="1"/>
        <v>-1.7538798372697784E-2</v>
      </c>
      <c r="P26" s="75">
        <f t="shared" si="4"/>
        <v>1390.7800319366024</v>
      </c>
      <c r="Q26" s="60"/>
    </row>
    <row r="27" spans="1:17" x14ac:dyDescent="0.2">
      <c r="A27" s="64">
        <f t="shared" si="5"/>
        <v>37116</v>
      </c>
      <c r="B27" s="65">
        <v>0</v>
      </c>
      <c r="C27" s="66">
        <v>5718</v>
      </c>
      <c r="D27" s="66">
        <v>0</v>
      </c>
      <c r="E27" s="66">
        <v>0</v>
      </c>
      <c r="F27" s="67">
        <f>-[1]WIC!R24</f>
        <v>-5718</v>
      </c>
      <c r="G27" s="68">
        <f>-[1]CIG!S24</f>
        <v>0</v>
      </c>
      <c r="H27" s="69">
        <f t="shared" si="2"/>
        <v>-5718</v>
      </c>
      <c r="I27" s="70">
        <f>+'[1]Keith Baker'!I26</f>
        <v>0</v>
      </c>
      <c r="J27" s="71">
        <f>+'[1]Madden West'!I26</f>
        <v>5718</v>
      </c>
      <c r="K27" s="71">
        <f>+'[1]Fred Novotny'!H26</f>
        <v>0</v>
      </c>
      <c r="L27" s="72">
        <f t="shared" si="0"/>
        <v>0</v>
      </c>
      <c r="M27" s="73">
        <f t="shared" si="3"/>
        <v>5718</v>
      </c>
      <c r="N27" s="74">
        <f>+'[1]UA4 ALLOCATION'!I24</f>
        <v>-1.7538798372597742E-2</v>
      </c>
      <c r="O27" s="74">
        <f t="shared" si="1"/>
        <v>-1.7538798372697784E-2</v>
      </c>
      <c r="P27" s="75">
        <f t="shared" si="4"/>
        <v>1390.7624931382297</v>
      </c>
      <c r="Q27" s="60"/>
    </row>
    <row r="28" spans="1:17" x14ac:dyDescent="0.2">
      <c r="A28" s="64">
        <f t="shared" si="5"/>
        <v>37117</v>
      </c>
      <c r="B28" s="65">
        <v>0</v>
      </c>
      <c r="C28" s="66">
        <v>5718</v>
      </c>
      <c r="D28" s="66">
        <v>0</v>
      </c>
      <c r="E28" s="66">
        <v>0</v>
      </c>
      <c r="F28" s="67">
        <f>-[1]WIC!R25</f>
        <v>0</v>
      </c>
      <c r="G28" s="68">
        <f>-[1]CIG!S25</f>
        <v>-6203</v>
      </c>
      <c r="H28" s="69">
        <f t="shared" si="2"/>
        <v>-6203</v>
      </c>
      <c r="I28" s="70">
        <f>+'[1]Keith Baker'!I27</f>
        <v>0</v>
      </c>
      <c r="J28" s="71">
        <f>+'[1]Madden West'!I27</f>
        <v>5718</v>
      </c>
      <c r="K28" s="71">
        <f>+'[1]Fred Novotny'!H27</f>
        <v>0</v>
      </c>
      <c r="L28" s="72">
        <f t="shared" si="0"/>
        <v>0</v>
      </c>
      <c r="M28" s="73">
        <f t="shared" si="3"/>
        <v>5718</v>
      </c>
      <c r="N28" s="74">
        <f>+'[1]UA4 ALLOCATION'!I25</f>
        <v>-1.7538798372597746E-2</v>
      </c>
      <c r="O28" s="74">
        <f t="shared" si="1"/>
        <v>-485.0175387983727</v>
      </c>
      <c r="P28" s="75">
        <f t="shared" si="4"/>
        <v>905.74495433985703</v>
      </c>
      <c r="Q28" s="60"/>
    </row>
    <row r="29" spans="1:17" x14ac:dyDescent="0.2">
      <c r="A29" s="64">
        <f t="shared" si="5"/>
        <v>37118</v>
      </c>
      <c r="B29" s="65">
        <v>0</v>
      </c>
      <c r="C29" s="66">
        <v>6204</v>
      </c>
      <c r="D29" s="66">
        <v>0</v>
      </c>
      <c r="E29" s="66">
        <v>0</v>
      </c>
      <c r="F29" s="67">
        <f>-[1]WIC!R26</f>
        <v>-6204</v>
      </c>
      <c r="G29" s="68">
        <f>-[1]CIG!S26</f>
        <v>0</v>
      </c>
      <c r="H29" s="69">
        <f t="shared" si="2"/>
        <v>-6204</v>
      </c>
      <c r="I29" s="70">
        <f>+'[1]Keith Baker'!I28</f>
        <v>0</v>
      </c>
      <c r="J29" s="71">
        <f>+'[1]Madden West'!I28</f>
        <v>6204</v>
      </c>
      <c r="K29" s="71">
        <f>+'[1]Fred Novotny'!H28</f>
        <v>0</v>
      </c>
      <c r="L29" s="72">
        <f t="shared" si="0"/>
        <v>0</v>
      </c>
      <c r="M29" s="73">
        <f t="shared" si="3"/>
        <v>6204</v>
      </c>
      <c r="N29" s="74">
        <f>+'[1]UA4 ALLOCATION'!I26</f>
        <v>-1.9029504215389369E-2</v>
      </c>
      <c r="O29" s="74">
        <f t="shared" si="1"/>
        <v>-1.9029504215723136E-2</v>
      </c>
      <c r="P29" s="75">
        <f t="shared" si="4"/>
        <v>905.72592483564131</v>
      </c>
      <c r="Q29" s="60"/>
    </row>
    <row r="30" spans="1:17" x14ac:dyDescent="0.2">
      <c r="A30" s="64">
        <f t="shared" si="5"/>
        <v>37119</v>
      </c>
      <c r="B30" s="65">
        <v>0</v>
      </c>
      <c r="C30" s="66">
        <v>6204</v>
      </c>
      <c r="D30" s="66">
        <v>0</v>
      </c>
      <c r="E30" s="66">
        <v>0</v>
      </c>
      <c r="F30" s="67">
        <f>-[1]WIC!R27</f>
        <v>-6204</v>
      </c>
      <c r="G30" s="68">
        <f>-[1]CIG!S27</f>
        <v>0</v>
      </c>
      <c r="H30" s="69">
        <f t="shared" si="2"/>
        <v>-6204</v>
      </c>
      <c r="I30" s="70">
        <f>+'[1]Keith Baker'!I29</f>
        <v>0</v>
      </c>
      <c r="J30" s="71">
        <f>+'[1]Madden West'!I29</f>
        <v>6204</v>
      </c>
      <c r="K30" s="71">
        <f>+'[1]Fred Novotny'!H29</f>
        <v>0</v>
      </c>
      <c r="L30" s="72">
        <f t="shared" si="0"/>
        <v>0</v>
      </c>
      <c r="M30" s="73">
        <f t="shared" si="3"/>
        <v>6204</v>
      </c>
      <c r="N30" s="74">
        <f>+'[1]UA4 ALLOCATION'!I27</f>
        <v>-1.9029504215389372E-2</v>
      </c>
      <c r="O30" s="74">
        <f t="shared" si="1"/>
        <v>-1.9029504215723136E-2</v>
      </c>
      <c r="P30" s="75">
        <f t="shared" si="4"/>
        <v>905.70689533142559</v>
      </c>
      <c r="Q30" s="60"/>
    </row>
    <row r="31" spans="1:17" x14ac:dyDescent="0.2">
      <c r="A31" s="64">
        <f t="shared" si="5"/>
        <v>37120</v>
      </c>
      <c r="B31" s="65">
        <v>0</v>
      </c>
      <c r="C31" s="66">
        <v>6022</v>
      </c>
      <c r="D31" s="66">
        <v>0</v>
      </c>
      <c r="E31" s="66">
        <v>0</v>
      </c>
      <c r="F31" s="67">
        <f>-[1]WIC!R28</f>
        <v>-6204</v>
      </c>
      <c r="G31" s="68">
        <f>-[1]CIG!S28</f>
        <v>0</v>
      </c>
      <c r="H31" s="69">
        <f t="shared" si="2"/>
        <v>-6204</v>
      </c>
      <c r="I31" s="70">
        <f>+'[1]Keith Baker'!I30</f>
        <v>0</v>
      </c>
      <c r="J31" s="71">
        <f>+'[1]Madden West'!I30</f>
        <v>6022</v>
      </c>
      <c r="K31" s="71">
        <f>+'[1]Fred Novotny'!H30</f>
        <v>0</v>
      </c>
      <c r="L31" s="72">
        <f t="shared" si="0"/>
        <v>0</v>
      </c>
      <c r="M31" s="73">
        <f t="shared" si="3"/>
        <v>6022</v>
      </c>
      <c r="N31" s="74">
        <f>+'[1]UA4 ALLOCATION'!I28</f>
        <v>-1.8471256348335716E-2</v>
      </c>
      <c r="O31" s="74">
        <f t="shared" si="1"/>
        <v>-182.01847125634868</v>
      </c>
      <c r="P31" s="75">
        <f t="shared" si="4"/>
        <v>723.68842407507691</v>
      </c>
      <c r="Q31" s="60"/>
    </row>
    <row r="32" spans="1:17" x14ac:dyDescent="0.2">
      <c r="A32" s="64">
        <f t="shared" si="5"/>
        <v>37121</v>
      </c>
      <c r="B32" s="65">
        <v>0</v>
      </c>
      <c r="C32" s="66">
        <v>6022</v>
      </c>
      <c r="D32" s="66">
        <v>0</v>
      </c>
      <c r="E32" s="66">
        <v>0</v>
      </c>
      <c r="F32" s="67">
        <f>-[1]WIC!R29</f>
        <v>-6204</v>
      </c>
      <c r="G32" s="68">
        <f>-[1]CIG!S29</f>
        <v>0</v>
      </c>
      <c r="H32" s="69">
        <f t="shared" si="2"/>
        <v>-6204</v>
      </c>
      <c r="I32" s="70">
        <f>+'[1]Keith Baker'!I31</f>
        <v>0</v>
      </c>
      <c r="J32" s="71">
        <f>+'[1]Madden West'!I31</f>
        <v>6022</v>
      </c>
      <c r="K32" s="71">
        <f>+'[1]Fred Novotny'!H31</f>
        <v>0</v>
      </c>
      <c r="L32" s="72">
        <f t="shared" si="0"/>
        <v>0</v>
      </c>
      <c r="M32" s="73">
        <f t="shared" si="3"/>
        <v>6022</v>
      </c>
      <c r="N32" s="74">
        <f>+'[1]UA4 ALLOCATION'!I29</f>
        <v>-1.847125634833572E-2</v>
      </c>
      <c r="O32" s="74">
        <f t="shared" si="1"/>
        <v>-182.01847125634868</v>
      </c>
      <c r="P32" s="75">
        <f t="shared" si="4"/>
        <v>541.66995281872823</v>
      </c>
      <c r="Q32" s="60"/>
    </row>
    <row r="33" spans="1:17" x14ac:dyDescent="0.2">
      <c r="A33" s="64">
        <f t="shared" si="5"/>
        <v>37122</v>
      </c>
      <c r="B33" s="65">
        <v>0</v>
      </c>
      <c r="C33" s="66">
        <v>6022</v>
      </c>
      <c r="D33" s="66">
        <v>0</v>
      </c>
      <c r="E33" s="66">
        <v>0</v>
      </c>
      <c r="F33" s="67">
        <f>-[1]WIC!R30</f>
        <v>-6204</v>
      </c>
      <c r="G33" s="68">
        <f>-[1]CIG!S30</f>
        <v>0</v>
      </c>
      <c r="H33" s="69">
        <f t="shared" si="2"/>
        <v>-6204</v>
      </c>
      <c r="I33" s="70">
        <f>+'[1]Keith Baker'!I32</f>
        <v>0</v>
      </c>
      <c r="J33" s="71">
        <f>+'[1]Madden West'!I32</f>
        <v>6022</v>
      </c>
      <c r="K33" s="71">
        <f>+'[1]Fred Novotny'!H32</f>
        <v>0</v>
      </c>
      <c r="L33" s="72">
        <f t="shared" si="0"/>
        <v>0</v>
      </c>
      <c r="M33" s="73">
        <f t="shared" si="3"/>
        <v>6022</v>
      </c>
      <c r="N33" s="74">
        <f>+'[1]UA4 ALLOCATION'!I30</f>
        <v>-1.8471256348335716E-2</v>
      </c>
      <c r="O33" s="74">
        <f t="shared" si="1"/>
        <v>-182.01847125634868</v>
      </c>
      <c r="P33" s="75">
        <f t="shared" si="4"/>
        <v>359.65148156237956</v>
      </c>
      <c r="Q33" s="60"/>
    </row>
    <row r="34" spans="1:17" x14ac:dyDescent="0.2">
      <c r="A34" s="64">
        <f t="shared" si="5"/>
        <v>37123</v>
      </c>
      <c r="B34" s="65">
        <v>0</v>
      </c>
      <c r="C34" s="66">
        <v>6022</v>
      </c>
      <c r="D34" s="66">
        <v>0</v>
      </c>
      <c r="E34" s="66">
        <v>0</v>
      </c>
      <c r="F34" s="67">
        <f>-[1]WIC!R31</f>
        <v>-6204</v>
      </c>
      <c r="G34" s="68">
        <f>-[1]CIG!S31</f>
        <v>0</v>
      </c>
      <c r="H34" s="69">
        <f t="shared" si="2"/>
        <v>-6204</v>
      </c>
      <c r="I34" s="70">
        <f>+'[1]Keith Baker'!I33</f>
        <v>0</v>
      </c>
      <c r="J34" s="71">
        <f>+'[1]Madden West'!I33</f>
        <v>6022</v>
      </c>
      <c r="K34" s="71">
        <f>+'[1]Fred Novotny'!H33</f>
        <v>0</v>
      </c>
      <c r="L34" s="72">
        <f t="shared" si="0"/>
        <v>0</v>
      </c>
      <c r="M34" s="73">
        <f t="shared" si="3"/>
        <v>6022</v>
      </c>
      <c r="N34" s="74">
        <f>+'[1]UA4 ALLOCATION'!I31</f>
        <v>-1.8471256348335716E-2</v>
      </c>
      <c r="O34" s="74">
        <f t="shared" si="1"/>
        <v>-182.01847125634868</v>
      </c>
      <c r="P34" s="75">
        <f t="shared" si="4"/>
        <v>177.63301030603088</v>
      </c>
      <c r="Q34" s="60"/>
    </row>
    <row r="35" spans="1:17" x14ac:dyDescent="0.2">
      <c r="A35" s="64">
        <f t="shared" si="5"/>
        <v>37124</v>
      </c>
      <c r="B35" s="65">
        <v>0</v>
      </c>
      <c r="C35" s="66">
        <v>6022</v>
      </c>
      <c r="D35" s="66">
        <v>0</v>
      </c>
      <c r="E35" s="66">
        <v>0</v>
      </c>
      <c r="F35" s="67">
        <f>-[1]WIC!R32</f>
        <v>-6204</v>
      </c>
      <c r="G35" s="68">
        <f>-[1]CIG!S32</f>
        <v>0</v>
      </c>
      <c r="H35" s="69">
        <f t="shared" si="2"/>
        <v>-6204</v>
      </c>
      <c r="I35" s="70">
        <f>+'[1]Keith Baker'!I34</f>
        <v>0</v>
      </c>
      <c r="J35" s="71">
        <f>+'[1]Madden West'!I34</f>
        <v>6022</v>
      </c>
      <c r="K35" s="71">
        <f>+'[1]Fred Novotny'!H34</f>
        <v>0</v>
      </c>
      <c r="L35" s="72">
        <f t="shared" si="0"/>
        <v>0</v>
      </c>
      <c r="M35" s="73">
        <f t="shared" si="3"/>
        <v>6022</v>
      </c>
      <c r="N35" s="74">
        <f>+'[1]UA4 ALLOCATION'!I32</f>
        <v>-1.8471256348335713E-2</v>
      </c>
      <c r="O35" s="74">
        <f t="shared" si="1"/>
        <v>-182.01847125634868</v>
      </c>
      <c r="P35" s="75">
        <f t="shared" si="4"/>
        <v>-4.3854609503177926</v>
      </c>
      <c r="Q35" s="60"/>
    </row>
    <row r="36" spans="1:17" x14ac:dyDescent="0.2">
      <c r="A36" s="64">
        <f t="shared" si="5"/>
        <v>37125</v>
      </c>
      <c r="B36" s="65">
        <v>0</v>
      </c>
      <c r="C36" s="66">
        <v>6022</v>
      </c>
      <c r="D36" s="66">
        <v>0</v>
      </c>
      <c r="E36" s="66">
        <v>0</v>
      </c>
      <c r="F36" s="67">
        <f>-[1]WIC!R33</f>
        <v>-6204</v>
      </c>
      <c r="G36" s="68">
        <f>-[1]CIG!S33</f>
        <v>0</v>
      </c>
      <c r="H36" s="69">
        <f t="shared" si="2"/>
        <v>-6204</v>
      </c>
      <c r="I36" s="70">
        <f>+'[1]Keith Baker'!I35</f>
        <v>0</v>
      </c>
      <c r="J36" s="71">
        <f>+'[1]Madden West'!I35</f>
        <v>6022</v>
      </c>
      <c r="K36" s="71">
        <f>+'[1]Fred Novotny'!H35</f>
        <v>0</v>
      </c>
      <c r="L36" s="72">
        <f t="shared" si="0"/>
        <v>0</v>
      </c>
      <c r="M36" s="73">
        <f t="shared" si="3"/>
        <v>6022</v>
      </c>
      <c r="N36" s="74">
        <f>+'[1]UA4 ALLOCATION'!I33</f>
        <v>-1.847125634833572E-2</v>
      </c>
      <c r="O36" s="74">
        <f t="shared" si="1"/>
        <v>-182.01847125634868</v>
      </c>
      <c r="P36" s="75">
        <f t="shared" si="4"/>
        <v>-186.40393220666647</v>
      </c>
      <c r="Q36" s="60"/>
    </row>
    <row r="37" spans="1:17" x14ac:dyDescent="0.2">
      <c r="A37" s="64">
        <f t="shared" si="5"/>
        <v>37126</v>
      </c>
      <c r="B37" s="65">
        <v>0</v>
      </c>
      <c r="C37" s="66">
        <v>5779</v>
      </c>
      <c r="D37" s="66">
        <v>0</v>
      </c>
      <c r="E37" s="66">
        <v>0</v>
      </c>
      <c r="F37" s="67">
        <f>-[1]WIC!R34</f>
        <v>-6204</v>
      </c>
      <c r="G37" s="68">
        <f>-[1]CIG!S34</f>
        <v>0</v>
      </c>
      <c r="H37" s="69">
        <f t="shared" si="2"/>
        <v>-6204</v>
      </c>
      <c r="I37" s="70">
        <f>+'[1]Keith Baker'!I36</f>
        <v>0</v>
      </c>
      <c r="J37" s="71">
        <f>+'[1]Madden West'!I36</f>
        <v>5779</v>
      </c>
      <c r="K37" s="71">
        <f>+'[1]Fred Novotny'!H36</f>
        <v>0</v>
      </c>
      <c r="L37" s="72">
        <f t="shared" si="0"/>
        <v>0</v>
      </c>
      <c r="M37" s="73">
        <f t="shared" si="3"/>
        <v>5779</v>
      </c>
      <c r="N37" s="74">
        <f>+'[1]UA4 ALLOCATION'!I34</f>
        <v>-1.7725903426939908E-2</v>
      </c>
      <c r="O37" s="74">
        <f t="shared" si="1"/>
        <v>-425.01772590342716</v>
      </c>
      <c r="P37" s="75">
        <f t="shared" si="4"/>
        <v>-611.42165811009363</v>
      </c>
      <c r="Q37" s="60"/>
    </row>
    <row r="38" spans="1:17" x14ac:dyDescent="0.2">
      <c r="A38" s="64">
        <f t="shared" si="5"/>
        <v>37127</v>
      </c>
      <c r="B38" s="65">
        <v>0</v>
      </c>
      <c r="C38" s="66">
        <v>5779</v>
      </c>
      <c r="D38" s="66">
        <v>0</v>
      </c>
      <c r="E38" s="66">
        <v>0</v>
      </c>
      <c r="F38" s="67">
        <f>-[1]WIC!R35</f>
        <v>-6204</v>
      </c>
      <c r="G38" s="68">
        <f>-[1]CIG!S35</f>
        <v>0</v>
      </c>
      <c r="H38" s="69">
        <f t="shared" si="2"/>
        <v>-6204</v>
      </c>
      <c r="I38" s="70">
        <f>+'[1]Keith Baker'!I37</f>
        <v>0</v>
      </c>
      <c r="J38" s="71">
        <f>+'[1]Madden West'!I37</f>
        <v>5779</v>
      </c>
      <c r="K38" s="71">
        <f>+'[1]Fred Novotny'!H37</f>
        <v>0</v>
      </c>
      <c r="L38" s="72">
        <f t="shared" si="0"/>
        <v>0</v>
      </c>
      <c r="M38" s="73">
        <f t="shared" si="3"/>
        <v>5779</v>
      </c>
      <c r="N38" s="74">
        <f>+'[1]UA4 ALLOCATION'!I35</f>
        <v>-1.7725903426939908E-2</v>
      </c>
      <c r="O38" s="74">
        <f t="shared" si="1"/>
        <v>-425.01772590342716</v>
      </c>
      <c r="P38" s="75">
        <f t="shared" si="4"/>
        <v>-1036.4393840135208</v>
      </c>
      <c r="Q38" s="60"/>
    </row>
    <row r="39" spans="1:17" x14ac:dyDescent="0.2">
      <c r="A39" s="64">
        <f t="shared" si="5"/>
        <v>37128</v>
      </c>
      <c r="B39" s="65">
        <v>0</v>
      </c>
      <c r="C39" s="66">
        <v>5657</v>
      </c>
      <c r="D39" s="66">
        <v>0</v>
      </c>
      <c r="E39" s="66">
        <v>0</v>
      </c>
      <c r="F39" s="67">
        <f>-[1]WIC!R36</f>
        <v>-6204</v>
      </c>
      <c r="G39" s="68">
        <f>-[1]CIG!S36</f>
        <v>0</v>
      </c>
      <c r="H39" s="69">
        <f t="shared" si="2"/>
        <v>-6204</v>
      </c>
      <c r="I39" s="70">
        <f>+'[1]Keith Baker'!I38</f>
        <v>0</v>
      </c>
      <c r="J39" s="71">
        <f>+'[1]Madden West'!I38</f>
        <v>5657</v>
      </c>
      <c r="K39" s="71">
        <f>+'[1]Fred Novotny'!H38</f>
        <v>0</v>
      </c>
      <c r="L39" s="72">
        <f t="shared" si="0"/>
        <v>0</v>
      </c>
      <c r="M39" s="73">
        <f t="shared" si="3"/>
        <v>5657</v>
      </c>
      <c r="N39" s="74">
        <f>+'[1]UA4 ALLOCATION'!I36</f>
        <v>-1.735169331825559E-2</v>
      </c>
      <c r="O39" s="74">
        <f t="shared" si="1"/>
        <v>-547.01735169331823</v>
      </c>
      <c r="P39" s="75">
        <f t="shared" si="4"/>
        <v>-1583.456735706839</v>
      </c>
      <c r="Q39" s="60"/>
    </row>
    <row r="40" spans="1:17" x14ac:dyDescent="0.2">
      <c r="A40" s="64">
        <f t="shared" si="5"/>
        <v>37129</v>
      </c>
      <c r="B40" s="65">
        <v>0</v>
      </c>
      <c r="C40" s="66">
        <v>5657</v>
      </c>
      <c r="D40" s="66">
        <v>0</v>
      </c>
      <c r="E40" s="66">
        <v>0</v>
      </c>
      <c r="F40" s="67">
        <f>-[1]WIC!R37</f>
        <v>-6204</v>
      </c>
      <c r="G40" s="68">
        <f>-[1]CIG!S37</f>
        <v>0</v>
      </c>
      <c r="H40" s="69">
        <f t="shared" si="2"/>
        <v>-6204</v>
      </c>
      <c r="I40" s="70">
        <f>+'[1]Keith Baker'!I39</f>
        <v>0</v>
      </c>
      <c r="J40" s="71">
        <f>+'[1]Madden West'!I39</f>
        <v>5657</v>
      </c>
      <c r="K40" s="71">
        <f>+'[1]Fred Novotny'!H39</f>
        <v>0</v>
      </c>
      <c r="L40" s="72">
        <f t="shared" si="0"/>
        <v>0</v>
      </c>
      <c r="M40" s="73">
        <f t="shared" si="3"/>
        <v>5657</v>
      </c>
      <c r="N40" s="74">
        <f>+'[1]UA4 ALLOCATION'!I37</f>
        <v>-1.7351693318255586E-2</v>
      </c>
      <c r="O40" s="74">
        <f t="shared" si="1"/>
        <v>-547.01735169331823</v>
      </c>
      <c r="P40" s="75">
        <f t="shared" si="4"/>
        <v>-2130.4740874001573</v>
      </c>
      <c r="Q40" s="60"/>
    </row>
    <row r="41" spans="1:17" x14ac:dyDescent="0.2">
      <c r="A41" s="64">
        <f t="shared" si="5"/>
        <v>37130</v>
      </c>
      <c r="B41" s="65">
        <v>0</v>
      </c>
      <c r="C41" s="66">
        <v>5657</v>
      </c>
      <c r="D41" s="66">
        <v>0</v>
      </c>
      <c r="E41" s="66">
        <v>0</v>
      </c>
      <c r="F41" s="67">
        <f>-[1]WIC!R38</f>
        <v>-6204</v>
      </c>
      <c r="G41" s="68">
        <f>-[1]CIG!S38</f>
        <v>0</v>
      </c>
      <c r="H41" s="69">
        <f t="shared" si="2"/>
        <v>-6204</v>
      </c>
      <c r="I41" s="70">
        <f>+'[1]Keith Baker'!I40</f>
        <v>0</v>
      </c>
      <c r="J41" s="71">
        <f>+'[1]Madden West'!I40</f>
        <v>5657</v>
      </c>
      <c r="K41" s="71">
        <f>+'[1]Fred Novotny'!H40</f>
        <v>0</v>
      </c>
      <c r="L41" s="72">
        <f t="shared" si="0"/>
        <v>0</v>
      </c>
      <c r="M41" s="73">
        <f t="shared" si="3"/>
        <v>5657</v>
      </c>
      <c r="N41" s="74">
        <f>+'[1]UA4 ALLOCATION'!I38</f>
        <v>-1.7351693318255586E-2</v>
      </c>
      <c r="O41" s="74">
        <f t="shared" si="1"/>
        <v>-547.01735169331823</v>
      </c>
      <c r="P41" s="75">
        <f t="shared" si="4"/>
        <v>-2677.4914390934755</v>
      </c>
      <c r="Q41" s="60"/>
    </row>
    <row r="42" spans="1:17" x14ac:dyDescent="0.2">
      <c r="A42" s="64">
        <f t="shared" si="5"/>
        <v>37131</v>
      </c>
      <c r="B42" s="65">
        <v>0</v>
      </c>
      <c r="C42" s="66">
        <v>5657</v>
      </c>
      <c r="D42" s="66">
        <v>0</v>
      </c>
      <c r="E42" s="66">
        <v>0</v>
      </c>
      <c r="F42" s="67">
        <f>-[1]WIC!R39</f>
        <v>-5657</v>
      </c>
      <c r="G42" s="68">
        <f>-[1]CIG!S39</f>
        <v>0</v>
      </c>
      <c r="H42" s="69">
        <f t="shared" si="2"/>
        <v>-5657</v>
      </c>
      <c r="I42" s="70">
        <f>+'[1]Keith Baker'!I41</f>
        <v>0</v>
      </c>
      <c r="J42" s="71">
        <f>+'[1]Madden West'!I41</f>
        <v>5657</v>
      </c>
      <c r="K42" s="71">
        <f>+'[1]Fred Novotny'!H41</f>
        <v>0</v>
      </c>
      <c r="L42" s="72">
        <f t="shared" si="0"/>
        <v>0</v>
      </c>
      <c r="M42" s="73">
        <f t="shared" si="3"/>
        <v>5657</v>
      </c>
      <c r="N42" s="74">
        <f>+'[1]UA4 ALLOCATION'!I39</f>
        <v>-1.7351693318255586E-2</v>
      </c>
      <c r="O42" s="74">
        <f t="shared" si="1"/>
        <v>-1.7351693318232719E-2</v>
      </c>
      <c r="P42" s="75">
        <f t="shared" si="4"/>
        <v>-2677.5087907867937</v>
      </c>
      <c r="Q42" s="60"/>
    </row>
    <row r="43" spans="1:17" x14ac:dyDescent="0.2">
      <c r="A43" s="64">
        <f t="shared" si="5"/>
        <v>37132</v>
      </c>
      <c r="B43" s="65">
        <v>0</v>
      </c>
      <c r="C43" s="66">
        <v>5657</v>
      </c>
      <c r="D43" s="66">
        <v>0</v>
      </c>
      <c r="E43" s="66">
        <v>0</v>
      </c>
      <c r="F43" s="67">
        <f>-[1]WIC!R40</f>
        <v>-5657</v>
      </c>
      <c r="G43" s="68">
        <f>-[1]CIG!S40</f>
        <v>0</v>
      </c>
      <c r="H43" s="69">
        <f t="shared" si="2"/>
        <v>-5657</v>
      </c>
      <c r="I43" s="70">
        <f>+'[1]Keith Baker'!I42</f>
        <v>0</v>
      </c>
      <c r="J43" s="71">
        <f>+'[1]Madden West'!I42</f>
        <v>5657</v>
      </c>
      <c r="K43" s="71">
        <f>+'[1]Fred Novotny'!H42</f>
        <v>0</v>
      </c>
      <c r="L43" s="72">
        <f t="shared" si="0"/>
        <v>0</v>
      </c>
      <c r="M43" s="73">
        <f t="shared" si="3"/>
        <v>5657</v>
      </c>
      <c r="N43" s="74">
        <f>+'[1]UA4 ALLOCATION'!I40</f>
        <v>-1.7351693318255586E-2</v>
      </c>
      <c r="O43" s="74">
        <f t="shared" si="1"/>
        <v>-1.7351693318232719E-2</v>
      </c>
      <c r="P43" s="75">
        <f t="shared" si="4"/>
        <v>-2677.526142480112</v>
      </c>
      <c r="Q43" s="60"/>
    </row>
    <row r="44" spans="1:17" x14ac:dyDescent="0.2">
      <c r="A44" s="64">
        <f t="shared" si="5"/>
        <v>37133</v>
      </c>
      <c r="B44" s="65">
        <v>0</v>
      </c>
      <c r="C44" s="66">
        <v>5657</v>
      </c>
      <c r="D44" s="66">
        <v>0</v>
      </c>
      <c r="E44" s="66">
        <v>0</v>
      </c>
      <c r="F44" s="67">
        <f>-[1]WIC!R41</f>
        <v>-5657</v>
      </c>
      <c r="G44" s="68">
        <f>-[1]CIG!S41</f>
        <v>0</v>
      </c>
      <c r="H44" s="69">
        <f t="shared" si="2"/>
        <v>-5657</v>
      </c>
      <c r="I44" s="70">
        <f>+'[1]Keith Baker'!I43</f>
        <v>0</v>
      </c>
      <c r="J44" s="71">
        <f>+'[1]Madden West'!I43</f>
        <v>5657</v>
      </c>
      <c r="K44" s="71">
        <f>+'[1]Fred Novotny'!H43</f>
        <v>0</v>
      </c>
      <c r="L44" s="72">
        <f t="shared" si="0"/>
        <v>0</v>
      </c>
      <c r="M44" s="73">
        <f t="shared" si="3"/>
        <v>5657</v>
      </c>
      <c r="N44" s="74">
        <f>+'[1]UA4 ALLOCATION'!I41</f>
        <v>-1.735169331825559E-2</v>
      </c>
      <c r="O44" s="74">
        <f t="shared" si="1"/>
        <v>-1.7351693318232719E-2</v>
      </c>
      <c r="P44" s="75">
        <f t="shared" si="4"/>
        <v>-2677.5434941734302</v>
      </c>
      <c r="Q44" s="60"/>
    </row>
    <row r="45" spans="1:17" x14ac:dyDescent="0.2">
      <c r="A45" s="64">
        <f>+A44+1</f>
        <v>37134</v>
      </c>
      <c r="B45" s="65">
        <v>0</v>
      </c>
      <c r="C45" s="66">
        <v>5657</v>
      </c>
      <c r="D45" s="66">
        <v>0</v>
      </c>
      <c r="E45" s="66">
        <v>0</v>
      </c>
      <c r="F45" s="67">
        <f>-[1]WIC!R42</f>
        <v>-5657</v>
      </c>
      <c r="G45" s="68">
        <f>-[1]CIG!S42</f>
        <v>0</v>
      </c>
      <c r="H45" s="69">
        <f>SUM(F45:G45)</f>
        <v>-5657</v>
      </c>
      <c r="I45" s="70">
        <f>+'[1]Keith Baker'!I44</f>
        <v>0</v>
      </c>
      <c r="J45" s="71">
        <f>+'[1]Madden West'!I44</f>
        <v>5657</v>
      </c>
      <c r="K45" s="71">
        <f>+'[1]Fred Novotny'!H44</f>
        <v>0</v>
      </c>
      <c r="L45" s="72">
        <f>-SUM(I45:K45)*$L$14</f>
        <v>0</v>
      </c>
      <c r="M45" s="73">
        <f>SUM(I45:L45)</f>
        <v>5657</v>
      </c>
      <c r="N45" s="74">
        <f>+'[1]UA4 ALLOCATION'!I42</f>
        <v>-1.7351693318255586E-2</v>
      </c>
      <c r="O45" s="74">
        <f>SUM(M45:N45)+H45</f>
        <v>-1.7351693318232719E-2</v>
      </c>
      <c r="P45" s="75">
        <f>+O45+P44</f>
        <v>-2677.5608458667484</v>
      </c>
      <c r="Q45" s="60"/>
    </row>
    <row r="46" spans="1:17" x14ac:dyDescent="0.2">
      <c r="A46" s="64"/>
      <c r="B46" s="168"/>
      <c r="C46" s="107"/>
      <c r="D46" s="107"/>
      <c r="E46" s="107"/>
      <c r="F46" s="67"/>
      <c r="G46" s="68"/>
      <c r="H46" s="69"/>
      <c r="I46" s="70"/>
      <c r="J46" s="71"/>
      <c r="K46" s="71"/>
      <c r="L46" s="72"/>
      <c r="M46" s="73"/>
      <c r="N46" s="74"/>
      <c r="O46" s="74"/>
      <c r="P46" s="75"/>
      <c r="Q46" s="60"/>
    </row>
    <row r="47" spans="1:17" ht="13.5" thickBot="1" x14ac:dyDescent="0.25">
      <c r="A47" s="64" t="s">
        <v>46</v>
      </c>
      <c r="B47" s="169">
        <f>SUM(B15:B46)</f>
        <v>0</v>
      </c>
      <c r="C47" s="97">
        <f>SUM(C15:C46)</f>
        <v>182847</v>
      </c>
      <c r="D47" s="97">
        <f>SUM(D15:D46)</f>
        <v>0</v>
      </c>
      <c r="E47" s="97">
        <f>SUM(E15:E46)</f>
        <v>0</v>
      </c>
      <c r="F47" s="170">
        <f>SUM(F15:F45)</f>
        <v>-180712</v>
      </c>
      <c r="G47" s="171">
        <f t="shared" ref="G47:M47" si="6">SUM(G15:G46)</f>
        <v>-6203</v>
      </c>
      <c r="H47" s="172">
        <f t="shared" si="6"/>
        <v>-186915</v>
      </c>
      <c r="I47" s="173">
        <f t="shared" si="6"/>
        <v>0</v>
      </c>
      <c r="J47" s="174">
        <f t="shared" si="6"/>
        <v>182847</v>
      </c>
      <c r="K47" s="174">
        <f t="shared" si="6"/>
        <v>0</v>
      </c>
      <c r="L47" s="175">
        <f t="shared" si="6"/>
        <v>0</v>
      </c>
      <c r="M47" s="176">
        <f t="shared" si="6"/>
        <v>182847</v>
      </c>
      <c r="N47" s="74">
        <f>SUM(N15:N46)</f>
        <v>-0.56084586674263393</v>
      </c>
      <c r="O47" s="74"/>
      <c r="P47" s="21">
        <f>+P45</f>
        <v>-2677.5608458667484</v>
      </c>
      <c r="Q47" s="60"/>
    </row>
    <row r="48" spans="1:17" x14ac:dyDescent="0.2">
      <c r="A48" s="88"/>
    </row>
    <row r="51" spans="9:11" x14ac:dyDescent="0.2">
      <c r="I51" s="60"/>
      <c r="J51" s="60"/>
      <c r="K51" s="60"/>
    </row>
    <row r="52" spans="9:11" x14ac:dyDescent="0.2">
      <c r="I52" s="60"/>
      <c r="J52" s="60"/>
      <c r="K52" s="60"/>
    </row>
    <row r="53" spans="9:11" x14ac:dyDescent="0.2">
      <c r="I53" s="164"/>
      <c r="J53" s="164"/>
      <c r="K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13" workbookViewId="0">
      <selection activeCell="D22" sqref="D22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30</v>
      </c>
    </row>
    <row r="10" spans="1:16" ht="13.5" thickBot="1" x14ac:dyDescent="0.25"/>
    <row r="11" spans="1:16" x14ac:dyDescent="0.2">
      <c r="B11" s="37" t="s">
        <v>31</v>
      </c>
      <c r="C11" s="38"/>
      <c r="D11" s="38"/>
      <c r="E11" s="38"/>
      <c r="F11" s="39" t="s">
        <v>32</v>
      </c>
      <c r="G11" s="40"/>
      <c r="H11" s="41" t="s">
        <v>33</v>
      </c>
      <c r="I11" s="42" t="s">
        <v>34</v>
      </c>
      <c r="J11" s="43"/>
      <c r="K11" s="43"/>
      <c r="L11" s="43"/>
      <c r="M11" s="40"/>
      <c r="N11" s="44"/>
      <c r="O11" s="45" t="s">
        <v>35</v>
      </c>
      <c r="P11" s="46" t="s">
        <v>36</v>
      </c>
    </row>
    <row r="12" spans="1:16" x14ac:dyDescent="0.2">
      <c r="A12" s="3" t="s">
        <v>37</v>
      </c>
      <c r="B12" s="47" t="s">
        <v>47</v>
      </c>
      <c r="C12" s="48" t="s">
        <v>48</v>
      </c>
      <c r="D12" s="48" t="s">
        <v>49</v>
      </c>
      <c r="E12" s="48" t="s">
        <v>50</v>
      </c>
      <c r="F12" s="49" t="s">
        <v>38</v>
      </c>
      <c r="G12" s="50" t="s">
        <v>39</v>
      </c>
      <c r="H12" s="51" t="s">
        <v>40</v>
      </c>
      <c r="I12" s="52" t="s">
        <v>47</v>
      </c>
      <c r="J12" s="53" t="s">
        <v>48</v>
      </c>
      <c r="K12" s="53" t="s">
        <v>49</v>
      </c>
      <c r="L12" s="53" t="s">
        <v>50</v>
      </c>
      <c r="M12" s="54" t="s">
        <v>41</v>
      </c>
      <c r="N12" s="55" t="s">
        <v>42</v>
      </c>
      <c r="O12" s="46" t="s">
        <v>43</v>
      </c>
      <c r="P12" s="46" t="s">
        <v>43</v>
      </c>
    </row>
    <row r="13" spans="1:16" x14ac:dyDescent="0.2">
      <c r="A13" s="3" t="s">
        <v>44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45</v>
      </c>
      <c r="O13" s="63"/>
      <c r="P13" s="198">
        <v>-32932</v>
      </c>
    </row>
    <row r="14" spans="1:16" x14ac:dyDescent="0.2">
      <c r="A14" s="64">
        <v>37104</v>
      </c>
      <c r="B14" s="65">
        <v>9776</v>
      </c>
      <c r="C14" s="66">
        <v>14578</v>
      </c>
      <c r="D14" s="66">
        <v>0</v>
      </c>
      <c r="E14" s="66">
        <v>0</v>
      </c>
      <c r="F14" s="67">
        <v>-21863</v>
      </c>
      <c r="G14" s="68">
        <v>-2466</v>
      </c>
      <c r="H14" s="69">
        <v>-24329</v>
      </c>
      <c r="I14" s="70">
        <v>9776</v>
      </c>
      <c r="J14" s="71">
        <v>14578</v>
      </c>
      <c r="K14" s="71">
        <v>0</v>
      </c>
      <c r="L14" s="71">
        <v>0</v>
      </c>
      <c r="M14" s="72">
        <v>-243.54</v>
      </c>
      <c r="N14" s="73">
        <v>24110.46</v>
      </c>
      <c r="O14" s="74">
        <v>-218.54000000000087</v>
      </c>
      <c r="P14" s="75">
        <v>-33150.54</v>
      </c>
    </row>
    <row r="15" spans="1:16" x14ac:dyDescent="0.2">
      <c r="A15" s="64">
        <v>37105</v>
      </c>
      <c r="B15" s="65">
        <v>10271</v>
      </c>
      <c r="C15" s="66">
        <v>14174</v>
      </c>
      <c r="D15" s="66">
        <v>0</v>
      </c>
      <c r="E15" s="66">
        <v>0</v>
      </c>
      <c r="F15" s="67">
        <v>-23561</v>
      </c>
      <c r="G15" s="68">
        <v>-2515</v>
      </c>
      <c r="H15" s="69">
        <v>-26076</v>
      </c>
      <c r="I15" s="70">
        <v>10271</v>
      </c>
      <c r="J15" s="71">
        <v>14174</v>
      </c>
      <c r="K15" s="71">
        <v>0</v>
      </c>
      <c r="L15" s="71">
        <v>0</v>
      </c>
      <c r="M15" s="72">
        <v>-244.45</v>
      </c>
      <c r="N15" s="73">
        <v>24200.55</v>
      </c>
      <c r="O15" s="74">
        <v>-1875.45</v>
      </c>
      <c r="P15" s="75">
        <v>-35025.99</v>
      </c>
    </row>
    <row r="16" spans="1:16" x14ac:dyDescent="0.2">
      <c r="A16" s="64">
        <v>37106</v>
      </c>
      <c r="B16" s="65">
        <v>10271</v>
      </c>
      <c r="C16" s="66">
        <v>14174</v>
      </c>
      <c r="D16" s="66">
        <v>0</v>
      </c>
      <c r="E16" s="66">
        <v>0</v>
      </c>
      <c r="F16" s="67">
        <v>-21711</v>
      </c>
      <c r="G16" s="68">
        <v>-2530</v>
      </c>
      <c r="H16" s="69">
        <v>-24241</v>
      </c>
      <c r="I16" s="70">
        <v>10271</v>
      </c>
      <c r="J16" s="71">
        <v>14174</v>
      </c>
      <c r="K16" s="71">
        <v>0</v>
      </c>
      <c r="L16" s="71">
        <v>0</v>
      </c>
      <c r="M16" s="72">
        <v>-244.45</v>
      </c>
      <c r="N16" s="73">
        <v>24200.55</v>
      </c>
      <c r="O16" s="74">
        <v>-40.450000000000728</v>
      </c>
      <c r="P16" s="75">
        <v>-35066.44</v>
      </c>
    </row>
    <row r="17" spans="1:16" x14ac:dyDescent="0.2">
      <c r="A17" s="64">
        <v>37107</v>
      </c>
      <c r="B17" s="65">
        <v>10271</v>
      </c>
      <c r="C17" s="66">
        <v>14174</v>
      </c>
      <c r="D17" s="66">
        <v>0</v>
      </c>
      <c r="E17" s="66">
        <v>0</v>
      </c>
      <c r="F17" s="67">
        <v>-23995</v>
      </c>
      <c r="G17" s="68">
        <v>-3378</v>
      </c>
      <c r="H17" s="69">
        <v>-27373</v>
      </c>
      <c r="I17" s="70">
        <v>10271</v>
      </c>
      <c r="J17" s="71">
        <v>14174</v>
      </c>
      <c r="K17" s="71">
        <v>0</v>
      </c>
      <c r="L17" s="71">
        <v>0</v>
      </c>
      <c r="M17" s="72">
        <v>-244.45</v>
      </c>
      <c r="N17" s="73">
        <v>24200.55</v>
      </c>
      <c r="O17" s="74">
        <v>-3172.45</v>
      </c>
      <c r="P17" s="75">
        <v>-38238.89</v>
      </c>
    </row>
    <row r="18" spans="1:16" x14ac:dyDescent="0.2">
      <c r="A18" s="64">
        <v>37108</v>
      </c>
      <c r="B18" s="65">
        <v>10271</v>
      </c>
      <c r="C18" s="66">
        <v>14174</v>
      </c>
      <c r="D18" s="66">
        <v>0</v>
      </c>
      <c r="E18" s="66">
        <v>0</v>
      </c>
      <c r="F18" s="67">
        <v>-23995</v>
      </c>
      <c r="G18" s="68">
        <v>-3378</v>
      </c>
      <c r="H18" s="69">
        <v>-27373</v>
      </c>
      <c r="I18" s="70">
        <v>10271</v>
      </c>
      <c r="J18" s="71">
        <v>14174</v>
      </c>
      <c r="K18" s="71">
        <v>0</v>
      </c>
      <c r="L18" s="71">
        <v>0</v>
      </c>
      <c r="M18" s="72">
        <v>-244.45</v>
      </c>
      <c r="N18" s="73">
        <v>24200.55</v>
      </c>
      <c r="O18" s="74">
        <v>-3172.45</v>
      </c>
      <c r="P18" s="75">
        <v>-41411.339999999997</v>
      </c>
    </row>
    <row r="19" spans="1:16" x14ac:dyDescent="0.2">
      <c r="A19" s="64">
        <v>37109</v>
      </c>
      <c r="B19" s="65">
        <v>10271</v>
      </c>
      <c r="C19" s="66">
        <v>14174</v>
      </c>
      <c r="D19" s="66">
        <v>0</v>
      </c>
      <c r="E19" s="66">
        <v>0</v>
      </c>
      <c r="F19" s="67">
        <v>-16215</v>
      </c>
      <c r="G19" s="68">
        <v>-4378</v>
      </c>
      <c r="H19" s="69">
        <v>-20593</v>
      </c>
      <c r="I19" s="70">
        <v>10271</v>
      </c>
      <c r="J19" s="71">
        <v>14174</v>
      </c>
      <c r="K19" s="71">
        <v>0</v>
      </c>
      <c r="L19" s="71">
        <v>0</v>
      </c>
      <c r="M19" s="72">
        <v>-244.45</v>
      </c>
      <c r="N19" s="73">
        <v>24200.55</v>
      </c>
      <c r="O19" s="74">
        <v>3607.55</v>
      </c>
      <c r="P19" s="75">
        <v>-37803.79</v>
      </c>
    </row>
    <row r="20" spans="1:16" x14ac:dyDescent="0.2">
      <c r="A20" s="64">
        <v>37110</v>
      </c>
      <c r="B20" s="65">
        <v>10271</v>
      </c>
      <c r="C20" s="66">
        <v>13181</v>
      </c>
      <c r="D20" s="66">
        <v>0</v>
      </c>
      <c r="E20" s="66">
        <v>0</v>
      </c>
      <c r="F20" s="67">
        <v>-19866</v>
      </c>
      <c r="G20" s="68">
        <v>-3463</v>
      </c>
      <c r="H20" s="69">
        <v>-23329</v>
      </c>
      <c r="I20" s="70">
        <v>10271</v>
      </c>
      <c r="J20" s="71">
        <v>13181</v>
      </c>
      <c r="K20" s="71">
        <v>0</v>
      </c>
      <c r="L20" s="71">
        <v>0</v>
      </c>
      <c r="M20" s="72">
        <v>-234.52</v>
      </c>
      <c r="N20" s="73">
        <v>23217.48</v>
      </c>
      <c r="O20" s="74">
        <v>-111.52</v>
      </c>
      <c r="P20" s="75">
        <v>-37915.31</v>
      </c>
    </row>
    <row r="21" spans="1:16" x14ac:dyDescent="0.2">
      <c r="A21" s="64">
        <v>37111</v>
      </c>
      <c r="B21" s="65">
        <v>10271</v>
      </c>
      <c r="C21" s="66">
        <v>13181</v>
      </c>
      <c r="D21" s="66">
        <v>0</v>
      </c>
      <c r="E21" s="66">
        <v>0</v>
      </c>
      <c r="F21" s="67">
        <v>-20808</v>
      </c>
      <c r="G21" s="68">
        <v>-3515</v>
      </c>
      <c r="H21" s="69">
        <v>-24323</v>
      </c>
      <c r="I21" s="70">
        <v>10271</v>
      </c>
      <c r="J21" s="71">
        <v>13181</v>
      </c>
      <c r="K21" s="71">
        <v>0</v>
      </c>
      <c r="L21" s="71">
        <v>0</v>
      </c>
      <c r="M21" s="72">
        <v>-234.52</v>
      </c>
      <c r="N21" s="73">
        <v>23217.48</v>
      </c>
      <c r="O21" s="74">
        <v>-1105.52</v>
      </c>
      <c r="P21" s="75">
        <v>-39020.83</v>
      </c>
    </row>
    <row r="22" spans="1:16" x14ac:dyDescent="0.2">
      <c r="A22" s="64">
        <v>37112</v>
      </c>
      <c r="B22" s="65">
        <v>9776</v>
      </c>
      <c r="C22" s="66">
        <v>13181</v>
      </c>
      <c r="D22" s="66">
        <v>0</v>
      </c>
      <c r="E22" s="66">
        <v>0</v>
      </c>
      <c r="F22" s="67">
        <v>-20746</v>
      </c>
      <c r="G22" s="68">
        <v>0</v>
      </c>
      <c r="H22" s="69">
        <v>-20746</v>
      </c>
      <c r="I22" s="70">
        <v>9776</v>
      </c>
      <c r="J22" s="71">
        <v>13181</v>
      </c>
      <c r="K22" s="71">
        <v>0</v>
      </c>
      <c r="L22" s="71">
        <v>0</v>
      </c>
      <c r="M22" s="72">
        <v>-229.57</v>
      </c>
      <c r="N22" s="73">
        <v>22727.43</v>
      </c>
      <c r="O22" s="74">
        <v>1981.43</v>
      </c>
      <c r="P22" s="75">
        <v>-37039.4</v>
      </c>
    </row>
    <row r="23" spans="1:16" x14ac:dyDescent="0.2">
      <c r="A23" s="64">
        <v>37113</v>
      </c>
      <c r="B23" s="65">
        <v>9776</v>
      </c>
      <c r="C23" s="66">
        <v>13181</v>
      </c>
      <c r="D23" s="66">
        <v>0</v>
      </c>
      <c r="E23" s="66">
        <v>0</v>
      </c>
      <c r="F23" s="67">
        <v>-25150</v>
      </c>
      <c r="G23" s="68">
        <v>0</v>
      </c>
      <c r="H23" s="69">
        <v>-25150</v>
      </c>
      <c r="I23" s="70">
        <v>9776</v>
      </c>
      <c r="J23" s="71">
        <v>13181</v>
      </c>
      <c r="K23" s="71">
        <v>0</v>
      </c>
      <c r="L23" s="71">
        <v>0</v>
      </c>
      <c r="M23" s="72">
        <v>-229.57</v>
      </c>
      <c r="N23" s="73">
        <v>22727.43</v>
      </c>
      <c r="O23" s="74">
        <v>-2422.5700000000002</v>
      </c>
      <c r="P23" s="75">
        <v>-39461.97</v>
      </c>
    </row>
    <row r="24" spans="1:16" x14ac:dyDescent="0.2">
      <c r="A24" s="64">
        <v>37114</v>
      </c>
      <c r="B24" s="65">
        <v>9776</v>
      </c>
      <c r="C24" s="66">
        <v>13181</v>
      </c>
      <c r="D24" s="66">
        <v>0</v>
      </c>
      <c r="E24" s="66">
        <v>0</v>
      </c>
      <c r="F24" s="67">
        <v>-5484</v>
      </c>
      <c r="G24" s="68">
        <v>-3515</v>
      </c>
      <c r="H24" s="69">
        <v>-8999</v>
      </c>
      <c r="I24" s="70">
        <v>9776</v>
      </c>
      <c r="J24" s="71">
        <v>13181</v>
      </c>
      <c r="K24" s="71">
        <v>0</v>
      </c>
      <c r="L24" s="71">
        <v>0</v>
      </c>
      <c r="M24" s="72">
        <v>-229.57</v>
      </c>
      <c r="N24" s="73">
        <v>22727.43</v>
      </c>
      <c r="O24" s="74">
        <v>13728.43</v>
      </c>
      <c r="P24" s="75">
        <v>-25733.54</v>
      </c>
    </row>
    <row r="25" spans="1:16" x14ac:dyDescent="0.2">
      <c r="A25" s="64">
        <v>37115</v>
      </c>
      <c r="B25" s="65">
        <v>9776</v>
      </c>
      <c r="C25" s="66">
        <v>13181</v>
      </c>
      <c r="D25" s="66">
        <v>0</v>
      </c>
      <c r="E25" s="66">
        <v>0</v>
      </c>
      <c r="F25" s="67">
        <v>-17921</v>
      </c>
      <c r="G25" s="68">
        <v>-3515</v>
      </c>
      <c r="H25" s="69">
        <v>-21436</v>
      </c>
      <c r="I25" s="70">
        <v>9776</v>
      </c>
      <c r="J25" s="71">
        <v>13181</v>
      </c>
      <c r="K25" s="71">
        <v>0</v>
      </c>
      <c r="L25" s="71">
        <v>0</v>
      </c>
      <c r="M25" s="72">
        <v>-229.57</v>
      </c>
      <c r="N25" s="73">
        <v>22727.43</v>
      </c>
      <c r="O25" s="74">
        <v>1291.43</v>
      </c>
      <c r="P25" s="75">
        <v>-24442.11</v>
      </c>
    </row>
    <row r="26" spans="1:16" x14ac:dyDescent="0.2">
      <c r="A26" s="64">
        <v>37116</v>
      </c>
      <c r="B26" s="65">
        <v>9776</v>
      </c>
      <c r="C26" s="66">
        <v>13181</v>
      </c>
      <c r="D26" s="66">
        <v>0</v>
      </c>
      <c r="E26" s="66">
        <v>0</v>
      </c>
      <c r="F26" s="67">
        <v>-17921</v>
      </c>
      <c r="G26" s="68">
        <v>-3515</v>
      </c>
      <c r="H26" s="69">
        <v>-21436</v>
      </c>
      <c r="I26" s="70">
        <v>9776</v>
      </c>
      <c r="J26" s="71">
        <v>13181</v>
      </c>
      <c r="K26" s="71">
        <v>0</v>
      </c>
      <c r="L26" s="71">
        <v>0</v>
      </c>
      <c r="M26" s="72">
        <v>-229.57</v>
      </c>
      <c r="N26" s="73">
        <v>22727.43</v>
      </c>
      <c r="O26" s="74">
        <v>1291.43</v>
      </c>
      <c r="P26" s="75">
        <v>-23150.68</v>
      </c>
    </row>
    <row r="27" spans="1:16" x14ac:dyDescent="0.2">
      <c r="A27" s="64">
        <v>37117</v>
      </c>
      <c r="B27" s="65">
        <v>10951</v>
      </c>
      <c r="C27" s="66">
        <v>14174</v>
      </c>
      <c r="D27" s="66">
        <v>0</v>
      </c>
      <c r="E27" s="66">
        <v>0</v>
      </c>
      <c r="F27" s="67">
        <v>0</v>
      </c>
      <c r="G27" s="68">
        <v>-25663</v>
      </c>
      <c r="H27" s="69">
        <v>-25663</v>
      </c>
      <c r="I27" s="70">
        <v>10951</v>
      </c>
      <c r="J27" s="71">
        <v>14174</v>
      </c>
      <c r="K27" s="71">
        <v>0</v>
      </c>
      <c r="L27" s="71">
        <v>0</v>
      </c>
      <c r="M27" s="72">
        <v>-251.25</v>
      </c>
      <c r="N27" s="73">
        <v>24873.75</v>
      </c>
      <c r="O27" s="74">
        <v>-789.25</v>
      </c>
      <c r="P27" s="75">
        <v>-23939.93</v>
      </c>
    </row>
    <row r="28" spans="1:16" x14ac:dyDescent="0.2">
      <c r="A28" s="64">
        <v>37118</v>
      </c>
      <c r="B28" s="65">
        <v>10951</v>
      </c>
      <c r="C28" s="66">
        <v>14174</v>
      </c>
      <c r="D28" s="66">
        <v>0</v>
      </c>
      <c r="E28" s="66">
        <v>0</v>
      </c>
      <c r="F28" s="67">
        <v>-20759</v>
      </c>
      <c r="G28" s="68">
        <v>-3974</v>
      </c>
      <c r="H28" s="69">
        <v>-24733</v>
      </c>
      <c r="I28" s="70">
        <v>10951</v>
      </c>
      <c r="J28" s="71">
        <v>14174</v>
      </c>
      <c r="K28" s="71">
        <v>0</v>
      </c>
      <c r="L28" s="71">
        <v>0</v>
      </c>
      <c r="M28" s="72">
        <v>-251.25</v>
      </c>
      <c r="N28" s="73">
        <v>24873.75</v>
      </c>
      <c r="O28" s="74">
        <v>140.75</v>
      </c>
      <c r="P28" s="75">
        <v>-23799.18</v>
      </c>
    </row>
    <row r="29" spans="1:16" x14ac:dyDescent="0.2">
      <c r="A29" s="64">
        <v>37119</v>
      </c>
      <c r="B29" s="65">
        <v>10951</v>
      </c>
      <c r="C29" s="66">
        <v>14174</v>
      </c>
      <c r="D29" s="66">
        <v>0</v>
      </c>
      <c r="E29" s="66">
        <v>0</v>
      </c>
      <c r="F29" s="67">
        <v>-20715</v>
      </c>
      <c r="G29" s="68">
        <v>-3515</v>
      </c>
      <c r="H29" s="69">
        <v>-24230</v>
      </c>
      <c r="I29" s="70">
        <v>10951</v>
      </c>
      <c r="J29" s="71">
        <v>14174</v>
      </c>
      <c r="K29" s="71">
        <v>0</v>
      </c>
      <c r="L29" s="71">
        <v>0</v>
      </c>
      <c r="M29" s="72">
        <v>-251.25</v>
      </c>
      <c r="N29" s="73">
        <v>24873.75</v>
      </c>
      <c r="O29" s="74">
        <v>643.75</v>
      </c>
      <c r="P29" s="75">
        <v>-23155.43</v>
      </c>
    </row>
    <row r="30" spans="1:16" x14ac:dyDescent="0.2">
      <c r="A30" s="64">
        <v>37120</v>
      </c>
      <c r="B30" s="65">
        <v>10518</v>
      </c>
      <c r="C30" s="66">
        <v>13802</v>
      </c>
      <c r="D30" s="66">
        <v>0</v>
      </c>
      <c r="E30" s="66">
        <v>0</v>
      </c>
      <c r="F30" s="67">
        <v>-18230</v>
      </c>
      <c r="G30" s="68">
        <v>-3515</v>
      </c>
      <c r="H30" s="69">
        <v>-21745</v>
      </c>
      <c r="I30" s="70">
        <v>10518</v>
      </c>
      <c r="J30" s="71">
        <v>13802</v>
      </c>
      <c r="K30" s="71">
        <v>0</v>
      </c>
      <c r="L30" s="71">
        <v>0</v>
      </c>
      <c r="M30" s="72">
        <v>-243.2</v>
      </c>
      <c r="N30" s="73">
        <v>24076.799999999999</v>
      </c>
      <c r="O30" s="74">
        <v>2331.8000000000002</v>
      </c>
      <c r="P30" s="75">
        <v>-20823.63</v>
      </c>
    </row>
    <row r="31" spans="1:16" x14ac:dyDescent="0.2">
      <c r="A31" s="64">
        <v>37121</v>
      </c>
      <c r="B31" s="65">
        <v>10518</v>
      </c>
      <c r="C31" s="66">
        <v>13802</v>
      </c>
      <c r="D31" s="66">
        <v>0</v>
      </c>
      <c r="E31" s="66">
        <v>0</v>
      </c>
      <c r="F31" s="67">
        <v>-20815</v>
      </c>
      <c r="G31" s="68">
        <v>-3514</v>
      </c>
      <c r="H31" s="69">
        <v>-24329</v>
      </c>
      <c r="I31" s="70">
        <v>10518</v>
      </c>
      <c r="J31" s="71">
        <v>13802</v>
      </c>
      <c r="K31" s="71">
        <v>0</v>
      </c>
      <c r="L31" s="71">
        <v>0</v>
      </c>
      <c r="M31" s="72">
        <v>-243.2</v>
      </c>
      <c r="N31" s="73">
        <v>24076.799999999999</v>
      </c>
      <c r="O31" s="74">
        <v>-252.20000000000073</v>
      </c>
      <c r="P31" s="75">
        <v>-21075.83</v>
      </c>
    </row>
    <row r="32" spans="1:16" x14ac:dyDescent="0.2">
      <c r="A32" s="64">
        <v>37122</v>
      </c>
      <c r="B32" s="65">
        <v>10518</v>
      </c>
      <c r="C32" s="66">
        <v>13802</v>
      </c>
      <c r="D32" s="66">
        <v>0</v>
      </c>
      <c r="E32" s="66">
        <v>0</v>
      </c>
      <c r="F32" s="67">
        <v>-20815</v>
      </c>
      <c r="G32" s="68">
        <v>-3514</v>
      </c>
      <c r="H32" s="69">
        <v>-24329</v>
      </c>
      <c r="I32" s="70">
        <v>10518</v>
      </c>
      <c r="J32" s="71">
        <v>13802</v>
      </c>
      <c r="K32" s="71">
        <v>0</v>
      </c>
      <c r="L32" s="71">
        <v>0</v>
      </c>
      <c r="M32" s="72">
        <v>-243.2</v>
      </c>
      <c r="N32" s="73">
        <v>24076.799999999999</v>
      </c>
      <c r="O32" s="74">
        <v>-252.20000000000073</v>
      </c>
      <c r="P32" s="75">
        <v>-21328.03</v>
      </c>
    </row>
    <row r="33" spans="1:16" x14ac:dyDescent="0.2">
      <c r="A33" s="64">
        <v>37123</v>
      </c>
      <c r="B33" s="65">
        <v>10518</v>
      </c>
      <c r="C33" s="66">
        <v>13802</v>
      </c>
      <c r="D33" s="66">
        <v>0</v>
      </c>
      <c r="E33" s="66">
        <v>0</v>
      </c>
      <c r="F33" s="67">
        <v>-20815</v>
      </c>
      <c r="G33" s="68">
        <v>-3514</v>
      </c>
      <c r="H33" s="69">
        <v>-24329</v>
      </c>
      <c r="I33" s="70">
        <v>10518</v>
      </c>
      <c r="J33" s="71">
        <v>13802</v>
      </c>
      <c r="K33" s="71">
        <v>0</v>
      </c>
      <c r="L33" s="71">
        <v>0</v>
      </c>
      <c r="M33" s="72">
        <v>-243.2</v>
      </c>
      <c r="N33" s="73">
        <v>24076.799999999999</v>
      </c>
      <c r="O33" s="74">
        <v>-252.20000000000073</v>
      </c>
      <c r="P33" s="75">
        <v>-21580.23</v>
      </c>
    </row>
    <row r="34" spans="1:16" x14ac:dyDescent="0.2">
      <c r="A34" s="64">
        <v>37124</v>
      </c>
      <c r="B34" s="65">
        <v>10518</v>
      </c>
      <c r="C34" s="66">
        <v>13802</v>
      </c>
      <c r="D34" s="66">
        <v>0</v>
      </c>
      <c r="E34" s="66">
        <v>0</v>
      </c>
      <c r="F34" s="67">
        <v>-20814</v>
      </c>
      <c r="G34" s="68">
        <v>-2157</v>
      </c>
      <c r="H34" s="69">
        <v>-22971</v>
      </c>
      <c r="I34" s="70">
        <v>10518</v>
      </c>
      <c r="J34" s="71">
        <v>13802</v>
      </c>
      <c r="K34" s="71">
        <v>0</v>
      </c>
      <c r="L34" s="71">
        <v>0</v>
      </c>
      <c r="M34" s="72">
        <v>-243.2</v>
      </c>
      <c r="N34" s="73">
        <v>24076.799999999999</v>
      </c>
      <c r="O34" s="74">
        <v>1105.8</v>
      </c>
      <c r="P34" s="75">
        <v>-20474.43</v>
      </c>
    </row>
    <row r="35" spans="1:16" x14ac:dyDescent="0.2">
      <c r="A35" s="64">
        <v>37125</v>
      </c>
      <c r="B35" s="65">
        <v>10518</v>
      </c>
      <c r="C35" s="66">
        <v>13802</v>
      </c>
      <c r="D35" s="66">
        <v>0</v>
      </c>
      <c r="E35" s="66">
        <v>0</v>
      </c>
      <c r="F35" s="67">
        <v>-20811</v>
      </c>
      <c r="G35" s="68">
        <v>-3389</v>
      </c>
      <c r="H35" s="69">
        <v>-24200</v>
      </c>
      <c r="I35" s="70">
        <v>10518</v>
      </c>
      <c r="J35" s="71">
        <v>13802</v>
      </c>
      <c r="K35" s="71">
        <v>0</v>
      </c>
      <c r="L35" s="71">
        <v>0</v>
      </c>
      <c r="M35" s="72">
        <v>-243.2</v>
      </c>
      <c r="N35" s="73">
        <v>24076.799999999999</v>
      </c>
      <c r="O35" s="74">
        <v>-123.20000000000073</v>
      </c>
      <c r="P35" s="75">
        <v>-20597.63</v>
      </c>
    </row>
    <row r="36" spans="1:16" x14ac:dyDescent="0.2">
      <c r="A36" s="64">
        <v>37126</v>
      </c>
      <c r="B36" s="65">
        <v>10518</v>
      </c>
      <c r="C36" s="66">
        <v>13306</v>
      </c>
      <c r="D36" s="66">
        <v>0</v>
      </c>
      <c r="E36" s="66">
        <v>0</v>
      </c>
      <c r="F36" s="67">
        <v>-20702</v>
      </c>
      <c r="G36" s="68">
        <v>-3444</v>
      </c>
      <c r="H36" s="69">
        <v>-24146</v>
      </c>
      <c r="I36" s="70">
        <v>10518</v>
      </c>
      <c r="J36" s="71">
        <v>13306</v>
      </c>
      <c r="K36" s="71">
        <v>0</v>
      </c>
      <c r="L36" s="71">
        <v>0</v>
      </c>
      <c r="M36" s="72">
        <v>-238.24</v>
      </c>
      <c r="N36" s="73">
        <v>23585.759999999998</v>
      </c>
      <c r="O36" s="74">
        <v>-560.2400000000016</v>
      </c>
      <c r="P36" s="75">
        <v>-21157.87</v>
      </c>
    </row>
    <row r="37" spans="1:16" x14ac:dyDescent="0.2">
      <c r="A37" s="64">
        <v>37127</v>
      </c>
      <c r="B37" s="65">
        <v>10518</v>
      </c>
      <c r="C37" s="66">
        <v>13306</v>
      </c>
      <c r="D37" s="66">
        <v>0</v>
      </c>
      <c r="E37" s="66">
        <v>0</v>
      </c>
      <c r="F37" s="67">
        <v>-20702</v>
      </c>
      <c r="G37" s="68">
        <v>-3431</v>
      </c>
      <c r="H37" s="69">
        <v>-24133</v>
      </c>
      <c r="I37" s="70">
        <v>10518</v>
      </c>
      <c r="J37" s="71">
        <v>13306</v>
      </c>
      <c r="K37" s="71">
        <v>0</v>
      </c>
      <c r="L37" s="71">
        <v>0</v>
      </c>
      <c r="M37" s="72">
        <v>-238.24</v>
      </c>
      <c r="N37" s="73">
        <v>23585.759999999998</v>
      </c>
      <c r="O37" s="74">
        <v>-547.2400000000016</v>
      </c>
      <c r="P37" s="75">
        <v>-21705.11</v>
      </c>
    </row>
    <row r="38" spans="1:16" x14ac:dyDescent="0.2">
      <c r="A38" s="64">
        <v>37128</v>
      </c>
      <c r="B38" s="65">
        <v>10518</v>
      </c>
      <c r="C38" s="66">
        <v>13306</v>
      </c>
      <c r="D38" s="66">
        <v>0</v>
      </c>
      <c r="E38" s="66">
        <v>0</v>
      </c>
      <c r="F38" s="67">
        <v>-20740</v>
      </c>
      <c r="G38" s="68">
        <v>-3515</v>
      </c>
      <c r="H38" s="69">
        <v>-24255</v>
      </c>
      <c r="I38" s="70">
        <v>10518</v>
      </c>
      <c r="J38" s="71">
        <v>13306</v>
      </c>
      <c r="K38" s="71">
        <v>0</v>
      </c>
      <c r="L38" s="71">
        <v>0</v>
      </c>
      <c r="M38" s="72">
        <v>-238.24</v>
      </c>
      <c r="N38" s="73">
        <v>23585.759999999998</v>
      </c>
      <c r="O38" s="74">
        <v>-669.2400000000016</v>
      </c>
      <c r="P38" s="75">
        <v>-22374.35</v>
      </c>
    </row>
    <row r="39" spans="1:16" x14ac:dyDescent="0.2">
      <c r="A39" s="64">
        <v>37129</v>
      </c>
      <c r="B39" s="65">
        <v>10518</v>
      </c>
      <c r="C39" s="66">
        <v>13306</v>
      </c>
      <c r="D39" s="66">
        <v>0</v>
      </c>
      <c r="E39" s="66">
        <v>0</v>
      </c>
      <c r="F39" s="67">
        <v>-20740</v>
      </c>
      <c r="G39" s="68">
        <v>-3515</v>
      </c>
      <c r="H39" s="69">
        <v>-24255</v>
      </c>
      <c r="I39" s="70">
        <v>10518</v>
      </c>
      <c r="J39" s="71">
        <v>13306</v>
      </c>
      <c r="K39" s="71">
        <v>0</v>
      </c>
      <c r="L39" s="71">
        <v>0</v>
      </c>
      <c r="M39" s="72">
        <v>-238.24</v>
      </c>
      <c r="N39" s="73">
        <v>23585.759999999998</v>
      </c>
      <c r="O39" s="74">
        <v>-669.2400000000016</v>
      </c>
      <c r="P39" s="75">
        <v>-23043.59</v>
      </c>
    </row>
    <row r="40" spans="1:16" x14ac:dyDescent="0.2">
      <c r="A40" s="64">
        <v>37130</v>
      </c>
      <c r="B40" s="65">
        <v>10518</v>
      </c>
      <c r="C40" s="66">
        <v>13306</v>
      </c>
      <c r="D40" s="66">
        <v>0</v>
      </c>
      <c r="E40" s="66">
        <v>0</v>
      </c>
      <c r="F40" s="67">
        <v>-20740</v>
      </c>
      <c r="G40" s="68">
        <v>-3515</v>
      </c>
      <c r="H40" s="69">
        <v>-24255</v>
      </c>
      <c r="I40" s="70">
        <v>10518</v>
      </c>
      <c r="J40" s="71">
        <v>13306</v>
      </c>
      <c r="K40" s="71">
        <v>0</v>
      </c>
      <c r="L40" s="71">
        <v>0</v>
      </c>
      <c r="M40" s="72">
        <v>-238.24</v>
      </c>
      <c r="N40" s="73">
        <v>23585.759999999998</v>
      </c>
      <c r="O40" s="74">
        <v>-669.2400000000016</v>
      </c>
      <c r="P40" s="75">
        <v>-23712.83</v>
      </c>
    </row>
    <row r="41" spans="1:16" x14ac:dyDescent="0.2">
      <c r="A41" s="64">
        <v>37131</v>
      </c>
      <c r="B41" s="65">
        <v>4950</v>
      </c>
      <c r="C41" s="66">
        <v>13306</v>
      </c>
      <c r="D41" s="66">
        <v>0</v>
      </c>
      <c r="E41" s="66">
        <v>0</v>
      </c>
      <c r="F41" s="67">
        <v>-21877</v>
      </c>
      <c r="G41" s="68">
        <v>-3428</v>
      </c>
      <c r="H41" s="69">
        <v>-25305</v>
      </c>
      <c r="I41" s="70">
        <v>4950</v>
      </c>
      <c r="J41" s="71">
        <v>13306</v>
      </c>
      <c r="K41" s="71">
        <v>0</v>
      </c>
      <c r="L41" s="71">
        <v>0</v>
      </c>
      <c r="M41" s="72">
        <v>-182.56</v>
      </c>
      <c r="N41" s="73">
        <v>18073.439999999999</v>
      </c>
      <c r="O41" s="74">
        <v>-7231.56</v>
      </c>
      <c r="P41" s="75">
        <v>-30944.39</v>
      </c>
    </row>
    <row r="42" spans="1:16" x14ac:dyDescent="0.2">
      <c r="A42" s="64">
        <v>37132</v>
      </c>
      <c r="B42" s="65">
        <v>4950</v>
      </c>
      <c r="C42" s="66">
        <v>13306</v>
      </c>
      <c r="D42" s="66">
        <v>0</v>
      </c>
      <c r="E42" s="66">
        <v>0</v>
      </c>
      <c r="F42" s="67">
        <v>0</v>
      </c>
      <c r="G42" s="68">
        <v>-3429</v>
      </c>
      <c r="H42" s="69">
        <v>-3429</v>
      </c>
      <c r="I42" s="70">
        <v>4950</v>
      </c>
      <c r="J42" s="71">
        <v>13306</v>
      </c>
      <c r="K42" s="71">
        <v>0</v>
      </c>
      <c r="L42" s="71">
        <v>0</v>
      </c>
      <c r="M42" s="72">
        <v>-182.56</v>
      </c>
      <c r="N42" s="73">
        <v>18073.439999999999</v>
      </c>
      <c r="O42" s="74">
        <v>14644.44</v>
      </c>
      <c r="P42" s="75">
        <v>-16299.95</v>
      </c>
    </row>
    <row r="43" spans="1:16" x14ac:dyDescent="0.2">
      <c r="A43" s="64">
        <v>37133</v>
      </c>
      <c r="B43" s="65">
        <v>4950</v>
      </c>
      <c r="C43" s="66">
        <v>13306</v>
      </c>
      <c r="D43" s="66">
        <v>0</v>
      </c>
      <c r="E43" s="66">
        <v>0</v>
      </c>
      <c r="F43" s="67">
        <v>0</v>
      </c>
      <c r="G43" s="68">
        <v>-1100</v>
      </c>
      <c r="H43" s="69">
        <v>-1100</v>
      </c>
      <c r="I43" s="70">
        <v>4950</v>
      </c>
      <c r="J43" s="71">
        <v>13306</v>
      </c>
      <c r="K43" s="71">
        <v>0</v>
      </c>
      <c r="L43" s="71">
        <v>0</v>
      </c>
      <c r="M43" s="72">
        <v>-182.56</v>
      </c>
      <c r="N43" s="73">
        <v>18073.439999999999</v>
      </c>
      <c r="O43" s="74">
        <v>16973.439999999999</v>
      </c>
      <c r="P43" s="75">
        <v>673.48999999998341</v>
      </c>
    </row>
    <row r="44" spans="1:16" x14ac:dyDescent="0.2">
      <c r="A44" s="64">
        <v>37134</v>
      </c>
      <c r="B44" s="65">
        <v>4950</v>
      </c>
      <c r="C44" s="66">
        <v>13306</v>
      </c>
      <c r="D44" s="66">
        <v>0</v>
      </c>
      <c r="E44" s="66">
        <v>0</v>
      </c>
      <c r="F44" s="67">
        <v>-14379</v>
      </c>
      <c r="G44" s="68">
        <v>0</v>
      </c>
      <c r="H44" s="69">
        <v>-14379</v>
      </c>
      <c r="I44" s="70">
        <v>4950</v>
      </c>
      <c r="J44" s="71">
        <v>13306</v>
      </c>
      <c r="K44" s="71">
        <v>0</v>
      </c>
      <c r="L44" s="71">
        <v>0</v>
      </c>
      <c r="M44" s="72">
        <v>-182.56</v>
      </c>
      <c r="N44" s="73">
        <v>18073.439999999999</v>
      </c>
      <c r="O44" s="74">
        <v>3694.44</v>
      </c>
      <c r="P44" s="75">
        <v>4367.9299999999821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46</v>
      </c>
      <c r="B46" s="80">
        <v>298904</v>
      </c>
      <c r="C46" s="80">
        <v>422803</v>
      </c>
      <c r="D46" s="80">
        <v>0</v>
      </c>
      <c r="E46" s="80">
        <v>0</v>
      </c>
      <c r="F46" s="81">
        <v>-562890</v>
      </c>
      <c r="G46" s="82">
        <v>-114300</v>
      </c>
      <c r="H46" s="83">
        <v>-677190</v>
      </c>
      <c r="I46" s="84">
        <v>298904</v>
      </c>
      <c r="J46" s="85">
        <v>422803</v>
      </c>
      <c r="K46" s="85">
        <v>0</v>
      </c>
      <c r="L46" s="85">
        <v>0</v>
      </c>
      <c r="M46" s="86">
        <v>-7217.07</v>
      </c>
      <c r="N46" s="87">
        <v>714489.93</v>
      </c>
      <c r="O46" s="74"/>
      <c r="P46" s="21">
        <v>4367.9299999999821</v>
      </c>
    </row>
    <row r="47" spans="1:16" x14ac:dyDescent="0.2">
      <c r="A47" s="88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9"/>
      <c r="J53" s="90"/>
      <c r="K53" s="91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2" workbookViewId="0">
      <selection activeCell="C29" sqref="C2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151</v>
      </c>
    </row>
    <row r="10" spans="1:10" ht="13.5" thickBot="1" x14ac:dyDescent="0.25"/>
    <row r="11" spans="1:10" x14ac:dyDescent="0.2">
      <c r="B11" s="37" t="s">
        <v>31</v>
      </c>
      <c r="C11" s="39" t="s">
        <v>32</v>
      </c>
      <c r="D11" s="40"/>
      <c r="E11" s="41" t="s">
        <v>33</v>
      </c>
      <c r="F11" s="42" t="s">
        <v>34</v>
      </c>
      <c r="G11" s="40"/>
      <c r="H11" s="44"/>
      <c r="I11" s="45" t="s">
        <v>35</v>
      </c>
      <c r="J11" s="46" t="s">
        <v>36</v>
      </c>
    </row>
    <row r="12" spans="1:10" x14ac:dyDescent="0.2">
      <c r="A12" s="3" t="s">
        <v>37</v>
      </c>
      <c r="B12" s="47" t="s">
        <v>152</v>
      </c>
      <c r="C12" s="49" t="s">
        <v>38</v>
      </c>
      <c r="D12" s="50" t="s">
        <v>39</v>
      </c>
      <c r="E12" s="51" t="s">
        <v>40</v>
      </c>
      <c r="F12" s="52" t="s">
        <v>152</v>
      </c>
      <c r="G12" s="54" t="s">
        <v>41</v>
      </c>
      <c r="H12" s="55" t="s">
        <v>42</v>
      </c>
      <c r="I12" s="46" t="s">
        <v>43</v>
      </c>
      <c r="J12" s="46" t="s">
        <v>43</v>
      </c>
    </row>
    <row r="13" spans="1:10" x14ac:dyDescent="0.2">
      <c r="A13" s="3" t="s">
        <v>44</v>
      </c>
      <c r="B13" s="56">
        <v>804004</v>
      </c>
      <c r="C13" s="57"/>
      <c r="D13" s="58"/>
      <c r="E13" s="59"/>
      <c r="F13" s="57"/>
      <c r="G13" s="61">
        <v>0</v>
      </c>
      <c r="H13" s="62" t="s">
        <v>45</v>
      </c>
      <c r="I13" s="63"/>
      <c r="J13" s="198">
        <v>0</v>
      </c>
    </row>
    <row r="14" spans="1:10" x14ac:dyDescent="0.2">
      <c r="A14" s="64">
        <v>37104</v>
      </c>
      <c r="B14" s="65">
        <v>0</v>
      </c>
      <c r="C14" s="67">
        <v>0</v>
      </c>
      <c r="D14" s="68">
        <v>0</v>
      </c>
      <c r="E14" s="69">
        <v>0</v>
      </c>
      <c r="F14" s="70">
        <v>0</v>
      </c>
      <c r="G14" s="72">
        <v>0</v>
      </c>
      <c r="H14" s="73">
        <v>0</v>
      </c>
      <c r="I14" s="74">
        <v>0</v>
      </c>
      <c r="J14" s="75">
        <v>0</v>
      </c>
    </row>
    <row r="15" spans="1:10" x14ac:dyDescent="0.2">
      <c r="A15" s="64">
        <v>37105</v>
      </c>
      <c r="B15" s="65">
        <v>0</v>
      </c>
      <c r="C15" s="67">
        <v>0</v>
      </c>
      <c r="D15" s="68">
        <v>0</v>
      </c>
      <c r="E15" s="69">
        <v>0</v>
      </c>
      <c r="F15" s="70">
        <v>0</v>
      </c>
      <c r="G15" s="72">
        <v>0</v>
      </c>
      <c r="H15" s="73">
        <v>0</v>
      </c>
      <c r="I15" s="74">
        <v>0</v>
      </c>
      <c r="J15" s="75">
        <v>0</v>
      </c>
    </row>
    <row r="16" spans="1:10" x14ac:dyDescent="0.2">
      <c r="A16" s="64">
        <v>37106</v>
      </c>
      <c r="B16" s="65">
        <v>0</v>
      </c>
      <c r="C16" s="67">
        <v>0</v>
      </c>
      <c r="D16" s="68">
        <v>0</v>
      </c>
      <c r="E16" s="69">
        <v>0</v>
      </c>
      <c r="F16" s="70">
        <v>0</v>
      </c>
      <c r="G16" s="72">
        <v>0</v>
      </c>
      <c r="H16" s="73">
        <v>0</v>
      </c>
      <c r="I16" s="74">
        <v>0</v>
      </c>
      <c r="J16" s="75">
        <v>0</v>
      </c>
    </row>
    <row r="17" spans="1:10" x14ac:dyDescent="0.2">
      <c r="A17" s="64">
        <v>37107</v>
      </c>
      <c r="B17" s="65">
        <v>0</v>
      </c>
      <c r="C17" s="67">
        <v>0</v>
      </c>
      <c r="D17" s="68">
        <v>0</v>
      </c>
      <c r="E17" s="69">
        <v>0</v>
      </c>
      <c r="F17" s="70">
        <v>0</v>
      </c>
      <c r="G17" s="72">
        <v>0</v>
      </c>
      <c r="H17" s="73">
        <v>0</v>
      </c>
      <c r="I17" s="74">
        <v>0</v>
      </c>
      <c r="J17" s="75">
        <v>0</v>
      </c>
    </row>
    <row r="18" spans="1:10" x14ac:dyDescent="0.2">
      <c r="A18" s="64">
        <v>37108</v>
      </c>
      <c r="B18" s="65">
        <v>0</v>
      </c>
      <c r="C18" s="67">
        <v>0</v>
      </c>
      <c r="D18" s="68">
        <v>0</v>
      </c>
      <c r="E18" s="69">
        <v>0</v>
      </c>
      <c r="F18" s="70">
        <v>0</v>
      </c>
      <c r="G18" s="72">
        <v>0</v>
      </c>
      <c r="H18" s="73">
        <v>0</v>
      </c>
      <c r="I18" s="74">
        <v>0</v>
      </c>
      <c r="J18" s="75">
        <v>0</v>
      </c>
    </row>
    <row r="19" spans="1:10" x14ac:dyDescent="0.2">
      <c r="A19" s="64">
        <v>37109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0</v>
      </c>
    </row>
    <row r="20" spans="1:10" x14ac:dyDescent="0.2">
      <c r="A20" s="64">
        <v>37110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0</v>
      </c>
    </row>
    <row r="21" spans="1:10" x14ac:dyDescent="0.2">
      <c r="A21" s="64">
        <v>37111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0</v>
      </c>
    </row>
    <row r="22" spans="1:10" x14ac:dyDescent="0.2">
      <c r="A22" s="64">
        <v>37112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0</v>
      </c>
    </row>
    <row r="23" spans="1:10" x14ac:dyDescent="0.2">
      <c r="A23" s="64">
        <v>37113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0</v>
      </c>
    </row>
    <row r="24" spans="1:10" x14ac:dyDescent="0.2">
      <c r="A24" s="64">
        <v>37114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0</v>
      </c>
    </row>
    <row r="25" spans="1:10" x14ac:dyDescent="0.2">
      <c r="A25" s="64">
        <v>37115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0</v>
      </c>
    </row>
    <row r="26" spans="1:10" x14ac:dyDescent="0.2">
      <c r="A26" s="64">
        <v>37116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0</v>
      </c>
    </row>
    <row r="27" spans="1:10" x14ac:dyDescent="0.2">
      <c r="A27" s="64">
        <v>37117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0</v>
      </c>
    </row>
    <row r="28" spans="1:10" x14ac:dyDescent="0.2">
      <c r="A28" s="64">
        <v>37118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0</v>
      </c>
    </row>
    <row r="29" spans="1:10" x14ac:dyDescent="0.2">
      <c r="A29" s="64">
        <v>37119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0</v>
      </c>
    </row>
    <row r="30" spans="1:10" x14ac:dyDescent="0.2">
      <c r="A30" s="64">
        <v>37120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0</v>
      </c>
    </row>
    <row r="31" spans="1:10" x14ac:dyDescent="0.2">
      <c r="A31" s="64">
        <v>37121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0</v>
      </c>
    </row>
    <row r="32" spans="1:10" x14ac:dyDescent="0.2">
      <c r="A32" s="64">
        <v>37122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0</v>
      </c>
    </row>
    <row r="33" spans="1:10" x14ac:dyDescent="0.2">
      <c r="A33" s="64">
        <v>37123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0</v>
      </c>
    </row>
    <row r="34" spans="1:10" x14ac:dyDescent="0.2">
      <c r="A34" s="64">
        <v>37124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0</v>
      </c>
    </row>
    <row r="35" spans="1:10" x14ac:dyDescent="0.2">
      <c r="A35" s="64">
        <v>37125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0</v>
      </c>
    </row>
    <row r="36" spans="1:10" x14ac:dyDescent="0.2">
      <c r="A36" s="64">
        <v>37126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0</v>
      </c>
    </row>
    <row r="37" spans="1:10" x14ac:dyDescent="0.2">
      <c r="A37" s="64">
        <v>37127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0</v>
      </c>
    </row>
    <row r="38" spans="1:10" x14ac:dyDescent="0.2">
      <c r="A38" s="64">
        <v>37128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0</v>
      </c>
    </row>
    <row r="39" spans="1:10" x14ac:dyDescent="0.2">
      <c r="A39" s="64">
        <v>37129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0</v>
      </c>
    </row>
    <row r="40" spans="1:10" x14ac:dyDescent="0.2">
      <c r="A40" s="64">
        <v>37130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0</v>
      </c>
    </row>
    <row r="41" spans="1:10" x14ac:dyDescent="0.2">
      <c r="A41" s="64">
        <v>37131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0</v>
      </c>
    </row>
    <row r="42" spans="1:10" x14ac:dyDescent="0.2">
      <c r="A42" s="64">
        <v>37132</v>
      </c>
      <c r="B42" s="65">
        <v>10000</v>
      </c>
      <c r="C42" s="67">
        <v>-14333</v>
      </c>
      <c r="D42" s="68">
        <v>0</v>
      </c>
      <c r="E42" s="69">
        <v>-14333</v>
      </c>
      <c r="F42" s="70">
        <v>117.648</v>
      </c>
      <c r="G42" s="72">
        <v>0</v>
      </c>
      <c r="H42" s="73">
        <v>117.648</v>
      </c>
      <c r="I42" s="74">
        <v>-14215.352000000001</v>
      </c>
      <c r="J42" s="75">
        <v>-14215.352000000001</v>
      </c>
    </row>
    <row r="43" spans="1:10" x14ac:dyDescent="0.2">
      <c r="A43" s="64">
        <v>37133</v>
      </c>
      <c r="B43" s="65">
        <v>10000</v>
      </c>
      <c r="C43" s="67">
        <v>-14348</v>
      </c>
      <c r="D43" s="68">
        <v>0</v>
      </c>
      <c r="E43" s="69">
        <v>-14348</v>
      </c>
      <c r="F43" s="70">
        <v>10320</v>
      </c>
      <c r="G43" s="72">
        <v>0</v>
      </c>
      <c r="H43" s="73">
        <v>10320</v>
      </c>
      <c r="I43" s="74">
        <v>-4028</v>
      </c>
      <c r="J43" s="75">
        <v>-18243.351999999999</v>
      </c>
    </row>
    <row r="44" spans="1:10" x14ac:dyDescent="0.2">
      <c r="A44" s="64">
        <v>37134</v>
      </c>
      <c r="B44" s="65">
        <v>10000</v>
      </c>
      <c r="C44" s="67">
        <v>0</v>
      </c>
      <c r="D44" s="68">
        <v>0</v>
      </c>
      <c r="E44" s="69">
        <v>0</v>
      </c>
      <c r="F44" s="70">
        <v>10320</v>
      </c>
      <c r="G44" s="72">
        <v>0</v>
      </c>
      <c r="H44" s="73">
        <v>10320</v>
      </c>
      <c r="I44" s="74">
        <v>10320</v>
      </c>
      <c r="J44" s="75">
        <v>-7923.351999999999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46</v>
      </c>
      <c r="B46" s="79">
        <v>30000</v>
      </c>
      <c r="C46" s="81">
        <v>-28681</v>
      </c>
      <c r="D46" s="82">
        <v>0</v>
      </c>
      <c r="E46" s="83">
        <v>-28681</v>
      </c>
      <c r="F46" s="84">
        <v>20757.648000000001</v>
      </c>
      <c r="G46" s="86">
        <v>0</v>
      </c>
      <c r="H46" s="87">
        <v>20757.648000000001</v>
      </c>
      <c r="I46" s="74"/>
      <c r="J46" s="21">
        <v>-7923.351999999999</v>
      </c>
    </row>
    <row r="47" spans="1:10" x14ac:dyDescent="0.2">
      <c r="A47" s="88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FUGG OBA</vt:lpstr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Felienne</cp:lastModifiedBy>
  <dcterms:created xsi:type="dcterms:W3CDTF">2001-07-06T15:04:47Z</dcterms:created>
  <dcterms:modified xsi:type="dcterms:W3CDTF">2014-09-05T11:13:07Z</dcterms:modified>
</cp:coreProperties>
</file>