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activeTab="2"/>
  </bookViews>
  <sheets>
    <sheet name="Texas Gen. Land and Cannon" sheetId="2" r:id="rId1"/>
    <sheet name="Lyondell" sheetId="1" r:id="rId2"/>
    <sheet name="Centana" sheetId="3" r:id="rId3"/>
  </sheets>
  <definedNames>
    <definedName name="_xlnm.Print_Area" localSheetId="2">Centana!$A$1:$K$13</definedName>
    <definedName name="_xlnm.Print_Area" localSheetId="1">Lyondell!$A$1:$H$18</definedName>
    <definedName name="_xlnm.Print_Area" localSheetId="0">'Texas Gen. Land and Cannon'!$A$1:$G$13</definedName>
  </definedNames>
  <calcPr calcId="152511"/>
</workbook>
</file>

<file path=xl/calcChain.xml><?xml version="1.0" encoding="utf-8"?>
<calcChain xmlns="http://schemas.openxmlformats.org/spreadsheetml/2006/main">
  <c r="K7" i="3" l="1"/>
  <c r="K10" i="3"/>
  <c r="K12" i="3"/>
  <c r="C8" i="1"/>
  <c r="E8" i="1"/>
  <c r="H8" i="1"/>
  <c r="C9" i="1"/>
  <c r="E9" i="1"/>
  <c r="H9" i="1"/>
  <c r="C10" i="1"/>
  <c r="E10" i="1"/>
  <c r="H10" i="1" s="1"/>
  <c r="C11" i="1"/>
  <c r="E11" i="1"/>
  <c r="H11" i="1" s="1"/>
  <c r="C12" i="1"/>
  <c r="E12" i="1"/>
  <c r="H12" i="1"/>
  <c r="C13" i="1"/>
  <c r="H13" i="1" s="1"/>
  <c r="E13" i="1"/>
  <c r="G7" i="2"/>
  <c r="G8" i="2"/>
  <c r="G11" i="2"/>
  <c r="G13" i="2"/>
  <c r="H15" i="1" l="1"/>
</calcChain>
</file>

<file path=xl/sharedStrings.xml><?xml version="1.0" encoding="utf-8"?>
<sst xmlns="http://schemas.openxmlformats.org/spreadsheetml/2006/main" count="21" uniqueCount="21">
  <si>
    <t>Volume</t>
  </si>
  <si>
    <t>Fixed Price</t>
  </si>
  <si>
    <t>Value</t>
  </si>
  <si>
    <t>Index</t>
  </si>
  <si>
    <t>NYMEX</t>
  </si>
  <si>
    <t>HSC Basis</t>
  </si>
  <si>
    <t>SCHEDULE II</t>
  </si>
  <si>
    <t>SCHEDULE I</t>
  </si>
  <si>
    <t>Texas General Land Office</t>
  </si>
  <si>
    <t>108,136 Mmbtu @ 3.26 (July 1 IF/HSC)</t>
  </si>
  <si>
    <t>Less Enron Pro Rata Share 03/01/01 - 5/31/01</t>
  </si>
  <si>
    <t>9/12 Pro Rata Portion Due HPL</t>
  </si>
  <si>
    <t>SCHEDULE III</t>
  </si>
  <si>
    <t>Centana Gas Payment</t>
  </si>
  <si>
    <t>- Gas Daily's Daily Price Survey Midpoint for Houston Ship Channel for Sept 7th, 2001</t>
  </si>
  <si>
    <t>1,236,286 MMbtu at $2.375</t>
  </si>
  <si>
    <t>Centana Ad Valorem Tax Proration ($95,800 * 7/12)</t>
  </si>
  <si>
    <t>TOTAL</t>
  </si>
  <si>
    <t>Cannon @ 03/01/01</t>
  </si>
  <si>
    <t>Less ENA Pro Rata Share 03/01/01 - 05/31/01</t>
  </si>
  <si>
    <t>As of 9/27/01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</si>
</sst>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</numFmts>
  <fonts count="4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167" fontId="0" fillId="0" borderId="0" xfId="1" applyNumberFormat="1" applyFont="1"/>
    <xf numFmtId="169" fontId="0" fillId="0" borderId="0" xfId="2" applyNumberFormat="1" applyFont="1"/>
    <xf numFmtId="170" fontId="0" fillId="0" borderId="0" xfId="2" applyNumberFormat="1" applyFont="1"/>
    <xf numFmtId="18" fontId="0" fillId="0" borderId="0" xfId="0" applyNumberFormat="1"/>
    <xf numFmtId="17" fontId="0" fillId="0" borderId="0" xfId="0" applyNumberFormat="1" applyFill="1"/>
    <xf numFmtId="167" fontId="0" fillId="0" borderId="0" xfId="1" applyNumberFormat="1" applyFont="1" applyFill="1"/>
    <xf numFmtId="170" fontId="0" fillId="0" borderId="0" xfId="2" applyNumberFormat="1" applyFont="1" applyFill="1"/>
    <xf numFmtId="169" fontId="0" fillId="0" borderId="0" xfId="2" applyNumberFormat="1" applyFont="1" applyFill="1"/>
    <xf numFmtId="0" fontId="0" fillId="0" borderId="0" xfId="0" applyFill="1"/>
    <xf numFmtId="169" fontId="0" fillId="0" borderId="1" xfId="2" applyNumberFormat="1" applyFont="1" applyFill="1" applyBorder="1"/>
    <xf numFmtId="167" fontId="2" fillId="0" borderId="0" xfId="1" applyNumberFormat="1" applyFont="1" applyAlignment="1">
      <alignment horizontal="center"/>
    </xf>
    <xf numFmtId="170" fontId="2" fillId="0" borderId="0" xfId="2" applyNumberFormat="1" applyFont="1" applyAlignment="1">
      <alignment horizontal="center"/>
    </xf>
    <xf numFmtId="169" fontId="2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4" fontId="0" fillId="0" borderId="0" xfId="2" applyFont="1"/>
    <xf numFmtId="169" fontId="0" fillId="0" borderId="2" xfId="2" applyNumberFormat="1" applyFont="1" applyBorder="1"/>
    <xf numFmtId="169" fontId="0" fillId="0" borderId="1" xfId="2" applyNumberFormat="1" applyFont="1" applyBorder="1"/>
    <xf numFmtId="0" fontId="0" fillId="0" borderId="0" xfId="0" quotePrefix="1"/>
    <xf numFmtId="44" fontId="0" fillId="0" borderId="2" xfId="2" applyFont="1" applyBorder="1"/>
    <xf numFmtId="44" fontId="0" fillId="0" borderId="0" xfId="0" applyNumberFormat="1"/>
    <xf numFmtId="169" fontId="0" fillId="0" borderId="0" xfId="2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showGridLines="0" zoomScale="85" workbookViewId="0">
      <selection activeCell="G13" sqref="G13"/>
    </sheetView>
  </sheetViews>
  <sheetFormatPr defaultRowHeight="12.75" x14ac:dyDescent="0.2"/>
  <cols>
    <col min="7" max="7" width="12.28515625" style="3" bestFit="1" customWidth="1"/>
  </cols>
  <sheetData>
    <row r="1" spans="1:7" x14ac:dyDescent="0.2">
      <c r="A1" s="24" t="s">
        <v>7</v>
      </c>
      <c r="B1" s="24"/>
      <c r="C1" s="24"/>
      <c r="D1" s="24"/>
      <c r="E1" s="24"/>
      <c r="F1" s="24"/>
      <c r="G1" s="24"/>
    </row>
    <row r="5" spans="1:7" x14ac:dyDescent="0.2">
      <c r="A5" s="16" t="s">
        <v>8</v>
      </c>
    </row>
    <row r="7" spans="1:7" x14ac:dyDescent="0.2">
      <c r="B7" t="s">
        <v>9</v>
      </c>
      <c r="G7" s="3">
        <f>108136*3.26</f>
        <v>352523.36</v>
      </c>
    </row>
    <row r="8" spans="1:7" x14ac:dyDescent="0.2">
      <c r="B8" t="s">
        <v>10</v>
      </c>
      <c r="G8" s="23">
        <f>+G7*-0.25</f>
        <v>-88130.84</v>
      </c>
    </row>
    <row r="9" spans="1:7" x14ac:dyDescent="0.2">
      <c r="G9" s="23"/>
    </row>
    <row r="10" spans="1:7" x14ac:dyDescent="0.2">
      <c r="B10" t="s">
        <v>18</v>
      </c>
      <c r="G10" s="23">
        <v>525000</v>
      </c>
    </row>
    <row r="11" spans="1:7" x14ac:dyDescent="0.2">
      <c r="B11" t="s">
        <v>19</v>
      </c>
      <c r="G11" s="18">
        <f>+G10*-0.25</f>
        <v>-131250</v>
      </c>
    </row>
    <row r="13" spans="1:7" ht="13.5" thickBot="1" x14ac:dyDescent="0.25">
      <c r="B13" t="s">
        <v>11</v>
      </c>
      <c r="G13" s="19">
        <f>SUM(G7:G12)</f>
        <v>658142.52</v>
      </c>
    </row>
    <row r="14" spans="1:7" ht="13.5" thickTop="1" x14ac:dyDescent="0.2"/>
  </sheetData>
  <mergeCells count="1">
    <mergeCell ref="A1:G1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showGridLines="0" zoomScale="85" workbookViewId="0">
      <selection activeCell="C5" sqref="C5"/>
    </sheetView>
  </sheetViews>
  <sheetFormatPr defaultRowHeight="12.75" x14ac:dyDescent="0.2"/>
  <cols>
    <col min="2" max="2" width="9.28515625" bestFit="1" customWidth="1"/>
    <col min="3" max="3" width="11.42578125" style="2" bestFit="1" customWidth="1"/>
    <col min="4" max="4" width="11.5703125" style="4" bestFit="1" customWidth="1"/>
    <col min="5" max="5" width="16.28515625" style="4" bestFit="1" customWidth="1"/>
    <col min="6" max="7" width="16.28515625" style="4" customWidth="1"/>
    <col min="8" max="8" width="13" style="3" bestFit="1" customWidth="1"/>
    <col min="9" max="9" width="3.42578125" customWidth="1"/>
  </cols>
  <sheetData>
    <row r="1" spans="1:13" x14ac:dyDescent="0.2">
      <c r="A1" s="24" t="s">
        <v>6</v>
      </c>
      <c r="B1" s="24"/>
      <c r="C1" s="24"/>
      <c r="D1" s="24"/>
      <c r="E1" s="24"/>
      <c r="F1" s="24"/>
      <c r="G1" s="24"/>
      <c r="H1" s="24"/>
    </row>
    <row r="5" spans="1:13" x14ac:dyDescent="0.2">
      <c r="A5" t="s">
        <v>20</v>
      </c>
    </row>
    <row r="6" spans="1:13" x14ac:dyDescent="0.2">
      <c r="A6" s="5"/>
    </row>
    <row r="7" spans="1:13" ht="15" x14ac:dyDescent="0.35">
      <c r="C7" s="12" t="s">
        <v>0</v>
      </c>
      <c r="D7" s="13" t="s">
        <v>1</v>
      </c>
      <c r="E7" s="13" t="s">
        <v>3</v>
      </c>
      <c r="F7" s="13" t="s">
        <v>4</v>
      </c>
      <c r="G7" s="13" t="s">
        <v>5</v>
      </c>
      <c r="H7" s="14" t="s">
        <v>2</v>
      </c>
    </row>
    <row r="8" spans="1:13" x14ac:dyDescent="0.2">
      <c r="B8" s="1">
        <v>37043</v>
      </c>
      <c r="C8" s="2">
        <f>-5000*30</f>
        <v>-150000</v>
      </c>
      <c r="D8" s="4">
        <v>4.72</v>
      </c>
      <c r="E8" s="4">
        <f t="shared" ref="E8:E13" si="0">+F8+G8</f>
        <v>3.78</v>
      </c>
      <c r="F8" s="4">
        <v>3.738</v>
      </c>
      <c r="G8" s="4">
        <v>4.2000000000000003E-2</v>
      </c>
      <c r="H8" s="3">
        <f t="shared" ref="H8:H13" si="1">+(D8-E8)*C8</f>
        <v>-141000</v>
      </c>
    </row>
    <row r="9" spans="1:13" x14ac:dyDescent="0.2">
      <c r="B9" s="1">
        <v>37073</v>
      </c>
      <c r="C9" s="2">
        <f>-5000*31</f>
        <v>-155000</v>
      </c>
      <c r="D9" s="4">
        <v>4.72</v>
      </c>
      <c r="E9" s="4">
        <f t="shared" si="0"/>
        <v>3.26</v>
      </c>
      <c r="F9" s="4">
        <v>3.1819999999999999</v>
      </c>
      <c r="G9" s="4">
        <v>7.8E-2</v>
      </c>
      <c r="H9" s="3">
        <f t="shared" si="1"/>
        <v>-226300</v>
      </c>
    </row>
    <row r="10" spans="1:13" x14ac:dyDescent="0.2">
      <c r="B10" s="1">
        <v>37104</v>
      </c>
      <c r="C10" s="2">
        <f>-5000*31</f>
        <v>-155000</v>
      </c>
      <c r="D10" s="4">
        <v>4.72</v>
      </c>
      <c r="E10" s="4">
        <f t="shared" si="0"/>
        <v>3.2399999999999998</v>
      </c>
      <c r="F10" s="4">
        <v>3.1669999999999998</v>
      </c>
      <c r="G10" s="4">
        <v>7.2999999999999995E-2</v>
      </c>
      <c r="H10" s="3">
        <f t="shared" si="1"/>
        <v>-229400</v>
      </c>
    </row>
    <row r="11" spans="1:13" x14ac:dyDescent="0.2">
      <c r="B11" s="6">
        <v>37135</v>
      </c>
      <c r="C11" s="7">
        <f>-5000*30</f>
        <v>-150000</v>
      </c>
      <c r="D11" s="8">
        <v>4.72</v>
      </c>
      <c r="E11" s="4">
        <f t="shared" si="0"/>
        <v>2.39</v>
      </c>
      <c r="F11" s="8">
        <v>2.2949999999999999</v>
      </c>
      <c r="G11" s="8">
        <v>9.5000000000000001E-2</v>
      </c>
      <c r="H11" s="9">
        <f t="shared" si="1"/>
        <v>-349499.99999999994</v>
      </c>
      <c r="I11" s="10"/>
      <c r="J11" s="10"/>
      <c r="K11" s="10"/>
    </row>
    <row r="12" spans="1:13" x14ac:dyDescent="0.2">
      <c r="B12" s="6">
        <v>37165</v>
      </c>
      <c r="C12" s="7">
        <f>-5000*31</f>
        <v>-155000</v>
      </c>
      <c r="D12" s="8">
        <v>4.72</v>
      </c>
      <c r="E12" s="4">
        <f t="shared" si="0"/>
        <v>1.86</v>
      </c>
      <c r="F12" s="8">
        <v>1.83</v>
      </c>
      <c r="G12" s="8">
        <v>0.03</v>
      </c>
      <c r="H12" s="9">
        <f t="shared" si="1"/>
        <v>-443299.99999999988</v>
      </c>
      <c r="I12" s="10"/>
      <c r="J12" s="10"/>
      <c r="K12" s="10"/>
    </row>
    <row r="13" spans="1:13" ht="13.5" thickBot="1" x14ac:dyDescent="0.25">
      <c r="B13" s="6">
        <v>37196</v>
      </c>
      <c r="C13" s="7">
        <f>-5000*30</f>
        <v>-150000</v>
      </c>
      <c r="D13" s="8">
        <v>4.72</v>
      </c>
      <c r="E13" s="4">
        <f t="shared" si="0"/>
        <v>2.2305000000000001</v>
      </c>
      <c r="F13" s="8">
        <v>2.2530000000000001</v>
      </c>
      <c r="G13" s="8">
        <v>-2.2499999999999999E-2</v>
      </c>
      <c r="H13" s="11">
        <f t="shared" si="1"/>
        <v>-373424.99999999994</v>
      </c>
      <c r="I13" s="10"/>
      <c r="J13" s="10"/>
      <c r="K13" s="10"/>
      <c r="L13" s="10"/>
      <c r="M13" s="10"/>
    </row>
    <row r="14" spans="1:13" ht="13.5" thickTop="1" x14ac:dyDescent="0.2"/>
    <row r="15" spans="1:13" x14ac:dyDescent="0.2">
      <c r="H15" s="3">
        <f>SUM(H8:H13)</f>
        <v>-1762925</v>
      </c>
    </row>
  </sheetData>
  <mergeCells count="1">
    <mergeCell ref="A1:H1"/>
  </mergeCells>
  <phoneticPr fontId="0" type="noConversion"/>
  <pageMargins left="0.75" right="0.75" top="1" bottom="1" header="0.5" footer="0.5"/>
  <pageSetup scale="86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showGridLines="0" tabSelected="1" zoomScale="85" workbookViewId="0">
      <selection activeCell="D5" sqref="D5"/>
    </sheetView>
  </sheetViews>
  <sheetFormatPr defaultRowHeight="12.75" x14ac:dyDescent="0.2"/>
  <cols>
    <col min="11" max="11" width="14.28515625" bestFit="1" customWidth="1"/>
  </cols>
  <sheetData>
    <row r="1" spans="1:11" x14ac:dyDescent="0.2">
      <c r="A1" s="24" t="s">
        <v>12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5" spans="1:11" x14ac:dyDescent="0.2">
      <c r="A5" s="16" t="s">
        <v>13</v>
      </c>
    </row>
    <row r="7" spans="1:11" x14ac:dyDescent="0.2">
      <c r="B7" t="s">
        <v>15</v>
      </c>
      <c r="K7" s="17">
        <f>1236286*2.375</f>
        <v>2936179.25</v>
      </c>
    </row>
    <row r="8" spans="1:11" x14ac:dyDescent="0.2">
      <c r="C8" s="20" t="s">
        <v>14</v>
      </c>
    </row>
    <row r="10" spans="1:11" x14ac:dyDescent="0.2">
      <c r="B10" t="s">
        <v>16</v>
      </c>
      <c r="K10" s="21">
        <f>95800*7/12</f>
        <v>55883.333333333336</v>
      </c>
    </row>
    <row r="12" spans="1:11" x14ac:dyDescent="0.2">
      <c r="I12" t="s">
        <v>17</v>
      </c>
      <c r="K12" s="22">
        <f>SUM(K7:K10)</f>
        <v>2992062.5833333335</v>
      </c>
    </row>
  </sheetData>
  <mergeCells count="1">
    <mergeCell ref="A1:K1"/>
  </mergeCells>
  <phoneticPr fontId="0" type="noConversion"/>
  <pageMargins left="0.75" right="0.75" top="1" bottom="1" header="0.5" footer="0.5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Texas Gen. Land and Cannon</vt:lpstr>
      <vt:lpstr>Lyondell</vt:lpstr>
      <vt:lpstr>Centana</vt:lpstr>
      <vt:lpstr>Centana!Print_Area</vt:lpstr>
      <vt:lpstr>Lyondell!Print_Area</vt:lpstr>
      <vt:lpstr>'Texas Gen. Land and Cannon'!Print_Area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dbaumba</dc:creator>
  <cp:lastModifiedBy>Felienne</cp:lastModifiedBy>
  <cp:lastPrinted>2001-10-01T18:50:48Z</cp:lastPrinted>
  <dcterms:created xsi:type="dcterms:W3CDTF">2001-08-24T14:42:38Z</dcterms:created>
  <dcterms:modified xsi:type="dcterms:W3CDTF">2014-09-04T07:27:26Z</dcterms:modified>
</cp:coreProperties>
</file>