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152511"/>
</workbook>
</file>

<file path=xl/calcChain.xml><?xml version="1.0" encoding="utf-8"?>
<calcChain xmlns="http://schemas.openxmlformats.org/spreadsheetml/2006/main">
  <c r="J17" i="1" l="1"/>
  <c r="D17" i="1" s="1"/>
  <c r="I18" i="1"/>
  <c r="J18" i="1"/>
  <c r="D18" i="1" s="1"/>
  <c r="E18" i="1" s="1"/>
  <c r="I19" i="1"/>
  <c r="J19" i="1"/>
  <c r="L19" i="1" s="1"/>
  <c r="K19" i="1"/>
  <c r="I20" i="1"/>
  <c r="J20" i="1"/>
  <c r="K20" i="1" s="1"/>
  <c r="I21" i="1"/>
  <c r="J21" i="1"/>
  <c r="K21" i="1" s="1"/>
  <c r="C24" i="1"/>
  <c r="F18" i="1" l="1"/>
  <c r="G18" i="1" s="1"/>
  <c r="E17" i="1"/>
  <c r="K17" i="1"/>
  <c r="D21" i="1"/>
  <c r="E21" i="1" s="1"/>
  <c r="M17" i="1"/>
  <c r="K18" i="1"/>
  <c r="L17" i="1"/>
  <c r="L21" i="1"/>
  <c r="M21" i="1" s="1"/>
  <c r="D20" i="1"/>
  <c r="E20" i="1" s="1"/>
  <c r="L18" i="1"/>
  <c r="J24" i="1"/>
  <c r="L20" i="1"/>
  <c r="M20" i="1" s="1"/>
  <c r="M19" i="1"/>
  <c r="D19" i="1"/>
  <c r="E19" i="1" s="1"/>
  <c r="M18" i="1"/>
  <c r="M24" i="1" l="1"/>
  <c r="F21" i="1"/>
  <c r="G21" i="1" s="1"/>
  <c r="F20" i="1"/>
  <c r="G20" i="1"/>
  <c r="K24" i="1"/>
  <c r="D24" i="1"/>
  <c r="E24" i="1"/>
  <c r="F17" i="1"/>
  <c r="F24" i="1" s="1"/>
  <c r="F19" i="1"/>
  <c r="G19" i="1" s="1"/>
  <c r="L24" i="1"/>
  <c r="G17" i="1" l="1"/>
  <c r="G24" i="1" s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<sst xmlns="http://schemas.openxmlformats.org/spreadsheetml/2006/main" count="38" uniqueCount="34">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</sst>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5" fillId="0" borderId="8" xfId="1" applyNumberFormat="1" applyFont="1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7" workbookViewId="0">
      <selection activeCell="H25" sqref="H25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20">
        <v>37002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2" t="s">
        <v>23</v>
      </c>
      <c r="B15" s="33"/>
      <c r="C15" s="33"/>
      <c r="D15" s="33"/>
      <c r="E15" s="33"/>
      <c r="F15" s="33"/>
      <c r="G15" s="34"/>
      <c r="H15" s="14"/>
      <c r="I15" s="35" t="s">
        <v>26</v>
      </c>
      <c r="J15" s="36"/>
      <c r="K15" s="36"/>
      <c r="L15" s="36"/>
      <c r="M15" s="37"/>
    </row>
    <row r="16" spans="1:17" ht="79.5" thickBot="1" x14ac:dyDescent="0.3">
      <c r="A16" s="21" t="s">
        <v>8</v>
      </c>
      <c r="B16" s="22" t="s">
        <v>9</v>
      </c>
      <c r="C16" s="22" t="s">
        <v>10</v>
      </c>
      <c r="D16" s="21" t="s">
        <v>30</v>
      </c>
      <c r="E16" s="22" t="s">
        <v>22</v>
      </c>
      <c r="F16" s="22" t="s">
        <v>13</v>
      </c>
      <c r="G16" s="23" t="s">
        <v>14</v>
      </c>
      <c r="H16" s="24"/>
      <c r="I16" s="25" t="s">
        <v>11</v>
      </c>
      <c r="J16" s="22" t="s">
        <v>12</v>
      </c>
      <c r="K16" s="22" t="s">
        <v>12</v>
      </c>
      <c r="L16" s="22" t="s">
        <v>24</v>
      </c>
      <c r="M16" s="23" t="s">
        <v>25</v>
      </c>
      <c r="Q16" s="3" t="s">
        <v>16</v>
      </c>
    </row>
    <row r="17" spans="1:17" ht="15.75" x14ac:dyDescent="0.25">
      <c r="A17" s="31">
        <v>37002</v>
      </c>
      <c r="B17" s="4" t="s">
        <v>19</v>
      </c>
      <c r="C17" s="4">
        <v>1983</v>
      </c>
      <c r="D17" s="4">
        <f>+C17-J17</f>
        <v>1971</v>
      </c>
      <c r="E17" s="4">
        <f>ROUND(D17*0.99,0)</f>
        <v>1951</v>
      </c>
      <c r="F17" s="4">
        <f>IF(E17&lt;Q17,+E17,+Q17)</f>
        <v>1376</v>
      </c>
      <c r="G17" s="8">
        <f>+E17-F17</f>
        <v>575</v>
      </c>
      <c r="H17" s="15"/>
      <c r="I17" s="11">
        <v>13</v>
      </c>
      <c r="J17" s="4">
        <f>ROUND((C17*0.006)/0.9819,0)</f>
        <v>12</v>
      </c>
      <c r="K17" s="4">
        <f>ROUND(J17*0.99,0)</f>
        <v>12</v>
      </c>
      <c r="L17" s="4">
        <f>ROUND(J17*0.0081,0)</f>
        <v>0</v>
      </c>
      <c r="M17" s="8">
        <f>+J17-L17</f>
        <v>12</v>
      </c>
      <c r="P17" s="4"/>
      <c r="Q17" s="4">
        <v>1376</v>
      </c>
    </row>
    <row r="18" spans="1:17" ht="15.75" x14ac:dyDescent="0.25">
      <c r="A18" s="31">
        <v>36986</v>
      </c>
      <c r="B18" s="5" t="s">
        <v>18</v>
      </c>
      <c r="C18" s="4">
        <v>17469</v>
      </c>
      <c r="D18" s="4">
        <f>+C18-J18</f>
        <v>17362</v>
      </c>
      <c r="E18" s="4">
        <f>ROUND(D18*0.99,0)</f>
        <v>17188</v>
      </c>
      <c r="F18" s="4">
        <f>IF(E18&lt;Q18,+E18,+Q18)</f>
        <v>10971</v>
      </c>
      <c r="G18" s="8">
        <f>+E18-F18</f>
        <v>6217</v>
      </c>
      <c r="H18" s="15"/>
      <c r="I18" s="11">
        <f>+I17</f>
        <v>13</v>
      </c>
      <c r="J18" s="4">
        <f>ROUND((C18*0.006)/0.9819,0)</f>
        <v>107</v>
      </c>
      <c r="K18" s="4">
        <f>ROUND(J18*0.99,0)</f>
        <v>106</v>
      </c>
      <c r="L18" s="4">
        <f>ROUND(J18*0.0081,0)</f>
        <v>1</v>
      </c>
      <c r="M18" s="8">
        <f>+J18-L18</f>
        <v>106</v>
      </c>
      <c r="P18" s="4"/>
      <c r="Q18" s="4">
        <v>10971</v>
      </c>
    </row>
    <row r="19" spans="1:17" ht="15.75" x14ac:dyDescent="0.25">
      <c r="A19" s="31">
        <v>36982</v>
      </c>
      <c r="B19" s="4" t="s">
        <v>15</v>
      </c>
      <c r="C19" s="4">
        <v>1805</v>
      </c>
      <c r="D19" s="4">
        <f>+C19-J19</f>
        <v>1794</v>
      </c>
      <c r="E19" s="4">
        <f>ROUND(D19*0.99,0)</f>
        <v>1776</v>
      </c>
      <c r="F19" s="4">
        <f>IF(E19&lt;Q19,+E19,+Q19)</f>
        <v>1553</v>
      </c>
      <c r="G19" s="8">
        <f>+E19-F19</f>
        <v>223</v>
      </c>
      <c r="H19" s="15"/>
      <c r="I19" s="11">
        <f>+I18</f>
        <v>13</v>
      </c>
      <c r="J19" s="4">
        <f>ROUND((C19*0.006)/0.9819,0)</f>
        <v>11</v>
      </c>
      <c r="K19" s="4">
        <f>ROUND(J19*0.99,0)</f>
        <v>11</v>
      </c>
      <c r="L19" s="4">
        <f>ROUND(J19*0.0081,0)</f>
        <v>0</v>
      </c>
      <c r="M19" s="8">
        <f>+J19-L19</f>
        <v>11</v>
      </c>
      <c r="P19" s="4"/>
      <c r="Q19" s="4">
        <v>1553</v>
      </c>
    </row>
    <row r="20" spans="1:17" ht="15.75" x14ac:dyDescent="0.25">
      <c r="A20" s="31">
        <v>37002</v>
      </c>
      <c r="B20" s="5" t="s">
        <v>17</v>
      </c>
      <c r="C20" s="4">
        <v>9000</v>
      </c>
      <c r="D20" s="4">
        <f>+C20-J20</f>
        <v>8945</v>
      </c>
      <c r="E20" s="4">
        <f>ROUND(D20*0.99,0)</f>
        <v>8856</v>
      </c>
      <c r="F20" s="4">
        <f>IF(E20&lt;Q20,+E20,+Q20)</f>
        <v>8856</v>
      </c>
      <c r="G20" s="8">
        <f>+E20-F20</f>
        <v>0</v>
      </c>
      <c r="H20" s="15"/>
      <c r="I20" s="11">
        <f>+I19</f>
        <v>13</v>
      </c>
      <c r="J20" s="4">
        <f>ROUND((C20*0.006)/0.9819,0)</f>
        <v>55</v>
      </c>
      <c r="K20" s="4">
        <f>ROUND(J20*0.99,0)</f>
        <v>54</v>
      </c>
      <c r="L20" s="4">
        <f>ROUND(J20*0.0081,0)</f>
        <v>0</v>
      </c>
      <c r="M20" s="8">
        <f>+J20-L20</f>
        <v>55</v>
      </c>
      <c r="P20" s="4"/>
      <c r="Q20" s="4">
        <v>9865</v>
      </c>
    </row>
    <row r="21" spans="1:17" ht="15.75" x14ac:dyDescent="0.25">
      <c r="A21" s="31">
        <v>36982</v>
      </c>
      <c r="B21" s="5" t="s">
        <v>20</v>
      </c>
      <c r="C21" s="5">
        <v>2381</v>
      </c>
      <c r="D21" s="4">
        <f>+C21-J21</f>
        <v>2366</v>
      </c>
      <c r="E21" s="4">
        <f>ROUND(D21*0.99,0)</f>
        <v>2342</v>
      </c>
      <c r="F21" s="4">
        <f>IF(E21&lt;Q21,+E21,+Q21)</f>
        <v>1436</v>
      </c>
      <c r="G21" s="8">
        <f>+E21-F21</f>
        <v>906</v>
      </c>
      <c r="H21" s="15"/>
      <c r="I21" s="11">
        <f>+I20</f>
        <v>13</v>
      </c>
      <c r="J21" s="4">
        <f>ROUND((C21*0.006)/0.9819,0)</f>
        <v>15</v>
      </c>
      <c r="K21" s="4">
        <f>ROUND(J21*0.99,0)</f>
        <v>15</v>
      </c>
      <c r="L21" s="4">
        <f>ROUND(J21*0.0081,0)</f>
        <v>0</v>
      </c>
      <c r="M21" s="8">
        <f>+J21-L21</f>
        <v>15</v>
      </c>
      <c r="P21" s="4"/>
      <c r="Q21" s="5">
        <v>1436</v>
      </c>
    </row>
    <row r="22" spans="1:17" x14ac:dyDescent="0.2">
      <c r="A22" s="17"/>
      <c r="B22" s="7"/>
      <c r="C22" s="7"/>
      <c r="D22" s="7"/>
      <c r="E22" s="7"/>
      <c r="F22" s="7"/>
      <c r="G22" s="10"/>
      <c r="H22" s="16"/>
      <c r="I22" s="9"/>
      <c r="J22" s="7"/>
      <c r="K22" s="7"/>
      <c r="L22" s="7"/>
      <c r="M22" s="10"/>
    </row>
    <row r="23" spans="1:17" ht="13.5" thickBot="1" x14ac:dyDescent="0.25">
      <c r="A23" s="18"/>
      <c r="B23" s="7"/>
      <c r="C23" s="7"/>
      <c r="D23" s="7"/>
      <c r="E23" s="7"/>
      <c r="F23" s="7"/>
      <c r="G23" s="10"/>
      <c r="H23" s="16"/>
      <c r="I23" s="9"/>
      <c r="J23" s="7"/>
      <c r="K23" s="7"/>
      <c r="L23" s="7"/>
      <c r="M23" s="10"/>
    </row>
    <row r="24" spans="1:17" ht="13.5" thickBot="1" x14ac:dyDescent="0.25">
      <c r="A24" s="26" t="s">
        <v>21</v>
      </c>
      <c r="B24" s="7"/>
      <c r="C24" s="28">
        <f>SUM(C17:C23)</f>
        <v>32638</v>
      </c>
      <c r="D24" s="29">
        <f>SUM(D17:D23)</f>
        <v>32438</v>
      </c>
      <c r="E24" s="29">
        <f>SUM(E17:E23)</f>
        <v>32113</v>
      </c>
      <c r="F24" s="29">
        <f>SUM(F17:F21)</f>
        <v>24192</v>
      </c>
      <c r="G24" s="30">
        <f>SUM(G17:G21)</f>
        <v>7921</v>
      </c>
      <c r="H24" s="27"/>
      <c r="I24" s="9"/>
      <c r="J24" s="6">
        <f>SUM(J17:J23)</f>
        <v>200</v>
      </c>
      <c r="K24" s="6">
        <f>SUM(K17:K23)</f>
        <v>198</v>
      </c>
      <c r="L24" s="6">
        <f>SUM(L17:L23)</f>
        <v>1</v>
      </c>
      <c r="M24" s="12">
        <f>SUM(M17:M23)</f>
        <v>199</v>
      </c>
    </row>
    <row r="25" spans="1:17" ht="13.5" thickBot="1" x14ac:dyDescent="0.25">
      <c r="A25" s="19"/>
      <c r="B25" s="4"/>
      <c r="C25" s="4"/>
      <c r="D25" s="4"/>
      <c r="E25" s="4"/>
      <c r="F25" s="4"/>
      <c r="G25" s="8"/>
      <c r="H25" s="15"/>
      <c r="I25" s="13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Felienne</cp:lastModifiedBy>
  <cp:lastPrinted>2001-04-19T21:45:14Z</cp:lastPrinted>
  <dcterms:created xsi:type="dcterms:W3CDTF">2000-12-29T18:42:37Z</dcterms:created>
  <dcterms:modified xsi:type="dcterms:W3CDTF">2014-09-04T07:53:21Z</dcterms:modified>
</cp:coreProperties>
</file>