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60" tabRatio="747" firstSheet="3" activeTab="4"/>
  </bookViews>
  <sheets>
    <sheet name="cap ex estimate" sheetId="2" state="hidden" r:id="rId1"/>
    <sheet name="COVER" sheetId="50" state="hidden" r:id="rId2"/>
    <sheet name="INCOME STATEMENT" sheetId="25" state="hidden" r:id="rId3"/>
    <sheet name="ETS IS" sheetId="53" r:id="rId4"/>
    <sheet name="ETS BURN" sheetId="88" r:id="rId5"/>
    <sheet name="Sheet9" sheetId="12" state="hidden" r:id="rId6"/>
    <sheet name="Sheet8" sheetId="11" state="hidden" r:id="rId7"/>
    <sheet name="Sheet11" sheetId="14" state="hidden" r:id="rId8"/>
    <sheet name="Sheet7" sheetId="10" state="hidden" r:id="rId9"/>
    <sheet name="Sheet6" sheetId="9" state="hidden" r:id="rId10"/>
    <sheet name="Sheet3" sheetId="6" state="hidden" r:id="rId11"/>
    <sheet name="ETS EXP" sheetId="79" r:id="rId12"/>
    <sheet name="ETS OFF BS" sheetId="63" r:id="rId13"/>
  </sheets>
  <definedNames>
    <definedName name="_xlnm.Print_Area" localSheetId="1">COVER!$A$1:$I$4</definedName>
    <definedName name="_xlnm.Print_Area" localSheetId="4">'ETS BURN'!$A$1:$AN$41</definedName>
    <definedName name="_xlnm.Print_Area" localSheetId="11">'ETS EXP'!$A$1:$AH$40</definedName>
    <definedName name="_xlnm.Print_Area" localSheetId="3">'ETS IS'!$A$3:$M$25</definedName>
    <definedName name="_xlnm.Print_Area" localSheetId="12">'ETS OFF BS'!$A$1:$D$16</definedName>
    <definedName name="_xlnm.Print_Area" localSheetId="2">'INCOME STATEMENT'!$A$2:$C$40</definedName>
  </definedNames>
  <calcPr calcId="152511"/>
</workbook>
</file>

<file path=xl/calcChain.xml><?xml version="1.0" encoding="utf-8"?>
<calcChain xmlns="http://schemas.openxmlformats.org/spreadsheetml/2006/main">
  <c r="J11" i="2" l="1"/>
  <c r="J12" i="2"/>
  <c r="E5" i="88"/>
  <c r="I5" i="88"/>
  <c r="K5" i="88"/>
  <c r="K16" i="88" s="1"/>
  <c r="K21" i="88" s="1"/>
  <c r="M5" i="88"/>
  <c r="O5" i="88"/>
  <c r="Q5" i="88"/>
  <c r="Q16" i="88" s="1"/>
  <c r="Q21" i="88" s="1"/>
  <c r="S5" i="88"/>
  <c r="U5" i="88"/>
  <c r="W5" i="88"/>
  <c r="W16" i="88" s="1"/>
  <c r="W21" i="88" s="1"/>
  <c r="Y5" i="88"/>
  <c r="AA5" i="88"/>
  <c r="AA16" i="88" s="1"/>
  <c r="AA21" i="88" s="1"/>
  <c r="AC5" i="88"/>
  <c r="AE5" i="88"/>
  <c r="AG5" i="88"/>
  <c r="AG16" i="88" s="1"/>
  <c r="AG21" i="88" s="1"/>
  <c r="AI5" i="88"/>
  <c r="AK5" i="88"/>
  <c r="I6" i="88"/>
  <c r="K6" i="88"/>
  <c r="M6" i="88"/>
  <c r="O6" i="88"/>
  <c r="Q6" i="88"/>
  <c r="S6" i="88"/>
  <c r="U6" i="88"/>
  <c r="W6" i="88"/>
  <c r="Y6" i="88"/>
  <c r="AA6" i="88"/>
  <c r="AC6" i="88"/>
  <c r="AE6" i="88"/>
  <c r="AG6" i="88"/>
  <c r="AK6" i="88"/>
  <c r="I7" i="88"/>
  <c r="K7" i="88"/>
  <c r="M7" i="88"/>
  <c r="O7" i="88"/>
  <c r="Q7" i="88"/>
  <c r="S7" i="88"/>
  <c r="U7" i="88"/>
  <c r="W7" i="88"/>
  <c r="Y7" i="88"/>
  <c r="AA7" i="88"/>
  <c r="AC7" i="88"/>
  <c r="AE7" i="88"/>
  <c r="AG7" i="88"/>
  <c r="AI7" i="88"/>
  <c r="AK7" i="88"/>
  <c r="C16" i="88"/>
  <c r="I16" i="88"/>
  <c r="I21" i="88" s="1"/>
  <c r="M16" i="88"/>
  <c r="O16" i="88"/>
  <c r="O21" i="88" s="1"/>
  <c r="S16" i="88"/>
  <c r="U16" i="88"/>
  <c r="U21" i="88" s="1"/>
  <c r="Y16" i="88"/>
  <c r="Y21" i="88" s="1"/>
  <c r="AC16" i="88"/>
  <c r="AE16" i="88"/>
  <c r="AE21" i="88" s="1"/>
  <c r="AK16" i="88"/>
  <c r="AK21" i="88" s="1"/>
  <c r="M21" i="88"/>
  <c r="S21" i="88"/>
  <c r="AC21" i="88"/>
  <c r="E29" i="88"/>
  <c r="E7" i="88" s="1"/>
  <c r="K29" i="88"/>
  <c r="K30" i="88" s="1"/>
  <c r="K37" i="88" s="1"/>
  <c r="I30" i="88"/>
  <c r="I37" i="88" s="1"/>
  <c r="M30" i="88"/>
  <c r="O30" i="88"/>
  <c r="O37" i="88" s="1"/>
  <c r="Q30" i="88"/>
  <c r="S30" i="88"/>
  <c r="S37" i="88" s="1"/>
  <c r="U30" i="88"/>
  <c r="W30" i="88"/>
  <c r="W37" i="88" s="1"/>
  <c r="Y30" i="88"/>
  <c r="Y37" i="88" s="1"/>
  <c r="AA30" i="88"/>
  <c r="AC30" i="88"/>
  <c r="AE30" i="88"/>
  <c r="AE37" i="88" s="1"/>
  <c r="AG30" i="88"/>
  <c r="AI30" i="88"/>
  <c r="AI37" i="88" s="1"/>
  <c r="AK30" i="88"/>
  <c r="E33" i="88"/>
  <c r="E35" i="88" s="1"/>
  <c r="AM35" i="88" s="1"/>
  <c r="K33" i="88"/>
  <c r="AI33" i="88"/>
  <c r="AI6" i="88" s="1"/>
  <c r="AI16" i="88" s="1"/>
  <c r="AI21" i="88" s="1"/>
  <c r="E34" i="88"/>
  <c r="K34" i="88"/>
  <c r="I35" i="88"/>
  <c r="K35" i="88"/>
  <c r="M35" i="88"/>
  <c r="M37" i="88" s="1"/>
  <c r="O35" i="88"/>
  <c r="Q35" i="88"/>
  <c r="S35" i="88"/>
  <c r="U35" i="88"/>
  <c r="W35" i="88"/>
  <c r="Y35" i="88"/>
  <c r="AA35" i="88"/>
  <c r="AC35" i="88"/>
  <c r="AC37" i="88" s="1"/>
  <c r="AE35" i="88"/>
  <c r="AG35" i="88"/>
  <c r="AI35" i="88"/>
  <c r="AK35" i="88"/>
  <c r="Q37" i="88"/>
  <c r="U37" i="88"/>
  <c r="AA37" i="88"/>
  <c r="AG37" i="88"/>
  <c r="AK37" i="88"/>
  <c r="C2" i="79"/>
  <c r="AG2" i="79" s="1"/>
  <c r="E2" i="79"/>
  <c r="G2" i="79"/>
  <c r="I2" i="79"/>
  <c r="I12" i="79" s="1"/>
  <c r="K2" i="79"/>
  <c r="M2" i="79"/>
  <c r="M12" i="79" s="1"/>
  <c r="M25" i="79" s="1"/>
  <c r="O2" i="79"/>
  <c r="Q2" i="79"/>
  <c r="Q12" i="79" s="1"/>
  <c r="S2" i="79"/>
  <c r="S12" i="79" s="1"/>
  <c r="U2" i="79"/>
  <c r="W2" i="79"/>
  <c r="Y2" i="79"/>
  <c r="AA2" i="79"/>
  <c r="AC2" i="79"/>
  <c r="AC12" i="79" s="1"/>
  <c r="AE2" i="79"/>
  <c r="C3" i="79"/>
  <c r="E3" i="79"/>
  <c r="G3" i="79"/>
  <c r="C5" i="79"/>
  <c r="E5" i="79"/>
  <c r="G5" i="79"/>
  <c r="G12" i="79" s="1"/>
  <c r="G25" i="79" s="1"/>
  <c r="I5" i="79"/>
  <c r="I6" i="79"/>
  <c r="AG6" i="79" s="1"/>
  <c r="K6" i="79"/>
  <c r="M6" i="79"/>
  <c r="O6" i="79"/>
  <c r="Q6" i="79"/>
  <c r="S6" i="79"/>
  <c r="U6" i="79"/>
  <c r="W6" i="79"/>
  <c r="W12" i="79" s="1"/>
  <c r="W25" i="79" s="1"/>
  <c r="Y6" i="79"/>
  <c r="Y12" i="79" s="1"/>
  <c r="AA6" i="79"/>
  <c r="AC6" i="79"/>
  <c r="AE6" i="79"/>
  <c r="C7" i="79"/>
  <c r="AG7" i="79" s="1"/>
  <c r="E7" i="79"/>
  <c r="G7" i="79"/>
  <c r="I7" i="79"/>
  <c r="K7" i="79"/>
  <c r="M7" i="79"/>
  <c r="O7" i="79"/>
  <c r="Q7" i="79"/>
  <c r="S7" i="79"/>
  <c r="U7" i="79"/>
  <c r="W7" i="79"/>
  <c r="Y7" i="79"/>
  <c r="AA7" i="79"/>
  <c r="AC7" i="79"/>
  <c r="AE7" i="79"/>
  <c r="C8" i="79"/>
  <c r="AG8" i="79" s="1"/>
  <c r="E8" i="79"/>
  <c r="G8" i="79"/>
  <c r="I8" i="79"/>
  <c r="K8" i="79"/>
  <c r="M8" i="79"/>
  <c r="O8" i="79"/>
  <c r="Q8" i="79"/>
  <c r="S8" i="79"/>
  <c r="U8" i="79"/>
  <c r="W8" i="79"/>
  <c r="Y8" i="79"/>
  <c r="AA8" i="79"/>
  <c r="AC8" i="79"/>
  <c r="AE8" i="79"/>
  <c r="C9" i="79"/>
  <c r="AG9" i="79" s="1"/>
  <c r="E9" i="79"/>
  <c r="E12" i="79" s="1"/>
  <c r="G9" i="79"/>
  <c r="I9" i="79"/>
  <c r="K9" i="79"/>
  <c r="M9" i="79"/>
  <c r="O9" i="79"/>
  <c r="Q9" i="79"/>
  <c r="S9" i="79"/>
  <c r="U9" i="79"/>
  <c r="W9" i="79"/>
  <c r="Y9" i="79"/>
  <c r="AA9" i="79"/>
  <c r="AC9" i="79"/>
  <c r="AE9" i="79"/>
  <c r="C10" i="79"/>
  <c r="E10" i="79"/>
  <c r="G10" i="79"/>
  <c r="C11" i="79"/>
  <c r="AG11" i="79" s="1"/>
  <c r="E11" i="79"/>
  <c r="G11" i="79"/>
  <c r="I11" i="79"/>
  <c r="K11" i="79"/>
  <c r="M11" i="79"/>
  <c r="O11" i="79"/>
  <c r="Q11" i="79"/>
  <c r="S11" i="79"/>
  <c r="U11" i="79"/>
  <c r="W11" i="79"/>
  <c r="Y11" i="79"/>
  <c r="AA11" i="79"/>
  <c r="AA12" i="79" s="1"/>
  <c r="AA25" i="79" s="1"/>
  <c r="AC11" i="79"/>
  <c r="AE11" i="79"/>
  <c r="C12" i="79"/>
  <c r="D12" i="79"/>
  <c r="K12" i="79"/>
  <c r="O12" i="79"/>
  <c r="P12" i="79"/>
  <c r="U12" i="79"/>
  <c r="AE12" i="79"/>
  <c r="G16" i="79"/>
  <c r="G23" i="79" s="1"/>
  <c r="K16" i="79"/>
  <c r="K23" i="79" s="1"/>
  <c r="K25" i="79" s="1"/>
  <c r="M16" i="79"/>
  <c r="M23" i="79" s="1"/>
  <c r="W16" i="79"/>
  <c r="W23" i="79" s="1"/>
  <c r="AA16" i="79"/>
  <c r="AA23" i="79" s="1"/>
  <c r="AC16" i="79"/>
  <c r="AC23" i="79" s="1"/>
  <c r="G18" i="79"/>
  <c r="K18" i="79"/>
  <c r="M18" i="79"/>
  <c r="W18" i="79"/>
  <c r="AA18" i="79"/>
  <c r="AC18" i="79"/>
  <c r="AG19" i="79"/>
  <c r="AG20" i="79"/>
  <c r="AG22" i="79"/>
  <c r="D23" i="79"/>
  <c r="D25" i="79" s="1"/>
  <c r="P23" i="79"/>
  <c r="P25" i="79"/>
  <c r="AG29" i="79"/>
  <c r="AG30" i="79"/>
  <c r="AG32" i="79" s="1"/>
  <c r="AG31" i="79"/>
  <c r="C32" i="79"/>
  <c r="C16" i="79" s="1"/>
  <c r="E32" i="79"/>
  <c r="E16" i="79" s="1"/>
  <c r="E23" i="79" s="1"/>
  <c r="G32" i="79"/>
  <c r="I32" i="79"/>
  <c r="I16" i="79" s="1"/>
  <c r="K32" i="79"/>
  <c r="M32" i="79"/>
  <c r="O32" i="79"/>
  <c r="O16" i="79" s="1"/>
  <c r="Q32" i="79"/>
  <c r="Q16" i="79" s="1"/>
  <c r="S32" i="79"/>
  <c r="S16" i="79" s="1"/>
  <c r="S23" i="79" s="1"/>
  <c r="U32" i="79"/>
  <c r="U16" i="79" s="1"/>
  <c r="U23" i="79" s="1"/>
  <c r="U25" i="79" s="1"/>
  <c r="W32" i="79"/>
  <c r="Y32" i="79"/>
  <c r="Y16" i="79" s="1"/>
  <c r="AA32" i="79"/>
  <c r="AC32" i="79"/>
  <c r="AE32" i="79"/>
  <c r="AE16" i="79" s="1"/>
  <c r="AG35" i="79"/>
  <c r="AG38" i="79" s="1"/>
  <c r="AG36" i="79"/>
  <c r="AG37" i="79"/>
  <c r="C38" i="79"/>
  <c r="C18" i="79" s="1"/>
  <c r="E38" i="79"/>
  <c r="E18" i="79" s="1"/>
  <c r="G38" i="79"/>
  <c r="I38" i="79"/>
  <c r="I18" i="79" s="1"/>
  <c r="K38" i="79"/>
  <c r="M38" i="79"/>
  <c r="O38" i="79"/>
  <c r="O18" i="79" s="1"/>
  <c r="Q38" i="79"/>
  <c r="Q18" i="79" s="1"/>
  <c r="S38" i="79"/>
  <c r="S18" i="79" s="1"/>
  <c r="U38" i="79"/>
  <c r="U18" i="79" s="1"/>
  <c r="W38" i="79"/>
  <c r="Y38" i="79"/>
  <c r="Y18" i="79" s="1"/>
  <c r="AA38" i="79"/>
  <c r="AC38" i="79"/>
  <c r="AE38" i="79"/>
  <c r="AE18" i="79" s="1"/>
  <c r="C17" i="53"/>
  <c r="C25" i="53" s="1"/>
  <c r="B8" i="63"/>
  <c r="F10" i="63"/>
  <c r="F15" i="63" s="1"/>
  <c r="F16" i="63" s="1"/>
  <c r="F11" i="63"/>
  <c r="F12" i="63"/>
  <c r="F13" i="63"/>
  <c r="F14" i="63"/>
  <c r="B15" i="63"/>
  <c r="B16" i="63" s="1"/>
  <c r="C28" i="25"/>
  <c r="C29" i="25"/>
  <c r="AE23" i="79" l="1"/>
  <c r="AE25" i="79" s="1"/>
  <c r="E25" i="79"/>
  <c r="Y23" i="79"/>
  <c r="I23" i="79"/>
  <c r="S25" i="79"/>
  <c r="Y25" i="79"/>
  <c r="AG16" i="79"/>
  <c r="C23" i="79"/>
  <c r="AG12" i="79"/>
  <c r="AG18" i="79"/>
  <c r="AC25" i="79"/>
  <c r="E16" i="88"/>
  <c r="Q23" i="79"/>
  <c r="Q25" i="79" s="1"/>
  <c r="O23" i="79"/>
  <c r="O25" i="79" s="1"/>
  <c r="I25" i="79"/>
  <c r="AG5" i="79"/>
  <c r="E30" i="88"/>
  <c r="E6" i="88"/>
  <c r="AG23" i="79" l="1"/>
  <c r="A15" i="79" s="1"/>
  <c r="C25" i="79"/>
  <c r="AG25" i="79" s="1"/>
  <c r="AM16" i="88"/>
  <c r="E21" i="88"/>
  <c r="E37" i="88"/>
  <c r="AM30" i="88"/>
  <c r="AM37" i="88" s="1"/>
  <c r="A1" i="79"/>
</calcChain>
</file>

<file path=xl/sharedStrings.xml><?xml version="1.0" encoding="utf-8"?>
<sst xmlns="http://schemas.openxmlformats.org/spreadsheetml/2006/main" count="137" uniqueCount="106">
  <si>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</si>
  <si>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</si>
  <si>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</si>
  <si>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</si>
  <si>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</si>
  <si>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</si>
  <si>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</si>
  <si>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</si>
  <si>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</si>
  <si>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</si>
  <si>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</si>
  <si>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</si>
  <si>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</si>
  <si>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</si>
  <si>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</si>
  <si>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</si>
  <si>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</si>
  <si>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</si>
  <si>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</si>
  <si>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</si>
  <si>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</si>
  <si>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</si>
  <si>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Analysts/Associates</t>
  </si>
  <si>
    <t>Corporate Allocations &amp; Other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</si>
  <si>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</si>
  <si>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</si>
  <si>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</si>
  <si>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</si>
  <si>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</si>
  <si>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</si>
  <si>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</si>
  <si>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</si>
  <si>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</si>
  <si>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</si>
  <si>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</si>
  <si>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</si>
  <si>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</si>
  <si>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</si>
  <si>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</si>
  <si>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</si>
  <si>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</si>
  <si>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</si>
  <si>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</si>
  <si>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</si>
  <si>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</si>
  <si>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</si>
  <si>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</si>
  <si>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</si>
  <si>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EGAS</t>
  </si>
  <si>
    <t>PGE</t>
  </si>
  <si>
    <t>EOTT</t>
  </si>
  <si>
    <t>EREC</t>
  </si>
  <si>
    <t>Azurix/Wessex</t>
  </si>
  <si>
    <t>EEOS</t>
  </si>
  <si>
    <t>March</t>
  </si>
  <si>
    <t xml:space="preserve">   Other</t>
  </si>
  <si>
    <t>September</t>
  </si>
  <si>
    <t>Taxes Other Than Income</t>
  </si>
  <si>
    <t>Benefits</t>
  </si>
  <si>
    <t>Employee-Related Communications</t>
  </si>
  <si>
    <t>Other Employee Expenses</t>
  </si>
  <si>
    <t>Amortizations</t>
  </si>
  <si>
    <t xml:space="preserve">Advertising </t>
  </si>
  <si>
    <t>Payroll Taxes</t>
  </si>
  <si>
    <t xml:space="preserve">   Subtotal</t>
  </si>
  <si>
    <t>Add: Corporate Allocations Included Above</t>
  </si>
  <si>
    <t>ETS (NNG,TBPL &amp; TW only)</t>
  </si>
  <si>
    <t xml:space="preserve">   Total - Receipts</t>
  </si>
  <si>
    <t xml:space="preserve">       - Disbursements</t>
  </si>
  <si>
    <t xml:space="preserve">       - Corporate Activity (Assumed Cash)</t>
  </si>
  <si>
    <t>Cash Activity</t>
  </si>
  <si>
    <t>Headcount</t>
  </si>
  <si>
    <t>Actual (9/30)</t>
  </si>
  <si>
    <t>Forecast Cash Activity</t>
  </si>
  <si>
    <t>Oct.</t>
  </si>
  <si>
    <t>Nov.</t>
  </si>
  <si>
    <t>Dec.</t>
  </si>
  <si>
    <t xml:space="preserve">2001 Third C.E. </t>
  </si>
  <si>
    <t>Jan.</t>
  </si>
  <si>
    <t>Feb.</t>
  </si>
  <si>
    <t>Apr.</t>
  </si>
  <si>
    <t>May</t>
  </si>
  <si>
    <t>June</t>
  </si>
  <si>
    <t>July</t>
  </si>
  <si>
    <t>Aug.</t>
  </si>
  <si>
    <t>Sep.</t>
  </si>
  <si>
    <t>2002 Operating Plan</t>
  </si>
  <si>
    <t xml:space="preserve">   Total NNG &amp; TBPL - Receipts</t>
  </si>
  <si>
    <t xml:space="preserve">   Total TW - Receipts</t>
  </si>
  <si>
    <t xml:space="preserve">   Net Cash Inflow / (Outflow) Rate</t>
  </si>
  <si>
    <t xml:space="preserve">   Net NNG &amp; TBPL Cash Inflow / (Outflow)</t>
  </si>
  <si>
    <t xml:space="preserve">   Net TW Cash Inflow / (Outflow)</t>
  </si>
  <si>
    <t xml:space="preserve">       - Disbursements (6/01 Debt Retirement $150.0)</t>
  </si>
  <si>
    <t xml:space="preserve">  **  Above Cash Flow Data Excludes $1.5 Billion Receipt from Sale of NNG Preferred Stock and the Net Impact for $1.0 Billion in New Loans on Both NNG &amp; TW  **</t>
  </si>
  <si>
    <t xml:space="preserve">       - Corp. Activity (Assumed Cash) 1/</t>
  </si>
  <si>
    <t xml:space="preserve">   1/  Primarily Includes Payroll &amp; Benefit Costs, Federal &amp; State Income Taxes and Intercompany Allocated Expenses.</t>
  </si>
  <si>
    <t>Depreciation &amp; Amortization (NNG, TBPL &amp; TW)</t>
  </si>
  <si>
    <t>Taxes Other Than Income (NNG, TBPL &amp; TW)</t>
  </si>
  <si>
    <t>2001 / 2002 Forecast Expense</t>
  </si>
  <si>
    <t>Depreciation &amp; Amortization - NNG</t>
  </si>
  <si>
    <t xml:space="preserve">                        - TBPL</t>
  </si>
  <si>
    <t xml:space="preserve">                        - TW</t>
  </si>
  <si>
    <t xml:space="preserve">   Total Depreciation &amp; Amortization </t>
  </si>
  <si>
    <t>Taxes Other Than Income - NNG</t>
  </si>
  <si>
    <t xml:space="preserve">   Total 'Taxes Other Than Income </t>
  </si>
  <si>
    <t xml:space="preserve">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</si>
</sst>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69" formatCode="#,##0.0_);\(#,##0.0\)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</numFmts>
  <fonts count="24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8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6" fillId="0" borderId="0" xfId="0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2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3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3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0" fontId="5" fillId="0" borderId="0" xfId="0" applyFont="1" applyAlignment="1"/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168" fontId="10" fillId="0" borderId="1" xfId="0" applyNumberFormat="1" applyFont="1" applyBorder="1" applyAlignment="1">
      <alignment vertical="top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4" xfId="3" applyNumberFormat="1" applyFont="1" applyFill="1" applyBorder="1" applyAlignment="1">
      <alignment vertical="top"/>
    </xf>
    <xf numFmtId="164" fontId="12" fillId="0" borderId="2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3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/>
    <xf numFmtId="9" fontId="20" fillId="0" borderId="0" xfId="0" applyNumberFormat="1" applyFont="1" applyAlignment="1">
      <alignment vertical="top"/>
    </xf>
    <xf numFmtId="179" fontId="18" fillId="0" borderId="0" xfId="2" applyNumberFormat="1" applyFont="1" applyAlignment="1">
      <alignment vertical="top"/>
    </xf>
    <xf numFmtId="185" fontId="18" fillId="0" borderId="0" xfId="2" applyNumberFormat="1" applyFont="1" applyAlignment="1">
      <alignment vertical="top"/>
    </xf>
    <xf numFmtId="9" fontId="20" fillId="0" borderId="1" xfId="0" applyNumberFormat="1" applyFont="1" applyBorder="1" applyAlignment="1">
      <alignment vertical="top"/>
    </xf>
    <xf numFmtId="185" fontId="18" fillId="0" borderId="1" xfId="2" applyNumberFormat="1" applyFont="1" applyBorder="1" applyAlignment="1">
      <alignment vertical="top"/>
    </xf>
    <xf numFmtId="0" fontId="18" fillId="0" borderId="0" xfId="0" applyFont="1" applyAlignment="1">
      <alignment horizontal="right" vertical="top"/>
    </xf>
    <xf numFmtId="179" fontId="18" fillId="0" borderId="0" xfId="0" applyNumberFormat="1" applyFont="1" applyAlignment="1">
      <alignment vertical="top"/>
    </xf>
    <xf numFmtId="0" fontId="21" fillId="0" borderId="0" xfId="0" applyFont="1" applyAlignment="1">
      <alignment horizontal="right"/>
    </xf>
    <xf numFmtId="179" fontId="21" fillId="0" borderId="0" xfId="0" applyNumberFormat="1" applyFont="1"/>
    <xf numFmtId="0" fontId="19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Border="1"/>
    <xf numFmtId="176" fontId="6" fillId="0" borderId="1" xfId="1" applyNumberFormat="1" applyFont="1" applyBorder="1" applyAlignment="1">
      <alignment horizontal="center"/>
    </xf>
    <xf numFmtId="49" fontId="4" fillId="0" borderId="0" xfId="3" quotePrefix="1" applyNumberFormat="1" applyFont="1" applyAlignment="1">
      <alignment horizontal="left" vertical="top" indent="1"/>
    </xf>
    <xf numFmtId="0" fontId="6" fillId="0" borderId="0" xfId="0" quotePrefix="1" applyFont="1" applyBorder="1" applyAlignment="1">
      <alignment horizontal="left"/>
    </xf>
    <xf numFmtId="0" fontId="6" fillId="0" borderId="0" xfId="0" quotePrefix="1" applyFont="1" applyAlignment="1">
      <alignment horizontal="left"/>
    </xf>
    <xf numFmtId="176" fontId="6" fillId="0" borderId="1" xfId="1" quotePrefix="1" applyNumberFormat="1" applyFont="1" applyBorder="1" applyAlignment="1">
      <alignment horizontal="center" wrapText="1"/>
    </xf>
    <xf numFmtId="0" fontId="6" fillId="0" borderId="1" xfId="0" quotePrefix="1" applyFont="1" applyBorder="1" applyAlignment="1">
      <alignment horizontal="center" wrapText="1"/>
    </xf>
    <xf numFmtId="0" fontId="6" fillId="0" borderId="0" xfId="0" quotePrefix="1" applyFont="1" applyBorder="1" applyAlignment="1">
      <alignment horizontal="center" wrapText="1"/>
    </xf>
    <xf numFmtId="0" fontId="0" fillId="3" borderId="0" xfId="0" applyFill="1"/>
    <xf numFmtId="0" fontId="0" fillId="3" borderId="0" xfId="0" applyFill="1" applyBorder="1"/>
    <xf numFmtId="176" fontId="6" fillId="0" borderId="1" xfId="1" quotePrefix="1" applyNumberFormat="1" applyFont="1" applyBorder="1" applyAlignment="1">
      <alignment horizontal="center"/>
    </xf>
    <xf numFmtId="176" fontId="6" fillId="0" borderId="2" xfId="1" applyNumberFormat="1" applyFont="1" applyBorder="1" applyAlignment="1">
      <alignment horizontal="centerContinuous"/>
    </xf>
    <xf numFmtId="187" fontId="6" fillId="0" borderId="0" xfId="0" applyNumberFormat="1" applyFont="1" applyBorder="1" applyAlignment="1">
      <alignment horizontal="center"/>
    </xf>
    <xf numFmtId="41" fontId="0" fillId="0" borderId="0" xfId="0" applyNumberFormat="1" applyBorder="1"/>
    <xf numFmtId="176" fontId="6" fillId="0" borderId="0" xfId="1" applyNumberFormat="1" applyFont="1" applyBorder="1" applyAlignment="1">
      <alignment horizontal="centerContinuous"/>
    </xf>
    <xf numFmtId="176" fontId="6" fillId="0" borderId="1" xfId="1" applyNumberFormat="1" applyFont="1" applyBorder="1" applyAlignment="1">
      <alignment horizontal="centerContinuous"/>
    </xf>
    <xf numFmtId="0" fontId="6" fillId="3" borderId="0" xfId="0" applyFont="1" applyFill="1"/>
    <xf numFmtId="0" fontId="4" fillId="3" borderId="0" xfId="0" applyFont="1" applyFill="1"/>
    <xf numFmtId="187" fontId="4" fillId="3" borderId="0" xfId="0" applyNumberFormat="1" applyFont="1" applyFill="1" applyAlignment="1">
      <alignment horizontal="center"/>
    </xf>
    <xf numFmtId="176" fontId="4" fillId="3" borderId="0" xfId="1" applyNumberFormat="1" applyFont="1" applyFill="1"/>
    <xf numFmtId="169" fontId="4" fillId="0" borderId="0" xfId="1" applyNumberFormat="1" applyFont="1"/>
    <xf numFmtId="169" fontId="4" fillId="0" borderId="0" xfId="0" applyNumberFormat="1" applyFont="1"/>
    <xf numFmtId="169" fontId="10" fillId="0" borderId="0" xfId="1" applyNumberFormat="1" applyFont="1"/>
    <xf numFmtId="169" fontId="10" fillId="0" borderId="0" xfId="0" applyNumberFormat="1" applyFont="1"/>
    <xf numFmtId="169" fontId="10" fillId="0" borderId="1" xfId="1" applyNumberFormat="1" applyFont="1" applyBorder="1"/>
    <xf numFmtId="169" fontId="10" fillId="0" borderId="0" xfId="1" applyNumberFormat="1" applyFont="1" applyBorder="1"/>
    <xf numFmtId="169" fontId="4" fillId="0" borderId="0" xfId="1" applyNumberFormat="1" applyFont="1" applyBorder="1"/>
    <xf numFmtId="169" fontId="22" fillId="0" borderId="1" xfId="1" applyNumberFormat="1" applyFont="1" applyBorder="1"/>
    <xf numFmtId="169" fontId="22" fillId="0" borderId="0" xfId="1" applyNumberFormat="1" applyFont="1"/>
    <xf numFmtId="169" fontId="22" fillId="0" borderId="0" xfId="0" applyNumberFormat="1" applyFont="1"/>
    <xf numFmtId="169" fontId="0" fillId="0" borderId="0" xfId="0" applyNumberFormat="1"/>
    <xf numFmtId="169" fontId="6" fillId="0" borderId="0" xfId="2" applyNumberFormat="1" applyFont="1" applyBorder="1"/>
    <xf numFmtId="169" fontId="6" fillId="3" borderId="0" xfId="2" applyNumberFormat="1" applyFont="1" applyFill="1" applyBorder="1"/>
    <xf numFmtId="169" fontId="6" fillId="0" borderId="0" xfId="0" applyNumberFormat="1" applyFont="1" applyBorder="1" applyAlignment="1">
      <alignment horizontal="center"/>
    </xf>
    <xf numFmtId="169" fontId="4" fillId="3" borderId="0" xfId="1" applyNumberFormat="1" applyFont="1" applyFill="1"/>
    <xf numFmtId="169" fontId="0" fillId="0" borderId="1" xfId="0" applyNumberFormat="1" applyBorder="1"/>
    <xf numFmtId="169" fontId="0" fillId="3" borderId="0" xfId="0" applyNumberFormat="1" applyFill="1"/>
    <xf numFmtId="169" fontId="0" fillId="0" borderId="0" xfId="0" applyNumberFormat="1" applyBorder="1"/>
    <xf numFmtId="169" fontId="6" fillId="0" borderId="0" xfId="1" applyNumberFormat="1" applyFont="1" applyBorder="1"/>
    <xf numFmtId="169" fontId="6" fillId="0" borderId="4" xfId="2" applyNumberFormat="1" applyFont="1" applyBorder="1"/>
    <xf numFmtId="169" fontId="6" fillId="0" borderId="3" xfId="0" applyNumberFormat="1" applyFont="1" applyBorder="1" applyAlignment="1"/>
    <xf numFmtId="169" fontId="4" fillId="0" borderId="0" xfId="2" applyNumberFormat="1" applyFont="1" applyBorder="1" applyAlignment="1"/>
    <xf numFmtId="169" fontId="4" fillId="0" borderId="0" xfId="0" applyNumberFormat="1" applyFont="1" applyAlignment="1"/>
    <xf numFmtId="169" fontId="4" fillId="0" borderId="4" xfId="1" applyNumberFormat="1" applyFont="1" applyBorder="1"/>
    <xf numFmtId="169" fontId="4" fillId="0" borderId="2" xfId="1" applyNumberFormat="1" applyFont="1" applyBorder="1"/>
    <xf numFmtId="169" fontId="4" fillId="0" borderId="2" xfId="0" applyNumberFormat="1" applyFont="1" applyBorder="1"/>
    <xf numFmtId="0" fontId="4" fillId="0" borderId="0" xfId="0" quotePrefix="1" applyFont="1" applyAlignment="1">
      <alignment horizontal="left"/>
    </xf>
    <xf numFmtId="0" fontId="4" fillId="0" borderId="0" xfId="0" quotePrefix="1" applyFont="1" applyAlignment="1">
      <alignment horizontal="left" vertical="top" indent="1"/>
    </xf>
    <xf numFmtId="0" fontId="6" fillId="0" borderId="1" xfId="0" quotePrefix="1" applyFont="1" applyBorder="1" applyAlignment="1">
      <alignment horizontal="center"/>
    </xf>
    <xf numFmtId="0" fontId="6" fillId="0" borderId="0" xfId="0" quotePrefix="1" applyFont="1" applyAlignment="1">
      <alignment horizontal="left" vertical="top"/>
    </xf>
    <xf numFmtId="169" fontId="6" fillId="0" borderId="0" xfId="0" applyNumberFormat="1" applyFont="1" applyBorder="1" applyAlignment="1">
      <alignment vertical="top"/>
    </xf>
    <xf numFmtId="169" fontId="6" fillId="0" borderId="0" xfId="0" applyNumberFormat="1" applyFont="1" applyAlignment="1">
      <alignment vertical="top"/>
    </xf>
    <xf numFmtId="169" fontId="4" fillId="0" borderId="0" xfId="0" applyNumberFormat="1" applyFont="1" applyBorder="1" applyAlignment="1">
      <alignment vertical="top"/>
    </xf>
    <xf numFmtId="169" fontId="4" fillId="0" borderId="0" xfId="0" applyNumberFormat="1" applyFont="1" applyAlignment="1">
      <alignment vertical="top"/>
    </xf>
    <xf numFmtId="169" fontId="4" fillId="0" borderId="0" xfId="0" applyNumberFormat="1" applyFont="1" applyBorder="1"/>
    <xf numFmtId="169" fontId="10" fillId="0" borderId="1" xfId="0" applyNumberFormat="1" applyFont="1" applyBorder="1"/>
    <xf numFmtId="169" fontId="10" fillId="0" borderId="0" xfId="0" applyNumberFormat="1" applyFont="1" applyBorder="1" applyAlignment="1">
      <alignment vertical="top"/>
    </xf>
    <xf numFmtId="169" fontId="23" fillId="0" borderId="0" xfId="0" applyNumberFormat="1" applyFont="1" applyBorder="1" applyAlignment="1">
      <alignment vertical="top"/>
    </xf>
    <xf numFmtId="169" fontId="23" fillId="0" borderId="0" xfId="0" applyNumberFormat="1" applyFont="1" applyAlignment="1">
      <alignment vertical="top"/>
    </xf>
    <xf numFmtId="169" fontId="10" fillId="0" borderId="0" xfId="0" applyNumberFormat="1" applyFont="1" applyAlignment="1">
      <alignment vertical="top"/>
    </xf>
    <xf numFmtId="169" fontId="11" fillId="0" borderId="0" xfId="0" applyNumberFormat="1" applyFont="1" applyBorder="1" applyAlignment="1">
      <alignment vertical="top"/>
    </xf>
    <xf numFmtId="169" fontId="11" fillId="0" borderId="0" xfId="0" applyNumberFormat="1" applyFont="1" applyAlignment="1">
      <alignment vertical="top"/>
    </xf>
    <xf numFmtId="169" fontId="10" fillId="0" borderId="1" xfId="0" applyNumberFormat="1" applyFont="1" applyBorder="1" applyAlignment="1">
      <alignment vertical="top"/>
    </xf>
    <xf numFmtId="169" fontId="4" fillId="0" borderId="1" xfId="0" applyNumberFormat="1" applyFont="1" applyBorder="1" applyAlignment="1">
      <alignment vertical="top"/>
    </xf>
    <xf numFmtId="169" fontId="6" fillId="0" borderId="4" xfId="0" applyNumberFormat="1" applyFont="1" applyBorder="1" applyAlignment="1">
      <alignment vertical="top"/>
    </xf>
    <xf numFmtId="0" fontId="3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84" t="s">
        <v>10</v>
      </c>
      <c r="B1" s="184"/>
      <c r="C1" s="184"/>
      <c r="D1" s="184"/>
      <c r="E1" s="184"/>
      <c r="F1" s="184"/>
      <c r="G1" s="184"/>
      <c r="H1" s="184"/>
      <c r="I1" s="184"/>
      <c r="J1" s="184"/>
    </row>
    <row r="2" spans="1:10" ht="15" x14ac:dyDescent="0.2">
      <c r="A2" s="184" t="s">
        <v>12</v>
      </c>
      <c r="B2" s="184"/>
      <c r="C2" s="184"/>
      <c r="D2" s="184"/>
      <c r="E2" s="184"/>
      <c r="F2" s="184"/>
      <c r="G2" s="184"/>
      <c r="H2" s="184"/>
      <c r="I2" s="184"/>
      <c r="J2" s="184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AM51"/>
  <sheetViews>
    <sheetView showGridLines="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7.7109375" style="5" customWidth="1"/>
    <col min="4" max="4" width="1.7109375" style="5" customWidth="1"/>
    <col min="5" max="5" width="7.7109375" style="5" customWidth="1"/>
    <col min="6" max="6" width="1.7109375" style="5" customWidth="1"/>
    <col min="7" max="7" width="7.7109375" style="5" customWidth="1"/>
    <col min="8" max="8" width="1.7109375" style="5" customWidth="1"/>
    <col min="9" max="9" width="7.7109375" style="5" customWidth="1"/>
    <col min="10" max="10" width="1.7109375" style="5" customWidth="1"/>
    <col min="11" max="11" width="7.7109375" style="5" customWidth="1"/>
    <col min="12" max="12" width="1.7109375" style="5" customWidth="1"/>
    <col min="13" max="13" width="7.7109375" style="5" customWidth="1"/>
    <col min="14" max="14" width="1.7109375" style="5" customWidth="1"/>
    <col min="15" max="15" width="7.7109375" style="5" customWidth="1"/>
    <col min="16" max="16" width="1.7109375" style="5" customWidth="1"/>
    <col min="17" max="17" width="7.7109375" style="5" customWidth="1"/>
    <col min="18" max="18" width="1.7109375" style="5" customWidth="1"/>
    <col min="19" max="19" width="7.7109375" style="5" customWidth="1"/>
    <col min="20" max="20" width="1.7109375" style="5" customWidth="1"/>
    <col min="21" max="21" width="7.7109375" style="5" customWidth="1"/>
    <col min="22" max="22" width="1.7109375" style="5" customWidth="1"/>
    <col min="23" max="23" width="7.7109375" style="5" customWidth="1"/>
    <col min="24" max="24" width="1.7109375" style="5" customWidth="1"/>
    <col min="25" max="25" width="7.7109375" style="5" customWidth="1"/>
    <col min="26" max="26" width="1.7109375" style="5" customWidth="1"/>
    <col min="27" max="27" width="7.7109375" style="5" customWidth="1"/>
    <col min="28" max="28" width="1.7109375" style="5" customWidth="1"/>
    <col min="29" max="29" width="7.7109375" style="5" customWidth="1"/>
    <col min="30" max="30" width="1.7109375" style="5" customWidth="1"/>
    <col min="31" max="31" width="7.7109375" style="5" customWidth="1"/>
    <col min="32" max="32" width="2.7109375" style="5" customWidth="1"/>
    <col min="33" max="33" width="10.7109375" style="5" customWidth="1"/>
    <col min="34" max="34" width="20.7109375" style="5" customWidth="1"/>
    <col min="35" max="35" width="9.140625" style="5"/>
    <col min="36" max="36" width="11.28515625" style="5" bestFit="1" customWidth="1"/>
    <col min="37" max="37" width="9.140625" style="5"/>
    <col min="38" max="38" width="18.5703125" style="5" customWidth="1"/>
    <col min="39" max="16384" width="9.140625" style="5"/>
  </cols>
  <sheetData>
    <row r="1" spans="1:39" s="4" customFormat="1" ht="15.75" x14ac:dyDescent="0.25">
      <c r="A1" s="17" t="str">
        <f>"Employee Sensitive "&amp;ROUND((AG12/AG25)*100,0)&amp;"%"</f>
        <v>Employee Sensitive 70%</v>
      </c>
      <c r="C1" s="18" t="s">
        <v>74</v>
      </c>
      <c r="D1" s="35"/>
      <c r="E1" s="18" t="s">
        <v>75</v>
      </c>
      <c r="F1" s="35"/>
      <c r="G1" s="18" t="s">
        <v>76</v>
      </c>
      <c r="H1" s="35"/>
      <c r="I1" s="18" t="s">
        <v>78</v>
      </c>
      <c r="J1" s="35"/>
      <c r="K1" s="18" t="s">
        <v>79</v>
      </c>
      <c r="L1" s="35"/>
      <c r="M1" s="18" t="s">
        <v>54</v>
      </c>
      <c r="N1" s="18"/>
      <c r="O1" s="18" t="s">
        <v>80</v>
      </c>
      <c r="P1" s="18"/>
      <c r="Q1" s="167" t="s">
        <v>81</v>
      </c>
      <c r="R1" s="167"/>
      <c r="S1" s="18" t="s">
        <v>82</v>
      </c>
      <c r="T1" s="18"/>
      <c r="U1" s="18" t="s">
        <v>83</v>
      </c>
      <c r="V1" s="18"/>
      <c r="W1" s="18" t="s">
        <v>84</v>
      </c>
      <c r="X1" s="18"/>
      <c r="Y1" s="18" t="s">
        <v>85</v>
      </c>
      <c r="Z1" s="18"/>
      <c r="AA1" s="18" t="s">
        <v>74</v>
      </c>
      <c r="AB1" s="18"/>
      <c r="AC1" s="18" t="s">
        <v>75</v>
      </c>
      <c r="AD1" s="18"/>
      <c r="AE1" s="18" t="s">
        <v>76</v>
      </c>
      <c r="AF1" s="18"/>
      <c r="AG1" s="18" t="s">
        <v>16</v>
      </c>
      <c r="AH1" s="18" t="s">
        <v>14</v>
      </c>
      <c r="AI1" s="14"/>
      <c r="AJ1" s="14"/>
      <c r="AK1" s="14"/>
      <c r="AL1" s="14"/>
      <c r="AM1" s="8"/>
    </row>
    <row r="2" spans="1:39" s="4" customFormat="1" ht="22.5" customHeight="1" x14ac:dyDescent="0.25">
      <c r="A2" s="9" t="s">
        <v>21</v>
      </c>
      <c r="B2" s="7"/>
      <c r="C2" s="178">
        <f>-136/12</f>
        <v>-11.333333333333334</v>
      </c>
      <c r="D2" s="178"/>
      <c r="E2" s="178">
        <f>-136/12</f>
        <v>-11.333333333333334</v>
      </c>
      <c r="F2" s="178"/>
      <c r="G2" s="178">
        <f>-136/12</f>
        <v>-11.333333333333334</v>
      </c>
      <c r="H2" s="178"/>
      <c r="I2" s="178">
        <f>-79.5/12</f>
        <v>-6.625</v>
      </c>
      <c r="J2" s="178"/>
      <c r="K2" s="178">
        <f>-79.5/12</f>
        <v>-6.625</v>
      </c>
      <c r="L2" s="172"/>
      <c r="M2" s="178">
        <f>-79.5/12</f>
        <v>-6.625</v>
      </c>
      <c r="N2" s="172"/>
      <c r="O2" s="178">
        <f>-79.5/12</f>
        <v>-6.625</v>
      </c>
      <c r="P2" s="172"/>
      <c r="Q2" s="178">
        <f>-79.5/12</f>
        <v>-6.625</v>
      </c>
      <c r="R2" s="172"/>
      <c r="S2" s="178">
        <f>-79.5/12</f>
        <v>-6.625</v>
      </c>
      <c r="T2" s="172"/>
      <c r="U2" s="178">
        <f>-79.5/12</f>
        <v>-6.625</v>
      </c>
      <c r="V2" s="172"/>
      <c r="W2" s="178">
        <f>-79.5/12</f>
        <v>-6.625</v>
      </c>
      <c r="X2" s="172"/>
      <c r="Y2" s="178">
        <f>-79.5/12</f>
        <v>-6.625</v>
      </c>
      <c r="Z2" s="172"/>
      <c r="AA2" s="178">
        <f>-79.5/12</f>
        <v>-6.625</v>
      </c>
      <c r="AB2" s="172"/>
      <c r="AC2" s="178">
        <f>-79.5/12</f>
        <v>-6.625</v>
      </c>
      <c r="AD2" s="172"/>
      <c r="AE2" s="178">
        <f>-79.5/12</f>
        <v>-6.625</v>
      </c>
      <c r="AF2" s="172"/>
      <c r="AG2" s="172">
        <f>SUM(C2:AE2)</f>
        <v>-113.5</v>
      </c>
      <c r="AH2" s="7"/>
    </row>
    <row r="3" spans="1:39" s="4" customFormat="1" ht="22.5" customHeight="1" x14ac:dyDescent="0.25">
      <c r="A3" s="9" t="s">
        <v>58</v>
      </c>
      <c r="B3" s="7"/>
      <c r="C3" s="178">
        <f>-6.7/12</f>
        <v>-0.55833333333333335</v>
      </c>
      <c r="D3" s="178"/>
      <c r="E3" s="178">
        <f>-6.7/12</f>
        <v>-0.55833333333333335</v>
      </c>
      <c r="F3" s="178"/>
      <c r="G3" s="178">
        <f>-6.7/12</f>
        <v>-0.55833333333333335</v>
      </c>
      <c r="H3" s="178"/>
      <c r="I3" s="178">
        <v>-1.5</v>
      </c>
      <c r="J3" s="178"/>
      <c r="K3" s="172">
        <v>-1.8</v>
      </c>
      <c r="L3" s="172"/>
      <c r="M3" s="172">
        <v>-1.5</v>
      </c>
      <c r="N3" s="172"/>
      <c r="O3" s="172">
        <v>-1.5</v>
      </c>
      <c r="P3" s="172"/>
      <c r="Q3" s="172">
        <v>-1.5</v>
      </c>
      <c r="R3" s="172"/>
      <c r="S3" s="172">
        <v>-1.5</v>
      </c>
      <c r="T3" s="172"/>
      <c r="U3" s="172">
        <v>-1.5</v>
      </c>
      <c r="V3" s="172"/>
      <c r="W3" s="172">
        <v>-1.5</v>
      </c>
      <c r="X3" s="172"/>
      <c r="Y3" s="172">
        <v>-1.5</v>
      </c>
      <c r="Z3" s="172"/>
      <c r="AA3" s="172">
        <v>-1.5</v>
      </c>
      <c r="AB3" s="172"/>
      <c r="AC3" s="172">
        <v>-1.5</v>
      </c>
      <c r="AD3" s="172"/>
      <c r="AE3" s="172">
        <v>-1.5</v>
      </c>
      <c r="AF3" s="172"/>
      <c r="AG3" s="172"/>
      <c r="AH3" s="7"/>
    </row>
    <row r="4" spans="1:39" s="4" customFormat="1" ht="22.5" customHeight="1" x14ac:dyDescent="0.25">
      <c r="A4" s="9" t="s">
        <v>63</v>
      </c>
      <c r="B4" s="7"/>
      <c r="C4" s="178"/>
      <c r="D4" s="178"/>
      <c r="E4" s="178"/>
      <c r="F4" s="178"/>
      <c r="G4" s="178"/>
      <c r="H4" s="178"/>
      <c r="I4" s="178">
        <v>-0.5</v>
      </c>
      <c r="J4" s="178"/>
      <c r="K4" s="172">
        <v>-0.5</v>
      </c>
      <c r="L4" s="172"/>
      <c r="M4" s="172">
        <v>-0.6</v>
      </c>
      <c r="N4" s="172"/>
      <c r="O4" s="172">
        <v>-0.5</v>
      </c>
      <c r="P4" s="172"/>
      <c r="Q4" s="172">
        <v>-0.5</v>
      </c>
      <c r="R4" s="172"/>
      <c r="S4" s="172">
        <v>-0.6</v>
      </c>
      <c r="T4" s="172"/>
      <c r="U4" s="172">
        <v>-0.5</v>
      </c>
      <c r="V4" s="172"/>
      <c r="W4" s="172">
        <v>-0.5</v>
      </c>
      <c r="X4" s="172"/>
      <c r="Y4" s="172">
        <v>-0.6</v>
      </c>
      <c r="Z4" s="172"/>
      <c r="AA4" s="172">
        <v>-0.5</v>
      </c>
      <c r="AB4" s="172"/>
      <c r="AC4" s="172">
        <v>-0.5</v>
      </c>
      <c r="AD4" s="172"/>
      <c r="AE4" s="172">
        <v>-0.6</v>
      </c>
      <c r="AF4" s="172"/>
      <c r="AG4" s="172"/>
      <c r="AH4" s="7"/>
    </row>
    <row r="5" spans="1:39" s="4" customFormat="1" ht="29.25" customHeight="1" x14ac:dyDescent="0.25">
      <c r="A5" s="55" t="s">
        <v>23</v>
      </c>
      <c r="B5" s="7"/>
      <c r="C5" s="179">
        <f>(-2.5-1.6-0.5-0.4+1-0.1)/12</f>
        <v>-0.34166666666666662</v>
      </c>
      <c r="D5" s="179"/>
      <c r="E5" s="179">
        <f>(-2.5-1.6-0.5-0.4+1-0.1)/3</f>
        <v>-1.3666666666666665</v>
      </c>
      <c r="F5" s="179"/>
      <c r="G5" s="179">
        <f>(-2.5-1.6-0.5-0.4+1-0.1)/3</f>
        <v>-1.3666666666666665</v>
      </c>
      <c r="H5" s="179"/>
      <c r="I5" s="179">
        <f>(-2.5-1.6-0.5-0.4+1-0.1)/3</f>
        <v>-1.3666666666666665</v>
      </c>
      <c r="J5" s="179"/>
      <c r="K5" s="172">
        <v>-3</v>
      </c>
      <c r="L5" s="172"/>
      <c r="M5" s="172">
        <v>-3</v>
      </c>
      <c r="N5" s="172"/>
      <c r="O5" s="172">
        <v>-2.9</v>
      </c>
      <c r="P5" s="172"/>
      <c r="Q5" s="172">
        <v>-3</v>
      </c>
      <c r="R5" s="172"/>
      <c r="S5" s="172">
        <v>-3</v>
      </c>
      <c r="T5" s="172"/>
      <c r="U5" s="172">
        <v>-3</v>
      </c>
      <c r="V5" s="172"/>
      <c r="W5" s="172">
        <v>-3</v>
      </c>
      <c r="X5" s="172"/>
      <c r="Y5" s="172">
        <v>-3</v>
      </c>
      <c r="Z5" s="172"/>
      <c r="AA5" s="172">
        <v>-2.9</v>
      </c>
      <c r="AB5" s="172"/>
      <c r="AC5" s="172">
        <v>-3</v>
      </c>
      <c r="AD5" s="172"/>
      <c r="AE5" s="172">
        <v>-3</v>
      </c>
      <c r="AF5" s="172"/>
      <c r="AG5" s="172">
        <f>SUM(C5:AE5)</f>
        <v>-37.241666666666667</v>
      </c>
      <c r="AH5" s="6"/>
      <c r="AJ5" s="97"/>
    </row>
    <row r="6" spans="1:39" s="4" customFormat="1" ht="25.5" customHeight="1" x14ac:dyDescent="0.25">
      <c r="A6" s="55" t="s">
        <v>17</v>
      </c>
      <c r="B6" s="7"/>
      <c r="C6" s="180"/>
      <c r="D6" s="180"/>
      <c r="E6" s="180"/>
      <c r="F6" s="180"/>
      <c r="G6" s="180"/>
      <c r="H6" s="180"/>
      <c r="I6" s="180">
        <f>-8.7/12</f>
        <v>-0.72499999999999998</v>
      </c>
      <c r="J6" s="180"/>
      <c r="K6" s="180">
        <f>-8.7/12</f>
        <v>-0.72499999999999998</v>
      </c>
      <c r="L6" s="172"/>
      <c r="M6" s="180">
        <f>-8.7/12</f>
        <v>-0.72499999999999998</v>
      </c>
      <c r="N6" s="172"/>
      <c r="O6" s="180">
        <f>-8.7/12</f>
        <v>-0.72499999999999998</v>
      </c>
      <c r="P6" s="172"/>
      <c r="Q6" s="180">
        <f>-8.7/12</f>
        <v>-0.72499999999999998</v>
      </c>
      <c r="R6" s="172"/>
      <c r="S6" s="180">
        <f>-8.7/12</f>
        <v>-0.72499999999999998</v>
      </c>
      <c r="T6" s="172"/>
      <c r="U6" s="180">
        <f>-8.7/12</f>
        <v>-0.72499999999999998</v>
      </c>
      <c r="V6" s="172"/>
      <c r="W6" s="180">
        <f>-8.7/12</f>
        <v>-0.72499999999999998</v>
      </c>
      <c r="X6" s="172"/>
      <c r="Y6" s="180">
        <f>-8.7/12</f>
        <v>-0.72499999999999998</v>
      </c>
      <c r="Z6" s="172"/>
      <c r="AA6" s="180">
        <f>-8.7/12</f>
        <v>-0.72499999999999998</v>
      </c>
      <c r="AB6" s="172"/>
      <c r="AC6" s="180">
        <f>-8.7/12</f>
        <v>-0.72499999999999998</v>
      </c>
      <c r="AD6" s="172"/>
      <c r="AE6" s="180">
        <f>-8.7/12</f>
        <v>-0.72499999999999998</v>
      </c>
      <c r="AF6" s="172"/>
      <c r="AG6" s="172">
        <f>SUM(C6:AE6)</f>
        <v>-8.6999999999999975</v>
      </c>
      <c r="AH6" s="6"/>
    </row>
    <row r="7" spans="1:39" s="4" customFormat="1" ht="27" customHeight="1" x14ac:dyDescent="0.25">
      <c r="A7" s="55" t="s">
        <v>59</v>
      </c>
      <c r="B7" s="7"/>
      <c r="C7" s="178">
        <f>-6.3/12</f>
        <v>-0.52500000000000002</v>
      </c>
      <c r="D7" s="178"/>
      <c r="E7" s="178">
        <f>-6.3/12</f>
        <v>-0.52500000000000002</v>
      </c>
      <c r="F7" s="178"/>
      <c r="G7" s="178">
        <f>-6.3/12</f>
        <v>-0.52500000000000002</v>
      </c>
      <c r="H7" s="178"/>
      <c r="I7" s="172">
        <f>-1/12</f>
        <v>-8.3333333333333329E-2</v>
      </c>
      <c r="J7" s="178"/>
      <c r="K7" s="172">
        <f>-1/12</f>
        <v>-8.3333333333333329E-2</v>
      </c>
      <c r="L7" s="172"/>
      <c r="M7" s="172">
        <f>-1/12</f>
        <v>-8.3333333333333329E-2</v>
      </c>
      <c r="N7" s="172"/>
      <c r="O7" s="172">
        <f>-1/12</f>
        <v>-8.3333333333333329E-2</v>
      </c>
      <c r="P7" s="172"/>
      <c r="Q7" s="172">
        <f>-1/12</f>
        <v>-8.3333333333333329E-2</v>
      </c>
      <c r="R7" s="172"/>
      <c r="S7" s="172">
        <f>-1/12</f>
        <v>-8.3333333333333329E-2</v>
      </c>
      <c r="T7" s="172"/>
      <c r="U7" s="172">
        <f>-1/12</f>
        <v>-8.3333333333333329E-2</v>
      </c>
      <c r="V7" s="172"/>
      <c r="W7" s="172">
        <f>-1/12</f>
        <v>-8.3333333333333329E-2</v>
      </c>
      <c r="X7" s="172"/>
      <c r="Y7" s="172">
        <f>-1/12</f>
        <v>-8.3333333333333329E-2</v>
      </c>
      <c r="Z7" s="172"/>
      <c r="AA7" s="172">
        <f>-1/12</f>
        <v>-8.3333333333333329E-2</v>
      </c>
      <c r="AB7" s="172"/>
      <c r="AC7" s="172">
        <f>-1/12</f>
        <v>-8.3333333333333329E-2</v>
      </c>
      <c r="AD7" s="172"/>
      <c r="AE7" s="172">
        <f>-1/12</f>
        <v>-8.3333333333333329E-2</v>
      </c>
      <c r="AF7" s="172"/>
      <c r="AG7" s="172">
        <f>SUM(C7:AE7)</f>
        <v>-2.5750000000000006</v>
      </c>
      <c r="AH7" s="6"/>
    </row>
    <row r="8" spans="1:39" s="4" customFormat="1" ht="22.5" customHeight="1" x14ac:dyDescent="0.25">
      <c r="A8" s="9" t="s">
        <v>60</v>
      </c>
      <c r="B8" s="7"/>
      <c r="C8" s="178">
        <f>-10.1/12</f>
        <v>-0.84166666666666667</v>
      </c>
      <c r="D8" s="178"/>
      <c r="E8" s="178">
        <f>-10.1/12</f>
        <v>-0.84166666666666667</v>
      </c>
      <c r="F8" s="178"/>
      <c r="G8" s="178">
        <f>-10.1/12</f>
        <v>-0.84166666666666667</v>
      </c>
      <c r="H8" s="178"/>
      <c r="I8" s="172">
        <f>-73/12</f>
        <v>-6.083333333333333</v>
      </c>
      <c r="J8" s="178"/>
      <c r="K8" s="172">
        <f>-73/12</f>
        <v>-6.083333333333333</v>
      </c>
      <c r="L8" s="172"/>
      <c r="M8" s="172">
        <f>-73/12</f>
        <v>-6.083333333333333</v>
      </c>
      <c r="N8" s="172"/>
      <c r="O8" s="172">
        <f>-73/12</f>
        <v>-6.083333333333333</v>
      </c>
      <c r="P8" s="172"/>
      <c r="Q8" s="172">
        <f>-73/12</f>
        <v>-6.083333333333333</v>
      </c>
      <c r="R8" s="172"/>
      <c r="S8" s="172">
        <f>-73/12</f>
        <v>-6.083333333333333</v>
      </c>
      <c r="T8" s="172"/>
      <c r="U8" s="172">
        <f>-73/12</f>
        <v>-6.083333333333333</v>
      </c>
      <c r="V8" s="172"/>
      <c r="W8" s="172">
        <f>-73/12</f>
        <v>-6.083333333333333</v>
      </c>
      <c r="X8" s="172"/>
      <c r="Y8" s="172">
        <f>-73/12</f>
        <v>-6.083333333333333</v>
      </c>
      <c r="Z8" s="172"/>
      <c r="AA8" s="172">
        <f>-73/12</f>
        <v>-6.083333333333333</v>
      </c>
      <c r="AB8" s="172"/>
      <c r="AC8" s="172">
        <f>-73/12</f>
        <v>-6.083333333333333</v>
      </c>
      <c r="AD8" s="172"/>
      <c r="AE8" s="172">
        <f>-73/12</f>
        <v>-6.083333333333333</v>
      </c>
      <c r="AF8" s="172"/>
      <c r="AG8" s="172">
        <f>SUM(C8:AE8)</f>
        <v>-75.525000000000006</v>
      </c>
      <c r="AH8" s="6"/>
    </row>
    <row r="9" spans="1:39" s="4" customFormat="1" ht="22.5" customHeight="1" x14ac:dyDescent="0.25">
      <c r="A9" s="9" t="s">
        <v>34</v>
      </c>
      <c r="B9" s="7"/>
      <c r="C9" s="178">
        <f>(-6.6-0.8)/12</f>
        <v>-0.61666666666666659</v>
      </c>
      <c r="D9" s="178"/>
      <c r="E9" s="178">
        <f>(-6.6-0.8)/12</f>
        <v>-0.61666666666666659</v>
      </c>
      <c r="F9" s="178"/>
      <c r="G9" s="178">
        <f>(-6.6-0.8)/12</f>
        <v>-0.61666666666666659</v>
      </c>
      <c r="H9" s="178"/>
      <c r="I9" s="178">
        <f>(-7.5-1.6-0.5-0.2)/12</f>
        <v>-0.81666666666666654</v>
      </c>
      <c r="J9" s="178"/>
      <c r="K9" s="178">
        <f>(-7.5-1.6-0.5-0.2)/12</f>
        <v>-0.81666666666666654</v>
      </c>
      <c r="L9" s="172"/>
      <c r="M9" s="178">
        <f>(-7.5-1.6-0.5-0.2)/12</f>
        <v>-0.81666666666666654</v>
      </c>
      <c r="N9" s="172"/>
      <c r="O9" s="178">
        <f>(-7.5-1.6-0.5-0.2)/12</f>
        <v>-0.81666666666666654</v>
      </c>
      <c r="P9" s="172"/>
      <c r="Q9" s="178">
        <f>(-7.5-1.6-0.5-0.2)/12</f>
        <v>-0.81666666666666654</v>
      </c>
      <c r="R9" s="172"/>
      <c r="S9" s="178">
        <f>(-7.5-1.6-0.5-0.2)/12</f>
        <v>-0.81666666666666654</v>
      </c>
      <c r="T9" s="172"/>
      <c r="U9" s="178">
        <f>(-7.5-1.6-0.5-0.2)/12</f>
        <v>-0.81666666666666654</v>
      </c>
      <c r="V9" s="172"/>
      <c r="W9" s="178">
        <f>(-7.5-1.6-0.5-0.2)/12</f>
        <v>-0.81666666666666654</v>
      </c>
      <c r="X9" s="172"/>
      <c r="Y9" s="178">
        <f>(-7.5-1.6-0.5-0.2)/12</f>
        <v>-0.81666666666666654</v>
      </c>
      <c r="Z9" s="172"/>
      <c r="AA9" s="178">
        <f>(-7.5-1.6-0.5-0.2)/12</f>
        <v>-0.81666666666666654</v>
      </c>
      <c r="AB9" s="172"/>
      <c r="AC9" s="178">
        <f>(-7.5-1.6-0.5-0.2)/12</f>
        <v>-0.81666666666666654</v>
      </c>
      <c r="AD9" s="172"/>
      <c r="AE9" s="178">
        <f>(-7.5-1.6-0.5-0.2)/12</f>
        <v>-0.81666666666666654</v>
      </c>
      <c r="AF9" s="172"/>
      <c r="AG9" s="172">
        <f>SUM(C9:AE9)</f>
        <v>-11.649999999999997</v>
      </c>
      <c r="AH9" s="6"/>
    </row>
    <row r="10" spans="1:39" s="4" customFormat="1" ht="22.5" customHeight="1" x14ac:dyDescent="0.25">
      <c r="A10" s="9" t="s">
        <v>19</v>
      </c>
      <c r="B10" s="7"/>
      <c r="C10" s="178">
        <f>(-0.6-0.1)/12</f>
        <v>-5.8333333333333327E-2</v>
      </c>
      <c r="D10" s="178"/>
      <c r="E10" s="178">
        <f>(-0.6-0.1)/12</f>
        <v>-5.8333333333333327E-2</v>
      </c>
      <c r="F10" s="178"/>
      <c r="G10" s="178">
        <f>(-0.6-0.1)/12</f>
        <v>-5.8333333333333327E-2</v>
      </c>
      <c r="H10" s="178"/>
      <c r="I10" s="178">
        <v>-0.1</v>
      </c>
      <c r="J10" s="178"/>
      <c r="K10" s="172">
        <v>-0.2</v>
      </c>
      <c r="L10" s="172"/>
      <c r="M10" s="172">
        <v>-0.2</v>
      </c>
      <c r="N10" s="172"/>
      <c r="O10" s="172">
        <v>-0.2</v>
      </c>
      <c r="P10" s="172"/>
      <c r="Q10" s="172">
        <v>-0.1</v>
      </c>
      <c r="R10" s="172"/>
      <c r="S10" s="172">
        <v>-0.2</v>
      </c>
      <c r="T10" s="172"/>
      <c r="U10" s="172">
        <v>-0.2</v>
      </c>
      <c r="V10" s="172"/>
      <c r="W10" s="172">
        <v>-0.2</v>
      </c>
      <c r="X10" s="172"/>
      <c r="Y10" s="172">
        <v>-0.1</v>
      </c>
      <c r="Z10" s="172"/>
      <c r="AA10" s="172">
        <v>-0.2</v>
      </c>
      <c r="AB10" s="172"/>
      <c r="AC10" s="172">
        <v>-0.2</v>
      </c>
      <c r="AD10" s="172"/>
      <c r="AE10" s="172">
        <v>-0.2</v>
      </c>
      <c r="AF10" s="172"/>
      <c r="AG10" s="172"/>
      <c r="AH10" s="6"/>
    </row>
    <row r="11" spans="1:39" s="4" customFormat="1" ht="15.75" x14ac:dyDescent="0.25">
      <c r="A11" s="9" t="s">
        <v>2</v>
      </c>
      <c r="B11" s="7"/>
      <c r="C11" s="181">
        <f>(-0.7-0.2-61-0.7-0.1-63.7-13.1-29.3)/12</f>
        <v>-14.066666666666668</v>
      </c>
      <c r="D11" s="181"/>
      <c r="E11" s="181">
        <f>(-0.7-0.2-61-0.7-0.1-63.7-13.1-29.3)/12</f>
        <v>-14.066666666666668</v>
      </c>
      <c r="F11" s="181"/>
      <c r="G11" s="181">
        <f>(-0.7-0.2-61-0.7-0.1-63.7-13.1-29.3)/12</f>
        <v>-14.066666666666668</v>
      </c>
      <c r="H11" s="181"/>
      <c r="I11" s="181">
        <f>-13.6/12</f>
        <v>-1.1333333333333333</v>
      </c>
      <c r="J11" s="181"/>
      <c r="K11" s="181">
        <f>-13.6/12</f>
        <v>-1.1333333333333333</v>
      </c>
      <c r="L11" s="181"/>
      <c r="M11" s="181">
        <f>-13.6/12</f>
        <v>-1.1333333333333333</v>
      </c>
      <c r="N11" s="181"/>
      <c r="O11" s="181">
        <f>-13.6/12</f>
        <v>-1.1333333333333333</v>
      </c>
      <c r="P11" s="181"/>
      <c r="Q11" s="181">
        <f>-13.6/12</f>
        <v>-1.1333333333333333</v>
      </c>
      <c r="R11" s="181"/>
      <c r="S11" s="181">
        <f>-13.6/12</f>
        <v>-1.1333333333333333</v>
      </c>
      <c r="T11" s="181"/>
      <c r="U11" s="181">
        <f>-13.6/12</f>
        <v>-1.1333333333333333</v>
      </c>
      <c r="V11" s="181"/>
      <c r="W11" s="181">
        <f>-13.6/12</f>
        <v>-1.1333333333333333</v>
      </c>
      <c r="X11" s="181"/>
      <c r="Y11" s="181">
        <f>-13.6/12</f>
        <v>-1.1333333333333333</v>
      </c>
      <c r="Z11" s="181"/>
      <c r="AA11" s="181">
        <f>-13.6/12</f>
        <v>-1.1333333333333333</v>
      </c>
      <c r="AB11" s="181"/>
      <c r="AC11" s="181">
        <f>-13.6/12</f>
        <v>-1.1333333333333333</v>
      </c>
      <c r="AD11" s="181"/>
      <c r="AE11" s="181">
        <f>-13.6/12</f>
        <v>-1.1333333333333333</v>
      </c>
      <c r="AF11" s="181"/>
      <c r="AG11" s="182">
        <f>SUM(C11:AE11)</f>
        <v>-55.8</v>
      </c>
      <c r="AH11" s="88"/>
    </row>
    <row r="12" spans="1:39" s="4" customFormat="1" ht="15.75" x14ac:dyDescent="0.25">
      <c r="A12" s="19" t="s">
        <v>20</v>
      </c>
      <c r="B12" s="7"/>
      <c r="C12" s="169">
        <f>SUM(C2:C11)</f>
        <v>-28.341666666666669</v>
      </c>
      <c r="D12" s="169">
        <f>SUM(D2:D11)</f>
        <v>0</v>
      </c>
      <c r="E12" s="169">
        <f>SUM(E2:E11)</f>
        <v>-29.366666666666671</v>
      </c>
      <c r="F12" s="169"/>
      <c r="G12" s="169">
        <f>SUM(G2:G11)</f>
        <v>-29.366666666666671</v>
      </c>
      <c r="H12" s="169"/>
      <c r="I12" s="169">
        <f>SUM(I2:I11)</f>
        <v>-18.933333333333334</v>
      </c>
      <c r="J12" s="169"/>
      <c r="K12" s="169">
        <f>SUM(K2:K11)</f>
        <v>-20.966666666666665</v>
      </c>
      <c r="L12" s="169"/>
      <c r="M12" s="169">
        <f>SUM(M2:M11)</f>
        <v>-20.766666666666666</v>
      </c>
      <c r="N12" s="169"/>
      <c r="O12" s="169">
        <f>SUM(O2:O11)</f>
        <v>-20.566666666666666</v>
      </c>
      <c r="P12" s="169">
        <f>SUM(P2:P11)</f>
        <v>0</v>
      </c>
      <c r="Q12" s="169">
        <f>SUM(Q2:Q11)</f>
        <v>-20.566666666666666</v>
      </c>
      <c r="R12" s="169"/>
      <c r="S12" s="169">
        <f>SUM(S2:S11)</f>
        <v>-20.766666666666666</v>
      </c>
      <c r="T12" s="169"/>
      <c r="U12" s="169">
        <f>SUM(U2:U11)</f>
        <v>-20.666666666666664</v>
      </c>
      <c r="V12" s="169"/>
      <c r="W12" s="169">
        <f>SUM(W2:W11)</f>
        <v>-20.666666666666664</v>
      </c>
      <c r="X12" s="169"/>
      <c r="Y12" s="169">
        <f>SUM(Y2:Y11)</f>
        <v>-20.666666666666668</v>
      </c>
      <c r="Z12" s="169"/>
      <c r="AA12" s="169">
        <f>SUM(AA2:AA11)</f>
        <v>-20.566666666666666</v>
      </c>
      <c r="AB12" s="169"/>
      <c r="AC12" s="169">
        <f>SUM(AC2:AC11)</f>
        <v>-20.666666666666664</v>
      </c>
      <c r="AD12" s="169"/>
      <c r="AE12" s="169">
        <f>SUM(AE2:AE11)</f>
        <v>-20.766666666666666</v>
      </c>
      <c r="AF12" s="169"/>
      <c r="AG12" s="169">
        <f>SUM(C12:AE12)</f>
        <v>-333.64166666666665</v>
      </c>
      <c r="AH12" s="20"/>
    </row>
    <row r="13" spans="1:39" s="4" customFormat="1" ht="15.75" x14ac:dyDescent="0.25">
      <c r="A13" s="7"/>
      <c r="B13" s="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6"/>
    </row>
    <row r="14" spans="1:39" s="4" customFormat="1" ht="15.75" x14ac:dyDescent="0.25">
      <c r="A14" s="7"/>
      <c r="B14" s="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2"/>
      <c r="AD14" s="172"/>
      <c r="AE14" s="172"/>
      <c r="AF14" s="172"/>
      <c r="AG14" s="172"/>
      <c r="AH14" s="6"/>
    </row>
    <row r="15" spans="1:39" s="4" customFormat="1" ht="15.75" x14ac:dyDescent="0.25">
      <c r="A15" s="21" t="str">
        <f>"Non-Employee Sensitive "&amp;ROUND((AG23/AG25)*100,0)&amp;"%"</f>
        <v>Non-Employee Sensitive 30%</v>
      </c>
      <c r="B15" s="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2"/>
      <c r="AD15" s="172"/>
      <c r="AE15" s="172"/>
      <c r="AF15" s="172"/>
      <c r="AG15" s="172"/>
      <c r="AH15" s="6"/>
    </row>
    <row r="16" spans="1:39" s="4" customFormat="1" ht="23.25" customHeight="1" x14ac:dyDescent="0.25">
      <c r="A16" s="166" t="s">
        <v>96</v>
      </c>
      <c r="B16" s="7"/>
      <c r="C16" s="172">
        <f>+C32</f>
        <v>-5.9</v>
      </c>
      <c r="D16" s="178"/>
      <c r="E16" s="172">
        <f>+E32</f>
        <v>-5.9</v>
      </c>
      <c r="F16" s="178"/>
      <c r="G16" s="172">
        <f>+G32</f>
        <v>-5.9</v>
      </c>
      <c r="H16" s="178"/>
      <c r="I16" s="172">
        <f>+I32</f>
        <v>-5.8999999999999995</v>
      </c>
      <c r="J16" s="178"/>
      <c r="K16" s="172">
        <f>+K32</f>
        <v>-5.8999999999999995</v>
      </c>
      <c r="L16" s="178"/>
      <c r="M16" s="172">
        <f>+M32</f>
        <v>-5.8999999999999995</v>
      </c>
      <c r="N16" s="178"/>
      <c r="O16" s="172">
        <f>+O32</f>
        <v>-5.8999999999999995</v>
      </c>
      <c r="P16" s="178"/>
      <c r="Q16" s="172">
        <f>+Q32</f>
        <v>-5.8999999999999995</v>
      </c>
      <c r="R16" s="178"/>
      <c r="S16" s="172">
        <f>+S32</f>
        <v>-5.8999999999999995</v>
      </c>
      <c r="T16" s="178"/>
      <c r="U16" s="172">
        <f>+U32</f>
        <v>-5.8999999999999995</v>
      </c>
      <c r="V16" s="178"/>
      <c r="W16" s="172">
        <f>+W32</f>
        <v>-5.8999999999999995</v>
      </c>
      <c r="X16" s="178"/>
      <c r="Y16" s="172">
        <f>+Y32</f>
        <v>-5.8999999999999995</v>
      </c>
      <c r="Z16" s="178"/>
      <c r="AA16" s="172">
        <f>+AA32</f>
        <v>-6</v>
      </c>
      <c r="AB16" s="178"/>
      <c r="AC16" s="172">
        <f>+AC32</f>
        <v>-6</v>
      </c>
      <c r="AD16" s="178"/>
      <c r="AE16" s="172">
        <f>+AE32</f>
        <v>-6.1999999999999993</v>
      </c>
      <c r="AF16" s="178"/>
      <c r="AG16" s="172">
        <f>SUM(C16:AE16)</f>
        <v>-89</v>
      </c>
      <c r="AH16" s="6"/>
    </row>
    <row r="17" spans="1:34" s="4" customFormat="1" ht="23.25" customHeight="1" x14ac:dyDescent="0.25">
      <c r="A17" s="9" t="s">
        <v>61</v>
      </c>
      <c r="B17" s="7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2"/>
      <c r="AH17" s="6"/>
    </row>
    <row r="18" spans="1:34" s="4" customFormat="1" ht="24.75" customHeight="1" x14ac:dyDescent="0.25">
      <c r="A18" s="166" t="s">
        <v>97</v>
      </c>
      <c r="B18" s="7"/>
      <c r="C18" s="172">
        <f>+C38</f>
        <v>-3.5</v>
      </c>
      <c r="D18" s="178"/>
      <c r="E18" s="172">
        <f>+E38</f>
        <v>-3.5</v>
      </c>
      <c r="F18" s="178"/>
      <c r="G18" s="172">
        <f>+G38</f>
        <v>-3.6</v>
      </c>
      <c r="H18" s="178"/>
      <c r="I18" s="172">
        <f>+I38</f>
        <v>-3.6999999999999997</v>
      </c>
      <c r="J18" s="178"/>
      <c r="K18" s="172">
        <f>+K38</f>
        <v>-4</v>
      </c>
      <c r="L18" s="178"/>
      <c r="M18" s="172">
        <f>+M38</f>
        <v>-3.6999999999999997</v>
      </c>
      <c r="N18" s="178"/>
      <c r="O18" s="172">
        <f>+O38</f>
        <v>-3.6</v>
      </c>
      <c r="P18" s="178"/>
      <c r="Q18" s="172">
        <f>+Q38</f>
        <v>-3.6</v>
      </c>
      <c r="R18" s="178"/>
      <c r="S18" s="172">
        <f>+S38</f>
        <v>-3.6</v>
      </c>
      <c r="T18" s="178"/>
      <c r="U18" s="172">
        <f>+U38</f>
        <v>-3.6</v>
      </c>
      <c r="V18" s="178"/>
      <c r="W18" s="172">
        <f>+W38</f>
        <v>-3.6999999999999997</v>
      </c>
      <c r="X18" s="178"/>
      <c r="Y18" s="172">
        <f>+Y38</f>
        <v>-3.6</v>
      </c>
      <c r="Z18" s="178"/>
      <c r="AA18" s="172">
        <f>+AA38</f>
        <v>-3.6999999999999997</v>
      </c>
      <c r="AB18" s="178"/>
      <c r="AC18" s="172">
        <f>+AC38</f>
        <v>-3.6</v>
      </c>
      <c r="AD18" s="178"/>
      <c r="AE18" s="172">
        <f>+AE38</f>
        <v>-3.6</v>
      </c>
      <c r="AF18" s="178"/>
      <c r="AG18" s="172">
        <f>SUM(C18:AE18)</f>
        <v>-54.600000000000009</v>
      </c>
      <c r="AH18" s="22"/>
    </row>
    <row r="19" spans="1:34" s="4" customFormat="1" ht="21" customHeight="1" x14ac:dyDescent="0.25">
      <c r="A19" s="56" t="s">
        <v>18</v>
      </c>
      <c r="B19" s="7"/>
      <c r="C19" s="178"/>
      <c r="D19" s="178"/>
      <c r="E19" s="178"/>
      <c r="F19" s="178"/>
      <c r="G19" s="178"/>
      <c r="H19" s="178"/>
      <c r="I19" s="178"/>
      <c r="J19" s="178"/>
      <c r="K19" s="178"/>
      <c r="L19" s="178"/>
      <c r="M19" s="178"/>
      <c r="N19" s="178"/>
      <c r="O19" s="178"/>
      <c r="P19" s="178"/>
      <c r="Q19" s="178"/>
      <c r="R19" s="178"/>
      <c r="S19" s="178"/>
      <c r="T19" s="178"/>
      <c r="U19" s="178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2">
        <f>SUM(C19:AE19)</f>
        <v>0</v>
      </c>
      <c r="AH19" s="6"/>
    </row>
    <row r="20" spans="1:34" s="4" customFormat="1" ht="21.75" customHeight="1" x14ac:dyDescent="0.25">
      <c r="A20" s="9" t="s">
        <v>19</v>
      </c>
      <c r="B20" s="7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2">
        <f>SUM(C20:AE20)</f>
        <v>0</v>
      </c>
      <c r="AH20" s="6"/>
    </row>
    <row r="21" spans="1:34" s="4" customFormat="1" ht="21.75" customHeight="1" x14ac:dyDescent="0.25">
      <c r="A21" s="9" t="s">
        <v>62</v>
      </c>
      <c r="B21" s="7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2"/>
      <c r="AH21" s="6"/>
    </row>
    <row r="22" spans="1:34" s="4" customFormat="1" ht="19.5" customHeight="1" x14ac:dyDescent="0.25">
      <c r="A22" s="4" t="s">
        <v>55</v>
      </c>
      <c r="B22" s="7"/>
      <c r="C22" s="181">
        <v>0</v>
      </c>
      <c r="D22" s="181"/>
      <c r="E22" s="181">
        <v>0</v>
      </c>
      <c r="F22" s="181"/>
      <c r="G22" s="181">
        <v>0</v>
      </c>
      <c r="H22" s="181"/>
      <c r="I22" s="181">
        <v>0</v>
      </c>
      <c r="J22" s="181"/>
      <c r="K22" s="181">
        <v>0</v>
      </c>
      <c r="L22" s="181"/>
      <c r="M22" s="181">
        <v>0</v>
      </c>
      <c r="N22" s="181"/>
      <c r="O22" s="181">
        <v>0</v>
      </c>
      <c r="P22" s="181"/>
      <c r="Q22" s="181">
        <v>0</v>
      </c>
      <c r="R22" s="181"/>
      <c r="S22" s="181">
        <v>0</v>
      </c>
      <c r="T22" s="181"/>
      <c r="U22" s="181">
        <v>0</v>
      </c>
      <c r="V22" s="181"/>
      <c r="W22" s="181">
        <v>0</v>
      </c>
      <c r="X22" s="181"/>
      <c r="Y22" s="181">
        <v>0</v>
      </c>
      <c r="Z22" s="181"/>
      <c r="AA22" s="181">
        <v>0</v>
      </c>
      <c r="AB22" s="181"/>
      <c r="AC22" s="181">
        <v>0</v>
      </c>
      <c r="AD22" s="181"/>
      <c r="AE22" s="181">
        <v>0</v>
      </c>
      <c r="AF22" s="181"/>
      <c r="AG22" s="182">
        <f>SUM(C22:AE22)</f>
        <v>0</v>
      </c>
      <c r="AH22" s="88"/>
    </row>
    <row r="23" spans="1:34" s="4" customFormat="1" ht="15.75" x14ac:dyDescent="0.25">
      <c r="A23" s="19" t="s">
        <v>20</v>
      </c>
      <c r="B23" s="7"/>
      <c r="C23" s="170">
        <f>SUM(C16:C22)</f>
        <v>-9.4</v>
      </c>
      <c r="D23" s="170">
        <f>SUM(D16:D22)</f>
        <v>0</v>
      </c>
      <c r="E23" s="170">
        <f>SUM(E16:E22)</f>
        <v>-9.4</v>
      </c>
      <c r="F23" s="170"/>
      <c r="G23" s="170">
        <f>SUM(G16:G22)</f>
        <v>-9.5</v>
      </c>
      <c r="H23" s="170"/>
      <c r="I23" s="170">
        <f>SUM(I16:I22)</f>
        <v>-9.6</v>
      </c>
      <c r="J23" s="170"/>
      <c r="K23" s="170">
        <f>SUM(K16:K22)</f>
        <v>-9.8999999999999986</v>
      </c>
      <c r="L23" s="170"/>
      <c r="M23" s="170">
        <f>SUM(M16:M22)</f>
        <v>-9.6</v>
      </c>
      <c r="N23" s="170"/>
      <c r="O23" s="170">
        <f>SUM(O16:O22)</f>
        <v>-9.5</v>
      </c>
      <c r="P23" s="170">
        <f>SUM(P16:P22)</f>
        <v>0</v>
      </c>
      <c r="Q23" s="170">
        <f>SUM(Q16:Q22)</f>
        <v>-9.5</v>
      </c>
      <c r="R23" s="170"/>
      <c r="S23" s="170">
        <f>SUM(S16:S22)</f>
        <v>-9.5</v>
      </c>
      <c r="T23" s="170"/>
      <c r="U23" s="170">
        <f>SUM(U16:U22)</f>
        <v>-9.5</v>
      </c>
      <c r="V23" s="170"/>
      <c r="W23" s="170">
        <f>SUM(W16:W22)</f>
        <v>-9.6</v>
      </c>
      <c r="X23" s="170"/>
      <c r="Y23" s="170">
        <f>SUM(Y16:Y22)</f>
        <v>-9.5</v>
      </c>
      <c r="Z23" s="170"/>
      <c r="AA23" s="170">
        <f>SUM(AA16:AA22)</f>
        <v>-9.6999999999999993</v>
      </c>
      <c r="AB23" s="170"/>
      <c r="AC23" s="170">
        <f>SUM(AC16:AC22)</f>
        <v>-9.6</v>
      </c>
      <c r="AD23" s="170"/>
      <c r="AE23" s="170">
        <f>SUM(AE16:AE22)</f>
        <v>-9.7999999999999989</v>
      </c>
      <c r="AF23" s="170"/>
      <c r="AG23" s="170">
        <f>SUM(C23:AE23)</f>
        <v>-143.60000000000002</v>
      </c>
      <c r="AH23" s="6"/>
    </row>
    <row r="24" spans="1:34" s="4" customFormat="1" ht="15.75" x14ac:dyDescent="0.25">
      <c r="A24" s="7"/>
      <c r="B24" s="7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6"/>
    </row>
    <row r="25" spans="1:34" s="4" customFormat="1" ht="16.5" thickBot="1" x14ac:dyDescent="0.3">
      <c r="A25" s="168" t="s">
        <v>98</v>
      </c>
      <c r="B25" s="23"/>
      <c r="C25" s="183">
        <f>C12+C23</f>
        <v>-37.741666666666667</v>
      </c>
      <c r="D25" s="183">
        <f>D12+D23</f>
        <v>0</v>
      </c>
      <c r="E25" s="183">
        <f>E12+E23</f>
        <v>-38.766666666666673</v>
      </c>
      <c r="F25" s="183"/>
      <c r="G25" s="183">
        <f>G12+G23</f>
        <v>-38.866666666666674</v>
      </c>
      <c r="H25" s="183"/>
      <c r="I25" s="183">
        <f>I12+I23</f>
        <v>-28.533333333333331</v>
      </c>
      <c r="J25" s="183"/>
      <c r="K25" s="183">
        <f>K12+K23</f>
        <v>-30.866666666666664</v>
      </c>
      <c r="L25" s="183"/>
      <c r="M25" s="183">
        <f>M12+M23</f>
        <v>-30.366666666666667</v>
      </c>
      <c r="N25" s="183"/>
      <c r="O25" s="183">
        <f>O12+O23</f>
        <v>-30.066666666666666</v>
      </c>
      <c r="P25" s="183">
        <f>P12+P23</f>
        <v>0</v>
      </c>
      <c r="Q25" s="183">
        <f>Q12+Q23</f>
        <v>-30.066666666666666</v>
      </c>
      <c r="R25" s="183"/>
      <c r="S25" s="183">
        <f>S12+S23</f>
        <v>-30.266666666666666</v>
      </c>
      <c r="T25" s="183"/>
      <c r="U25" s="183">
        <f>U12+U23</f>
        <v>-30.166666666666664</v>
      </c>
      <c r="V25" s="183"/>
      <c r="W25" s="183">
        <f>W12+W23</f>
        <v>-30.266666666666666</v>
      </c>
      <c r="X25" s="183"/>
      <c r="Y25" s="183">
        <f>Y12+Y23</f>
        <v>-30.166666666666668</v>
      </c>
      <c r="Z25" s="183"/>
      <c r="AA25" s="183">
        <f>AA12+AA23</f>
        <v>-30.266666666666666</v>
      </c>
      <c r="AB25" s="183"/>
      <c r="AC25" s="183">
        <f>AC12+AC23</f>
        <v>-30.266666666666666</v>
      </c>
      <c r="AD25" s="183"/>
      <c r="AE25" s="183">
        <f>AE12+AE23</f>
        <v>-30.566666666666663</v>
      </c>
      <c r="AF25" s="183"/>
      <c r="AG25" s="183">
        <f>SUM(C25:AE25)</f>
        <v>-477.24166666666667</v>
      </c>
      <c r="AH25" s="6"/>
    </row>
    <row r="26" spans="1:34" s="4" customFormat="1" ht="16.5" thickTop="1" x14ac:dyDescent="0.25"/>
    <row r="27" spans="1:34" s="4" customFormat="1" ht="3.95" customHeight="1" x14ac:dyDescent="0.25">
      <c r="A27" s="136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</row>
    <row r="28" spans="1:34" s="4" customFormat="1" ht="15.75" x14ac:dyDescent="0.25"/>
    <row r="29" spans="1:34" s="4" customFormat="1" ht="15.75" x14ac:dyDescent="0.25">
      <c r="A29" s="166" t="s">
        <v>99</v>
      </c>
      <c r="C29" s="142">
        <v>-4.2</v>
      </c>
      <c r="D29" s="142"/>
      <c r="E29" s="142">
        <v>-4</v>
      </c>
      <c r="F29" s="142"/>
      <c r="G29" s="142">
        <v>-3.9</v>
      </c>
      <c r="H29" s="142"/>
      <c r="I29" s="142">
        <v>-4.0999999999999996</v>
      </c>
      <c r="J29" s="142"/>
      <c r="K29" s="142">
        <v>-4.0999999999999996</v>
      </c>
      <c r="L29" s="142"/>
      <c r="M29" s="142">
        <v>-4.0999999999999996</v>
      </c>
      <c r="N29" s="142"/>
      <c r="O29" s="142">
        <v>-4</v>
      </c>
      <c r="P29" s="142"/>
      <c r="Q29" s="142">
        <v>-4.0999999999999996</v>
      </c>
      <c r="R29" s="142"/>
      <c r="S29" s="142">
        <v>-4.0999999999999996</v>
      </c>
      <c r="T29" s="142"/>
      <c r="U29" s="142">
        <v>-4.0999999999999996</v>
      </c>
      <c r="V29" s="142"/>
      <c r="W29" s="142">
        <v>-4</v>
      </c>
      <c r="X29" s="142"/>
      <c r="Y29" s="142">
        <v>-4.0999999999999996</v>
      </c>
      <c r="Z29" s="142"/>
      <c r="AA29" s="142">
        <v>-4.2</v>
      </c>
      <c r="AB29" s="142"/>
      <c r="AC29" s="142">
        <v>-4.2</v>
      </c>
      <c r="AD29" s="142"/>
      <c r="AE29" s="142">
        <v>-4.2</v>
      </c>
      <c r="AF29" s="140"/>
      <c r="AG29" s="172">
        <f>SUM(C29:AE29)</f>
        <v>-61.400000000000013</v>
      </c>
    </row>
    <row r="30" spans="1:34" s="4" customFormat="1" ht="15.75" x14ac:dyDescent="0.25">
      <c r="A30" s="4" t="s">
        <v>100</v>
      </c>
      <c r="C30" s="142">
        <v>0</v>
      </c>
      <c r="D30" s="142"/>
      <c r="E30" s="142">
        <v>0</v>
      </c>
      <c r="F30" s="142"/>
      <c r="G30" s="142">
        <v>-0.1</v>
      </c>
      <c r="H30" s="142"/>
      <c r="I30" s="142">
        <v>0</v>
      </c>
      <c r="J30" s="142"/>
      <c r="K30" s="142">
        <v>0</v>
      </c>
      <c r="L30" s="142"/>
      <c r="M30" s="142">
        <v>0</v>
      </c>
      <c r="N30" s="142"/>
      <c r="O30" s="142">
        <v>-0.1</v>
      </c>
      <c r="P30" s="142"/>
      <c r="Q30" s="142">
        <v>0</v>
      </c>
      <c r="R30" s="142"/>
      <c r="S30" s="142">
        <v>0</v>
      </c>
      <c r="T30" s="142"/>
      <c r="U30" s="142">
        <v>0</v>
      </c>
      <c r="V30" s="142"/>
      <c r="W30" s="142">
        <v>-0.1</v>
      </c>
      <c r="X30" s="142"/>
      <c r="Y30" s="142">
        <v>0</v>
      </c>
      <c r="Z30" s="142"/>
      <c r="AA30" s="142">
        <v>0</v>
      </c>
      <c r="AB30" s="142"/>
      <c r="AC30" s="142">
        <v>0</v>
      </c>
      <c r="AD30" s="142"/>
      <c r="AE30" s="142">
        <v>-0.1</v>
      </c>
      <c r="AF30" s="140"/>
      <c r="AG30" s="172">
        <f>SUM(C30:AE30)</f>
        <v>-0.4</v>
      </c>
    </row>
    <row r="31" spans="1:34" s="4" customFormat="1" ht="15.75" x14ac:dyDescent="0.25">
      <c r="A31" s="165" t="s">
        <v>101</v>
      </c>
      <c r="C31" s="174">
        <v>-1.7</v>
      </c>
      <c r="D31" s="142"/>
      <c r="E31" s="142">
        <v>-1.9</v>
      </c>
      <c r="F31" s="142"/>
      <c r="G31" s="142">
        <v>-1.9</v>
      </c>
      <c r="H31" s="142"/>
      <c r="I31" s="174">
        <v>-1.8</v>
      </c>
      <c r="J31" s="142"/>
      <c r="K31" s="174">
        <v>-1.8</v>
      </c>
      <c r="L31" s="142"/>
      <c r="M31" s="174">
        <v>-1.8</v>
      </c>
      <c r="N31" s="142"/>
      <c r="O31" s="174">
        <v>-1.8</v>
      </c>
      <c r="P31" s="142"/>
      <c r="Q31" s="174">
        <v>-1.8</v>
      </c>
      <c r="R31" s="142"/>
      <c r="S31" s="174">
        <v>-1.8</v>
      </c>
      <c r="T31" s="142"/>
      <c r="U31" s="174">
        <v>-1.8</v>
      </c>
      <c r="V31" s="142"/>
      <c r="W31" s="174">
        <v>-1.8</v>
      </c>
      <c r="X31" s="142"/>
      <c r="Y31" s="174">
        <v>-1.8</v>
      </c>
      <c r="Z31" s="142"/>
      <c r="AA31" s="174">
        <v>-1.8</v>
      </c>
      <c r="AB31" s="142"/>
      <c r="AC31" s="174">
        <v>-1.8</v>
      </c>
      <c r="AD31" s="142"/>
      <c r="AE31" s="174">
        <v>-1.9</v>
      </c>
      <c r="AF31" s="140"/>
      <c r="AG31" s="172">
        <f>SUM(C31:AE31)</f>
        <v>-27.200000000000003</v>
      </c>
    </row>
    <row r="32" spans="1:34" s="4" customFormat="1" ht="15.75" x14ac:dyDescent="0.25">
      <c r="A32" s="166" t="s">
        <v>102</v>
      </c>
      <c r="C32" s="164">
        <f>SUM(C29:C31)</f>
        <v>-5.9</v>
      </c>
      <c r="D32" s="140"/>
      <c r="E32" s="164">
        <f>SUM(E29:E31)</f>
        <v>-5.9</v>
      </c>
      <c r="F32" s="140"/>
      <c r="G32" s="164">
        <f>SUM(G29:G31)</f>
        <v>-5.9</v>
      </c>
      <c r="H32" s="140"/>
      <c r="I32" s="164">
        <f>SUM(I29:I31)</f>
        <v>-5.8999999999999995</v>
      </c>
      <c r="J32" s="140"/>
      <c r="K32" s="164">
        <f>SUM(K29:K31)</f>
        <v>-5.8999999999999995</v>
      </c>
      <c r="L32" s="140"/>
      <c r="M32" s="164">
        <f>SUM(M29:M31)</f>
        <v>-5.8999999999999995</v>
      </c>
      <c r="N32" s="140"/>
      <c r="O32" s="164">
        <f>SUM(O29:O31)</f>
        <v>-5.8999999999999995</v>
      </c>
      <c r="P32" s="140"/>
      <c r="Q32" s="164">
        <f>SUM(Q29:Q31)</f>
        <v>-5.8999999999999995</v>
      </c>
      <c r="R32" s="140"/>
      <c r="S32" s="164">
        <f>SUM(S29:S31)</f>
        <v>-5.8999999999999995</v>
      </c>
      <c r="T32" s="140"/>
      <c r="U32" s="164">
        <f>SUM(U29:U31)</f>
        <v>-5.8999999999999995</v>
      </c>
      <c r="V32" s="140"/>
      <c r="W32" s="164">
        <f>SUM(W29:W31)</f>
        <v>-5.8999999999999995</v>
      </c>
      <c r="X32" s="140"/>
      <c r="Y32" s="164">
        <f>SUM(Y29:Y31)</f>
        <v>-5.8999999999999995</v>
      </c>
      <c r="Z32" s="140"/>
      <c r="AA32" s="164">
        <f>SUM(AA29:AA31)</f>
        <v>-6</v>
      </c>
      <c r="AB32" s="140"/>
      <c r="AC32" s="164">
        <f>SUM(AC29:AC31)</f>
        <v>-6</v>
      </c>
      <c r="AD32" s="140"/>
      <c r="AE32" s="164">
        <f>SUM(AE29:AE31)</f>
        <v>-6.1999999999999993</v>
      </c>
      <c r="AF32" s="173"/>
      <c r="AG32" s="164">
        <f>SUM(AG29:AG31)</f>
        <v>-89.000000000000014</v>
      </c>
    </row>
    <row r="33" spans="1:34" s="4" customFormat="1" ht="15.75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</row>
    <row r="34" spans="1:34" s="4" customFormat="1" ht="15.75" x14ac:dyDescent="0.25"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</row>
    <row r="35" spans="1:34" s="4" customFormat="1" ht="15.75" x14ac:dyDescent="0.25">
      <c r="A35" s="166" t="s">
        <v>103</v>
      </c>
      <c r="C35" s="142">
        <v>-2.6</v>
      </c>
      <c r="D35" s="142"/>
      <c r="E35" s="142">
        <v>-2.6</v>
      </c>
      <c r="F35" s="142"/>
      <c r="G35" s="142">
        <v>-2.7</v>
      </c>
      <c r="H35" s="142"/>
      <c r="I35" s="142">
        <v>-2.8</v>
      </c>
      <c r="J35" s="142"/>
      <c r="K35" s="142">
        <v>-3.1</v>
      </c>
      <c r="L35" s="142"/>
      <c r="M35" s="142">
        <v>-2.8</v>
      </c>
      <c r="N35" s="142"/>
      <c r="O35" s="142">
        <v>-2.7</v>
      </c>
      <c r="P35" s="142"/>
      <c r="Q35" s="142">
        <v>-2.7</v>
      </c>
      <c r="R35" s="142"/>
      <c r="S35" s="142">
        <v>-2.7</v>
      </c>
      <c r="T35" s="142"/>
      <c r="U35" s="142">
        <v>-2.7</v>
      </c>
      <c r="V35" s="142"/>
      <c r="W35" s="142">
        <v>-2.8</v>
      </c>
      <c r="X35" s="142"/>
      <c r="Y35" s="142">
        <v>-2.7</v>
      </c>
      <c r="Z35" s="142"/>
      <c r="AA35" s="142">
        <v>-2.8</v>
      </c>
      <c r="AB35" s="142"/>
      <c r="AC35" s="142">
        <v>-2.7</v>
      </c>
      <c r="AD35" s="142"/>
      <c r="AE35" s="142">
        <v>-2.7</v>
      </c>
      <c r="AF35" s="140"/>
      <c r="AG35" s="172">
        <f>SUM(C35:AE35)</f>
        <v>-41.1</v>
      </c>
    </row>
    <row r="36" spans="1:34" s="4" customFormat="1" ht="15.75" x14ac:dyDescent="0.25">
      <c r="A36" s="4" t="s">
        <v>100</v>
      </c>
      <c r="C36" s="142">
        <v>0</v>
      </c>
      <c r="D36" s="142"/>
      <c r="E36" s="142">
        <v>0</v>
      </c>
      <c r="F36" s="142"/>
      <c r="G36" s="142">
        <v>0</v>
      </c>
      <c r="H36" s="142"/>
      <c r="I36" s="142">
        <v>0</v>
      </c>
      <c r="J36" s="142"/>
      <c r="K36" s="142">
        <v>0</v>
      </c>
      <c r="L36" s="142"/>
      <c r="M36" s="142">
        <v>0</v>
      </c>
      <c r="N36" s="142"/>
      <c r="O36" s="142">
        <v>0</v>
      </c>
      <c r="P36" s="142"/>
      <c r="Q36" s="142">
        <v>0</v>
      </c>
      <c r="R36" s="142"/>
      <c r="S36" s="142">
        <v>0</v>
      </c>
      <c r="T36" s="142"/>
      <c r="U36" s="142">
        <v>0</v>
      </c>
      <c r="V36" s="142"/>
      <c r="W36" s="142">
        <v>0</v>
      </c>
      <c r="X36" s="142"/>
      <c r="Y36" s="142">
        <v>0</v>
      </c>
      <c r="Z36" s="142"/>
      <c r="AA36" s="142">
        <v>0</v>
      </c>
      <c r="AB36" s="142"/>
      <c r="AC36" s="142">
        <v>0</v>
      </c>
      <c r="AD36" s="142"/>
      <c r="AE36" s="142">
        <v>0</v>
      </c>
      <c r="AF36" s="140"/>
      <c r="AG36" s="172">
        <f>SUM(C36:AE36)</f>
        <v>0</v>
      </c>
    </row>
    <row r="37" spans="1:34" s="4" customFormat="1" ht="15.75" x14ac:dyDescent="0.25">
      <c r="A37" s="165" t="s">
        <v>101</v>
      </c>
      <c r="B37" s="23"/>
      <c r="C37" s="175">
        <v>-0.9</v>
      </c>
      <c r="D37" s="176"/>
      <c r="E37" s="175">
        <v>-0.9</v>
      </c>
      <c r="F37" s="176"/>
      <c r="G37" s="175">
        <v>-0.9</v>
      </c>
      <c r="H37" s="176"/>
      <c r="I37" s="175">
        <v>-0.9</v>
      </c>
      <c r="J37" s="176"/>
      <c r="K37" s="175">
        <v>-0.9</v>
      </c>
      <c r="L37" s="176"/>
      <c r="M37" s="175">
        <v>-0.9</v>
      </c>
      <c r="N37" s="177"/>
      <c r="O37" s="175">
        <v>-0.9</v>
      </c>
      <c r="P37" s="176"/>
      <c r="Q37" s="175">
        <v>-0.9</v>
      </c>
      <c r="R37" s="176"/>
      <c r="S37" s="175">
        <v>-0.9</v>
      </c>
      <c r="T37" s="177"/>
      <c r="U37" s="175">
        <v>-0.9</v>
      </c>
      <c r="V37" s="176"/>
      <c r="W37" s="175">
        <v>-0.9</v>
      </c>
      <c r="X37" s="176"/>
      <c r="Y37" s="175">
        <v>-0.9</v>
      </c>
      <c r="Z37" s="177"/>
      <c r="AA37" s="175">
        <v>-0.9</v>
      </c>
      <c r="AB37" s="176"/>
      <c r="AC37" s="175">
        <v>-0.9</v>
      </c>
      <c r="AD37" s="176"/>
      <c r="AE37" s="175">
        <v>-0.9</v>
      </c>
      <c r="AF37" s="171"/>
      <c r="AG37" s="172">
        <f>SUM(C37:AE37)</f>
        <v>-13.500000000000004</v>
      </c>
      <c r="AH37" s="6"/>
    </row>
    <row r="38" spans="1:34" s="4" customFormat="1" ht="15.75" x14ac:dyDescent="0.25">
      <c r="A38" s="9" t="s">
        <v>104</v>
      </c>
      <c r="B38" s="23"/>
      <c r="C38" s="164">
        <f>SUM(C35:C37)</f>
        <v>-3.5</v>
      </c>
      <c r="D38" s="140"/>
      <c r="E38" s="164">
        <f>SUM(E35:E37)</f>
        <v>-3.5</v>
      </c>
      <c r="F38" s="140"/>
      <c r="G38" s="164">
        <f>SUM(G35:G37)</f>
        <v>-3.6</v>
      </c>
      <c r="H38" s="169"/>
      <c r="I38" s="164">
        <f>SUM(I35:I37)</f>
        <v>-3.6999999999999997</v>
      </c>
      <c r="J38" s="140"/>
      <c r="K38" s="164">
        <f>SUM(K35:K37)</f>
        <v>-4</v>
      </c>
      <c r="L38" s="140"/>
      <c r="M38" s="164">
        <f>SUM(M35:M37)</f>
        <v>-3.6999999999999997</v>
      </c>
      <c r="N38" s="170"/>
      <c r="O38" s="164">
        <f>SUM(O35:O37)</f>
        <v>-3.6</v>
      </c>
      <c r="P38" s="140"/>
      <c r="Q38" s="164">
        <f>SUM(Q35:Q37)</f>
        <v>-3.6</v>
      </c>
      <c r="R38" s="140"/>
      <c r="S38" s="164">
        <f>SUM(S35:S37)</f>
        <v>-3.6</v>
      </c>
      <c r="T38" s="170"/>
      <c r="U38" s="164">
        <f>SUM(U35:U37)</f>
        <v>-3.6</v>
      </c>
      <c r="V38" s="140"/>
      <c r="W38" s="164">
        <f>SUM(W35:W37)</f>
        <v>-3.6999999999999997</v>
      </c>
      <c r="X38" s="140"/>
      <c r="Y38" s="164">
        <f>SUM(Y35:Y37)</f>
        <v>-3.6</v>
      </c>
      <c r="Z38" s="170"/>
      <c r="AA38" s="164">
        <f>SUM(AA35:AA37)</f>
        <v>-3.6999999999999997</v>
      </c>
      <c r="AB38" s="140"/>
      <c r="AC38" s="164">
        <f>SUM(AC35:AC37)</f>
        <v>-3.6</v>
      </c>
      <c r="AD38" s="140"/>
      <c r="AE38" s="164">
        <f>SUM(AE35:AE37)</f>
        <v>-3.6</v>
      </c>
      <c r="AF38" s="173"/>
      <c r="AG38" s="164">
        <f>SUM(AG35:AG37)</f>
        <v>-54.600000000000009</v>
      </c>
      <c r="AH38" s="7"/>
    </row>
    <row r="39" spans="1:34" s="4" customFormat="1" ht="15.75" x14ac:dyDescent="0.25">
      <c r="A39" s="7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s="4" customFormat="1" ht="15.75" x14ac:dyDescent="0.25">
      <c r="A40" s="24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7"/>
    </row>
    <row r="41" spans="1:34" s="4" customFormat="1" ht="15.7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s="4" customFormat="1" ht="15.7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s="4" customFormat="1" ht="15.7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s="4" customFormat="1" ht="15.7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s="4" customFormat="1" ht="15.7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s="4" customFormat="1" ht="15.7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s="4" customFormat="1" ht="15.75" x14ac:dyDescent="0.25"/>
    <row r="51" spans="1:38" ht="15.7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</sheetData>
  <phoneticPr fontId="0" type="noConversion"/>
  <printOptions horizontalCentered="1" verticalCentered="1"/>
  <pageMargins left="0" right="0" top="0.73" bottom="0.5" header="0.18" footer="0.25"/>
  <pageSetup scale="60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A12" sqref="A12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47" customWidth="1"/>
    <col min="5" max="5" width="13.5703125" style="104" bestFit="1" customWidth="1"/>
    <col min="6" max="6" width="15.42578125" style="104" bestFit="1" customWidth="1"/>
    <col min="7" max="16384" width="9.140625" style="5"/>
  </cols>
  <sheetData>
    <row r="1" spans="1:6" ht="18.75" customHeight="1" x14ac:dyDescent="0.25">
      <c r="A1" s="90" t="s">
        <v>24</v>
      </c>
      <c r="B1" s="89"/>
      <c r="C1" s="4"/>
      <c r="D1" s="83" t="s">
        <v>14</v>
      </c>
    </row>
    <row r="2" spans="1:6" s="81" customFormat="1" ht="39" customHeight="1" x14ac:dyDescent="0.25">
      <c r="A2" s="9"/>
      <c r="B2" s="87"/>
      <c r="C2" s="7"/>
      <c r="D2" s="6"/>
      <c r="E2" s="105"/>
      <c r="F2" s="105"/>
    </row>
    <row r="3" spans="1:6" s="81" customFormat="1" ht="39" customHeight="1" x14ac:dyDescent="0.25">
      <c r="A3" s="80"/>
      <c r="B3" s="86"/>
      <c r="C3" s="4"/>
      <c r="D3" s="6"/>
      <c r="E3" s="105"/>
      <c r="F3" s="105"/>
    </row>
    <row r="4" spans="1:6" s="81" customFormat="1" ht="39" customHeight="1" x14ac:dyDescent="0.25">
      <c r="A4" s="80"/>
      <c r="B4" s="86"/>
      <c r="C4" s="4"/>
      <c r="D4" s="6"/>
      <c r="E4" s="105"/>
      <c r="F4" s="105"/>
    </row>
    <row r="5" spans="1:6" s="81" customFormat="1" ht="55.5" customHeight="1" x14ac:dyDescent="0.25">
      <c r="A5" s="9"/>
      <c r="B5" s="86"/>
      <c r="C5" s="7"/>
      <c r="D5" s="6"/>
      <c r="E5" s="105"/>
      <c r="F5" s="105"/>
    </row>
    <row r="6" spans="1:6" s="81" customFormat="1" ht="39" customHeight="1" x14ac:dyDescent="0.25">
      <c r="A6" s="80"/>
      <c r="B6" s="86"/>
      <c r="C6" s="4"/>
      <c r="D6" s="6"/>
      <c r="E6" s="105"/>
      <c r="F6" s="105"/>
    </row>
    <row r="7" spans="1:6" s="81" customFormat="1" ht="31.5" customHeight="1" x14ac:dyDescent="0.25">
      <c r="A7" s="80"/>
      <c r="B7" s="100"/>
      <c r="C7" s="4"/>
      <c r="D7" s="6"/>
      <c r="E7" s="105"/>
      <c r="F7" s="105"/>
    </row>
    <row r="8" spans="1:6" s="81" customFormat="1" ht="32.25" customHeight="1" x14ac:dyDescent="0.25">
      <c r="A8" s="98" t="s">
        <v>26</v>
      </c>
      <c r="B8" s="99">
        <f>SUM(B2:B7)</f>
        <v>0</v>
      </c>
      <c r="C8" s="7"/>
      <c r="D8" s="6"/>
      <c r="E8" s="105"/>
      <c r="F8" s="105"/>
    </row>
    <row r="9" spans="1:6" s="81" customFormat="1" ht="24" customHeight="1" x14ac:dyDescent="0.25">
      <c r="A9" s="90" t="s">
        <v>25</v>
      </c>
      <c r="B9" s="87"/>
      <c r="C9" s="7"/>
      <c r="D9" s="6"/>
      <c r="E9" s="115" t="s">
        <v>29</v>
      </c>
      <c r="F9" s="115" t="s">
        <v>28</v>
      </c>
    </row>
    <row r="10" spans="1:6" s="81" customFormat="1" ht="55.5" customHeight="1" x14ac:dyDescent="0.2">
      <c r="A10" s="80"/>
      <c r="B10" s="87"/>
      <c r="C10" s="7"/>
      <c r="D10" s="6"/>
      <c r="E10" s="106"/>
      <c r="F10" s="107">
        <f>B10*(1-E10)</f>
        <v>0</v>
      </c>
    </row>
    <row r="11" spans="1:6" s="81" customFormat="1" ht="88.5" customHeight="1" x14ac:dyDescent="0.2">
      <c r="A11" s="80"/>
      <c r="B11" s="85"/>
      <c r="C11" s="7"/>
      <c r="D11" s="6"/>
      <c r="E11" s="106"/>
      <c r="F11" s="108">
        <f>B11*(1-E11)</f>
        <v>0</v>
      </c>
    </row>
    <row r="12" spans="1:6" s="81" customFormat="1" ht="42" customHeight="1" x14ac:dyDescent="0.2">
      <c r="A12" s="80"/>
      <c r="B12" s="85"/>
      <c r="C12" s="7"/>
      <c r="D12" s="6"/>
      <c r="E12" s="106"/>
      <c r="F12" s="108">
        <f>B12*(1-E12)</f>
        <v>0</v>
      </c>
    </row>
    <row r="13" spans="1:6" s="81" customFormat="1" ht="57" customHeight="1" x14ac:dyDescent="0.2">
      <c r="A13" s="80"/>
      <c r="B13" s="85"/>
      <c r="C13" s="7"/>
      <c r="D13" s="6"/>
      <c r="E13" s="106"/>
      <c r="F13" s="108">
        <f>B13*(1-E13)</f>
        <v>0</v>
      </c>
    </row>
    <row r="14" spans="1:6" s="81" customFormat="1" ht="33.75" customHeight="1" x14ac:dyDescent="0.2">
      <c r="A14" s="80"/>
      <c r="B14" s="100"/>
      <c r="C14" s="7"/>
      <c r="D14" s="6"/>
      <c r="E14" s="109"/>
      <c r="F14" s="110">
        <f>B14*(1-E14)</f>
        <v>0</v>
      </c>
    </row>
    <row r="15" spans="1:6" s="81" customFormat="1" ht="38.25" customHeight="1" x14ac:dyDescent="0.2">
      <c r="A15" s="98" t="s">
        <v>26</v>
      </c>
      <c r="B15" s="99">
        <f>SUM(B10:B14)</f>
        <v>0</v>
      </c>
      <c r="E15" s="111" t="s">
        <v>30</v>
      </c>
      <c r="F15" s="112">
        <f>SUM(F10:F14)</f>
        <v>0</v>
      </c>
    </row>
    <row r="16" spans="1:6" ht="24" customHeight="1" thickBot="1" x14ac:dyDescent="0.3">
      <c r="A16" s="11" t="s">
        <v>27</v>
      </c>
      <c r="B16" s="78">
        <f>B15+B8</f>
        <v>0</v>
      </c>
      <c r="D16" s="5"/>
      <c r="E16" s="113" t="s">
        <v>31</v>
      </c>
      <c r="F16" s="114">
        <f>F15+B8</f>
        <v>0</v>
      </c>
    </row>
    <row r="17" spans="1:4" ht="15.75" thickTop="1" x14ac:dyDescent="0.25">
      <c r="A17" s="84"/>
      <c r="B17" s="84"/>
      <c r="C17" s="84"/>
      <c r="D17" s="82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03" t="s">
        <v>32</v>
      </c>
    </row>
    <row r="3" spans="5:5" x14ac:dyDescent="0.2">
      <c r="E3" s="102" t="s">
        <v>33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37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38"/>
      <c r="C1" s="39"/>
      <c r="E1" s="59"/>
      <c r="F1" s="15"/>
      <c r="G1" s="8"/>
      <c r="H1" s="15"/>
      <c r="I1" s="15"/>
    </row>
    <row r="2" spans="1:9" ht="18.75" customHeight="1" x14ac:dyDescent="0.25">
      <c r="A2" s="38" t="s">
        <v>35</v>
      </c>
      <c r="C2" s="39"/>
      <c r="E2" s="59"/>
      <c r="F2" s="15"/>
      <c r="G2" s="8"/>
      <c r="H2" s="15"/>
      <c r="I2" s="15"/>
    </row>
    <row r="3" spans="1:9" hidden="1" x14ac:dyDescent="0.25">
      <c r="A3" s="38"/>
      <c r="C3" s="39"/>
      <c r="E3" s="59"/>
      <c r="F3" s="15"/>
      <c r="G3" s="8"/>
      <c r="H3" s="15"/>
      <c r="I3" s="15"/>
    </row>
    <row r="4" spans="1:9" ht="9" customHeight="1" x14ac:dyDescent="0.25">
      <c r="A4" s="38"/>
      <c r="C4" s="39"/>
      <c r="E4" s="59"/>
      <c r="F4" s="15"/>
      <c r="G4" s="8"/>
      <c r="H4" s="15"/>
      <c r="I4" s="15"/>
    </row>
    <row r="5" spans="1:9" ht="19.5" customHeight="1" x14ac:dyDescent="0.25">
      <c r="A5" s="38" t="s">
        <v>36</v>
      </c>
      <c r="C5" s="39"/>
      <c r="E5" s="59"/>
      <c r="F5" s="15"/>
      <c r="G5" s="8"/>
      <c r="H5" s="15"/>
      <c r="I5" s="15"/>
    </row>
    <row r="6" spans="1:9" ht="9" customHeight="1" x14ac:dyDescent="0.25">
      <c r="A6" s="38"/>
      <c r="C6" s="39"/>
      <c r="E6" s="59"/>
      <c r="F6" s="15"/>
      <c r="G6" s="8"/>
      <c r="H6" s="15"/>
      <c r="I6" s="15"/>
    </row>
    <row r="7" spans="1:9" x14ac:dyDescent="0.25">
      <c r="A7" s="3" t="s">
        <v>37</v>
      </c>
      <c r="B7" s="12"/>
      <c r="C7" s="40"/>
      <c r="D7" s="41"/>
      <c r="E7" s="60"/>
      <c r="F7" s="61"/>
      <c r="G7" s="60"/>
      <c r="H7" s="15"/>
      <c r="I7" s="62"/>
    </row>
    <row r="8" spans="1:9" ht="9" customHeight="1" x14ac:dyDescent="0.25">
      <c r="A8" s="3"/>
      <c r="B8" s="12"/>
      <c r="C8" s="42"/>
      <c r="D8" s="12"/>
      <c r="E8" s="63"/>
      <c r="F8" s="36"/>
      <c r="G8" s="63"/>
      <c r="H8" s="15"/>
      <c r="I8" s="62"/>
    </row>
    <row r="9" spans="1:9" x14ac:dyDescent="0.25">
      <c r="A9" s="3" t="s">
        <v>38</v>
      </c>
      <c r="B9" s="12"/>
      <c r="C9" s="43"/>
      <c r="D9" s="44"/>
      <c r="E9" s="51"/>
      <c r="F9" s="50"/>
      <c r="G9" s="51"/>
      <c r="H9" s="15"/>
      <c r="I9" s="62"/>
    </row>
    <row r="10" spans="1:9" ht="9.75" customHeight="1" x14ac:dyDescent="0.25">
      <c r="A10" s="3"/>
      <c r="B10" s="12"/>
      <c r="C10" s="43"/>
      <c r="D10" s="44"/>
      <c r="E10" s="51"/>
      <c r="F10" s="50"/>
      <c r="G10" s="51"/>
      <c r="H10" s="15"/>
      <c r="I10" s="62"/>
    </row>
    <row r="11" spans="1:9" x14ac:dyDescent="0.25">
      <c r="A11" s="3" t="s">
        <v>39</v>
      </c>
      <c r="B11" s="12"/>
      <c r="C11" s="43"/>
      <c r="D11" s="44"/>
      <c r="E11" s="51"/>
      <c r="F11" s="50"/>
      <c r="G11" s="51"/>
      <c r="H11" s="15"/>
      <c r="I11" s="62"/>
    </row>
    <row r="12" spans="1:9" ht="9" customHeight="1" x14ac:dyDescent="0.25">
      <c r="A12" s="3"/>
      <c r="B12" s="12"/>
      <c r="C12" s="43"/>
      <c r="D12" s="44"/>
      <c r="E12" s="51"/>
      <c r="F12" s="50"/>
      <c r="G12" s="51"/>
      <c r="H12" s="15"/>
      <c r="I12" s="62"/>
    </row>
    <row r="13" spans="1:9" x14ac:dyDescent="0.25">
      <c r="A13" s="3" t="s">
        <v>40</v>
      </c>
      <c r="B13" s="12"/>
      <c r="C13" s="43"/>
      <c r="D13" s="44"/>
      <c r="E13" s="51"/>
      <c r="F13" s="50"/>
      <c r="G13" s="51"/>
      <c r="H13" s="15"/>
      <c r="I13" s="62"/>
    </row>
    <row r="14" spans="1:9" ht="9" customHeight="1" x14ac:dyDescent="0.25">
      <c r="A14" s="3"/>
      <c r="B14" s="12"/>
      <c r="C14" s="43"/>
      <c r="D14" s="44"/>
      <c r="E14" s="51"/>
      <c r="F14" s="50"/>
      <c r="G14" s="51"/>
      <c r="H14" s="15"/>
      <c r="I14" s="62"/>
    </row>
    <row r="15" spans="1:9" x14ac:dyDescent="0.25">
      <c r="A15" s="3" t="s">
        <v>1</v>
      </c>
      <c r="B15" s="12"/>
      <c r="C15" s="43"/>
      <c r="D15" s="44"/>
      <c r="E15" s="51"/>
      <c r="F15" s="50"/>
      <c r="G15" s="51"/>
      <c r="H15" s="15"/>
      <c r="I15" s="62"/>
    </row>
    <row r="16" spans="1:9" ht="9" customHeight="1" x14ac:dyDescent="0.25">
      <c r="A16" s="3"/>
      <c r="B16" s="12"/>
      <c r="C16" s="43"/>
      <c r="D16" s="44"/>
      <c r="E16" s="51"/>
      <c r="F16" s="50"/>
      <c r="G16" s="51"/>
      <c r="H16" s="15"/>
      <c r="I16" s="62"/>
    </row>
    <row r="17" spans="1:9" x14ac:dyDescent="0.25">
      <c r="A17" s="3" t="s">
        <v>41</v>
      </c>
      <c r="B17" s="12"/>
      <c r="C17" s="43"/>
      <c r="D17" s="44"/>
      <c r="E17" s="51"/>
      <c r="F17" s="50"/>
      <c r="G17" s="51"/>
      <c r="H17" s="15"/>
      <c r="I17" s="62"/>
    </row>
    <row r="18" spans="1:9" ht="9" customHeight="1" x14ac:dyDescent="0.25">
      <c r="A18" s="3"/>
      <c r="B18" s="12"/>
      <c r="C18" s="43"/>
      <c r="D18" s="44"/>
      <c r="E18" s="51"/>
      <c r="F18" s="50"/>
      <c r="G18" s="51"/>
      <c r="H18" s="15"/>
      <c r="I18" s="62"/>
    </row>
    <row r="19" spans="1:9" x14ac:dyDescent="0.25">
      <c r="A19" s="3" t="s">
        <v>42</v>
      </c>
      <c r="B19" s="12"/>
      <c r="C19" s="45"/>
      <c r="D19" s="44"/>
      <c r="E19" s="51"/>
      <c r="F19" s="50"/>
      <c r="G19" s="51"/>
      <c r="H19" s="15"/>
      <c r="I19" s="62"/>
    </row>
    <row r="20" spans="1:9" ht="9" customHeight="1" x14ac:dyDescent="0.25">
      <c r="A20" s="3"/>
      <c r="B20" s="12"/>
      <c r="C20" s="45"/>
      <c r="D20" s="44"/>
      <c r="E20" s="51"/>
      <c r="F20" s="50"/>
      <c r="G20" s="51"/>
      <c r="H20" s="15"/>
      <c r="I20" s="62"/>
    </row>
    <row r="21" spans="1:9" x14ac:dyDescent="0.25">
      <c r="A21" s="3" t="s">
        <v>43</v>
      </c>
      <c r="B21" s="12"/>
      <c r="C21" s="45"/>
      <c r="D21" s="44"/>
      <c r="E21" s="51"/>
      <c r="F21" s="50"/>
      <c r="G21" s="51"/>
      <c r="H21" s="15"/>
      <c r="I21" s="62"/>
    </row>
    <row r="22" spans="1:9" ht="9" customHeight="1" x14ac:dyDescent="0.25">
      <c r="A22" s="3"/>
      <c r="B22" s="12"/>
      <c r="C22" s="45"/>
      <c r="D22" s="44"/>
      <c r="E22" s="51"/>
      <c r="F22" s="50"/>
      <c r="G22" s="51"/>
      <c r="H22" s="15"/>
      <c r="I22" s="62"/>
    </row>
    <row r="23" spans="1:9" x14ac:dyDescent="0.25">
      <c r="A23" s="3" t="s">
        <v>44</v>
      </c>
      <c r="B23" s="12"/>
      <c r="C23" s="45"/>
      <c r="D23" s="44"/>
      <c r="E23" s="51"/>
      <c r="F23" s="50"/>
      <c r="G23" s="51"/>
      <c r="H23" s="15"/>
      <c r="I23" s="62"/>
    </row>
    <row r="24" spans="1:9" ht="9" customHeight="1" x14ac:dyDescent="0.25">
      <c r="A24" s="3"/>
      <c r="B24" s="12"/>
      <c r="C24" s="45"/>
      <c r="D24" s="44"/>
      <c r="E24" s="51"/>
      <c r="F24" s="50"/>
      <c r="G24" s="51"/>
      <c r="H24" s="15"/>
      <c r="I24" s="62"/>
    </row>
    <row r="25" spans="1:9" x14ac:dyDescent="0.25">
      <c r="A25" s="3" t="s">
        <v>45</v>
      </c>
      <c r="B25" s="12"/>
      <c r="C25" s="45"/>
      <c r="D25" s="44"/>
      <c r="E25" s="51"/>
      <c r="F25" s="50"/>
      <c r="G25" s="51"/>
      <c r="H25" s="15"/>
      <c r="I25" s="62"/>
    </row>
    <row r="26" spans="1:9" ht="9" customHeight="1" x14ac:dyDescent="0.25">
      <c r="A26" s="3"/>
      <c r="B26" s="12"/>
      <c r="C26" s="45"/>
      <c r="D26" s="44"/>
      <c r="E26" s="51"/>
      <c r="F26" s="50"/>
      <c r="G26" s="51"/>
      <c r="H26" s="15"/>
      <c r="I26" s="62"/>
    </row>
    <row r="27" spans="1:9" ht="15.75" customHeight="1" x14ac:dyDescent="0.25">
      <c r="A27" s="3" t="s">
        <v>46</v>
      </c>
      <c r="B27" s="12"/>
      <c r="C27" s="45"/>
      <c r="D27" s="44"/>
      <c r="E27" s="51"/>
      <c r="F27" s="50"/>
      <c r="G27" s="51"/>
      <c r="H27" s="15"/>
      <c r="I27" s="62"/>
    </row>
    <row r="28" spans="1:9" ht="9" customHeight="1" x14ac:dyDescent="0.25">
      <c r="A28" s="3"/>
      <c r="B28" s="12"/>
      <c r="C28" s="45" t="e">
        <f>#REF!</f>
        <v>#REF!</v>
      </c>
      <c r="D28" s="44"/>
      <c r="E28" s="51"/>
      <c r="F28" s="50"/>
      <c r="G28" s="51"/>
      <c r="H28" s="15"/>
      <c r="I28" s="62"/>
    </row>
    <row r="29" spans="1:9" x14ac:dyDescent="0.2">
      <c r="A29" s="46" t="s">
        <v>47</v>
      </c>
      <c r="B29" s="12"/>
      <c r="C29" s="57">
        <f>SUM(C7:C27)</f>
        <v>0</v>
      </c>
      <c r="D29" s="58"/>
      <c r="E29" s="64"/>
      <c r="F29" s="65"/>
      <c r="G29" s="64"/>
      <c r="H29" s="15"/>
      <c r="I29" s="66"/>
    </row>
    <row r="30" spans="1:9" ht="9" customHeight="1" x14ac:dyDescent="0.2">
      <c r="A30" s="48"/>
      <c r="B30" s="12"/>
      <c r="C30" s="44"/>
      <c r="D30" s="44"/>
      <c r="E30" s="51"/>
      <c r="F30" s="50"/>
      <c r="G30" s="51"/>
      <c r="H30" s="15"/>
      <c r="I30" s="66"/>
    </row>
    <row r="31" spans="1:9" x14ac:dyDescent="0.25">
      <c r="A31"/>
      <c r="B31"/>
      <c r="C31"/>
      <c r="D31"/>
      <c r="E31" s="51"/>
      <c r="F31" s="67"/>
      <c r="G31" s="51"/>
      <c r="H31" s="15"/>
      <c r="I31" s="62"/>
    </row>
    <row r="32" spans="1:9" x14ac:dyDescent="0.25">
      <c r="A32"/>
      <c r="B32"/>
      <c r="C32"/>
      <c r="D32"/>
      <c r="E32" s="51"/>
      <c r="F32" s="50"/>
      <c r="G32" s="51"/>
      <c r="H32" s="15"/>
      <c r="I32" s="62"/>
    </row>
    <row r="33" spans="1:9" x14ac:dyDescent="0.25">
      <c r="A33"/>
      <c r="B33"/>
      <c r="C33"/>
      <c r="D33"/>
      <c r="E33" s="51"/>
      <c r="F33" s="67"/>
      <c r="G33" s="51"/>
      <c r="H33" s="15"/>
      <c r="I33" s="62"/>
    </row>
    <row r="34" spans="1:9" x14ac:dyDescent="0.2">
      <c r="A34"/>
      <c r="B34"/>
      <c r="C34"/>
      <c r="D34"/>
      <c r="E34" s="51"/>
      <c r="F34" s="50"/>
      <c r="G34" s="51"/>
      <c r="H34" s="15"/>
      <c r="I34" s="15"/>
    </row>
    <row r="35" spans="1:9" ht="9" customHeight="1" x14ac:dyDescent="0.2">
      <c r="A35"/>
      <c r="B35"/>
      <c r="C35"/>
      <c r="D35"/>
      <c r="E35" s="51"/>
      <c r="F35" s="50"/>
      <c r="G35" s="51"/>
      <c r="H35" s="15"/>
      <c r="I35" s="15"/>
    </row>
    <row r="36" spans="1:9" x14ac:dyDescent="0.2">
      <c r="A36"/>
      <c r="B36"/>
      <c r="C36"/>
      <c r="D36"/>
      <c r="E36" s="51"/>
      <c r="F36" s="50"/>
      <c r="G36" s="51"/>
      <c r="H36" s="15"/>
      <c r="I36" s="15"/>
    </row>
    <row r="37" spans="1:9" ht="9" customHeight="1" x14ac:dyDescent="0.2">
      <c r="A37"/>
      <c r="B37"/>
      <c r="C37"/>
      <c r="D37"/>
      <c r="E37" s="51"/>
      <c r="F37" s="50"/>
      <c r="G37" s="51"/>
      <c r="H37" s="15"/>
      <c r="I37" s="15"/>
    </row>
    <row r="38" spans="1:9" x14ac:dyDescent="0.25">
      <c r="A38"/>
      <c r="B38"/>
      <c r="C38"/>
      <c r="D38"/>
      <c r="E38" s="51"/>
      <c r="F38" s="50"/>
      <c r="G38" s="51"/>
      <c r="H38" s="15"/>
      <c r="I38" s="62"/>
    </row>
    <row r="39" spans="1:9" ht="9" customHeight="1" x14ac:dyDescent="0.2">
      <c r="A39"/>
      <c r="B39"/>
      <c r="C39"/>
      <c r="D39"/>
      <c r="E39" s="16"/>
      <c r="F39" s="36"/>
      <c r="G39" s="16"/>
      <c r="H39" s="15"/>
      <c r="I39" s="15"/>
    </row>
    <row r="40" spans="1:9" x14ac:dyDescent="0.2">
      <c r="A40"/>
      <c r="B40"/>
      <c r="C40"/>
      <c r="D40"/>
      <c r="E40" s="68"/>
      <c r="F40" s="69"/>
      <c r="G40" s="68"/>
      <c r="H40" s="15"/>
      <c r="I40" s="15"/>
    </row>
    <row r="41" spans="1:9" x14ac:dyDescent="0.25">
      <c r="A41"/>
      <c r="B41"/>
      <c r="C41"/>
      <c r="D41"/>
      <c r="E41" s="59"/>
      <c r="F41" s="15"/>
      <c r="G41" s="59"/>
      <c r="H41" s="15"/>
      <c r="I41" s="15"/>
    </row>
    <row r="42" spans="1:9" x14ac:dyDescent="0.25">
      <c r="A42"/>
      <c r="B42"/>
      <c r="C42"/>
      <c r="D42"/>
      <c r="E42" s="59"/>
      <c r="F42" s="15"/>
      <c r="G42" s="59"/>
      <c r="H42" s="15"/>
      <c r="I42" s="15"/>
    </row>
    <row r="43" spans="1:9" x14ac:dyDescent="0.25">
      <c r="A43"/>
      <c r="B43"/>
      <c r="C43"/>
      <c r="D43"/>
      <c r="E43" s="59"/>
      <c r="F43" s="15"/>
      <c r="G43" s="59"/>
      <c r="H43" s="15"/>
      <c r="I43" s="15"/>
    </row>
    <row r="44" spans="1:9" x14ac:dyDescent="0.25">
      <c r="A44"/>
      <c r="B44"/>
      <c r="C44"/>
      <c r="D44"/>
      <c r="E44" s="59"/>
      <c r="F44" s="15"/>
      <c r="G44" s="59"/>
      <c r="H44" s="15"/>
      <c r="I44" s="15"/>
    </row>
    <row r="45" spans="1:9" x14ac:dyDescent="0.25">
      <c r="A45" s="53"/>
      <c r="E45" s="59"/>
      <c r="F45" s="15"/>
      <c r="G45" s="59"/>
      <c r="H45" s="15"/>
      <c r="I45" s="15"/>
    </row>
    <row r="46" spans="1:9" x14ac:dyDescent="0.25">
      <c r="E46" s="59"/>
      <c r="F46" s="15"/>
      <c r="G46" s="8"/>
      <c r="H46" s="15"/>
      <c r="I46" s="15"/>
    </row>
    <row r="47" spans="1:9" hidden="1" x14ac:dyDescent="0.25">
      <c r="A47" s="54" t="s">
        <v>9</v>
      </c>
      <c r="E47" s="59"/>
      <c r="F47" s="15"/>
      <c r="G47" s="59"/>
      <c r="H47" s="15"/>
      <c r="I47" s="15"/>
    </row>
    <row r="48" spans="1:9" x14ac:dyDescent="0.25">
      <c r="E48" s="59"/>
      <c r="F48" s="15"/>
      <c r="G48" s="59"/>
      <c r="H48" s="15"/>
      <c r="I48" s="15"/>
    </row>
    <row r="49" spans="1:9" x14ac:dyDescent="0.25">
      <c r="A49" s="13"/>
      <c r="E49" s="59"/>
      <c r="F49" s="15"/>
      <c r="G49" s="59"/>
      <c r="H49" s="15"/>
      <c r="I49" s="15"/>
    </row>
    <row r="50" spans="1:9" x14ac:dyDescent="0.25">
      <c r="A50" s="13"/>
      <c r="E50" s="59"/>
      <c r="F50" s="15"/>
      <c r="G50" s="59"/>
      <c r="H50" s="15"/>
      <c r="I50" s="15"/>
    </row>
    <row r="51" spans="1:9" x14ac:dyDescent="0.25">
      <c r="A51" s="13"/>
      <c r="E51" s="59"/>
      <c r="F51" s="15"/>
      <c r="G51" s="59"/>
      <c r="H51" s="15"/>
      <c r="I51" s="15"/>
    </row>
    <row r="52" spans="1:9" x14ac:dyDescent="0.25">
      <c r="A52" s="13"/>
      <c r="E52" s="59"/>
      <c r="F52" s="15"/>
      <c r="G52" s="59"/>
      <c r="H52" s="15"/>
      <c r="I52" s="15"/>
    </row>
    <row r="53" spans="1:9" x14ac:dyDescent="0.25">
      <c r="E53" s="59"/>
      <c r="F53" s="15"/>
      <c r="G53" s="59"/>
      <c r="H53" s="15"/>
      <c r="I53" s="15"/>
    </row>
    <row r="54" spans="1:9" x14ac:dyDescent="0.25">
      <c r="E54" s="59"/>
      <c r="F54" s="15"/>
      <c r="G54" s="59"/>
      <c r="H54" s="15"/>
      <c r="I54" s="15"/>
    </row>
    <row r="55" spans="1:9" x14ac:dyDescent="0.25">
      <c r="E55" s="59"/>
      <c r="F55" s="15"/>
      <c r="G55" s="59"/>
      <c r="H55" s="15"/>
      <c r="I55" s="15"/>
    </row>
    <row r="56" spans="1:9" x14ac:dyDescent="0.25">
      <c r="E56" s="59"/>
      <c r="F56" s="15"/>
      <c r="G56" s="59"/>
      <c r="H56" s="15"/>
      <c r="I56" s="15"/>
    </row>
    <row r="57" spans="1:9" x14ac:dyDescent="0.25">
      <c r="E57" s="59"/>
      <c r="F57" s="15"/>
      <c r="G57" s="59"/>
      <c r="H57" s="15"/>
      <c r="I57" s="15"/>
    </row>
    <row r="58" spans="1:9" x14ac:dyDescent="0.25">
      <c r="E58" s="59"/>
      <c r="F58" s="15"/>
      <c r="G58" s="59"/>
      <c r="H58" s="15"/>
      <c r="I58" s="15"/>
    </row>
    <row r="59" spans="1:9" x14ac:dyDescent="0.25">
      <c r="E59" s="59"/>
      <c r="F59" s="15"/>
      <c r="G59" s="59"/>
      <c r="H59" s="15"/>
      <c r="I59" s="15"/>
    </row>
    <row r="60" spans="1:9" x14ac:dyDescent="0.25">
      <c r="E60" s="59"/>
      <c r="F60" s="15"/>
      <c r="G60" s="59"/>
      <c r="H60" s="15"/>
      <c r="I60" s="15"/>
    </row>
    <row r="61" spans="1:9" x14ac:dyDescent="0.25">
      <c r="E61" s="59"/>
      <c r="F61" s="15"/>
      <c r="G61" s="59"/>
      <c r="H61" s="15"/>
      <c r="I61" s="15"/>
    </row>
    <row r="62" spans="1:9" x14ac:dyDescent="0.25">
      <c r="E62" s="59"/>
      <c r="F62" s="15"/>
      <c r="G62" s="59"/>
      <c r="H62" s="15"/>
      <c r="I62" s="15"/>
    </row>
    <row r="63" spans="1:9" x14ac:dyDescent="0.25">
      <c r="E63" s="59"/>
      <c r="F63" s="15"/>
      <c r="G63" s="59"/>
      <c r="H63" s="15"/>
      <c r="I63" s="15"/>
    </row>
    <row r="64" spans="1:9" x14ac:dyDescent="0.25">
      <c r="E64" s="59"/>
      <c r="F64" s="15"/>
      <c r="G64" s="59"/>
      <c r="H64" s="15"/>
      <c r="I64" s="15"/>
    </row>
    <row r="65" spans="5:9" x14ac:dyDescent="0.25">
      <c r="E65" s="59"/>
      <c r="F65" s="15"/>
      <c r="G65" s="59"/>
      <c r="H65" s="15"/>
      <c r="I65" s="15"/>
    </row>
    <row r="66" spans="5:9" x14ac:dyDescent="0.25">
      <c r="E66" s="59"/>
      <c r="F66" s="15"/>
      <c r="G66" s="59"/>
      <c r="H66" s="15"/>
      <c r="I66" s="15"/>
    </row>
    <row r="67" spans="5:9" x14ac:dyDescent="0.25">
      <c r="E67" s="59"/>
      <c r="F67" s="15"/>
      <c r="G67" s="59"/>
      <c r="H67" s="15"/>
      <c r="I67" s="15"/>
    </row>
    <row r="68" spans="5:9" x14ac:dyDescent="0.25">
      <c r="E68" s="59"/>
      <c r="F68" s="15"/>
      <c r="G68" s="59"/>
      <c r="H68" s="15"/>
      <c r="I68" s="15"/>
    </row>
    <row r="69" spans="5:9" x14ac:dyDescent="0.25">
      <c r="E69" s="59"/>
      <c r="F69" s="15"/>
      <c r="G69" s="59"/>
      <c r="H69" s="15"/>
      <c r="I69" s="15"/>
    </row>
    <row r="70" spans="5:9" x14ac:dyDescent="0.25">
      <c r="E70" s="59"/>
      <c r="F70" s="15"/>
      <c r="G70" s="59"/>
      <c r="H70" s="15"/>
      <c r="I70" s="15"/>
    </row>
    <row r="71" spans="5:9" x14ac:dyDescent="0.25">
      <c r="E71" s="59"/>
      <c r="F71" s="15"/>
      <c r="G71" s="59"/>
      <c r="H71" s="15"/>
      <c r="I71" s="15"/>
    </row>
    <row r="72" spans="5:9" x14ac:dyDescent="0.25">
      <c r="E72" s="59"/>
      <c r="F72" s="15"/>
      <c r="G72" s="59"/>
      <c r="H72" s="15"/>
      <c r="I72" s="15"/>
    </row>
    <row r="73" spans="5:9" x14ac:dyDescent="0.25">
      <c r="E73" s="59"/>
      <c r="F73" s="15"/>
      <c r="G73" s="59"/>
      <c r="H73" s="15"/>
      <c r="I73" s="15"/>
    </row>
    <row r="74" spans="5:9" x14ac:dyDescent="0.25">
      <c r="E74" s="59"/>
      <c r="F74" s="15"/>
      <c r="G74" s="59"/>
      <c r="H74" s="15"/>
      <c r="I74" s="15"/>
    </row>
    <row r="75" spans="5:9" x14ac:dyDescent="0.25">
      <c r="E75" s="59"/>
      <c r="F75" s="15"/>
      <c r="G75" s="59"/>
      <c r="H75" s="15"/>
      <c r="I75" s="15"/>
    </row>
    <row r="76" spans="5:9" x14ac:dyDescent="0.25">
      <c r="E76" s="59"/>
      <c r="F76" s="15"/>
      <c r="G76" s="59"/>
      <c r="H76" s="15"/>
      <c r="I76" s="15"/>
    </row>
    <row r="77" spans="5:9" x14ac:dyDescent="0.25">
      <c r="E77" s="59"/>
      <c r="F77" s="15"/>
      <c r="G77" s="59"/>
      <c r="H77" s="15"/>
      <c r="I77" s="15"/>
    </row>
    <row r="78" spans="5:9" x14ac:dyDescent="0.25">
      <c r="E78" s="59"/>
      <c r="F78" s="15"/>
      <c r="G78" s="59"/>
      <c r="H78" s="15"/>
      <c r="I78" s="15"/>
    </row>
    <row r="79" spans="5:9" x14ac:dyDescent="0.25">
      <c r="E79" s="59"/>
      <c r="F79" s="15"/>
      <c r="G79" s="59"/>
      <c r="H79" s="15"/>
      <c r="I79" s="15"/>
    </row>
    <row r="80" spans="5:9" x14ac:dyDescent="0.25">
      <c r="E80" s="59"/>
      <c r="F80" s="15"/>
      <c r="G80" s="59"/>
      <c r="H80" s="15"/>
      <c r="I80" s="15"/>
    </row>
    <row r="81" spans="5:9" x14ac:dyDescent="0.25">
      <c r="E81" s="59"/>
      <c r="F81" s="15"/>
      <c r="G81" s="59"/>
      <c r="H81" s="15"/>
      <c r="I81" s="15"/>
    </row>
    <row r="82" spans="5:9" x14ac:dyDescent="0.25">
      <c r="E82" s="59"/>
      <c r="F82" s="15"/>
      <c r="G82" s="59"/>
      <c r="H82" s="15"/>
      <c r="I82" s="15"/>
    </row>
    <row r="83" spans="5:9" x14ac:dyDescent="0.25">
      <c r="E83" s="59"/>
      <c r="F83" s="15"/>
      <c r="G83" s="59"/>
      <c r="H83" s="15"/>
      <c r="I83" s="15"/>
    </row>
    <row r="84" spans="5:9" x14ac:dyDescent="0.25">
      <c r="E84" s="59"/>
      <c r="F84" s="15"/>
      <c r="G84" s="59"/>
      <c r="H84" s="15"/>
      <c r="I84" s="15"/>
    </row>
    <row r="85" spans="5:9" x14ac:dyDescent="0.25">
      <c r="E85" s="59"/>
      <c r="F85" s="15"/>
      <c r="G85" s="59"/>
      <c r="H85" s="15"/>
      <c r="I85" s="15"/>
    </row>
    <row r="86" spans="5:9" x14ac:dyDescent="0.25">
      <c r="E86" s="59"/>
      <c r="F86" s="15"/>
      <c r="G86" s="59"/>
      <c r="H86" s="15"/>
      <c r="I86" s="15"/>
    </row>
    <row r="87" spans="5:9" x14ac:dyDescent="0.25">
      <c r="E87" s="59"/>
      <c r="F87" s="15"/>
      <c r="G87" s="59"/>
      <c r="H87" s="15"/>
      <c r="I87" s="15"/>
    </row>
    <row r="88" spans="5:9" x14ac:dyDescent="0.25">
      <c r="E88" s="59"/>
      <c r="F88" s="15"/>
      <c r="G88" s="59"/>
      <c r="H88" s="15"/>
      <c r="I88" s="15"/>
    </row>
    <row r="89" spans="5:9" x14ac:dyDescent="0.25">
      <c r="E89" s="59"/>
      <c r="F89" s="15"/>
      <c r="G89" s="59"/>
      <c r="H89" s="15"/>
      <c r="I89" s="15"/>
    </row>
    <row r="90" spans="5:9" x14ac:dyDescent="0.25">
      <c r="E90" s="59"/>
      <c r="F90" s="15"/>
      <c r="G90" s="59"/>
      <c r="H90" s="15"/>
      <c r="I90" s="15"/>
    </row>
    <row r="91" spans="5:9" x14ac:dyDescent="0.25">
      <c r="E91" s="59"/>
      <c r="F91" s="15"/>
      <c r="G91" s="59"/>
      <c r="H91" s="15"/>
      <c r="I91" s="15"/>
    </row>
    <row r="92" spans="5:9" x14ac:dyDescent="0.25">
      <c r="E92" s="59"/>
      <c r="F92" s="15"/>
      <c r="G92" s="59"/>
      <c r="H92" s="15"/>
      <c r="I92" s="15"/>
    </row>
    <row r="93" spans="5:9" x14ac:dyDescent="0.25">
      <c r="E93" s="59"/>
      <c r="F93" s="15"/>
      <c r="G93" s="59"/>
      <c r="H93" s="15"/>
      <c r="I93" s="15"/>
    </row>
    <row r="94" spans="5:9" x14ac:dyDescent="0.25">
      <c r="E94" s="59"/>
      <c r="F94" s="15"/>
      <c r="G94" s="59"/>
      <c r="H94" s="15"/>
      <c r="I94" s="15"/>
    </row>
    <row r="95" spans="5:9" x14ac:dyDescent="0.25">
      <c r="E95" s="59"/>
      <c r="F95" s="15"/>
      <c r="G95" s="59"/>
      <c r="H95" s="15"/>
      <c r="I95" s="15"/>
    </row>
    <row r="96" spans="5:9" x14ac:dyDescent="0.25">
      <c r="E96" s="59"/>
      <c r="F96" s="15"/>
      <c r="G96" s="59"/>
      <c r="H96" s="15"/>
      <c r="I96" s="15"/>
    </row>
    <row r="97" spans="5:9" x14ac:dyDescent="0.25">
      <c r="E97" s="59"/>
      <c r="F97" s="15"/>
      <c r="G97" s="59"/>
      <c r="H97" s="15"/>
      <c r="I97" s="15"/>
    </row>
    <row r="98" spans="5:9" x14ac:dyDescent="0.25">
      <c r="E98" s="59"/>
      <c r="F98" s="15"/>
      <c r="G98" s="59"/>
      <c r="H98" s="15"/>
      <c r="I98" s="15"/>
    </row>
    <row r="99" spans="5:9" x14ac:dyDescent="0.25">
      <c r="E99" s="59"/>
      <c r="F99" s="15"/>
      <c r="G99" s="59"/>
      <c r="H99" s="15"/>
      <c r="I99" s="15"/>
    </row>
    <row r="100" spans="5:9" x14ac:dyDescent="0.25">
      <c r="E100" s="59"/>
      <c r="F100" s="15"/>
      <c r="G100" s="59"/>
      <c r="H100" s="15"/>
      <c r="I100" s="15"/>
    </row>
    <row r="101" spans="5:9" x14ac:dyDescent="0.25">
      <c r="E101" s="59"/>
      <c r="F101" s="15"/>
      <c r="G101" s="59"/>
      <c r="H101" s="15"/>
      <c r="I101" s="15"/>
    </row>
    <row r="102" spans="5:9" x14ac:dyDescent="0.25">
      <c r="E102" s="59"/>
      <c r="F102" s="15"/>
      <c r="G102" s="59"/>
      <c r="H102" s="15"/>
      <c r="I102" s="15"/>
    </row>
    <row r="103" spans="5:9" x14ac:dyDescent="0.25">
      <c r="E103" s="59"/>
      <c r="F103" s="15"/>
      <c r="G103" s="59"/>
      <c r="H103" s="15"/>
      <c r="I103" s="15"/>
    </row>
    <row r="104" spans="5:9" x14ac:dyDescent="0.25">
      <c r="E104" s="59"/>
      <c r="F104" s="15"/>
      <c r="G104" s="59"/>
      <c r="H104" s="15"/>
      <c r="I104" s="15"/>
    </row>
    <row r="105" spans="5:9" x14ac:dyDescent="0.25">
      <c r="E105" s="59"/>
      <c r="F105" s="15"/>
      <c r="G105" s="59"/>
      <c r="H105" s="15"/>
      <c r="I105" s="15"/>
    </row>
    <row r="106" spans="5:9" x14ac:dyDescent="0.25">
      <c r="E106" s="59"/>
      <c r="F106" s="15"/>
      <c r="G106" s="59"/>
      <c r="H106" s="15"/>
      <c r="I106" s="15"/>
    </row>
    <row r="107" spans="5:9" x14ac:dyDescent="0.25">
      <c r="E107" s="59"/>
      <c r="F107" s="15"/>
      <c r="G107" s="59"/>
      <c r="H107" s="15"/>
      <c r="I107" s="15"/>
    </row>
    <row r="108" spans="5:9" x14ac:dyDescent="0.25">
      <c r="E108" s="59"/>
      <c r="F108" s="15"/>
      <c r="G108" s="59"/>
      <c r="H108" s="15"/>
      <c r="I108" s="15"/>
    </row>
    <row r="109" spans="5:9" x14ac:dyDescent="0.25">
      <c r="E109" s="59"/>
      <c r="F109" s="15"/>
      <c r="G109" s="59"/>
      <c r="H109" s="15"/>
      <c r="I109" s="15"/>
    </row>
    <row r="110" spans="5:9" x14ac:dyDescent="0.25">
      <c r="E110" s="59"/>
      <c r="F110" s="15"/>
      <c r="G110" s="59"/>
      <c r="H110" s="15"/>
      <c r="I110" s="15"/>
    </row>
    <row r="111" spans="5:9" x14ac:dyDescent="0.25">
      <c r="E111" s="59"/>
      <c r="F111" s="15"/>
      <c r="G111" s="59"/>
      <c r="H111" s="15"/>
      <c r="I111" s="15"/>
    </row>
    <row r="112" spans="5:9" x14ac:dyDescent="0.25">
      <c r="E112" s="59"/>
      <c r="F112" s="15"/>
      <c r="G112" s="59"/>
      <c r="H112" s="15"/>
      <c r="I112" s="15"/>
    </row>
    <row r="113" spans="5:9" x14ac:dyDescent="0.25">
      <c r="E113" s="59"/>
      <c r="F113" s="15"/>
      <c r="G113" s="59"/>
      <c r="H113" s="15"/>
      <c r="I113" s="15"/>
    </row>
    <row r="114" spans="5:9" x14ac:dyDescent="0.25">
      <c r="E114" s="59"/>
      <c r="F114" s="15"/>
      <c r="G114" s="59"/>
      <c r="H114" s="15"/>
      <c r="I114" s="15"/>
    </row>
    <row r="115" spans="5:9" x14ac:dyDescent="0.25">
      <c r="E115" s="59"/>
      <c r="F115" s="15"/>
      <c r="G115" s="59"/>
      <c r="H115" s="15"/>
      <c r="I115" s="15"/>
    </row>
    <row r="116" spans="5:9" x14ac:dyDescent="0.25">
      <c r="E116" s="59"/>
      <c r="F116" s="15"/>
      <c r="G116" s="59"/>
      <c r="H116" s="15"/>
      <c r="I116" s="15"/>
    </row>
    <row r="117" spans="5:9" x14ac:dyDescent="0.25">
      <c r="E117" s="59"/>
      <c r="F117" s="15"/>
      <c r="G117" s="59"/>
      <c r="H117" s="15"/>
      <c r="I117" s="15"/>
    </row>
    <row r="118" spans="5:9" x14ac:dyDescent="0.25">
      <c r="E118" s="59"/>
      <c r="F118" s="15"/>
      <c r="G118" s="59"/>
      <c r="H118" s="15"/>
      <c r="I118" s="15"/>
    </row>
    <row r="119" spans="5:9" x14ac:dyDescent="0.25">
      <c r="E119" s="59"/>
      <c r="F119" s="15"/>
      <c r="G119" s="59"/>
      <c r="H119" s="15"/>
      <c r="I119" s="15"/>
    </row>
    <row r="120" spans="5:9" x14ac:dyDescent="0.25">
      <c r="E120" s="59"/>
      <c r="F120" s="15"/>
      <c r="G120" s="8"/>
      <c r="H120" s="15"/>
      <c r="I120" s="15"/>
    </row>
    <row r="121" spans="5:9" x14ac:dyDescent="0.25">
      <c r="E121" s="59"/>
      <c r="F121" s="15"/>
      <c r="G121" s="8"/>
      <c r="H121" s="15"/>
      <c r="I121" s="15"/>
    </row>
    <row r="122" spans="5:9" x14ac:dyDescent="0.25">
      <c r="E122" s="59"/>
      <c r="F122" s="15"/>
      <c r="G122" s="8"/>
      <c r="H122" s="15"/>
      <c r="I122" s="15"/>
    </row>
    <row r="123" spans="5:9" x14ac:dyDescent="0.25">
      <c r="E123" s="59"/>
      <c r="F123" s="15"/>
      <c r="G123" s="8"/>
      <c r="H123" s="15"/>
      <c r="I123" s="15"/>
    </row>
    <row r="124" spans="5:9" x14ac:dyDescent="0.25">
      <c r="E124" s="59"/>
      <c r="F124" s="15"/>
      <c r="G124" s="8"/>
      <c r="H124" s="15"/>
      <c r="I124" s="15"/>
    </row>
    <row r="125" spans="5:9" x14ac:dyDescent="0.25">
      <c r="E125" s="59"/>
      <c r="F125" s="15"/>
      <c r="G125" s="8"/>
      <c r="H125" s="15"/>
      <c r="I125" s="15"/>
    </row>
    <row r="126" spans="5:9" x14ac:dyDescent="0.25">
      <c r="E126" s="59"/>
      <c r="F126" s="15"/>
      <c r="G126" s="8"/>
      <c r="H126" s="15"/>
      <c r="I126" s="15"/>
    </row>
    <row r="127" spans="5:9" x14ac:dyDescent="0.25">
      <c r="E127" s="59"/>
      <c r="F127" s="15"/>
      <c r="G127" s="8"/>
      <c r="H127" s="15"/>
      <c r="I127" s="15"/>
    </row>
    <row r="128" spans="5:9" x14ac:dyDescent="0.25">
      <c r="E128" s="59"/>
      <c r="F128" s="15"/>
      <c r="G128" s="8"/>
      <c r="H128" s="15"/>
      <c r="I128" s="15"/>
    </row>
    <row r="129" spans="5:9" x14ac:dyDescent="0.25">
      <c r="E129" s="59"/>
      <c r="F129" s="15"/>
      <c r="G129" s="8"/>
      <c r="H129" s="15"/>
      <c r="I129" s="15"/>
    </row>
    <row r="130" spans="5:9" x14ac:dyDescent="0.25">
      <c r="E130" s="59"/>
      <c r="F130" s="15"/>
      <c r="G130" s="8"/>
      <c r="H130" s="15"/>
      <c r="I130" s="15"/>
    </row>
    <row r="131" spans="5:9" x14ac:dyDescent="0.25">
      <c r="E131" s="59"/>
      <c r="F131" s="15"/>
      <c r="G131" s="8"/>
      <c r="H131" s="15"/>
      <c r="I131" s="15"/>
    </row>
    <row r="132" spans="5:9" x14ac:dyDescent="0.25">
      <c r="E132" s="59"/>
      <c r="F132" s="15"/>
      <c r="G132" s="8"/>
      <c r="H132" s="15"/>
      <c r="I132" s="15"/>
    </row>
    <row r="133" spans="5:9" x14ac:dyDescent="0.25">
      <c r="E133" s="59"/>
      <c r="F133" s="15"/>
      <c r="G133" s="8"/>
      <c r="H133" s="15"/>
      <c r="I133" s="15"/>
    </row>
    <row r="134" spans="5:9" x14ac:dyDescent="0.25">
      <c r="E134" s="59"/>
      <c r="F134" s="15"/>
      <c r="G134" s="8"/>
      <c r="H134" s="15"/>
      <c r="I134" s="15"/>
    </row>
    <row r="135" spans="5:9" x14ac:dyDescent="0.25">
      <c r="E135" s="59"/>
      <c r="F135" s="15"/>
      <c r="G135" s="8"/>
      <c r="H135" s="15"/>
      <c r="I135" s="15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37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3.7109375" style="5" customWidth="1"/>
    <col min="5" max="5" width="1.5703125" style="5" customWidth="1"/>
    <col min="6" max="6" width="3.7109375" style="5" customWidth="1"/>
    <col min="7" max="7" width="9.7109375" style="5" customWidth="1"/>
    <col min="8" max="8" width="3.7109375" style="5" customWidth="1"/>
    <col min="9" max="9" width="9.7109375" style="5" customWidth="1"/>
    <col min="10" max="10" width="3.7109375" style="5" customWidth="1"/>
    <col min="11" max="11" width="9.7109375" style="5" customWidth="1"/>
    <col min="12" max="12" width="2.7109375" style="5" customWidth="1"/>
    <col min="13" max="16384" width="9.140625" style="5"/>
  </cols>
  <sheetData>
    <row r="3" spans="1:13" ht="18.75" customHeight="1" x14ac:dyDescent="0.25">
      <c r="C3" s="14" t="s">
        <v>56</v>
      </c>
      <c r="D3" s="34"/>
      <c r="E3"/>
      <c r="F3"/>
      <c r="G3"/>
      <c r="H3"/>
      <c r="I3"/>
      <c r="J3"/>
      <c r="K3"/>
      <c r="L3"/>
      <c r="M3"/>
    </row>
    <row r="4" spans="1:13" ht="15.75" hidden="1" x14ac:dyDescent="0.25">
      <c r="A4" s="38"/>
      <c r="C4" s="39"/>
      <c r="E4"/>
      <c r="F4"/>
      <c r="G4"/>
      <c r="H4"/>
      <c r="I4"/>
      <c r="J4"/>
      <c r="K4"/>
      <c r="L4"/>
      <c r="M4"/>
    </row>
    <row r="5" spans="1:13" ht="18.75" customHeight="1" x14ac:dyDescent="0.25">
      <c r="A5" s="38" t="s">
        <v>0</v>
      </c>
      <c r="C5" s="35" t="s">
        <v>8</v>
      </c>
      <c r="E5"/>
      <c r="F5"/>
      <c r="G5"/>
      <c r="H5"/>
      <c r="I5"/>
      <c r="J5"/>
      <c r="K5"/>
      <c r="L5"/>
      <c r="M5"/>
    </row>
    <row r="6" spans="1:13" ht="15.75" hidden="1" x14ac:dyDescent="0.25">
      <c r="A6" s="38"/>
      <c r="C6" s="39"/>
      <c r="E6"/>
      <c r="F6"/>
      <c r="G6"/>
      <c r="H6"/>
      <c r="I6"/>
      <c r="J6"/>
      <c r="K6"/>
      <c r="L6"/>
      <c r="M6"/>
    </row>
    <row r="7" spans="1:13" ht="9" customHeight="1" x14ac:dyDescent="0.25">
      <c r="A7" s="38"/>
      <c r="C7" s="39"/>
      <c r="E7"/>
      <c r="F7"/>
      <c r="G7"/>
      <c r="H7"/>
      <c r="I7"/>
      <c r="J7"/>
      <c r="K7"/>
      <c r="L7"/>
      <c r="M7"/>
    </row>
    <row r="8" spans="1:13" ht="15.75" x14ac:dyDescent="0.2">
      <c r="A8" s="121" t="s">
        <v>105</v>
      </c>
      <c r="B8" s="12"/>
      <c r="C8" s="40">
        <v>500.4</v>
      </c>
      <c r="D8" s="70"/>
      <c r="E8"/>
      <c r="F8"/>
      <c r="G8"/>
      <c r="H8"/>
      <c r="I8"/>
      <c r="J8"/>
      <c r="K8"/>
      <c r="L8"/>
      <c r="M8"/>
    </row>
    <row r="9" spans="1:13" ht="15.75" x14ac:dyDescent="0.2">
      <c r="A9" s="3" t="s">
        <v>48</v>
      </c>
      <c r="B9" s="12"/>
      <c r="C9" s="72"/>
      <c r="D9" s="73"/>
      <c r="E9"/>
      <c r="F9"/>
      <c r="G9"/>
      <c r="H9"/>
      <c r="I9"/>
      <c r="J9"/>
      <c r="K9"/>
      <c r="L9"/>
      <c r="M9"/>
    </row>
    <row r="10" spans="1:13" ht="15.75" x14ac:dyDescent="0.2">
      <c r="A10" s="3" t="s">
        <v>49</v>
      </c>
      <c r="B10" s="12"/>
      <c r="C10" s="72"/>
      <c r="D10" s="73"/>
      <c r="E10"/>
      <c r="F10"/>
      <c r="G10"/>
      <c r="H10"/>
      <c r="I10"/>
      <c r="J10"/>
      <c r="K10"/>
      <c r="L10"/>
      <c r="M10"/>
    </row>
    <row r="11" spans="1:13" ht="15.75" x14ac:dyDescent="0.2">
      <c r="A11" s="3" t="s">
        <v>50</v>
      </c>
      <c r="B11" s="12"/>
      <c r="C11" s="72">
        <v>0</v>
      </c>
      <c r="D11" s="73"/>
      <c r="E11"/>
      <c r="F11"/>
      <c r="G11"/>
      <c r="H11"/>
      <c r="I11"/>
      <c r="J11"/>
      <c r="K11"/>
      <c r="L11"/>
      <c r="M11"/>
    </row>
    <row r="12" spans="1:13" ht="15.75" x14ac:dyDescent="0.2">
      <c r="A12" s="3" t="s">
        <v>51</v>
      </c>
      <c r="B12" s="12"/>
      <c r="C12" s="72"/>
      <c r="D12" s="73"/>
      <c r="E12"/>
      <c r="F12"/>
      <c r="G12"/>
      <c r="H12"/>
      <c r="I12"/>
      <c r="J12"/>
      <c r="K12"/>
      <c r="L12"/>
      <c r="M12"/>
    </row>
    <row r="13" spans="1:13" ht="15.75" x14ac:dyDescent="0.2">
      <c r="A13" s="3" t="s">
        <v>52</v>
      </c>
      <c r="B13" s="12"/>
      <c r="C13" s="72"/>
      <c r="D13" s="73"/>
      <c r="E13"/>
      <c r="F13"/>
      <c r="G13"/>
      <c r="H13"/>
      <c r="I13"/>
      <c r="J13"/>
      <c r="K13"/>
      <c r="L13"/>
      <c r="M13"/>
    </row>
    <row r="14" spans="1:13" ht="15.75" x14ac:dyDescent="0.2">
      <c r="A14" s="3" t="s">
        <v>53</v>
      </c>
      <c r="B14" s="12"/>
      <c r="C14" s="74"/>
      <c r="D14" s="73"/>
      <c r="E14"/>
      <c r="F14"/>
      <c r="G14"/>
      <c r="H14"/>
      <c r="I14"/>
      <c r="J14"/>
      <c r="K14"/>
      <c r="L14"/>
      <c r="M14"/>
    </row>
    <row r="15" spans="1:13" ht="15.75" x14ac:dyDescent="0.2">
      <c r="A15" s="3" t="s">
        <v>2</v>
      </c>
      <c r="B15" s="12"/>
      <c r="C15" s="74"/>
      <c r="D15" s="73"/>
      <c r="E15"/>
      <c r="F15"/>
      <c r="G15"/>
      <c r="H15"/>
      <c r="I15"/>
      <c r="J15"/>
      <c r="K15"/>
      <c r="L15"/>
      <c r="M15"/>
    </row>
    <row r="16" spans="1:13" ht="9" customHeight="1" x14ac:dyDescent="0.2">
      <c r="A16" s="3"/>
      <c r="B16" s="12"/>
      <c r="C16" s="74"/>
      <c r="D16" s="73"/>
      <c r="E16"/>
      <c r="F16"/>
      <c r="G16"/>
      <c r="H16"/>
      <c r="I16"/>
      <c r="J16"/>
      <c r="K16"/>
      <c r="L16"/>
      <c r="M16"/>
    </row>
    <row r="17" spans="1:13" ht="15.75" x14ac:dyDescent="0.2">
      <c r="A17" s="46" t="s">
        <v>3</v>
      </c>
      <c r="B17" s="12"/>
      <c r="C17" s="92">
        <f>SUM(C7:C15)</f>
        <v>500.4</v>
      </c>
      <c r="D17" s="93"/>
      <c r="E17"/>
      <c r="F17"/>
      <c r="G17"/>
      <c r="H17"/>
      <c r="I17"/>
      <c r="J17"/>
      <c r="K17"/>
      <c r="L17"/>
      <c r="M17"/>
    </row>
    <row r="18" spans="1:13" ht="9" customHeight="1" x14ac:dyDescent="0.2">
      <c r="A18" s="48"/>
      <c r="B18" s="12"/>
      <c r="C18" s="73"/>
      <c r="D18" s="73"/>
      <c r="E18"/>
      <c r="F18"/>
      <c r="G18"/>
      <c r="H18"/>
      <c r="I18"/>
      <c r="J18"/>
      <c r="K18"/>
      <c r="L18"/>
      <c r="M18"/>
    </row>
    <row r="19" spans="1:13" ht="15.75" x14ac:dyDescent="0.2">
      <c r="A19" s="49" t="s">
        <v>4</v>
      </c>
      <c r="B19" s="12"/>
      <c r="C19" s="74">
        <v>-200.2</v>
      </c>
      <c r="D19" s="73"/>
      <c r="E19"/>
      <c r="F19"/>
      <c r="G19"/>
      <c r="H19"/>
      <c r="I19"/>
      <c r="J19"/>
      <c r="K19"/>
      <c r="L19"/>
      <c r="M19"/>
    </row>
    <row r="20" spans="1:13" ht="15.75" x14ac:dyDescent="0.2">
      <c r="A20" s="48"/>
      <c r="B20" s="12"/>
      <c r="C20" s="74"/>
      <c r="D20" s="73"/>
      <c r="E20"/>
      <c r="F20"/>
      <c r="G20"/>
      <c r="H20"/>
      <c r="I20"/>
      <c r="J20"/>
      <c r="K20"/>
      <c r="L20"/>
      <c r="M20"/>
    </row>
    <row r="21" spans="1:13" ht="15.75" x14ac:dyDescent="0.2">
      <c r="A21" s="49" t="s">
        <v>5</v>
      </c>
      <c r="B21" s="12"/>
      <c r="C21" s="74">
        <v>-51</v>
      </c>
      <c r="D21" s="73"/>
      <c r="E21"/>
      <c r="F21"/>
      <c r="G21"/>
      <c r="H21"/>
      <c r="I21"/>
      <c r="J21"/>
      <c r="K21"/>
      <c r="L21"/>
      <c r="M21"/>
    </row>
    <row r="22" spans="1:13" ht="15.75" x14ac:dyDescent="0.2">
      <c r="A22" s="49" t="s">
        <v>57</v>
      </c>
      <c r="B22" s="12"/>
      <c r="C22" s="74">
        <v>-36.1</v>
      </c>
      <c r="D22" s="75"/>
      <c r="E22"/>
      <c r="F22"/>
      <c r="G22"/>
      <c r="H22"/>
      <c r="I22"/>
      <c r="J22"/>
      <c r="K22"/>
      <c r="L22"/>
      <c r="M22"/>
    </row>
    <row r="23" spans="1:13" ht="15.75" x14ac:dyDescent="0.2">
      <c r="A23" s="49" t="s">
        <v>6</v>
      </c>
      <c r="B23" s="12"/>
      <c r="C23" s="101">
        <v>82.2</v>
      </c>
      <c r="D23" s="75"/>
      <c r="E23"/>
      <c r="F23"/>
      <c r="G23"/>
      <c r="H23"/>
      <c r="I23"/>
      <c r="J23"/>
      <c r="K23"/>
      <c r="L23"/>
      <c r="M23"/>
    </row>
    <row r="24" spans="1:13" ht="9" customHeight="1" x14ac:dyDescent="0.2">
      <c r="A24" s="48"/>
      <c r="B24" s="12"/>
      <c r="C24" s="76"/>
      <c r="D24" s="71"/>
      <c r="E24"/>
      <c r="F24"/>
      <c r="G24"/>
      <c r="H24"/>
      <c r="I24"/>
      <c r="J24"/>
      <c r="K24"/>
      <c r="L24"/>
      <c r="M24"/>
    </row>
    <row r="25" spans="1:13" ht="16.5" thickBot="1" x14ac:dyDescent="0.25">
      <c r="A25" s="49" t="s">
        <v>7</v>
      </c>
      <c r="B25" s="12"/>
      <c r="C25" s="91">
        <f>SUM(C17:C23)</f>
        <v>295.3</v>
      </c>
      <c r="D25" s="77"/>
      <c r="E25"/>
      <c r="F25"/>
      <c r="G25"/>
      <c r="H25"/>
      <c r="I25"/>
      <c r="J25"/>
      <c r="K25"/>
      <c r="L25"/>
      <c r="M25"/>
    </row>
    <row r="26" spans="1:13" ht="16.5" thickTop="1" x14ac:dyDescent="0.25">
      <c r="C26" s="52"/>
      <c r="E26"/>
      <c r="F26"/>
      <c r="G26"/>
      <c r="H26"/>
      <c r="I26"/>
      <c r="J26"/>
      <c r="K26"/>
      <c r="L26"/>
      <c r="M26"/>
    </row>
    <row r="27" spans="1:13" x14ac:dyDescent="0.2">
      <c r="A27" s="13"/>
    </row>
    <row r="28" spans="1:13" x14ac:dyDescent="0.2">
      <c r="A28" s="53"/>
    </row>
    <row r="29" spans="1:13" x14ac:dyDescent="0.2">
      <c r="A29" s="53"/>
    </row>
    <row r="30" spans="1:13" x14ac:dyDescent="0.2">
      <c r="A30" s="53"/>
    </row>
    <row r="32" spans="1:13" hidden="1" x14ac:dyDescent="0.2">
      <c r="A32" s="54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AN40"/>
  <sheetViews>
    <sheetView showGridLines="0" tabSelected="1" workbookViewId="0">
      <pane ySplit="3" topLeftCell="A4" activePane="bottomLeft" state="frozenSplit"/>
      <selection activeCell="A14" sqref="A14"/>
      <selection pane="bottomLeft" activeCell="A14" sqref="A14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2.7109375" style="10" customWidth="1"/>
    <col min="4" max="4" width="2.7109375" style="4" customWidth="1"/>
    <col min="5" max="5" width="14.7109375" style="26" customWidth="1"/>
    <col min="6" max="6" width="2.7109375" style="26" customWidth="1"/>
    <col min="7" max="7" width="1.7109375" style="26" customWidth="1"/>
    <col min="8" max="8" width="2.7109375" style="26" customWidth="1"/>
    <col min="9" max="9" width="7.7109375" style="26" customWidth="1"/>
    <col min="10" max="10" width="2.42578125" style="26" customWidth="1"/>
    <col min="11" max="11" width="7.7109375" style="26" customWidth="1"/>
    <col min="12" max="12" width="1.5703125" style="26" customWidth="1"/>
    <col min="13" max="13" width="7.7109375" style="26" customWidth="1"/>
    <col min="14" max="14" width="1.42578125" style="26" customWidth="1"/>
    <col min="15" max="15" width="7.7109375" style="26" customWidth="1"/>
    <col min="16" max="16" width="2.5703125" style="4" customWidth="1"/>
    <col min="17" max="17" width="7.7109375" style="4" customWidth="1"/>
    <col min="18" max="18" width="1.85546875" style="4" customWidth="1"/>
    <col min="19" max="19" width="7.7109375" style="4" customWidth="1"/>
    <col min="20" max="20" width="1.85546875" style="4" customWidth="1"/>
    <col min="21" max="21" width="7.7109375" style="4" customWidth="1"/>
    <col min="22" max="22" width="1.85546875" style="4" customWidth="1"/>
    <col min="23" max="23" width="7.7109375" style="4" customWidth="1"/>
    <col min="24" max="24" width="1.85546875" style="4" customWidth="1"/>
    <col min="25" max="25" width="7.7109375" style="4" customWidth="1"/>
    <col min="26" max="26" width="1.85546875" style="4" customWidth="1"/>
    <col min="27" max="27" width="7.7109375" style="4" customWidth="1"/>
    <col min="28" max="28" width="1.85546875" style="4" customWidth="1"/>
    <col min="29" max="29" width="7.7109375" style="4" customWidth="1"/>
    <col min="30" max="30" width="1.85546875" style="4" customWidth="1"/>
    <col min="31" max="31" width="7.7109375" style="4" customWidth="1"/>
    <col min="32" max="32" width="1.85546875" style="4" customWidth="1"/>
    <col min="33" max="33" width="7.7109375" style="4" customWidth="1"/>
    <col min="34" max="34" width="1.85546875" style="4" customWidth="1"/>
    <col min="35" max="35" width="7.7109375" style="4" customWidth="1"/>
    <col min="36" max="36" width="1.85546875" style="4" customWidth="1"/>
    <col min="37" max="37" width="7.7109375" style="4" customWidth="1"/>
    <col min="38" max="38" width="1.85546875" style="4" customWidth="1"/>
    <col min="39" max="39" width="7.7109375" style="4" customWidth="1"/>
    <col min="40" max="40" width="15.7109375" style="117" customWidth="1"/>
    <col min="41" max="16384" width="9.140625" style="4"/>
  </cols>
  <sheetData>
    <row r="1" spans="1:40" ht="15.75" customHeight="1" x14ac:dyDescent="0.25">
      <c r="C1" s="4"/>
      <c r="D1" s="14"/>
      <c r="E1" s="4"/>
      <c r="F1" s="96"/>
      <c r="G1" s="96"/>
      <c r="H1" s="96"/>
      <c r="I1" s="134" t="s">
        <v>73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25"/>
    </row>
    <row r="2" spans="1:40" ht="15.75" customHeight="1" x14ac:dyDescent="0.25">
      <c r="C2" s="126" t="s">
        <v>71</v>
      </c>
      <c r="D2" s="14"/>
      <c r="E2" s="25" t="s">
        <v>15</v>
      </c>
      <c r="F2" s="96"/>
      <c r="G2" s="96"/>
      <c r="H2" s="96"/>
      <c r="I2" s="130" t="s">
        <v>77</v>
      </c>
      <c r="J2" s="130"/>
      <c r="K2" s="130"/>
      <c r="L2" s="130"/>
      <c r="M2" s="130"/>
      <c r="N2" s="25"/>
      <c r="O2" s="130" t="s">
        <v>86</v>
      </c>
      <c r="P2" s="134"/>
      <c r="Q2" s="134"/>
      <c r="R2" s="134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3"/>
      <c r="AM2" s="25"/>
    </row>
    <row r="3" spans="1:40" ht="15.75" customHeight="1" x14ac:dyDescent="0.25">
      <c r="C3" s="125" t="s">
        <v>72</v>
      </c>
      <c r="D3" s="14"/>
      <c r="E3" s="124" t="s">
        <v>70</v>
      </c>
      <c r="F3" s="96"/>
      <c r="G3" s="96"/>
      <c r="H3" s="96"/>
      <c r="I3" s="129" t="s">
        <v>74</v>
      </c>
      <c r="J3" s="25"/>
      <c r="K3" s="129" t="s">
        <v>75</v>
      </c>
      <c r="L3" s="25"/>
      <c r="M3" s="120" t="s">
        <v>76</v>
      </c>
      <c r="N3" s="25"/>
      <c r="O3" s="120" t="s">
        <v>78</v>
      </c>
      <c r="P3" s="10"/>
      <c r="Q3" s="120" t="s">
        <v>79</v>
      </c>
      <c r="S3" s="120" t="s">
        <v>54</v>
      </c>
      <c r="T3" s="25"/>
      <c r="U3" s="120" t="s">
        <v>80</v>
      </c>
      <c r="V3" s="10"/>
      <c r="W3" s="120" t="s">
        <v>81</v>
      </c>
      <c r="Y3" s="120" t="s">
        <v>82</v>
      </c>
      <c r="Z3" s="25"/>
      <c r="AA3" s="120" t="s">
        <v>83</v>
      </c>
      <c r="AB3" s="25"/>
      <c r="AC3" s="120" t="s">
        <v>84</v>
      </c>
      <c r="AD3" s="25"/>
      <c r="AE3" s="120" t="s">
        <v>85</v>
      </c>
      <c r="AF3" s="25"/>
      <c r="AG3" s="129" t="s">
        <v>74</v>
      </c>
      <c r="AH3" s="25"/>
      <c r="AI3" s="129" t="s">
        <v>75</v>
      </c>
      <c r="AJ3" s="25"/>
      <c r="AK3" s="120" t="s">
        <v>76</v>
      </c>
      <c r="AL3" s="25"/>
      <c r="AM3" s="96"/>
      <c r="AN3" s="116" t="s">
        <v>14</v>
      </c>
    </row>
    <row r="4" spans="1:40" x14ac:dyDescent="0.25">
      <c r="A4" s="121" t="s">
        <v>66</v>
      </c>
      <c r="C4"/>
      <c r="D4"/>
      <c r="E4"/>
      <c r="F4"/>
      <c r="G4" s="127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40" x14ac:dyDescent="0.25">
      <c r="A5" s="3" t="s">
        <v>67</v>
      </c>
      <c r="C5"/>
      <c r="D5"/>
      <c r="E5" s="149">
        <f>+E27+E32</f>
        <v>684.7</v>
      </c>
      <c r="F5"/>
      <c r="G5" s="127"/>
      <c r="H5"/>
      <c r="I5" s="149">
        <f>+I27+I32</f>
        <v>44.3</v>
      </c>
      <c r="J5"/>
      <c r="K5" s="149">
        <f>+K27+K32</f>
        <v>40.6</v>
      </c>
      <c r="L5"/>
      <c r="M5" s="149">
        <f>+M27+M32</f>
        <v>70.8</v>
      </c>
      <c r="N5"/>
      <c r="O5" s="149">
        <f>+O27+O32</f>
        <v>73.100000000000009</v>
      </c>
      <c r="P5"/>
      <c r="Q5" s="149">
        <f>+Q27+Q32</f>
        <v>74.2</v>
      </c>
      <c r="R5"/>
      <c r="S5" s="149">
        <f>+S27+S32</f>
        <v>72.5</v>
      </c>
      <c r="T5"/>
      <c r="U5" s="149">
        <f>+U27+U32</f>
        <v>78.599999999999994</v>
      </c>
      <c r="V5"/>
      <c r="W5" s="149">
        <f>+W27+W32</f>
        <v>43.7</v>
      </c>
      <c r="X5"/>
      <c r="Y5" s="149">
        <f>+Y27+Y32</f>
        <v>49.5</v>
      </c>
      <c r="Z5"/>
      <c r="AA5" s="149">
        <f>+AA27+AA32</f>
        <v>44.400000000000006</v>
      </c>
      <c r="AB5"/>
      <c r="AC5" s="149">
        <f>+AC27+AC32</f>
        <v>45.400000000000006</v>
      </c>
      <c r="AD5"/>
      <c r="AE5" s="149">
        <f>+AE27+AE32</f>
        <v>46.900000000000006</v>
      </c>
      <c r="AF5"/>
      <c r="AG5" s="149">
        <f>+AG27+AG32</f>
        <v>44.400000000000006</v>
      </c>
      <c r="AH5"/>
      <c r="AI5" s="149">
        <f>+AI27+AI32</f>
        <v>44.2</v>
      </c>
      <c r="AJ5"/>
      <c r="AK5" s="149">
        <f>+AK27+AK32</f>
        <v>79.7</v>
      </c>
      <c r="AL5"/>
      <c r="AM5"/>
    </row>
    <row r="6" spans="1:40" x14ac:dyDescent="0.25">
      <c r="A6" s="121" t="s">
        <v>68</v>
      </c>
      <c r="C6"/>
      <c r="D6"/>
      <c r="E6" s="149">
        <f>+E28+E33</f>
        <v>-525.5</v>
      </c>
      <c r="F6"/>
      <c r="G6" s="127"/>
      <c r="H6"/>
      <c r="I6" s="149">
        <f t="shared" ref="I6:K7" si="0">+I28+I33</f>
        <v>-32</v>
      </c>
      <c r="J6"/>
      <c r="K6" s="149">
        <f t="shared" si="0"/>
        <v>-47.7</v>
      </c>
      <c r="L6"/>
      <c r="M6" s="149">
        <f>+M28+M33</f>
        <v>-72.8</v>
      </c>
      <c r="N6"/>
      <c r="O6" s="149">
        <f>+O28+O33</f>
        <v>-29.1</v>
      </c>
      <c r="P6"/>
      <c r="Q6" s="149">
        <f>+Q28+Q33</f>
        <v>-25.099999999999998</v>
      </c>
      <c r="R6"/>
      <c r="S6" s="149">
        <f>+S28+S33</f>
        <v>-34</v>
      </c>
      <c r="T6"/>
      <c r="U6" s="149">
        <f>+U28+U33</f>
        <v>-34.6</v>
      </c>
      <c r="V6"/>
      <c r="W6" s="149">
        <f>+W28+W33</f>
        <v>-43.4</v>
      </c>
      <c r="X6"/>
      <c r="Y6" s="149">
        <f>+Y28+Y33</f>
        <v>-47.8</v>
      </c>
      <c r="Z6"/>
      <c r="AA6" s="149">
        <f>+AA28+AA33</f>
        <v>-32.200000000000003</v>
      </c>
      <c r="AB6"/>
      <c r="AC6" s="149">
        <f>+AC28+AC33</f>
        <v>-31.5</v>
      </c>
      <c r="AD6"/>
      <c r="AE6" s="149">
        <f t="shared" ref="AE6:AG7" si="1">+AE28+AE33</f>
        <v>-48.400000000000006</v>
      </c>
      <c r="AF6"/>
      <c r="AG6" s="149">
        <f t="shared" si="1"/>
        <v>-39.099999999999994</v>
      </c>
      <c r="AH6"/>
      <c r="AI6" s="149">
        <f>+AI28+AI33</f>
        <v>-34.199999999999996</v>
      </c>
      <c r="AJ6"/>
      <c r="AK6" s="149">
        <f>+AK28+AK33</f>
        <v>-44.099999999999994</v>
      </c>
      <c r="AL6"/>
      <c r="AM6"/>
    </row>
    <row r="7" spans="1:40" x14ac:dyDescent="0.25">
      <c r="A7" s="121" t="s">
        <v>94</v>
      </c>
      <c r="C7"/>
      <c r="D7"/>
      <c r="E7" s="149">
        <f>+E29+E34</f>
        <v>-168.8</v>
      </c>
      <c r="F7"/>
      <c r="G7" s="127"/>
      <c r="H7"/>
      <c r="I7" s="149">
        <f t="shared" si="0"/>
        <v>-17.399999999999999</v>
      </c>
      <c r="J7"/>
      <c r="K7" s="149">
        <f t="shared" si="0"/>
        <v>-35.300000000000004</v>
      </c>
      <c r="L7"/>
      <c r="M7" s="149">
        <f>+M29+M34</f>
        <v>-24.200000000000003</v>
      </c>
      <c r="N7"/>
      <c r="O7" s="149">
        <f>+O29+O34</f>
        <v>-25.5</v>
      </c>
      <c r="P7"/>
      <c r="Q7" s="149">
        <f>+Q29+Q34</f>
        <v>-30.5</v>
      </c>
      <c r="R7"/>
      <c r="S7" s="149">
        <f>+S29+S34</f>
        <v>-25.900000000000002</v>
      </c>
      <c r="T7"/>
      <c r="U7" s="149">
        <f>+U29+U34</f>
        <v>-12.5</v>
      </c>
      <c r="V7"/>
      <c r="W7" s="149">
        <f>+W29+W34</f>
        <v>-11.2</v>
      </c>
      <c r="X7"/>
      <c r="Y7" s="149">
        <f>+Y29+Y34</f>
        <v>-17.799999999999997</v>
      </c>
      <c r="Z7"/>
      <c r="AA7" s="149">
        <f>+AA29+AA34</f>
        <v>-14.100000000000001</v>
      </c>
      <c r="AB7"/>
      <c r="AC7" s="149">
        <f>+AC29+AC34</f>
        <v>-13.8</v>
      </c>
      <c r="AD7"/>
      <c r="AE7" s="149">
        <f t="shared" si="1"/>
        <v>-11.8</v>
      </c>
      <c r="AF7"/>
      <c r="AG7" s="149">
        <f t="shared" si="1"/>
        <v>-13.7</v>
      </c>
      <c r="AH7"/>
      <c r="AI7" s="149">
        <f>+AI29+AI34</f>
        <v>-26</v>
      </c>
      <c r="AJ7"/>
      <c r="AK7" s="149">
        <f>+AK29+AK34</f>
        <v>-27.5</v>
      </c>
      <c r="AL7"/>
      <c r="AM7"/>
    </row>
    <row r="8" spans="1:40" x14ac:dyDescent="0.25">
      <c r="A8" s="3"/>
      <c r="C8"/>
      <c r="D8"/>
      <c r="E8"/>
      <c r="F8"/>
      <c r="G8" s="127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40" x14ac:dyDescent="0.25">
      <c r="A9" s="3"/>
      <c r="C9"/>
      <c r="D9"/>
      <c r="E9"/>
      <c r="F9"/>
      <c r="G9" s="12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40" x14ac:dyDescent="0.25">
      <c r="A10" s="3"/>
      <c r="C10"/>
      <c r="D10"/>
      <c r="E10"/>
      <c r="F10"/>
      <c r="G10" s="127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40" x14ac:dyDescent="0.25">
      <c r="A11" s="3"/>
      <c r="C11"/>
      <c r="D11"/>
      <c r="E11"/>
      <c r="F11"/>
      <c r="G11" s="127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40" x14ac:dyDescent="0.25">
      <c r="A12" s="3"/>
      <c r="C12"/>
      <c r="D12"/>
      <c r="E12"/>
      <c r="F12"/>
      <c r="G12" s="127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40" x14ac:dyDescent="0.25">
      <c r="A13" s="3"/>
      <c r="C13"/>
      <c r="D13"/>
      <c r="E13"/>
      <c r="F13"/>
      <c r="G13" s="127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40" x14ac:dyDescent="0.25">
      <c r="A14" s="3" t="s">
        <v>2</v>
      </c>
      <c r="C14"/>
      <c r="D14"/>
      <c r="E14" s="119"/>
      <c r="F14" s="119"/>
      <c r="G14" s="128"/>
      <c r="H14" s="119"/>
      <c r="I14" s="119"/>
      <c r="J14" s="119"/>
      <c r="K14" s="119">
        <v>2.1</v>
      </c>
      <c r="L14" s="119"/>
      <c r="M14" s="119"/>
      <c r="N14" s="119"/>
      <c r="O14" s="119"/>
      <c r="P14" s="119"/>
      <c r="Q14" s="119">
        <v>2.1</v>
      </c>
      <c r="R14" s="119"/>
      <c r="S14" s="119"/>
      <c r="T14" s="119"/>
      <c r="U14" s="119"/>
      <c r="V14" s="119"/>
      <c r="W14" s="119">
        <v>2.8</v>
      </c>
      <c r="X14" s="119"/>
      <c r="Y14" s="119"/>
      <c r="Z14" s="119"/>
      <c r="AA14" s="119">
        <v>-1.6</v>
      </c>
      <c r="AB14" s="119"/>
      <c r="AC14" s="119">
        <v>2.9</v>
      </c>
      <c r="AD14" s="119"/>
      <c r="AE14" s="119"/>
      <c r="AF14" s="119"/>
      <c r="AG14" s="119"/>
      <c r="AH14" s="119"/>
      <c r="AI14" s="119">
        <v>2.9</v>
      </c>
      <c r="AJ14" s="119"/>
      <c r="AK14" s="119">
        <v>-26</v>
      </c>
      <c r="AL14" s="119"/>
      <c r="AM14" s="119"/>
    </row>
    <row r="15" spans="1:40" x14ac:dyDescent="0.25">
      <c r="A15" s="11" t="s">
        <v>22</v>
      </c>
      <c r="C15"/>
      <c r="D15"/>
      <c r="E15"/>
      <c r="F15"/>
      <c r="G15" s="12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40" ht="16.5" thickBot="1" x14ac:dyDescent="0.3">
      <c r="A16" s="122" t="s">
        <v>64</v>
      </c>
      <c r="B16" s="8"/>
      <c r="C16" s="95">
        <f>SUM(C4:C15)</f>
        <v>0</v>
      </c>
      <c r="D16" s="28"/>
      <c r="E16" s="159">
        <f>SUM(E4:E15)</f>
        <v>-9.5999999999999659</v>
      </c>
      <c r="F16" s="150"/>
      <c r="G16" s="151"/>
      <c r="H16" s="150"/>
      <c r="I16" s="159">
        <f>SUM(I4:I15)</f>
        <v>-5.1000000000000014</v>
      </c>
      <c r="J16" s="160"/>
      <c r="K16" s="159">
        <f>SUM(K4:K15)</f>
        <v>-40.300000000000004</v>
      </c>
      <c r="L16" s="160"/>
      <c r="M16" s="159">
        <f>SUM(M4:M15)</f>
        <v>-26.200000000000003</v>
      </c>
      <c r="N16" s="160"/>
      <c r="O16" s="159">
        <f>SUM(O4:O15)</f>
        <v>18.500000000000007</v>
      </c>
      <c r="P16" s="161"/>
      <c r="Q16" s="159">
        <f>SUM(Q4:Q15)</f>
        <v>20.70000000000001</v>
      </c>
      <c r="R16" s="161"/>
      <c r="S16" s="159">
        <f>SUM(S4:S15)</f>
        <v>12.599999999999998</v>
      </c>
      <c r="T16" s="152"/>
      <c r="U16" s="159">
        <f>SUM(U4:U15)</f>
        <v>31.499999999999993</v>
      </c>
      <c r="V16" s="160"/>
      <c r="W16" s="159">
        <f>SUM(W4:W15)</f>
        <v>-8.0999999999999943</v>
      </c>
      <c r="X16" s="160"/>
      <c r="Y16" s="159">
        <f>SUM(Y4:Y15)</f>
        <v>-16.099999999999994</v>
      </c>
      <c r="Z16" s="160"/>
      <c r="AA16" s="159">
        <f>SUM(AA4:AA15)</f>
        <v>-3.4999999999999987</v>
      </c>
      <c r="AB16" s="161"/>
      <c r="AC16" s="159">
        <f>SUM(AC4:AC15)</f>
        <v>3.0000000000000049</v>
      </c>
      <c r="AD16" s="161"/>
      <c r="AE16" s="159">
        <f>SUM(AE4:AE15)</f>
        <v>-13.3</v>
      </c>
      <c r="AF16" s="152"/>
      <c r="AG16" s="159">
        <f>SUM(AG4:AG15)</f>
        <v>-8.3999999999999879</v>
      </c>
      <c r="AH16" s="152"/>
      <c r="AI16" s="159">
        <f>SUM(AI4:AI15)</f>
        <v>-13.099999999999993</v>
      </c>
      <c r="AJ16" s="152"/>
      <c r="AK16" s="159">
        <f>SUM(AK4:AK15)</f>
        <v>-17.899999999999991</v>
      </c>
      <c r="AL16" s="131"/>
      <c r="AM16" s="152">
        <f>SUM(E16:AK16)</f>
        <v>-75.299999999999926</v>
      </c>
      <c r="AN16" s="118"/>
    </row>
    <row r="17" spans="1:39" ht="6" customHeight="1" thickTop="1" x14ac:dyDescent="0.25">
      <c r="B17" s="11"/>
      <c r="C17" s="94"/>
      <c r="E17" s="141"/>
      <c r="F17" s="139"/>
      <c r="G17" s="153"/>
      <c r="H17" s="139"/>
      <c r="I17" s="139"/>
      <c r="J17" s="139"/>
      <c r="K17" s="139"/>
      <c r="L17" s="139"/>
      <c r="M17" s="139"/>
      <c r="N17" s="139"/>
      <c r="O17" s="139"/>
      <c r="P17" s="140"/>
      <c r="Q17" s="139"/>
      <c r="R17" s="140"/>
      <c r="S17" s="139"/>
      <c r="T17" s="139"/>
      <c r="U17" s="139"/>
      <c r="V17" s="139"/>
      <c r="W17" s="139"/>
      <c r="X17" s="139"/>
      <c r="Y17" s="139"/>
      <c r="Z17" s="139"/>
      <c r="AA17" s="139"/>
      <c r="AB17" s="140"/>
      <c r="AC17" s="139"/>
      <c r="AD17" s="140"/>
      <c r="AE17" s="139"/>
      <c r="AF17" s="139"/>
      <c r="AG17" s="139"/>
      <c r="AH17" s="139"/>
      <c r="AI17" s="139"/>
      <c r="AJ17" s="139"/>
      <c r="AK17" s="139"/>
      <c r="AL17" s="27"/>
      <c r="AM17" s="27"/>
    </row>
    <row r="18" spans="1:39" x14ac:dyDescent="0.25">
      <c r="A18" s="123" t="s">
        <v>65</v>
      </c>
      <c r="C18" s="94"/>
      <c r="E18" s="154">
        <v>18.3</v>
      </c>
      <c r="F18" s="149"/>
      <c r="G18" s="155"/>
      <c r="H18" s="149"/>
      <c r="I18" s="154">
        <v>3</v>
      </c>
      <c r="J18" s="149"/>
      <c r="K18" s="154">
        <v>3</v>
      </c>
      <c r="L18" s="149"/>
      <c r="M18" s="154">
        <v>3</v>
      </c>
      <c r="N18" s="149"/>
      <c r="O18" s="154">
        <v>2.9</v>
      </c>
      <c r="P18" s="149"/>
      <c r="Q18" s="154">
        <v>3</v>
      </c>
      <c r="R18" s="149"/>
      <c r="S18" s="154">
        <v>3</v>
      </c>
      <c r="T18" s="156"/>
      <c r="U18" s="154">
        <v>2.9</v>
      </c>
      <c r="V18" s="149"/>
      <c r="W18" s="154">
        <v>3</v>
      </c>
      <c r="X18" s="154"/>
      <c r="Y18" s="154">
        <v>3</v>
      </c>
      <c r="Z18" s="149"/>
      <c r="AA18" s="154">
        <v>3</v>
      </c>
      <c r="AB18" s="149"/>
      <c r="AC18" s="154">
        <v>3</v>
      </c>
      <c r="AD18" s="149"/>
      <c r="AE18" s="154">
        <v>3</v>
      </c>
      <c r="AF18" s="156"/>
      <c r="AG18" s="154">
        <v>2.9</v>
      </c>
      <c r="AH18" s="156"/>
      <c r="AI18" s="154">
        <v>3</v>
      </c>
      <c r="AJ18" s="156"/>
      <c r="AK18" s="154">
        <v>3</v>
      </c>
      <c r="AL18" s="132"/>
      <c r="AM18" s="132"/>
    </row>
    <row r="19" spans="1:39" hidden="1" x14ac:dyDescent="0.25">
      <c r="C19" s="94"/>
      <c r="E19" s="154"/>
      <c r="F19" s="149"/>
      <c r="G19" s="155"/>
      <c r="H19" s="149"/>
      <c r="I19" s="154">
        <v>0</v>
      </c>
      <c r="J19" s="149"/>
      <c r="K19" s="154"/>
      <c r="L19" s="149"/>
      <c r="M19" s="154"/>
      <c r="N19" s="149"/>
      <c r="O19" s="154"/>
      <c r="P19" s="149"/>
      <c r="Q19" s="154"/>
      <c r="R19" s="156"/>
      <c r="S19" s="154"/>
      <c r="T19" s="156"/>
      <c r="U19" s="154">
        <v>0</v>
      </c>
      <c r="V19" s="149"/>
      <c r="W19" s="154"/>
      <c r="X19" s="149"/>
      <c r="Y19" s="154"/>
      <c r="Z19" s="149"/>
      <c r="AA19" s="154"/>
      <c r="AB19" s="149"/>
      <c r="AC19" s="154"/>
      <c r="AD19" s="156"/>
      <c r="AE19" s="154"/>
      <c r="AF19" s="156"/>
      <c r="AG19" s="154"/>
      <c r="AH19" s="156"/>
      <c r="AI19" s="154"/>
      <c r="AJ19" s="156"/>
      <c r="AK19" s="154"/>
      <c r="AL19" s="119"/>
      <c r="AM19" s="119"/>
    </row>
    <row r="20" spans="1:39" ht="5.25" customHeight="1" x14ac:dyDescent="0.25">
      <c r="A20" s="11"/>
      <c r="C20" s="94"/>
      <c r="E20" s="150"/>
      <c r="F20" s="150"/>
      <c r="G20" s="151"/>
      <c r="H20" s="150"/>
      <c r="I20" s="157"/>
      <c r="J20" s="150"/>
      <c r="K20" s="157"/>
      <c r="L20" s="150"/>
      <c r="M20" s="157"/>
      <c r="N20" s="150"/>
      <c r="O20" s="157"/>
      <c r="P20" s="140"/>
      <c r="Q20" s="157"/>
      <c r="R20" s="140"/>
      <c r="S20" s="157"/>
      <c r="T20" s="157"/>
      <c r="U20" s="157"/>
      <c r="V20" s="150"/>
      <c r="W20" s="157"/>
      <c r="X20" s="150"/>
      <c r="Y20" s="157"/>
      <c r="Z20" s="150"/>
      <c r="AA20" s="157"/>
      <c r="AB20" s="140"/>
      <c r="AC20" s="157"/>
      <c r="AD20" s="140"/>
      <c r="AE20" s="157"/>
      <c r="AF20" s="157"/>
      <c r="AG20" s="157"/>
      <c r="AH20" s="157"/>
      <c r="AI20" s="157"/>
      <c r="AJ20" s="157"/>
      <c r="AK20" s="157"/>
      <c r="AL20" s="29"/>
      <c r="AM20" s="29"/>
    </row>
    <row r="21" spans="1:39" ht="16.5" thickBot="1" x14ac:dyDescent="0.3">
      <c r="A21" s="123" t="s">
        <v>89</v>
      </c>
      <c r="C21" s="94"/>
      <c r="E21" s="158">
        <f>+E16+E18</f>
        <v>8.7000000000000348</v>
      </c>
      <c r="F21" s="150"/>
      <c r="G21" s="151"/>
      <c r="H21" s="150"/>
      <c r="I21" s="158">
        <f>+I16+I18</f>
        <v>-2.1000000000000014</v>
      </c>
      <c r="J21" s="150"/>
      <c r="K21" s="158">
        <f>+K16+K18</f>
        <v>-37.300000000000004</v>
      </c>
      <c r="L21" s="150"/>
      <c r="M21" s="158">
        <f>+M16+M18</f>
        <v>-23.200000000000003</v>
      </c>
      <c r="N21" s="150"/>
      <c r="O21" s="158">
        <f>+O16+O18</f>
        <v>21.400000000000006</v>
      </c>
      <c r="P21" s="140"/>
      <c r="Q21" s="158">
        <f>+Q16+Q18</f>
        <v>23.70000000000001</v>
      </c>
      <c r="R21" s="140"/>
      <c r="S21" s="158">
        <f>+S16+S18</f>
        <v>15.599999999999998</v>
      </c>
      <c r="T21" s="150"/>
      <c r="U21" s="158">
        <f>+U16+U18</f>
        <v>34.399999999999991</v>
      </c>
      <c r="V21" s="150"/>
      <c r="W21" s="158">
        <f>+W16+W18</f>
        <v>-5.0999999999999943</v>
      </c>
      <c r="X21" s="150"/>
      <c r="Y21" s="158">
        <f>+Y16+Y18</f>
        <v>-13.099999999999994</v>
      </c>
      <c r="Z21" s="150"/>
      <c r="AA21" s="158">
        <f>+AA16+AA18</f>
        <v>-0.49999999999999867</v>
      </c>
      <c r="AB21" s="140"/>
      <c r="AC21" s="158">
        <f>+AC16+AC18</f>
        <v>6.0000000000000053</v>
      </c>
      <c r="AD21" s="140"/>
      <c r="AE21" s="158">
        <f>+AE16+AE18</f>
        <v>-10.3</v>
      </c>
      <c r="AF21" s="150"/>
      <c r="AG21" s="158">
        <f>+AG16+AG18</f>
        <v>-5.4999999999999876</v>
      </c>
      <c r="AH21" s="150"/>
      <c r="AI21" s="158">
        <f>+AI16+AI18</f>
        <v>-10.099999999999993</v>
      </c>
      <c r="AJ21" s="150"/>
      <c r="AK21" s="158">
        <f>+AK16+AK18</f>
        <v>-14.899999999999991</v>
      </c>
      <c r="AL21" s="31"/>
      <c r="AM21" s="31"/>
    </row>
    <row r="22" spans="1:39" ht="15.75" customHeight="1" thickTop="1" x14ac:dyDescent="0.25">
      <c r="A22" s="11"/>
      <c r="C22" s="94"/>
      <c r="E22" s="32"/>
      <c r="F22" s="30"/>
      <c r="G22" s="30"/>
      <c r="H22" s="30"/>
      <c r="I22" s="33"/>
      <c r="J22" s="30"/>
      <c r="K22" s="30"/>
      <c r="L22" s="30"/>
      <c r="M22" s="30"/>
      <c r="N22" s="30"/>
      <c r="O22" s="30"/>
    </row>
    <row r="23" spans="1:39" ht="15.75" customHeight="1" x14ac:dyDescent="0.25">
      <c r="A23" s="165" t="s">
        <v>95</v>
      </c>
      <c r="C23" s="94"/>
      <c r="E23" s="32"/>
      <c r="F23" s="30"/>
      <c r="G23" s="30"/>
      <c r="H23" s="30"/>
      <c r="I23" s="33"/>
      <c r="J23" s="30"/>
      <c r="K23" s="30"/>
      <c r="L23" s="30"/>
      <c r="M23" s="30"/>
      <c r="N23" s="30"/>
      <c r="O23" s="30"/>
    </row>
    <row r="24" spans="1:39" ht="15.75" customHeight="1" x14ac:dyDescent="0.25">
      <c r="A24" s="11"/>
      <c r="C24" s="94"/>
    </row>
    <row r="25" spans="1:39" ht="3.95" customHeight="1" x14ac:dyDescent="0.25">
      <c r="A25" s="135"/>
      <c r="B25" s="136"/>
      <c r="C25" s="137"/>
      <c r="D25" s="136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</row>
    <row r="26" spans="1:39" x14ac:dyDescent="0.25">
      <c r="A26" s="11"/>
      <c r="C26" s="94"/>
    </row>
    <row r="27" spans="1:39" x14ac:dyDescent="0.25">
      <c r="A27" s="121" t="s">
        <v>87</v>
      </c>
      <c r="C27" s="94"/>
      <c r="E27" s="141">
        <v>473.4</v>
      </c>
      <c r="F27" s="141"/>
      <c r="G27" s="141"/>
      <c r="H27" s="141"/>
      <c r="I27" s="141">
        <v>27</v>
      </c>
      <c r="J27" s="141"/>
      <c r="K27" s="141">
        <v>25.8</v>
      </c>
      <c r="L27" s="141"/>
      <c r="M27" s="141">
        <v>56.9</v>
      </c>
      <c r="N27" s="141"/>
      <c r="O27" s="141">
        <v>57.2</v>
      </c>
      <c r="P27" s="142"/>
      <c r="Q27" s="142">
        <v>57.9</v>
      </c>
      <c r="R27" s="142"/>
      <c r="S27" s="142">
        <v>57.8</v>
      </c>
      <c r="T27" s="142"/>
      <c r="U27" s="142">
        <v>62.8</v>
      </c>
      <c r="V27" s="142"/>
      <c r="W27" s="142">
        <v>28.1</v>
      </c>
      <c r="X27" s="142"/>
      <c r="Y27" s="142">
        <v>33.4</v>
      </c>
      <c r="Z27" s="142"/>
      <c r="AA27" s="142">
        <v>27.6</v>
      </c>
      <c r="AB27" s="142"/>
      <c r="AC27" s="142">
        <v>27.6</v>
      </c>
      <c r="AD27" s="142"/>
      <c r="AE27" s="142">
        <v>29.1</v>
      </c>
      <c r="AF27" s="142"/>
      <c r="AG27" s="142">
        <v>27.1</v>
      </c>
      <c r="AH27" s="142"/>
      <c r="AI27" s="142">
        <v>26.9</v>
      </c>
      <c r="AJ27" s="142"/>
      <c r="AK27" s="142">
        <v>62.1</v>
      </c>
      <c r="AL27" s="142"/>
      <c r="AM27" s="140"/>
    </row>
    <row r="28" spans="1:39" x14ac:dyDescent="0.25">
      <c r="A28" s="121" t="s">
        <v>68</v>
      </c>
      <c r="E28" s="141">
        <v>-274</v>
      </c>
      <c r="F28" s="141"/>
      <c r="G28" s="141"/>
      <c r="H28" s="141"/>
      <c r="I28" s="141">
        <v>-24</v>
      </c>
      <c r="J28" s="141"/>
      <c r="K28" s="141">
        <v>-26.4</v>
      </c>
      <c r="L28" s="141"/>
      <c r="M28" s="141">
        <v>-57</v>
      </c>
      <c r="N28" s="141"/>
      <c r="O28" s="141">
        <v>-17</v>
      </c>
      <c r="P28" s="142"/>
      <c r="Q28" s="142">
        <v>-16.399999999999999</v>
      </c>
      <c r="R28" s="142"/>
      <c r="S28" s="142">
        <v>-25.6</v>
      </c>
      <c r="T28" s="142"/>
      <c r="U28" s="142">
        <v>-21</v>
      </c>
      <c r="V28" s="142"/>
      <c r="W28" s="142">
        <v>-33.5</v>
      </c>
      <c r="X28" s="142"/>
      <c r="Y28" s="142">
        <v>-39.1</v>
      </c>
      <c r="Z28" s="142"/>
      <c r="AA28" s="142">
        <v>-25.7</v>
      </c>
      <c r="AB28" s="142"/>
      <c r="AC28" s="142">
        <v>-25.7</v>
      </c>
      <c r="AD28" s="142"/>
      <c r="AE28" s="142">
        <v>-42.2</v>
      </c>
      <c r="AF28" s="142"/>
      <c r="AG28" s="142">
        <v>-27.4</v>
      </c>
      <c r="AH28" s="142"/>
      <c r="AI28" s="142">
        <v>-26.4</v>
      </c>
      <c r="AJ28" s="142"/>
      <c r="AK28" s="142">
        <v>-39.299999999999997</v>
      </c>
      <c r="AL28" s="142"/>
      <c r="AM28" s="140"/>
    </row>
    <row r="29" spans="1:39" x14ac:dyDescent="0.25">
      <c r="A29" s="121" t="s">
        <v>69</v>
      </c>
      <c r="E29" s="143">
        <f>-105-1.8</f>
        <v>-106.8</v>
      </c>
      <c r="F29" s="141"/>
      <c r="G29" s="141"/>
      <c r="H29" s="141"/>
      <c r="I29" s="143">
        <v>-10.9</v>
      </c>
      <c r="J29" s="141"/>
      <c r="K29" s="146">
        <f>-20.5-12.2</f>
        <v>-32.700000000000003</v>
      </c>
      <c r="L29" s="141"/>
      <c r="M29" s="143">
        <v>-18.8</v>
      </c>
      <c r="N29" s="141"/>
      <c r="O29" s="143">
        <v>-20.5</v>
      </c>
      <c r="P29" s="142"/>
      <c r="Q29" s="143">
        <v>-25</v>
      </c>
      <c r="R29" s="141"/>
      <c r="S29" s="143">
        <v>-21.1</v>
      </c>
      <c r="T29" s="141"/>
      <c r="U29" s="143">
        <v>-7.8</v>
      </c>
      <c r="V29" s="141"/>
      <c r="W29" s="143">
        <v>-6.3</v>
      </c>
      <c r="X29" s="142"/>
      <c r="Y29" s="143">
        <v>-12.7</v>
      </c>
      <c r="Z29" s="141"/>
      <c r="AA29" s="143">
        <v>-8.8000000000000007</v>
      </c>
      <c r="AB29" s="141"/>
      <c r="AC29" s="143">
        <v>-8.5</v>
      </c>
      <c r="AD29" s="141"/>
      <c r="AE29" s="143">
        <v>-7.3</v>
      </c>
      <c r="AF29" s="142"/>
      <c r="AG29" s="143">
        <v>-8.4</v>
      </c>
      <c r="AH29" s="141"/>
      <c r="AI29" s="143">
        <v>-20.2</v>
      </c>
      <c r="AJ29" s="141"/>
      <c r="AK29" s="143">
        <v>-22.2</v>
      </c>
      <c r="AL29" s="144"/>
      <c r="AM29" s="140"/>
    </row>
    <row r="30" spans="1:39" x14ac:dyDescent="0.25">
      <c r="A30" s="121" t="s">
        <v>90</v>
      </c>
      <c r="E30" s="163">
        <f>SUM(E27:E29)</f>
        <v>92.59999999999998</v>
      </c>
      <c r="F30" s="139"/>
      <c r="G30" s="139"/>
      <c r="H30" s="139"/>
      <c r="I30" s="163">
        <f>SUM(I27:I29)</f>
        <v>-7.9</v>
      </c>
      <c r="J30" s="139"/>
      <c r="K30" s="163">
        <f>SUM(K27:K29)</f>
        <v>-33.299999999999997</v>
      </c>
      <c r="L30" s="139"/>
      <c r="M30" s="163">
        <f>SUM(M27:M29)</f>
        <v>-18.900000000000002</v>
      </c>
      <c r="N30" s="139"/>
      <c r="O30" s="163">
        <f>SUM(O27:O29)</f>
        <v>19.700000000000003</v>
      </c>
      <c r="P30" s="140"/>
      <c r="Q30" s="163">
        <f>SUM(Q27:Q29)</f>
        <v>16.5</v>
      </c>
      <c r="R30" s="139"/>
      <c r="S30" s="163">
        <f>SUM(S27:S29)</f>
        <v>11.099999999999994</v>
      </c>
      <c r="T30" s="139"/>
      <c r="U30" s="163">
        <f>SUM(U27:U29)</f>
        <v>34</v>
      </c>
      <c r="V30" s="139"/>
      <c r="W30" s="163">
        <f>SUM(W27:W29)</f>
        <v>-11.7</v>
      </c>
      <c r="X30" s="140"/>
      <c r="Y30" s="163">
        <f>SUM(Y27:Y29)</f>
        <v>-18.400000000000002</v>
      </c>
      <c r="Z30" s="139"/>
      <c r="AA30" s="163">
        <f>SUM(AA27:AA29)</f>
        <v>-6.8999999999999986</v>
      </c>
      <c r="AB30" s="139"/>
      <c r="AC30" s="163">
        <f>SUM(AC27:AC29)</f>
        <v>-6.5999999999999979</v>
      </c>
      <c r="AD30" s="139"/>
      <c r="AE30" s="163">
        <f>SUM(AE27:AE29)</f>
        <v>-20.400000000000002</v>
      </c>
      <c r="AF30" s="140"/>
      <c r="AG30" s="163">
        <f>SUM(AG27:AG29)</f>
        <v>-8.6999999999999975</v>
      </c>
      <c r="AH30" s="139"/>
      <c r="AI30" s="163">
        <f>SUM(AI27:AI29)</f>
        <v>-19.7</v>
      </c>
      <c r="AJ30" s="139"/>
      <c r="AK30" s="163">
        <f>SUM(AK27:AK29)</f>
        <v>0.60000000000000497</v>
      </c>
      <c r="AL30" s="145"/>
      <c r="AM30" s="140">
        <f>SUM(E30:AK30)</f>
        <v>21.999999999999964</v>
      </c>
    </row>
    <row r="31" spans="1:39" x14ac:dyDescent="0.25">
      <c r="A31" s="11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</row>
    <row r="32" spans="1:39" x14ac:dyDescent="0.25">
      <c r="A32" s="121" t="s">
        <v>88</v>
      </c>
      <c r="E32" s="141">
        <v>211.3</v>
      </c>
      <c r="F32" s="141"/>
      <c r="G32" s="141"/>
      <c r="H32" s="141"/>
      <c r="I32" s="141">
        <v>17.3</v>
      </c>
      <c r="J32" s="141"/>
      <c r="K32" s="141">
        <v>14.8</v>
      </c>
      <c r="L32" s="141"/>
      <c r="M32" s="141">
        <v>13.9</v>
      </c>
      <c r="N32" s="141"/>
      <c r="O32" s="141">
        <v>15.9</v>
      </c>
      <c r="P32" s="142"/>
      <c r="Q32" s="142">
        <v>16.3</v>
      </c>
      <c r="R32" s="142"/>
      <c r="S32" s="142">
        <v>14.7</v>
      </c>
      <c r="T32" s="142"/>
      <c r="U32" s="142">
        <v>15.8</v>
      </c>
      <c r="V32" s="142"/>
      <c r="W32" s="142">
        <v>15.6</v>
      </c>
      <c r="X32" s="142"/>
      <c r="Y32" s="142">
        <v>16.100000000000001</v>
      </c>
      <c r="Z32" s="142"/>
      <c r="AA32" s="142">
        <v>16.8</v>
      </c>
      <c r="AB32" s="142"/>
      <c r="AC32" s="142">
        <v>17.8</v>
      </c>
      <c r="AD32" s="142"/>
      <c r="AE32" s="142">
        <v>17.8</v>
      </c>
      <c r="AF32" s="142"/>
      <c r="AG32" s="142">
        <v>17.3</v>
      </c>
      <c r="AH32" s="142"/>
      <c r="AI32" s="142">
        <v>17.3</v>
      </c>
      <c r="AJ32" s="142"/>
      <c r="AK32" s="142">
        <v>17.600000000000001</v>
      </c>
      <c r="AL32" s="142"/>
      <c r="AM32" s="140"/>
    </row>
    <row r="33" spans="1:39" x14ac:dyDescent="0.25">
      <c r="A33" s="121" t="s">
        <v>92</v>
      </c>
      <c r="E33" s="147">
        <f>-101.5-150</f>
        <v>-251.5</v>
      </c>
      <c r="F33" s="141"/>
      <c r="G33" s="141"/>
      <c r="H33" s="141"/>
      <c r="I33" s="141">
        <v>-8</v>
      </c>
      <c r="J33" s="141"/>
      <c r="K33" s="147">
        <f>-17.5-3.8</f>
        <v>-21.3</v>
      </c>
      <c r="L33" s="141"/>
      <c r="M33" s="141">
        <v>-15.8</v>
      </c>
      <c r="N33" s="141"/>
      <c r="O33" s="141">
        <v>-12.1</v>
      </c>
      <c r="P33" s="142"/>
      <c r="Q33" s="142">
        <v>-8.6999999999999993</v>
      </c>
      <c r="R33" s="142"/>
      <c r="S33" s="142">
        <v>-8.4</v>
      </c>
      <c r="T33" s="142"/>
      <c r="U33" s="142">
        <v>-13.6</v>
      </c>
      <c r="V33" s="142"/>
      <c r="W33" s="142">
        <v>-9.9</v>
      </c>
      <c r="X33" s="142"/>
      <c r="Y33" s="142">
        <v>-8.6999999999999993</v>
      </c>
      <c r="Z33" s="142"/>
      <c r="AA33" s="142">
        <v>-6.5</v>
      </c>
      <c r="AB33" s="142"/>
      <c r="AC33" s="142">
        <v>-5.8</v>
      </c>
      <c r="AD33" s="142"/>
      <c r="AE33" s="142">
        <v>-6.2</v>
      </c>
      <c r="AF33" s="142"/>
      <c r="AG33" s="142">
        <v>-11.7</v>
      </c>
      <c r="AH33" s="142"/>
      <c r="AI33" s="148">
        <f>-4-3.8</f>
        <v>-7.8</v>
      </c>
      <c r="AJ33" s="142"/>
      <c r="AK33" s="142">
        <v>-4.8</v>
      </c>
      <c r="AL33" s="142"/>
      <c r="AM33" s="140"/>
    </row>
    <row r="34" spans="1:39" x14ac:dyDescent="0.25">
      <c r="A34" s="121" t="s">
        <v>69</v>
      </c>
      <c r="E34" s="143">
        <f>-62.9+0.9</f>
        <v>-62</v>
      </c>
      <c r="F34" s="141"/>
      <c r="G34" s="141"/>
      <c r="H34" s="141"/>
      <c r="I34" s="143">
        <v>-6.5</v>
      </c>
      <c r="J34" s="141"/>
      <c r="K34" s="146">
        <f>-5.8+3.2</f>
        <v>-2.5999999999999996</v>
      </c>
      <c r="L34" s="141"/>
      <c r="M34" s="143">
        <v>-5.4</v>
      </c>
      <c r="N34" s="141"/>
      <c r="O34" s="143">
        <v>-5</v>
      </c>
      <c r="P34" s="142"/>
      <c r="Q34" s="143">
        <v>-5.5</v>
      </c>
      <c r="R34" s="141"/>
      <c r="S34" s="143">
        <v>-4.8</v>
      </c>
      <c r="T34" s="141"/>
      <c r="U34" s="143">
        <v>-4.7</v>
      </c>
      <c r="V34" s="141"/>
      <c r="W34" s="143">
        <v>-4.9000000000000004</v>
      </c>
      <c r="X34" s="142"/>
      <c r="Y34" s="143">
        <v>-5.0999999999999996</v>
      </c>
      <c r="Z34" s="141"/>
      <c r="AA34" s="143">
        <v>-5.3</v>
      </c>
      <c r="AB34" s="141"/>
      <c r="AC34" s="143">
        <v>-5.3</v>
      </c>
      <c r="AD34" s="141"/>
      <c r="AE34" s="143">
        <v>-4.5</v>
      </c>
      <c r="AF34" s="142"/>
      <c r="AG34" s="143">
        <v>-5.3</v>
      </c>
      <c r="AH34" s="141"/>
      <c r="AI34" s="143">
        <v>-5.8</v>
      </c>
      <c r="AJ34" s="141"/>
      <c r="AK34" s="143">
        <v>-5.3</v>
      </c>
      <c r="AL34" s="144"/>
      <c r="AM34" s="140"/>
    </row>
    <row r="35" spans="1:39" x14ac:dyDescent="0.25">
      <c r="A35" s="121" t="s">
        <v>91</v>
      </c>
      <c r="E35" s="163">
        <f>SUM(E32:E34)</f>
        <v>-102.19999999999999</v>
      </c>
      <c r="F35" s="139"/>
      <c r="G35" s="139"/>
      <c r="H35" s="139"/>
      <c r="I35" s="163">
        <f>SUM(I32:I34)</f>
        <v>2.8000000000000007</v>
      </c>
      <c r="J35" s="139"/>
      <c r="K35" s="163">
        <f>SUM(K32:K34)</f>
        <v>-9.1</v>
      </c>
      <c r="L35" s="139"/>
      <c r="M35" s="163">
        <f>SUM(M32:M34)</f>
        <v>-7.3000000000000007</v>
      </c>
      <c r="N35" s="139"/>
      <c r="O35" s="163">
        <f>SUM(O32:O34)</f>
        <v>-1.1999999999999993</v>
      </c>
      <c r="P35" s="140"/>
      <c r="Q35" s="163">
        <f>SUM(Q32:Q34)</f>
        <v>2.1000000000000014</v>
      </c>
      <c r="R35" s="139"/>
      <c r="S35" s="163">
        <f>SUM(S32:S34)</f>
        <v>1.4999999999999991</v>
      </c>
      <c r="T35" s="139"/>
      <c r="U35" s="163">
        <f>SUM(U32:U34)</f>
        <v>-2.4999999999999991</v>
      </c>
      <c r="V35" s="139"/>
      <c r="W35" s="163">
        <f>SUM(W32:W34)</f>
        <v>0.79999999999999893</v>
      </c>
      <c r="X35" s="140"/>
      <c r="Y35" s="163">
        <f>SUM(Y32:Y34)</f>
        <v>2.3000000000000025</v>
      </c>
      <c r="Z35" s="139"/>
      <c r="AA35" s="163">
        <f>SUM(AA32:AA34)</f>
        <v>5.0000000000000009</v>
      </c>
      <c r="AB35" s="139"/>
      <c r="AC35" s="163">
        <f>SUM(AC32:AC34)</f>
        <v>6.7</v>
      </c>
      <c r="AD35" s="139"/>
      <c r="AE35" s="163">
        <f>SUM(AE32:AE34)</f>
        <v>7.1000000000000014</v>
      </c>
      <c r="AF35" s="140"/>
      <c r="AG35" s="163">
        <f>SUM(AG32:AG34)</f>
        <v>0.3000000000000016</v>
      </c>
      <c r="AH35" s="139"/>
      <c r="AI35" s="163">
        <f>SUM(AI32:AI34)</f>
        <v>3.7</v>
      </c>
      <c r="AJ35" s="139"/>
      <c r="AK35" s="163">
        <f>SUM(AK32:AK34)</f>
        <v>7.5000000000000009</v>
      </c>
      <c r="AL35" s="145"/>
      <c r="AM35" s="140">
        <f>SUM(E35:AK35)</f>
        <v>-82.499999999999972</v>
      </c>
    </row>
    <row r="36" spans="1:39" x14ac:dyDescent="0.25">
      <c r="A36" s="11"/>
    </row>
    <row r="37" spans="1:39" ht="16.5" thickBot="1" x14ac:dyDescent="0.3">
      <c r="A37" s="123" t="s">
        <v>89</v>
      </c>
      <c r="E37" s="162">
        <f>+E30+E35</f>
        <v>-9.6000000000000085</v>
      </c>
      <c r="I37" s="162">
        <f>+I30+I35</f>
        <v>-5.0999999999999996</v>
      </c>
      <c r="K37" s="162">
        <f>+K30+K35</f>
        <v>-42.4</v>
      </c>
      <c r="M37" s="162">
        <f>+M30+M35</f>
        <v>-26.200000000000003</v>
      </c>
      <c r="O37" s="162">
        <f>+O30+O35</f>
        <v>18.500000000000004</v>
      </c>
      <c r="Q37" s="162">
        <f>+Q30+Q35</f>
        <v>18.600000000000001</v>
      </c>
      <c r="S37" s="162">
        <f>+S30+S35</f>
        <v>12.599999999999994</v>
      </c>
      <c r="U37" s="162">
        <f>+U30+U35</f>
        <v>31.5</v>
      </c>
      <c r="V37" s="26"/>
      <c r="W37" s="162">
        <f>+W30+W35</f>
        <v>-10.9</v>
      </c>
      <c r="X37" s="26"/>
      <c r="Y37" s="162">
        <f>+Y30+Y35</f>
        <v>-16.100000000000001</v>
      </c>
      <c r="Z37" s="26"/>
      <c r="AA37" s="162">
        <f>+AA30+AA35</f>
        <v>-1.8999999999999977</v>
      </c>
      <c r="AC37" s="162">
        <f>+AC30+AC35</f>
        <v>0.10000000000000231</v>
      </c>
      <c r="AE37" s="162">
        <f>+AE30+AE35</f>
        <v>-13.3</v>
      </c>
      <c r="AG37" s="162">
        <f>+AG30+AG35</f>
        <v>-8.399999999999995</v>
      </c>
      <c r="AI37" s="162">
        <f>+AI30+AI35</f>
        <v>-16</v>
      </c>
      <c r="AK37" s="162">
        <f>+AK30+AK35</f>
        <v>8.100000000000005</v>
      </c>
      <c r="AM37" s="162">
        <f>+AM30+AM35</f>
        <v>-60.500000000000007</v>
      </c>
    </row>
    <row r="38" spans="1:39" ht="16.5" thickTop="1" x14ac:dyDescent="0.25">
      <c r="A38" s="11"/>
    </row>
    <row r="39" spans="1:39" x14ac:dyDescent="0.25">
      <c r="A39" s="11"/>
    </row>
    <row r="40" spans="1:39" x14ac:dyDescent="0.25">
      <c r="A40" s="165" t="s">
        <v>93</v>
      </c>
    </row>
  </sheetData>
  <phoneticPr fontId="0" type="noConversion"/>
  <printOptions horizontalCentered="1" verticalCentered="1"/>
  <pageMargins left="0" right="0" top="0.66" bottom="0.41" header="0.17" footer="0.22"/>
  <pageSetup scale="56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cap ex estimate</vt:lpstr>
      <vt:lpstr>COVER</vt:lpstr>
      <vt:lpstr>INCOME STATEMENT</vt:lpstr>
      <vt:lpstr>ETS IS</vt:lpstr>
      <vt:lpstr>ETS BURN</vt:lpstr>
      <vt:lpstr>Sheet9</vt:lpstr>
      <vt:lpstr>Sheet8</vt:lpstr>
      <vt:lpstr>Sheet11</vt:lpstr>
      <vt:lpstr>Sheet7</vt:lpstr>
      <vt:lpstr>Sheet6</vt:lpstr>
      <vt:lpstr>Sheet3</vt:lpstr>
      <vt:lpstr>ETS EXP</vt:lpstr>
      <vt:lpstr>ETS OFF BS</vt:lpstr>
      <vt:lpstr>COVER!Print_Area</vt:lpstr>
      <vt:lpstr>'ETS BURN'!Print_Area</vt:lpstr>
      <vt:lpstr>'ETS EXP'!Print_Area</vt:lpstr>
      <vt:lpstr>'ETS IS'!Print_Area</vt:lpstr>
      <vt:lpstr>'ETS 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Felienne</cp:lastModifiedBy>
  <cp:lastPrinted>2001-11-16T20:32:48Z</cp:lastPrinted>
  <dcterms:created xsi:type="dcterms:W3CDTF">2001-06-23T22:21:53Z</dcterms:created>
  <dcterms:modified xsi:type="dcterms:W3CDTF">2014-09-04T16:20:48Z</dcterms:modified>
</cp:coreProperties>
</file>