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L12" i="1" s="1"/>
  <c r="G12" i="1"/>
  <c r="J12" i="1"/>
  <c r="D13" i="1"/>
  <c r="G13" i="1"/>
  <c r="J13" i="1"/>
  <c r="L13" i="1" s="1"/>
  <c r="C44" i="1" s="1"/>
  <c r="D14" i="1"/>
  <c r="L14" i="1" s="1"/>
  <c r="C45" i="1" s="1"/>
  <c r="G14" i="1"/>
  <c r="J14" i="1"/>
  <c r="D15" i="1"/>
  <c r="G15" i="1"/>
  <c r="J15" i="1"/>
  <c r="L15" i="1"/>
  <c r="C46" i="1" s="1"/>
  <c r="D16" i="1"/>
  <c r="L16" i="1" s="1"/>
  <c r="C47" i="1" s="1"/>
  <c r="G16" i="1"/>
  <c r="J16" i="1"/>
  <c r="D17" i="1"/>
  <c r="G17" i="1"/>
  <c r="J17" i="1"/>
  <c r="L17" i="1"/>
  <c r="D18" i="1"/>
  <c r="L18" i="1" s="1"/>
  <c r="G18" i="1"/>
  <c r="J18" i="1"/>
  <c r="D19" i="1"/>
  <c r="G19" i="1"/>
  <c r="J19" i="1"/>
  <c r="L19" i="1"/>
  <c r="D20" i="1"/>
  <c r="L20" i="1" s="1"/>
  <c r="G20" i="1"/>
  <c r="J20" i="1"/>
  <c r="G43" i="1"/>
  <c r="J43" i="1"/>
  <c r="G48" i="1"/>
  <c r="J48" i="1"/>
  <c r="G49" i="1"/>
  <c r="J49" i="1"/>
  <c r="G50" i="1"/>
  <c r="J50" i="1"/>
  <c r="G51" i="1"/>
  <c r="J51" i="1"/>
  <c r="G52" i="1"/>
  <c r="J52" i="1"/>
  <c r="G53" i="1"/>
  <c r="J53" i="1"/>
  <c r="J45" i="1" l="1"/>
  <c r="G45" i="1"/>
  <c r="G47" i="1"/>
  <c r="J47" i="1"/>
  <c r="J44" i="1"/>
  <c r="C54" i="1"/>
  <c r="G44" i="1"/>
  <c r="J46" i="1"/>
  <c r="G46" i="1"/>
  <c r="G41" i="1" l="1"/>
  <c r="J54" i="1"/>
  <c r="J41" i="1" s="1"/>
  <c r="G54" i="1"/>
</calcChain>
</file>

<file path=xl/sharedStrings.xml><?xml version="1.0" encoding="utf-8"?>
<sst xmlns="http://schemas.openxmlformats.org/spreadsheetml/2006/main" count="62" uniqueCount="40">
  <si>
    <t>WILLIAMS</t>
  </si>
  <si>
    <t>FIELD</t>
  </si>
  <si>
    <t>SERVICES</t>
  </si>
  <si>
    <t>AMOCO</t>
  </si>
  <si>
    <t>PRODUCTION</t>
  </si>
  <si>
    <t>NATURAL</t>
  </si>
  <si>
    <t>EL PASO</t>
  </si>
  <si>
    <t>ESTIMATED</t>
  </si>
  <si>
    <t>SAN JUAN</t>
  </si>
  <si>
    <t>TOTAL</t>
  </si>
  <si>
    <t>CUM</t>
  </si>
  <si>
    <t>CURRENT</t>
  </si>
  <si>
    <t>ASSUMED</t>
  </si>
  <si>
    <t>REVENUES</t>
  </si>
  <si>
    <t>MMBTU</t>
  </si>
  <si>
    <t>$/MMBTU</t>
  </si>
  <si>
    <t>$</t>
  </si>
  <si>
    <t>SALE</t>
  </si>
  <si>
    <t>GAS*</t>
  </si>
  <si>
    <t>* ASSUMING 100% FROM SAN JUAN</t>
  </si>
  <si>
    <t>EST</t>
  </si>
  <si>
    <t>T</t>
  </si>
  <si>
    <t>S</t>
  </si>
  <si>
    <t>RATE /</t>
  </si>
  <si>
    <t>PRICE</t>
  </si>
  <si>
    <t>NPV @</t>
  </si>
  <si>
    <t>IMBALANCE VOL</t>
  </si>
  <si>
    <t>TRANSPORTATION RATE FROM SAN JUAN TO THOEAU AREA</t>
  </si>
  <si>
    <t>COMPARISON OF REVENUES FROM DIFFERENT USES OF EXCESS RETAINED FUEL - $</t>
  </si>
  <si>
    <t>KEEP SHIPPERS WHOLE</t>
  </si>
  <si>
    <t>ESTIMATED SAN JUAN IMBALANCE GAS VOLUMES - MMBTU</t>
  </si>
  <si>
    <t>GET IMBALANCE GAS</t>
  </si>
  <si>
    <t>BACK BY YEAR END</t>
  </si>
  <si>
    <t>CUT DELIVERIES</t>
  </si>
  <si>
    <t>FUEL RIGHT AWAY</t>
  </si>
  <si>
    <t>SELL EXCESS RETAINED</t>
  </si>
  <si>
    <t xml:space="preserve">PAY BACK GAS @ BREAK EVEN SETTLED CASH OUT PRICE (ASSUMING VOLUMETRIC OBA'S </t>
  </si>
  <si>
    <t>WILL BE CONVERTED TO CASH IN CASH OUT OBA'S BY YEAR END)</t>
  </si>
  <si>
    <t>PBG</t>
  </si>
  <si>
    <t>SALE PRICE @ WEIGHTED AVERAGE GAS DAILY TW INDEX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</si>
</sst>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37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3" xfId="0" applyNumberFormat="1" applyBorder="1"/>
    <xf numFmtId="0" fontId="1" fillId="0" borderId="0" xfId="0" applyFont="1"/>
    <xf numFmtId="0" fontId="1" fillId="0" borderId="0" xfId="0" applyFont="1" applyAlignment="1">
      <alignment horizontal="right"/>
    </xf>
    <xf numFmtId="37" fontId="1" fillId="0" borderId="0" xfId="0" applyNumberFormat="1" applyFont="1"/>
    <xf numFmtId="5" fontId="1" fillId="0" borderId="0" xfId="0" applyNumberFormat="1" applyFont="1"/>
    <xf numFmtId="0" fontId="0" fillId="0" borderId="0" xfId="0" applyAlignment="1">
      <alignment horizontal="center"/>
    </xf>
    <xf numFmtId="37" fontId="2" fillId="0" borderId="0" xfId="0" applyNumberFormat="1" applyFont="1"/>
    <xf numFmtId="17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164" fontId="1" fillId="0" borderId="4" xfId="0" applyNumberFormat="1" applyFon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32" workbookViewId="0">
      <selection activeCell="L57" sqref="L57"/>
    </sheetView>
  </sheetViews>
  <sheetFormatPr defaultColWidth="10.7109375" defaultRowHeight="12.75" x14ac:dyDescent="0.2"/>
  <cols>
    <col min="1" max="1" width="10.7109375" customWidth="1"/>
    <col min="2" max="2" width="5.7109375" customWidth="1"/>
    <col min="3" max="4" width="10.7109375" customWidth="1"/>
    <col min="5" max="5" width="5.7109375" customWidth="1"/>
    <col min="6" max="7" width="10.7109375" customWidth="1"/>
    <col min="8" max="8" width="5.7109375" customWidth="1"/>
    <col min="9" max="10" width="10.7109375" customWidth="1"/>
    <col min="11" max="11" width="5.7109375" customWidth="1"/>
  </cols>
  <sheetData>
    <row r="1" spans="1:12" x14ac:dyDescent="0.2">
      <c r="A1" s="10" t="s">
        <v>30</v>
      </c>
      <c r="B1" s="10"/>
    </row>
    <row r="2" spans="1:12" x14ac:dyDescent="0.2">
      <c r="A2" s="10"/>
      <c r="B2" s="10"/>
    </row>
    <row r="4" spans="1:12" s="3" customFormat="1" x14ac:dyDescent="0.2">
      <c r="D4" s="3" t="s">
        <v>0</v>
      </c>
      <c r="G4" s="3" t="s">
        <v>3</v>
      </c>
      <c r="J4" s="3" t="s">
        <v>6</v>
      </c>
      <c r="L4" s="3" t="s">
        <v>7</v>
      </c>
    </row>
    <row r="5" spans="1:12" s="3" customFormat="1" x14ac:dyDescent="0.2">
      <c r="D5" s="3" t="s">
        <v>1</v>
      </c>
      <c r="G5" s="3" t="s">
        <v>4</v>
      </c>
      <c r="J5" s="3" t="s">
        <v>5</v>
      </c>
      <c r="L5" s="3" t="s">
        <v>8</v>
      </c>
    </row>
    <row r="6" spans="1:12" s="3" customFormat="1" x14ac:dyDescent="0.2">
      <c r="D6" s="3" t="s">
        <v>2</v>
      </c>
      <c r="J6" s="3" t="s">
        <v>18</v>
      </c>
      <c r="L6" s="3" t="s">
        <v>9</v>
      </c>
    </row>
    <row r="7" spans="1:12" s="3" customFormat="1" x14ac:dyDescent="0.2"/>
    <row r="8" spans="1:12" s="3" customFormat="1" x14ac:dyDescent="0.2">
      <c r="C8" s="3" t="s">
        <v>10</v>
      </c>
      <c r="D8" s="3" t="s">
        <v>11</v>
      </c>
      <c r="F8" s="3" t="s">
        <v>10</v>
      </c>
      <c r="G8" s="3" t="s">
        <v>11</v>
      </c>
      <c r="I8" s="3" t="s">
        <v>10</v>
      </c>
      <c r="J8" s="3" t="s">
        <v>11</v>
      </c>
      <c r="L8" s="3" t="s">
        <v>11</v>
      </c>
    </row>
    <row r="10" spans="1:12" x14ac:dyDescent="0.2">
      <c r="A10" s="1"/>
      <c r="B10" s="1"/>
      <c r="C10" s="2"/>
      <c r="D10" s="2"/>
      <c r="E10" s="2"/>
      <c r="F10" s="2"/>
      <c r="G10" s="2"/>
      <c r="H10" s="2"/>
      <c r="I10" s="2"/>
    </row>
    <row r="11" spans="1:12" x14ac:dyDescent="0.2">
      <c r="C11" s="2">
        <v>-70145</v>
      </c>
      <c r="D11" s="2"/>
      <c r="E11" s="2"/>
      <c r="F11" s="2">
        <v>-55807</v>
      </c>
      <c r="G11" s="2"/>
      <c r="H11" s="2"/>
      <c r="I11" s="2">
        <v>268892</v>
      </c>
      <c r="J11" s="2"/>
      <c r="L11" s="2"/>
    </row>
    <row r="12" spans="1:12" ht="13.5" thickBot="1" x14ac:dyDescent="0.25">
      <c r="A12" s="1">
        <v>36892</v>
      </c>
      <c r="B12" s="1"/>
      <c r="C12" s="2">
        <v>-44467</v>
      </c>
      <c r="D12" s="2">
        <f t="shared" ref="D12:G20" si="0">C12-C11</f>
        <v>25678</v>
      </c>
      <c r="E12" s="2"/>
      <c r="F12" s="2">
        <v>-32211</v>
      </c>
      <c r="G12" s="2">
        <f t="shared" si="0"/>
        <v>23596</v>
      </c>
      <c r="H12" s="2"/>
      <c r="I12" s="2">
        <v>198073</v>
      </c>
      <c r="J12" s="2">
        <f t="shared" ref="J12:J20" si="1">I12-I11</f>
        <v>-70819</v>
      </c>
      <c r="L12" s="2">
        <f t="shared" ref="L12:L20" si="2">D12+G12+J12</f>
        <v>-21545</v>
      </c>
    </row>
    <row r="13" spans="1:12" x14ac:dyDescent="0.2">
      <c r="A13" s="1">
        <v>36923</v>
      </c>
      <c r="B13" s="1"/>
      <c r="C13" s="2">
        <v>-9747</v>
      </c>
      <c r="D13" s="2">
        <f t="shared" si="0"/>
        <v>34720</v>
      </c>
      <c r="E13" s="2"/>
      <c r="F13" s="2">
        <v>-38475</v>
      </c>
      <c r="G13" s="2">
        <f t="shared" si="0"/>
        <v>-6264</v>
      </c>
      <c r="H13" s="2"/>
      <c r="I13" s="2">
        <v>173680</v>
      </c>
      <c r="J13" s="2">
        <f t="shared" si="1"/>
        <v>-24393</v>
      </c>
      <c r="L13" s="7">
        <f t="shared" si="2"/>
        <v>4063</v>
      </c>
    </row>
    <row r="14" spans="1:12" x14ac:dyDescent="0.2">
      <c r="A14" s="1">
        <v>36951</v>
      </c>
      <c r="B14" s="1"/>
      <c r="C14" s="2">
        <v>30129</v>
      </c>
      <c r="D14" s="2">
        <f t="shared" si="0"/>
        <v>39876</v>
      </c>
      <c r="E14" s="2"/>
      <c r="F14" s="2">
        <v>-32230</v>
      </c>
      <c r="G14" s="2">
        <f t="shared" si="0"/>
        <v>6245</v>
      </c>
      <c r="H14" s="2"/>
      <c r="I14" s="2">
        <v>168646</v>
      </c>
      <c r="J14" s="2">
        <f t="shared" si="1"/>
        <v>-5034</v>
      </c>
      <c r="L14" s="8">
        <f t="shared" si="2"/>
        <v>41087</v>
      </c>
    </row>
    <row r="15" spans="1:12" x14ac:dyDescent="0.2">
      <c r="A15" s="1">
        <v>36982</v>
      </c>
      <c r="B15" s="1"/>
      <c r="C15" s="2">
        <v>121747</v>
      </c>
      <c r="D15" s="2">
        <f t="shared" si="0"/>
        <v>91618</v>
      </c>
      <c r="E15" s="2"/>
      <c r="F15" s="2">
        <v>82528</v>
      </c>
      <c r="G15" s="2">
        <f t="shared" si="0"/>
        <v>114758</v>
      </c>
      <c r="H15" s="2"/>
      <c r="I15" s="2">
        <v>255346</v>
      </c>
      <c r="J15" s="2">
        <f t="shared" si="1"/>
        <v>86700</v>
      </c>
      <c r="L15" s="8">
        <f t="shared" si="2"/>
        <v>293076</v>
      </c>
    </row>
    <row r="16" spans="1:12" ht="13.5" thickBot="1" x14ac:dyDescent="0.25">
      <c r="A16" s="1">
        <v>37012</v>
      </c>
      <c r="B16" s="1"/>
      <c r="C16" s="2">
        <v>278779</v>
      </c>
      <c r="D16" s="2">
        <f t="shared" si="0"/>
        <v>157032</v>
      </c>
      <c r="E16" s="2"/>
      <c r="F16" s="2">
        <v>94855</v>
      </c>
      <c r="G16" s="2">
        <f t="shared" si="0"/>
        <v>12327</v>
      </c>
      <c r="H16" s="2"/>
      <c r="I16" s="2">
        <v>300960</v>
      </c>
      <c r="J16" s="2">
        <f t="shared" si="1"/>
        <v>45614</v>
      </c>
      <c r="L16" s="9">
        <f t="shared" si="2"/>
        <v>214973</v>
      </c>
    </row>
    <row r="17" spans="1:12" x14ac:dyDescent="0.2">
      <c r="A17" s="1">
        <v>37043</v>
      </c>
      <c r="B17" s="1"/>
      <c r="C17" s="2">
        <v>286331</v>
      </c>
      <c r="D17" s="2">
        <f t="shared" si="0"/>
        <v>7552</v>
      </c>
      <c r="E17" s="2"/>
      <c r="F17" s="2">
        <v>59179</v>
      </c>
      <c r="G17" s="2">
        <f t="shared" si="0"/>
        <v>-35676</v>
      </c>
      <c r="H17" s="2"/>
      <c r="I17" s="2">
        <v>170528</v>
      </c>
      <c r="J17" s="2">
        <f t="shared" si="1"/>
        <v>-130432</v>
      </c>
      <c r="L17" s="2">
        <f t="shared" si="2"/>
        <v>-158556</v>
      </c>
    </row>
    <row r="18" spans="1:12" x14ac:dyDescent="0.2">
      <c r="A18" s="1">
        <v>37073</v>
      </c>
      <c r="B18" s="1"/>
      <c r="C18" s="2">
        <v>310268</v>
      </c>
      <c r="D18" s="2">
        <f t="shared" si="0"/>
        <v>23937</v>
      </c>
      <c r="E18" s="2"/>
      <c r="F18" s="2">
        <v>54883</v>
      </c>
      <c r="G18" s="2">
        <f t="shared" si="0"/>
        <v>-4296</v>
      </c>
      <c r="H18" s="2"/>
      <c r="I18" s="2">
        <v>27596</v>
      </c>
      <c r="J18" s="2">
        <f t="shared" si="1"/>
        <v>-142932</v>
      </c>
      <c r="L18" s="2">
        <f t="shared" si="2"/>
        <v>-123291</v>
      </c>
    </row>
    <row r="19" spans="1:12" x14ac:dyDescent="0.2">
      <c r="A19" s="1">
        <v>37104</v>
      </c>
      <c r="B19" s="1"/>
      <c r="C19" s="2">
        <v>275390</v>
      </c>
      <c r="D19" s="2">
        <f t="shared" si="0"/>
        <v>-34878</v>
      </c>
      <c r="E19" s="2"/>
      <c r="F19" s="2">
        <v>87070</v>
      </c>
      <c r="G19" s="2">
        <f t="shared" si="0"/>
        <v>32187</v>
      </c>
      <c r="H19" s="2"/>
      <c r="I19" s="2">
        <v>-65974</v>
      </c>
      <c r="J19" s="2">
        <f t="shared" si="1"/>
        <v>-93570</v>
      </c>
      <c r="L19" s="2">
        <f t="shared" si="2"/>
        <v>-96261</v>
      </c>
    </row>
    <row r="20" spans="1:12" x14ac:dyDescent="0.2">
      <c r="A20" s="1">
        <v>37135</v>
      </c>
      <c r="B20" s="1"/>
      <c r="C20" s="2">
        <v>230460</v>
      </c>
      <c r="D20" s="2">
        <f t="shared" si="0"/>
        <v>-44930</v>
      </c>
      <c r="E20" s="2"/>
      <c r="F20" s="2">
        <v>50022</v>
      </c>
      <c r="G20" s="2">
        <f t="shared" si="0"/>
        <v>-37048</v>
      </c>
      <c r="H20" s="2"/>
      <c r="I20" s="2">
        <v>-75692</v>
      </c>
      <c r="J20" s="2">
        <f t="shared" si="1"/>
        <v>-9718</v>
      </c>
      <c r="L20" s="2">
        <f t="shared" si="2"/>
        <v>-91696</v>
      </c>
    </row>
    <row r="22" spans="1:12" x14ac:dyDescent="0.2">
      <c r="B22" t="s">
        <v>19</v>
      </c>
      <c r="K22" s="11"/>
      <c r="L22" s="12"/>
    </row>
    <row r="23" spans="1:12" x14ac:dyDescent="0.2">
      <c r="K23" s="11"/>
      <c r="L23" s="12"/>
    </row>
    <row r="24" spans="1:12" x14ac:dyDescent="0.2">
      <c r="K24" s="11"/>
      <c r="L24" s="12"/>
    </row>
    <row r="25" spans="1:12" x14ac:dyDescent="0.2">
      <c r="K25" s="11"/>
      <c r="L25" s="12"/>
    </row>
    <row r="26" spans="1:12" x14ac:dyDescent="0.2">
      <c r="K26" s="11"/>
      <c r="L26" s="12"/>
    </row>
    <row r="27" spans="1:12" x14ac:dyDescent="0.2">
      <c r="K27" s="3"/>
      <c r="L27" s="2"/>
    </row>
    <row r="28" spans="1:12" x14ac:dyDescent="0.2">
      <c r="A28" s="10" t="s">
        <v>28</v>
      </c>
      <c r="B28" s="10"/>
      <c r="K28" s="3"/>
      <c r="L28" s="2"/>
    </row>
    <row r="29" spans="1:12" x14ac:dyDescent="0.2">
      <c r="A29" s="10"/>
      <c r="B29" s="10"/>
      <c r="K29" s="3"/>
      <c r="L29" s="2"/>
    </row>
    <row r="31" spans="1:12" x14ac:dyDescent="0.2">
      <c r="G31" s="3" t="s">
        <v>29</v>
      </c>
      <c r="J31" s="3" t="s">
        <v>33</v>
      </c>
    </row>
    <row r="32" spans="1:12" x14ac:dyDescent="0.2">
      <c r="G32" s="3" t="s">
        <v>31</v>
      </c>
      <c r="J32" s="3" t="s">
        <v>35</v>
      </c>
    </row>
    <row r="33" spans="1:12" x14ac:dyDescent="0.2">
      <c r="G33" s="3" t="s">
        <v>32</v>
      </c>
      <c r="J33" s="3" t="s">
        <v>34</v>
      </c>
    </row>
    <row r="35" spans="1:12" x14ac:dyDescent="0.2">
      <c r="C35" s="3" t="s">
        <v>7</v>
      </c>
      <c r="F35" s="3" t="s">
        <v>12</v>
      </c>
      <c r="G35" s="3" t="s">
        <v>20</v>
      </c>
      <c r="I35" s="3" t="s">
        <v>12</v>
      </c>
      <c r="J35" s="3" t="s">
        <v>20</v>
      </c>
      <c r="L35" s="3"/>
    </row>
    <row r="36" spans="1:12" x14ac:dyDescent="0.2">
      <c r="C36" s="3" t="s">
        <v>8</v>
      </c>
      <c r="F36" s="3" t="s">
        <v>23</v>
      </c>
      <c r="G36" s="3"/>
      <c r="I36" s="3" t="s">
        <v>17</v>
      </c>
      <c r="J36" s="3"/>
      <c r="L36" s="3"/>
    </row>
    <row r="37" spans="1:12" x14ac:dyDescent="0.2">
      <c r="C37" s="3" t="s">
        <v>26</v>
      </c>
      <c r="F37" s="3" t="s">
        <v>24</v>
      </c>
      <c r="G37" t="s">
        <v>13</v>
      </c>
      <c r="I37" s="3" t="s">
        <v>24</v>
      </c>
      <c r="J37" t="s">
        <v>13</v>
      </c>
      <c r="L37" s="3"/>
    </row>
    <row r="38" spans="1:12" x14ac:dyDescent="0.2">
      <c r="C38" s="3" t="s">
        <v>14</v>
      </c>
      <c r="F38" s="3" t="s">
        <v>15</v>
      </c>
      <c r="G38" s="3" t="s">
        <v>16</v>
      </c>
      <c r="I38" s="3" t="s">
        <v>15</v>
      </c>
      <c r="J38" s="3" t="s">
        <v>16</v>
      </c>
      <c r="L38" s="3"/>
    </row>
    <row r="39" spans="1:12" x14ac:dyDescent="0.2">
      <c r="C39" s="3"/>
      <c r="F39" s="3"/>
      <c r="G39" s="3"/>
      <c r="I39" s="3"/>
      <c r="J39" s="3"/>
      <c r="L39" s="3"/>
    </row>
    <row r="40" spans="1:12" ht="13.5" thickBot="1" x14ac:dyDescent="0.25">
      <c r="C40" s="3"/>
      <c r="F40" s="3"/>
      <c r="G40" s="3"/>
      <c r="I40" s="3"/>
      <c r="J40" s="3"/>
      <c r="L40" s="3"/>
    </row>
    <row r="41" spans="1:12" s="10" customFormat="1" ht="13.5" thickBot="1" x14ac:dyDescent="0.25">
      <c r="D41" s="11" t="s">
        <v>25</v>
      </c>
      <c r="E41" s="17">
        <v>0.05</v>
      </c>
      <c r="F41" s="18"/>
      <c r="G41" s="19">
        <f>NPV($E41/12,G43:G54)</f>
        <v>2433879.6374780103</v>
      </c>
      <c r="I41" s="11"/>
      <c r="J41" s="19">
        <f>NPV($E41/12,J43:J54)</f>
        <v>2433165.7397476239</v>
      </c>
      <c r="L41" s="11"/>
    </row>
    <row r="42" spans="1:12" x14ac:dyDescent="0.2">
      <c r="C42" s="3"/>
    </row>
    <row r="43" spans="1:12" x14ac:dyDescent="0.2">
      <c r="A43" s="1">
        <v>36892</v>
      </c>
      <c r="C43" s="3"/>
      <c r="G43" s="5">
        <f>C43*F43</f>
        <v>0</v>
      </c>
      <c r="J43" s="5">
        <f>C43*I43</f>
        <v>0</v>
      </c>
    </row>
    <row r="44" spans="1:12" x14ac:dyDescent="0.2">
      <c r="A44" s="1">
        <v>36923</v>
      </c>
      <c r="C44" s="4">
        <f>L13</f>
        <v>4063</v>
      </c>
      <c r="E44" s="14" t="s">
        <v>21</v>
      </c>
      <c r="F44">
        <v>0.38229999999999997</v>
      </c>
      <c r="G44" s="5">
        <f>C44*F44</f>
        <v>1553.2848999999999</v>
      </c>
      <c r="H44" s="14" t="s">
        <v>22</v>
      </c>
      <c r="I44">
        <v>5.62</v>
      </c>
      <c r="J44" s="5">
        <f>C44*I44</f>
        <v>22834.06</v>
      </c>
    </row>
    <row r="45" spans="1:12" x14ac:dyDescent="0.2">
      <c r="A45" s="1">
        <v>36951</v>
      </c>
      <c r="B45" s="1"/>
      <c r="C45" s="4">
        <f>L14</f>
        <v>41087</v>
      </c>
      <c r="E45" s="14" t="s">
        <v>21</v>
      </c>
      <c r="F45">
        <v>0.38229999999999997</v>
      </c>
      <c r="G45" s="5">
        <f>C45*F45</f>
        <v>15707.560099999999</v>
      </c>
      <c r="H45" s="14" t="s">
        <v>22</v>
      </c>
      <c r="I45" s="6">
        <v>4.99</v>
      </c>
      <c r="J45" s="5">
        <f>C45*I45</f>
        <v>205024.13</v>
      </c>
      <c r="L45" s="5"/>
    </row>
    <row r="46" spans="1:12" x14ac:dyDescent="0.2">
      <c r="A46" s="1">
        <v>36982</v>
      </c>
      <c r="B46" s="1"/>
      <c r="C46" s="4">
        <f>L15</f>
        <v>293076</v>
      </c>
      <c r="E46" s="14" t="s">
        <v>21</v>
      </c>
      <c r="F46">
        <v>0.38229999999999997</v>
      </c>
      <c r="G46" s="5">
        <f t="shared" ref="G46:G53" si="3">C46*F46</f>
        <v>112042.95479999999</v>
      </c>
      <c r="H46" s="14" t="s">
        <v>22</v>
      </c>
      <c r="I46" s="6">
        <v>4.87</v>
      </c>
      <c r="J46" s="5">
        <f t="shared" ref="J46:J54" si="4">C46*I46</f>
        <v>1427280.12</v>
      </c>
      <c r="L46" s="5"/>
    </row>
    <row r="47" spans="1:12" x14ac:dyDescent="0.2">
      <c r="A47" s="1">
        <v>37012</v>
      </c>
      <c r="B47" s="1"/>
      <c r="C47" s="4">
        <f>L16</f>
        <v>214973</v>
      </c>
      <c r="E47" s="14" t="s">
        <v>21</v>
      </c>
      <c r="F47">
        <v>0.38229999999999997</v>
      </c>
      <c r="G47" s="5">
        <f t="shared" si="3"/>
        <v>82184.177899999995</v>
      </c>
      <c r="H47" s="14" t="s">
        <v>22</v>
      </c>
      <c r="I47" s="6">
        <v>3.82</v>
      </c>
      <c r="J47" s="5">
        <f t="shared" si="4"/>
        <v>821196.86</v>
      </c>
      <c r="L47" s="5"/>
    </row>
    <row r="48" spans="1:12" x14ac:dyDescent="0.2">
      <c r="A48" s="1">
        <v>37043</v>
      </c>
      <c r="B48" s="1"/>
      <c r="C48" s="4"/>
      <c r="E48" s="14"/>
      <c r="G48" s="5">
        <f t="shared" si="3"/>
        <v>0</v>
      </c>
      <c r="H48" s="14"/>
      <c r="I48" s="6"/>
      <c r="J48" s="5">
        <f t="shared" si="4"/>
        <v>0</v>
      </c>
      <c r="L48" s="5"/>
    </row>
    <row r="49" spans="1:12" x14ac:dyDescent="0.2">
      <c r="A49" s="1">
        <v>37073</v>
      </c>
      <c r="B49" s="1"/>
      <c r="C49" s="4"/>
      <c r="G49" s="5">
        <f t="shared" si="3"/>
        <v>0</v>
      </c>
      <c r="H49" s="5"/>
      <c r="I49" s="6"/>
      <c r="J49" s="5">
        <f t="shared" si="4"/>
        <v>0</v>
      </c>
      <c r="L49" s="5"/>
    </row>
    <row r="50" spans="1:12" x14ac:dyDescent="0.2">
      <c r="A50" s="1">
        <v>37104</v>
      </c>
      <c r="B50" s="1"/>
      <c r="C50" s="4"/>
      <c r="G50" s="5">
        <f t="shared" si="3"/>
        <v>0</v>
      </c>
      <c r="H50" s="5"/>
      <c r="I50" s="6"/>
      <c r="J50" s="5">
        <f t="shared" si="4"/>
        <v>0</v>
      </c>
      <c r="L50" s="5"/>
    </row>
    <row r="51" spans="1:12" x14ac:dyDescent="0.2">
      <c r="A51" s="1">
        <v>37135</v>
      </c>
      <c r="B51" s="1"/>
      <c r="C51" s="4"/>
      <c r="G51" s="5">
        <f t="shared" si="3"/>
        <v>0</v>
      </c>
      <c r="H51" s="5"/>
      <c r="I51" s="6"/>
      <c r="J51" s="5">
        <f t="shared" si="4"/>
        <v>0</v>
      </c>
      <c r="L51" s="5"/>
    </row>
    <row r="52" spans="1:12" x14ac:dyDescent="0.2">
      <c r="A52" s="1">
        <v>37165</v>
      </c>
      <c r="B52" s="1"/>
      <c r="C52" s="4"/>
      <c r="G52" s="5">
        <f t="shared" si="3"/>
        <v>0</v>
      </c>
      <c r="H52" s="5"/>
      <c r="I52" s="6"/>
      <c r="J52" s="5">
        <f t="shared" si="4"/>
        <v>0</v>
      </c>
      <c r="L52" s="5"/>
    </row>
    <row r="53" spans="1:12" ht="13.5" thickBot="1" x14ac:dyDescent="0.25">
      <c r="A53" s="1">
        <v>37196</v>
      </c>
      <c r="B53" s="1"/>
      <c r="C53" s="4"/>
      <c r="G53" s="5">
        <f t="shared" si="3"/>
        <v>0</v>
      </c>
      <c r="H53" s="5"/>
      <c r="I53" s="6"/>
      <c r="J53" s="5">
        <f t="shared" si="4"/>
        <v>0</v>
      </c>
      <c r="L53" s="5"/>
    </row>
    <row r="54" spans="1:12" ht="13.5" thickBot="1" x14ac:dyDescent="0.25">
      <c r="A54" s="1">
        <v>37226</v>
      </c>
      <c r="B54" s="16" t="s">
        <v>38</v>
      </c>
      <c r="C54" s="2">
        <f>-SUM(C44:C47)</f>
        <v>-553199</v>
      </c>
      <c r="E54" s="14"/>
      <c r="F54" s="20">
        <v>4.2300000000000004</v>
      </c>
      <c r="G54" s="5">
        <f>-C54*F54</f>
        <v>2340031.77</v>
      </c>
      <c r="H54" s="5"/>
      <c r="I54" s="6"/>
      <c r="J54" s="5">
        <f t="shared" si="4"/>
        <v>0</v>
      </c>
      <c r="L54" s="5"/>
    </row>
    <row r="55" spans="1:12" x14ac:dyDescent="0.2">
      <c r="A55" s="1"/>
      <c r="B55" s="16"/>
      <c r="C55" s="15"/>
      <c r="G55" s="5"/>
      <c r="H55" s="5"/>
      <c r="I55" s="6"/>
      <c r="J55" s="5"/>
      <c r="L55" s="5"/>
    </row>
    <row r="56" spans="1:12" x14ac:dyDescent="0.2">
      <c r="A56" s="1"/>
      <c r="B56" s="16"/>
      <c r="C56" s="15"/>
      <c r="G56" s="5"/>
      <c r="H56" s="5"/>
      <c r="I56" s="6"/>
      <c r="J56" s="5"/>
      <c r="L56" s="5"/>
    </row>
    <row r="57" spans="1:12" x14ac:dyDescent="0.2">
      <c r="B57" s="14" t="s">
        <v>21</v>
      </c>
      <c r="C57" t="s">
        <v>27</v>
      </c>
    </row>
    <row r="58" spans="1:12" x14ac:dyDescent="0.2">
      <c r="B58" s="14" t="s">
        <v>22</v>
      </c>
      <c r="C58" t="s">
        <v>39</v>
      </c>
      <c r="K58" s="11"/>
      <c r="L58" s="13"/>
    </row>
    <row r="59" spans="1:12" x14ac:dyDescent="0.2">
      <c r="B59" s="14" t="s">
        <v>38</v>
      </c>
      <c r="C59" t="s">
        <v>36</v>
      </c>
    </row>
    <row r="60" spans="1:12" x14ac:dyDescent="0.2">
      <c r="C60" t="s">
        <v>37</v>
      </c>
    </row>
  </sheetData>
  <phoneticPr fontId="0" type="noConversion"/>
  <pageMargins left="1" right="1" top="1.5" bottom="0.5" header="1" footer="0.5"/>
  <pageSetup scale="78" orientation="portrait" horizontalDpi="300" verticalDpi="300" r:id="rId1"/>
  <headerFooter alignWithMargins="0">
    <oddHeader>&amp;C- &amp;"Arial,Bold"&amp;12DRAFT&amp;"Arial,Regular"&amp;10 -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</dc:creator>
  <cp:lastModifiedBy>Felienne</cp:lastModifiedBy>
  <cp:lastPrinted>2001-10-25T14:50:59Z</cp:lastPrinted>
  <dcterms:created xsi:type="dcterms:W3CDTF">2001-10-24T13:25:53Z</dcterms:created>
  <dcterms:modified xsi:type="dcterms:W3CDTF">2014-09-04T07:52:05Z</dcterms:modified>
</cp:coreProperties>
</file>