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105" windowWidth="14925" windowHeight="8760"/>
  </bookViews>
  <sheets>
    <sheet name="Totals yr 2000 " sheetId="1" r:id="rId1"/>
    <sheet name="Active Product Types" sheetId="5" r:id="rId2"/>
    <sheet name="Chart--Monthly Brokerage" sheetId="4" r:id="rId3"/>
    <sheet name="Monthly Data" sheetId="2" r:id="rId4"/>
  </sheets>
  <definedNames>
    <definedName name="_xlnm._FilterDatabase" localSheetId="0" hidden="1">'Totals yr 2000 '!$A$5:$Z$38</definedName>
    <definedName name="_xlnm.Print_Area" localSheetId="1">'Active Product Types'!$A$1:$A$34</definedName>
    <definedName name="_xlnm.Print_Area" localSheetId="0">'Totals yr 2000 '!$A$1:$S$75</definedName>
  </definedNames>
  <calcPr calcId="152511"/>
</workbook>
</file>

<file path=xl/calcChain.xml><?xml version="1.0" encoding="utf-8"?>
<calcChain xmlns="http://schemas.openxmlformats.org/spreadsheetml/2006/main">
  <c r="B38" i="5" l="1"/>
  <c r="E6" i="2"/>
  <c r="G6" i="2"/>
  <c r="I6" i="2"/>
  <c r="K6" i="2"/>
  <c r="K36" i="2" s="1"/>
  <c r="B41" i="2" s="1"/>
  <c r="M6" i="2"/>
  <c r="M36" i="2" s="1"/>
  <c r="B42" i="2" s="1"/>
  <c r="O6" i="2"/>
  <c r="O36" i="2" s="1"/>
  <c r="B43" i="2" s="1"/>
  <c r="Q6" i="2"/>
  <c r="S6" i="2"/>
  <c r="U6" i="2"/>
  <c r="W6" i="2"/>
  <c r="Y6" i="2"/>
  <c r="AA6" i="2"/>
  <c r="AA36" i="2" s="1"/>
  <c r="B49" i="2" s="1"/>
  <c r="E7" i="2"/>
  <c r="G7" i="2"/>
  <c r="I7" i="2"/>
  <c r="K7" i="2"/>
  <c r="M7" i="2"/>
  <c r="O7" i="2"/>
  <c r="Q7" i="2"/>
  <c r="S7" i="2"/>
  <c r="U7" i="2"/>
  <c r="W7" i="2"/>
  <c r="Y7" i="2"/>
  <c r="AA7" i="2"/>
  <c r="E8" i="2"/>
  <c r="G8" i="2"/>
  <c r="I8" i="2"/>
  <c r="K8" i="2"/>
  <c r="M8" i="2"/>
  <c r="O8" i="2"/>
  <c r="Q8" i="2"/>
  <c r="S8" i="2"/>
  <c r="U8" i="2"/>
  <c r="W8" i="2"/>
  <c r="Y8" i="2"/>
  <c r="AA8" i="2"/>
  <c r="E9" i="2"/>
  <c r="G9" i="2"/>
  <c r="I9" i="2"/>
  <c r="K9" i="2"/>
  <c r="M9" i="2"/>
  <c r="O9" i="2"/>
  <c r="Q9" i="2"/>
  <c r="S9" i="2"/>
  <c r="U9" i="2"/>
  <c r="W9" i="2"/>
  <c r="Y9" i="2"/>
  <c r="AA9" i="2"/>
  <c r="E10" i="2"/>
  <c r="G10" i="2"/>
  <c r="I10" i="2"/>
  <c r="K10" i="2"/>
  <c r="M10" i="2"/>
  <c r="O10" i="2"/>
  <c r="Q10" i="2"/>
  <c r="S10" i="2"/>
  <c r="U10" i="2"/>
  <c r="W10" i="2"/>
  <c r="Y10" i="2"/>
  <c r="AA10" i="2"/>
  <c r="E11" i="2"/>
  <c r="G11" i="2"/>
  <c r="I11" i="2"/>
  <c r="K11" i="2"/>
  <c r="M11" i="2"/>
  <c r="O11" i="2"/>
  <c r="Q11" i="2"/>
  <c r="S11" i="2"/>
  <c r="U11" i="2"/>
  <c r="W11" i="2"/>
  <c r="Y11" i="2"/>
  <c r="AA11" i="2"/>
  <c r="E12" i="2"/>
  <c r="G12" i="2"/>
  <c r="I12" i="2"/>
  <c r="K12" i="2"/>
  <c r="M12" i="2"/>
  <c r="O12" i="2"/>
  <c r="Q12" i="2"/>
  <c r="S12" i="2"/>
  <c r="U12" i="2"/>
  <c r="W12" i="2"/>
  <c r="Y12" i="2"/>
  <c r="AA12" i="2"/>
  <c r="E13" i="2"/>
  <c r="G13" i="2"/>
  <c r="I13" i="2"/>
  <c r="K13" i="2"/>
  <c r="M13" i="2"/>
  <c r="O13" i="2"/>
  <c r="Q13" i="2"/>
  <c r="S13" i="2"/>
  <c r="U13" i="2"/>
  <c r="W13" i="2"/>
  <c r="Y13" i="2"/>
  <c r="AA13" i="2"/>
  <c r="E14" i="2"/>
  <c r="G14" i="2"/>
  <c r="I14" i="2"/>
  <c r="K14" i="2"/>
  <c r="M14" i="2"/>
  <c r="O14" i="2"/>
  <c r="Q14" i="2"/>
  <c r="S14" i="2"/>
  <c r="U14" i="2"/>
  <c r="W14" i="2"/>
  <c r="Y14" i="2"/>
  <c r="AA14" i="2"/>
  <c r="E15" i="2"/>
  <c r="G15" i="2"/>
  <c r="I15" i="2"/>
  <c r="K15" i="2"/>
  <c r="M15" i="2"/>
  <c r="O15" i="2"/>
  <c r="Q15" i="2"/>
  <c r="S15" i="2"/>
  <c r="U15" i="2"/>
  <c r="W15" i="2"/>
  <c r="Y15" i="2"/>
  <c r="AA15" i="2"/>
  <c r="E16" i="2"/>
  <c r="G16" i="2"/>
  <c r="I16" i="2"/>
  <c r="K16" i="2"/>
  <c r="M16" i="2"/>
  <c r="O16" i="2"/>
  <c r="Q16" i="2"/>
  <c r="S16" i="2"/>
  <c r="U16" i="2"/>
  <c r="W16" i="2"/>
  <c r="Y16" i="2"/>
  <c r="AA16" i="2"/>
  <c r="E17" i="2"/>
  <c r="G17" i="2"/>
  <c r="I17" i="2"/>
  <c r="K17" i="2"/>
  <c r="M17" i="2"/>
  <c r="O17" i="2"/>
  <c r="Q17" i="2"/>
  <c r="S17" i="2"/>
  <c r="U17" i="2"/>
  <c r="W17" i="2"/>
  <c r="Y17" i="2"/>
  <c r="AA17" i="2"/>
  <c r="E18" i="2"/>
  <c r="G18" i="2"/>
  <c r="I18" i="2"/>
  <c r="K18" i="2"/>
  <c r="M18" i="2"/>
  <c r="O18" i="2"/>
  <c r="Q18" i="2"/>
  <c r="S18" i="2"/>
  <c r="U18" i="2"/>
  <c r="W18" i="2"/>
  <c r="Y18" i="2"/>
  <c r="AA18" i="2"/>
  <c r="E19" i="2"/>
  <c r="G19" i="2"/>
  <c r="I19" i="2"/>
  <c r="K19" i="2"/>
  <c r="M19" i="2"/>
  <c r="O19" i="2"/>
  <c r="Q19" i="2"/>
  <c r="S19" i="2"/>
  <c r="U19" i="2"/>
  <c r="W19" i="2"/>
  <c r="Y19" i="2"/>
  <c r="AA19" i="2"/>
  <c r="E20" i="2"/>
  <c r="G20" i="2"/>
  <c r="I20" i="2"/>
  <c r="K20" i="2"/>
  <c r="M20" i="2"/>
  <c r="O20" i="2"/>
  <c r="Q20" i="2"/>
  <c r="S20" i="2"/>
  <c r="U20" i="2"/>
  <c r="W20" i="2"/>
  <c r="Y20" i="2"/>
  <c r="AA20" i="2"/>
  <c r="E21" i="2"/>
  <c r="G21" i="2"/>
  <c r="I21" i="2"/>
  <c r="K21" i="2"/>
  <c r="M21" i="2"/>
  <c r="O21" i="2"/>
  <c r="Q21" i="2"/>
  <c r="S21" i="2"/>
  <c r="U21" i="2"/>
  <c r="W21" i="2"/>
  <c r="Y21" i="2"/>
  <c r="AA21" i="2"/>
  <c r="E22" i="2"/>
  <c r="G22" i="2"/>
  <c r="I22" i="2"/>
  <c r="K22" i="2"/>
  <c r="M22" i="2"/>
  <c r="O22" i="2"/>
  <c r="Q22" i="2"/>
  <c r="S22" i="2"/>
  <c r="U22" i="2"/>
  <c r="W22" i="2"/>
  <c r="Y22" i="2"/>
  <c r="AA22" i="2"/>
  <c r="E23" i="2"/>
  <c r="G23" i="2"/>
  <c r="I23" i="2"/>
  <c r="K23" i="2"/>
  <c r="M23" i="2"/>
  <c r="O23" i="2"/>
  <c r="Q23" i="2"/>
  <c r="S23" i="2"/>
  <c r="U23" i="2"/>
  <c r="W23" i="2"/>
  <c r="Y23" i="2"/>
  <c r="AA23" i="2"/>
  <c r="E24" i="2"/>
  <c r="G24" i="2"/>
  <c r="I24" i="2"/>
  <c r="K24" i="2"/>
  <c r="M24" i="2"/>
  <c r="O24" i="2"/>
  <c r="Q24" i="2"/>
  <c r="S24" i="2"/>
  <c r="U24" i="2"/>
  <c r="W24" i="2"/>
  <c r="Y24" i="2"/>
  <c r="AA24" i="2"/>
  <c r="E25" i="2"/>
  <c r="G25" i="2"/>
  <c r="I25" i="2"/>
  <c r="K25" i="2"/>
  <c r="M25" i="2"/>
  <c r="O25" i="2"/>
  <c r="Q25" i="2"/>
  <c r="S25" i="2"/>
  <c r="U25" i="2"/>
  <c r="W25" i="2"/>
  <c r="Y25" i="2"/>
  <c r="AA25" i="2"/>
  <c r="E26" i="2"/>
  <c r="G26" i="2"/>
  <c r="I26" i="2"/>
  <c r="K26" i="2"/>
  <c r="M26" i="2"/>
  <c r="O26" i="2"/>
  <c r="Q26" i="2"/>
  <c r="S26" i="2"/>
  <c r="U26" i="2"/>
  <c r="W26" i="2"/>
  <c r="Y26" i="2"/>
  <c r="AA26" i="2"/>
  <c r="E27" i="2"/>
  <c r="G27" i="2"/>
  <c r="I27" i="2"/>
  <c r="K27" i="2"/>
  <c r="M27" i="2"/>
  <c r="O27" i="2"/>
  <c r="Q27" i="2"/>
  <c r="S27" i="2"/>
  <c r="U27" i="2"/>
  <c r="W27" i="2"/>
  <c r="Y27" i="2"/>
  <c r="AA27" i="2"/>
  <c r="E28" i="2"/>
  <c r="G28" i="2"/>
  <c r="I28" i="2"/>
  <c r="K28" i="2"/>
  <c r="M28" i="2"/>
  <c r="O28" i="2"/>
  <c r="Q28" i="2"/>
  <c r="S28" i="2"/>
  <c r="U28" i="2"/>
  <c r="W28" i="2"/>
  <c r="Y28" i="2"/>
  <c r="AA28" i="2"/>
  <c r="E29" i="2"/>
  <c r="G29" i="2"/>
  <c r="I29" i="2"/>
  <c r="K29" i="2"/>
  <c r="M29" i="2"/>
  <c r="O29" i="2"/>
  <c r="Q29" i="2"/>
  <c r="S29" i="2"/>
  <c r="U29" i="2"/>
  <c r="W29" i="2"/>
  <c r="Y29" i="2"/>
  <c r="AA29" i="2"/>
  <c r="E30" i="2"/>
  <c r="G30" i="2"/>
  <c r="I30" i="2"/>
  <c r="K30" i="2"/>
  <c r="M30" i="2"/>
  <c r="O30" i="2"/>
  <c r="Q30" i="2"/>
  <c r="S30" i="2"/>
  <c r="U30" i="2"/>
  <c r="W30" i="2"/>
  <c r="Y30" i="2"/>
  <c r="AA30" i="2"/>
  <c r="E31" i="2"/>
  <c r="G31" i="2"/>
  <c r="I31" i="2"/>
  <c r="K31" i="2"/>
  <c r="M31" i="2"/>
  <c r="O31" i="2"/>
  <c r="Q31" i="2"/>
  <c r="S31" i="2"/>
  <c r="U31" i="2"/>
  <c r="W31" i="2"/>
  <c r="Y31" i="2"/>
  <c r="AA31" i="2"/>
  <c r="E32" i="2"/>
  <c r="G32" i="2"/>
  <c r="I32" i="2"/>
  <c r="I36" i="2" s="1"/>
  <c r="B40" i="2" s="1"/>
  <c r="K32" i="2"/>
  <c r="M32" i="2"/>
  <c r="O32" i="2"/>
  <c r="Q32" i="2"/>
  <c r="S32" i="2"/>
  <c r="U32" i="2"/>
  <c r="W32" i="2"/>
  <c r="Y32" i="2"/>
  <c r="AA32" i="2"/>
  <c r="E33" i="2"/>
  <c r="G33" i="2"/>
  <c r="I33" i="2"/>
  <c r="K33" i="2"/>
  <c r="M33" i="2"/>
  <c r="O33" i="2"/>
  <c r="Q33" i="2"/>
  <c r="S33" i="2"/>
  <c r="U33" i="2"/>
  <c r="W33" i="2"/>
  <c r="Y33" i="2"/>
  <c r="AA33" i="2"/>
  <c r="E34" i="2"/>
  <c r="G34" i="2"/>
  <c r="I34" i="2"/>
  <c r="K34" i="2"/>
  <c r="M34" i="2"/>
  <c r="O34" i="2"/>
  <c r="Q34" i="2"/>
  <c r="S34" i="2"/>
  <c r="U34" i="2"/>
  <c r="W34" i="2"/>
  <c r="Y34" i="2"/>
  <c r="Y36" i="2" s="1"/>
  <c r="B48" i="2" s="1"/>
  <c r="AA34" i="2"/>
  <c r="E36" i="2"/>
  <c r="B38" i="2" s="1"/>
  <c r="G36" i="2"/>
  <c r="B39" i="2" s="1"/>
  <c r="Q36" i="2"/>
  <c r="B44" i="2" s="1"/>
  <c r="S36" i="2"/>
  <c r="B45" i="2" s="1"/>
  <c r="U36" i="2"/>
  <c r="B46" i="2" s="1"/>
  <c r="W36" i="2"/>
  <c r="B47" i="2" s="1"/>
  <c r="F6" i="1"/>
  <c r="E6" i="1" s="1"/>
  <c r="T6" i="1"/>
  <c r="U6" i="1" s="1"/>
  <c r="W6" i="1"/>
  <c r="X6" i="1" s="1"/>
  <c r="F7" i="1"/>
  <c r="E7" i="1" s="1"/>
  <c r="T7" i="1"/>
  <c r="U7" i="1" s="1"/>
  <c r="W7" i="1"/>
  <c r="X7" i="1" s="1"/>
  <c r="F8" i="1"/>
  <c r="E8" i="1" s="1"/>
  <c r="T8" i="1"/>
  <c r="U8" i="1"/>
  <c r="W8" i="1"/>
  <c r="X8" i="1" s="1"/>
  <c r="F9" i="1"/>
  <c r="E9" i="1" s="1"/>
  <c r="T9" i="1"/>
  <c r="U9" i="1"/>
  <c r="W9" i="1"/>
  <c r="Y9" i="1" s="1"/>
  <c r="F10" i="1"/>
  <c r="E10" i="1" s="1"/>
  <c r="T10" i="1"/>
  <c r="U10" i="1"/>
  <c r="W10" i="1"/>
  <c r="Y10" i="1" s="1"/>
  <c r="X10" i="1"/>
  <c r="F11" i="1"/>
  <c r="E11" i="1" s="1"/>
  <c r="T11" i="1"/>
  <c r="U11" i="1"/>
  <c r="W11" i="1"/>
  <c r="X11" i="1"/>
  <c r="Y11" i="1"/>
  <c r="F12" i="1"/>
  <c r="E12" i="1" s="1"/>
  <c r="T12" i="1"/>
  <c r="U12" i="1" s="1"/>
  <c r="W12" i="1"/>
  <c r="E13" i="1"/>
  <c r="F13" i="1"/>
  <c r="T13" i="1"/>
  <c r="U13" i="1" s="1"/>
  <c r="W13" i="1"/>
  <c r="F14" i="1"/>
  <c r="E14" i="1" s="1"/>
  <c r="T14" i="1"/>
  <c r="U14" i="1" s="1"/>
  <c r="Y14" i="1" s="1"/>
  <c r="W14" i="1"/>
  <c r="X14" i="1" s="1"/>
  <c r="F15" i="1"/>
  <c r="E15" i="1" s="1"/>
  <c r="T15" i="1"/>
  <c r="U15" i="1" s="1"/>
  <c r="Y15" i="1" s="1"/>
  <c r="W15" i="1"/>
  <c r="X15" i="1" s="1"/>
  <c r="F16" i="1"/>
  <c r="E16" i="1" s="1"/>
  <c r="T16" i="1"/>
  <c r="U16" i="1"/>
  <c r="W16" i="1"/>
  <c r="X16" i="1" s="1"/>
  <c r="F17" i="1"/>
  <c r="E17" i="1" s="1"/>
  <c r="T17" i="1"/>
  <c r="U17" i="1"/>
  <c r="W17" i="1"/>
  <c r="Y17" i="1" s="1"/>
  <c r="F18" i="1"/>
  <c r="E18" i="1" s="1"/>
  <c r="T18" i="1"/>
  <c r="U18" i="1"/>
  <c r="W18" i="1"/>
  <c r="Y18" i="1" s="1"/>
  <c r="X18" i="1"/>
  <c r="F19" i="1"/>
  <c r="E19" i="1" s="1"/>
  <c r="T19" i="1"/>
  <c r="U19" i="1"/>
  <c r="W19" i="1"/>
  <c r="X19" i="1"/>
  <c r="Y19" i="1"/>
  <c r="E20" i="1"/>
  <c r="F20" i="1"/>
  <c r="T20" i="1"/>
  <c r="U20" i="1" s="1"/>
  <c r="W20" i="1"/>
  <c r="E21" i="1"/>
  <c r="F21" i="1"/>
  <c r="T21" i="1"/>
  <c r="U21" i="1"/>
  <c r="W21" i="1"/>
  <c r="X21" i="1"/>
  <c r="Y21" i="1"/>
  <c r="F22" i="1"/>
  <c r="E22" i="1" s="1"/>
  <c r="T22" i="1"/>
  <c r="U22" i="1" s="1"/>
  <c r="Y22" i="1" s="1"/>
  <c r="W22" i="1"/>
  <c r="X22" i="1" s="1"/>
  <c r="F23" i="1"/>
  <c r="E23" i="1" s="1"/>
  <c r="T23" i="1"/>
  <c r="U23" i="1" s="1"/>
  <c r="W23" i="1"/>
  <c r="F24" i="1"/>
  <c r="E24" i="1" s="1"/>
  <c r="T24" i="1"/>
  <c r="U24" i="1"/>
  <c r="W24" i="1"/>
  <c r="X24" i="1" s="1"/>
  <c r="F25" i="1"/>
  <c r="E25" i="1" s="1"/>
  <c r="T25" i="1"/>
  <c r="U25" i="1"/>
  <c r="W25" i="1"/>
  <c r="Y25" i="1" s="1"/>
  <c r="F26" i="1"/>
  <c r="E26" i="1" s="1"/>
  <c r="T26" i="1"/>
  <c r="U26" i="1"/>
  <c r="W26" i="1"/>
  <c r="Y26" i="1" s="1"/>
  <c r="X26" i="1"/>
  <c r="F27" i="1"/>
  <c r="E27" i="1" s="1"/>
  <c r="T27" i="1"/>
  <c r="U27" i="1"/>
  <c r="W27" i="1"/>
  <c r="X27" i="1"/>
  <c r="Y27" i="1"/>
  <c r="E28" i="1"/>
  <c r="F28" i="1"/>
  <c r="T28" i="1"/>
  <c r="U28" i="1" s="1"/>
  <c r="W28" i="1"/>
  <c r="E29" i="1"/>
  <c r="F29" i="1"/>
  <c r="T29" i="1"/>
  <c r="U29" i="1"/>
  <c r="W29" i="1"/>
  <c r="X29" i="1"/>
  <c r="Y29" i="1"/>
  <c r="F30" i="1"/>
  <c r="E30" i="1" s="1"/>
  <c r="T30" i="1"/>
  <c r="U30" i="1" s="1"/>
  <c r="Y30" i="1" s="1"/>
  <c r="W30" i="1"/>
  <c r="X30" i="1" s="1"/>
  <c r="F31" i="1"/>
  <c r="E31" i="1" s="1"/>
  <c r="T31" i="1"/>
  <c r="U31" i="1" s="1"/>
  <c r="W31" i="1"/>
  <c r="X31" i="1" s="1"/>
  <c r="F32" i="1"/>
  <c r="E32" i="1" s="1"/>
  <c r="T32" i="1"/>
  <c r="U32" i="1"/>
  <c r="W32" i="1"/>
  <c r="X32" i="1" s="1"/>
  <c r="F33" i="1"/>
  <c r="E33" i="1" s="1"/>
  <c r="T33" i="1"/>
  <c r="U33" i="1"/>
  <c r="W33" i="1"/>
  <c r="Y33" i="1" s="1"/>
  <c r="F34" i="1"/>
  <c r="E34" i="1" s="1"/>
  <c r="T34" i="1"/>
  <c r="U34" i="1"/>
  <c r="W34" i="1"/>
  <c r="Y34" i="1" s="1"/>
  <c r="X34" i="1"/>
  <c r="W35" i="1"/>
  <c r="X35" i="1" s="1"/>
  <c r="W36" i="1"/>
  <c r="X36" i="1"/>
  <c r="Y36" i="1"/>
  <c r="W37" i="1"/>
  <c r="Y37" i="1" s="1"/>
  <c r="V38" i="1"/>
  <c r="D46" i="1"/>
  <c r="D75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X20" i="1" l="1"/>
  <c r="Y20" i="1"/>
  <c r="X12" i="1"/>
  <c r="Y12" i="1"/>
  <c r="U38" i="1"/>
  <c r="Y6" i="1"/>
  <c r="X23" i="1"/>
  <c r="Y23" i="1"/>
  <c r="X28" i="1"/>
  <c r="Y28" i="1"/>
  <c r="Y13" i="1"/>
  <c r="X13" i="1"/>
  <c r="W38" i="1"/>
  <c r="X37" i="1"/>
  <c r="X33" i="1"/>
  <c r="X25" i="1"/>
  <c r="X17" i="1"/>
  <c r="X9" i="1"/>
  <c r="X38" i="1" s="1"/>
  <c r="Y35" i="1"/>
  <c r="Y31" i="1"/>
  <c r="Y7" i="1"/>
  <c r="Y32" i="1"/>
  <c r="Y24" i="1"/>
  <c r="Y16" i="1"/>
  <c r="Y8" i="1"/>
</calcChain>
</file>

<file path=xl/sharedStrings.xml><?xml version="1.0" encoding="utf-8"?>
<sst xmlns="http://schemas.openxmlformats.org/spreadsheetml/2006/main" count="286" uniqueCount="87">
  <si>
    <t>COMMODITY</t>
  </si>
  <si>
    <t>TOTAL</t>
  </si>
  <si>
    <t>AUS WEATHER</t>
  </si>
  <si>
    <t>AUSTRALIAN POWER</t>
  </si>
  <si>
    <t>AUSTRIAN POWER</t>
  </si>
  <si>
    <t>BANDWIDTH</t>
  </si>
  <si>
    <t>CANADIAN GAS</t>
  </si>
  <si>
    <t>COAL</t>
  </si>
  <si>
    <t>COAL INTERNATIONAL</t>
  </si>
  <si>
    <t>CONTINENTAL GAS</t>
  </si>
  <si>
    <t>CRUDE &amp; PRODUCTS</t>
  </si>
  <si>
    <t>DUTCH POWER</t>
  </si>
  <si>
    <t>EMISSIONS</t>
  </si>
  <si>
    <t>GERMAN POWER</t>
  </si>
  <si>
    <t>IBERIAN POWER</t>
  </si>
  <si>
    <t>LPG</t>
  </si>
  <si>
    <t>METALS</t>
  </si>
  <si>
    <t>NORDIC POWER</t>
  </si>
  <si>
    <t>NORDIC WEATHER</t>
  </si>
  <si>
    <t>OTHER CONTINENTAL POWER</t>
  </si>
  <si>
    <t>PAPER &amp; PULP</t>
  </si>
  <si>
    <t>PETROCHEMICALS</t>
  </si>
  <si>
    <t>PLASTICS</t>
  </si>
  <si>
    <t>POWER EAST</t>
  </si>
  <si>
    <t>POWER WEST</t>
  </si>
  <si>
    <t>SEA FREIGHT</t>
  </si>
  <si>
    <t>SWISS POWER</t>
  </si>
  <si>
    <t>UK GAS</t>
  </si>
  <si>
    <t>UK POWER</t>
  </si>
  <si>
    <t>WEATHER</t>
  </si>
  <si>
    <t>UOM</t>
  </si>
  <si>
    <t>HDD/CDD</t>
  </si>
  <si>
    <t>MWH</t>
  </si>
  <si>
    <t>OC3C</t>
  </si>
  <si>
    <t>MMBTU</t>
  </si>
  <si>
    <t>TONNE</t>
  </si>
  <si>
    <t>BBL</t>
  </si>
  <si>
    <t>CONTRACTS</t>
  </si>
  <si>
    <t>MT</t>
  </si>
  <si>
    <t>LB</t>
  </si>
  <si>
    <t>As of 11-30-00</t>
  </si>
  <si>
    <t>US GAS</t>
  </si>
  <si>
    <t>EnronOnline Gross Notional Volume</t>
  </si>
  <si>
    <t>LTD VOLUME by MONTH</t>
  </si>
  <si>
    <t>RATE</t>
  </si>
  <si>
    <t>Nov Brokerage</t>
  </si>
  <si>
    <t>Oct Brokerage</t>
  </si>
  <si>
    <t>Sep Brokerage</t>
  </si>
  <si>
    <t>Aug Brokerage</t>
  </si>
  <si>
    <t>Jul Brokerage</t>
  </si>
  <si>
    <t>Jun Brokerage</t>
  </si>
  <si>
    <t>May Brokerage</t>
  </si>
  <si>
    <t>Apr Brokerage</t>
  </si>
  <si>
    <t>Mar Brokerage</t>
  </si>
  <si>
    <t>Feb Brokerage</t>
  </si>
  <si>
    <t>Dec Brokerage</t>
  </si>
  <si>
    <t>Jan Brokerage</t>
  </si>
  <si>
    <t>RATE*</t>
  </si>
  <si>
    <t>TOTAL TRANS</t>
  </si>
  <si>
    <t>TOTAL 
BROKERAGE</t>
  </si>
  <si>
    <t>TOTAL 
VOLUME</t>
  </si>
  <si>
    <t>Total Transactions</t>
  </si>
  <si>
    <t>VOLUME and TRANSACTIONS by MONTH</t>
  </si>
  <si>
    <t>Yr 2000 (External Only)</t>
  </si>
  <si>
    <t>EnronOnline Active Products</t>
  </si>
  <si>
    <t># of Active Products</t>
  </si>
  <si>
    <t>Pipe Capacity</t>
  </si>
  <si>
    <t>Steel</t>
  </si>
  <si>
    <t>Cad Power</t>
  </si>
  <si>
    <t>Total products offered</t>
  </si>
  <si>
    <t xml:space="preserve"> Volume </t>
  </si>
  <si>
    <t xml:space="preserve"> Value </t>
  </si>
  <si>
    <t>Products</t>
  </si>
  <si>
    <t>Min Chg</t>
  </si>
  <si>
    <t>Min Charge</t>
  </si>
  <si>
    <t>Total Chg</t>
  </si>
  <si>
    <t>Credit</t>
  </si>
  <si>
    <t>Cdn Power</t>
  </si>
  <si>
    <t>Min Fee?</t>
  </si>
  <si>
    <t>TOTAL TRANSACTIONS</t>
  </si>
  <si>
    <t>Brokerage based Charges. Volumes Forecast based on 2nd 1/2 of 2000</t>
  </si>
  <si>
    <t>Region</t>
  </si>
  <si>
    <t>ENA</t>
  </si>
  <si>
    <t>EEL</t>
  </si>
  <si>
    <t>EBS</t>
  </si>
  <si>
    <t>EGM</t>
  </si>
  <si>
    <t>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</si>
</sst>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sz val="9.5"/>
      <name val="Arial"/>
    </font>
    <font>
      <sz val="9.5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1" xfId="3" applyFont="1" applyFill="1" applyBorder="1" applyAlignment="1">
      <alignment horizontal="left" wrapText="1"/>
    </xf>
    <xf numFmtId="165" fontId="3" fillId="0" borderId="1" xfId="1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2" borderId="3" xfId="3" applyFont="1" applyFill="1" applyBorder="1" applyAlignment="1">
      <alignment horizontal="center"/>
    </xf>
    <xf numFmtId="17" fontId="5" fillId="2" borderId="3" xfId="0" applyNumberFormat="1" applyFont="1" applyFill="1" applyBorder="1"/>
    <xf numFmtId="0" fontId="5" fillId="0" borderId="0" xfId="0" applyFont="1"/>
    <xf numFmtId="165" fontId="0" fillId="0" borderId="0" xfId="0" applyNumberFormat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6" fillId="0" borderId="1" xfId="3" applyFont="1" applyFill="1" applyBorder="1" applyAlignment="1">
      <alignment horizontal="left" wrapText="1"/>
    </xf>
    <xf numFmtId="17" fontId="5" fillId="2" borderId="3" xfId="0" applyNumberFormat="1" applyFont="1" applyFill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0" fontId="11" fillId="2" borderId="3" xfId="3" applyFont="1" applyFill="1" applyBorder="1" applyAlignment="1">
      <alignment horizontal="center"/>
    </xf>
    <xf numFmtId="17" fontId="9" fillId="2" borderId="3" xfId="0" applyNumberFormat="1" applyFont="1" applyFill="1" applyBorder="1"/>
    <xf numFmtId="0" fontId="12" fillId="0" borderId="1" xfId="3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right" wrapText="1"/>
    </xf>
    <xf numFmtId="0" fontId="13" fillId="0" borderId="1" xfId="3" applyFont="1" applyFill="1" applyBorder="1" applyAlignment="1">
      <alignment horizontal="left" wrapText="1"/>
    </xf>
    <xf numFmtId="0" fontId="12" fillId="0" borderId="2" xfId="3" applyFont="1" applyFill="1" applyBorder="1" applyAlignment="1">
      <alignment horizontal="left" wrapText="1"/>
    </xf>
    <xf numFmtId="165" fontId="12" fillId="0" borderId="2" xfId="1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/>
    <xf numFmtId="0" fontId="14" fillId="0" borderId="0" xfId="0" applyFont="1" applyFill="1" applyBorder="1"/>
    <xf numFmtId="3" fontId="12" fillId="0" borderId="1" xfId="2" applyNumberFormat="1" applyFont="1" applyFill="1" applyBorder="1" applyAlignment="1">
      <alignment horizontal="right" wrapText="1"/>
    </xf>
    <xf numFmtId="3" fontId="11" fillId="0" borderId="0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wrapText="1"/>
    </xf>
    <xf numFmtId="0" fontId="11" fillId="2" borderId="3" xfId="3" applyFont="1" applyFill="1" applyBorder="1" applyAlignment="1">
      <alignment horizontal="center" wrapText="1"/>
    </xf>
    <xf numFmtId="0" fontId="12" fillId="0" borderId="3" xfId="3" applyFont="1" applyFill="1" applyBorder="1" applyAlignment="1">
      <alignment horizontal="left" wrapText="1"/>
    </xf>
    <xf numFmtId="0" fontId="10" fillId="0" borderId="3" xfId="0" applyFont="1" applyBorder="1"/>
    <xf numFmtId="0" fontId="9" fillId="0" borderId="4" xfId="0" applyFont="1" applyFill="1" applyBorder="1"/>
    <xf numFmtId="0" fontId="9" fillId="0" borderId="5" xfId="0" applyFont="1" applyBorder="1"/>
    <xf numFmtId="0" fontId="15" fillId="0" borderId="3" xfId="0" applyFont="1" applyFill="1" applyBorder="1"/>
    <xf numFmtId="0" fontId="15" fillId="0" borderId="6" xfId="0" applyFont="1" applyFill="1" applyBorder="1"/>
    <xf numFmtId="3" fontId="10" fillId="0" borderId="0" xfId="0" applyNumberFormat="1" applyFont="1"/>
    <xf numFmtId="165" fontId="10" fillId="0" borderId="0" xfId="1" applyNumberFormat="1" applyFont="1"/>
    <xf numFmtId="165" fontId="10" fillId="0" borderId="0" xfId="0" applyNumberFormat="1" applyFont="1"/>
    <xf numFmtId="0" fontId="10" fillId="0" borderId="7" xfId="0" applyFont="1" applyBorder="1"/>
    <xf numFmtId="3" fontId="9" fillId="0" borderId="0" xfId="0" applyNumberFormat="1" applyFont="1"/>
  </cellXfs>
  <cellStyles count="4">
    <cellStyle name="Comma" xfId="1" builtinId="3"/>
    <cellStyle name="Normal" xfId="0" builtinId="0"/>
    <cellStyle name="Normal_EOL and Non-EOL Deal Counts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0455015511892447"/>
          <c:h val="0.894915254237288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'Monthly Data'!$A$38:$A$49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'Monthly Data'!$B$38:$B$49</c:f>
              <c:numCache>
                <c:formatCode>_(* #,##0_);_(* \(#,##0\);_(* "-"??_);_(@_)</c:formatCode>
                <c:ptCount val="12"/>
                <c:pt idx="0">
                  <c:v>737728.29977500008</c:v>
                </c:pt>
                <c:pt idx="1">
                  <c:v>1130796.142765</c:v>
                </c:pt>
                <c:pt idx="2">
                  <c:v>1655050.5948774999</c:v>
                </c:pt>
                <c:pt idx="3">
                  <c:v>1716457.5494250003</c:v>
                </c:pt>
                <c:pt idx="4">
                  <c:v>3115400.7172875009</c:v>
                </c:pt>
                <c:pt idx="5">
                  <c:v>2551955.8397425008</c:v>
                </c:pt>
                <c:pt idx="6">
                  <c:v>2055416.7124949999</c:v>
                </c:pt>
                <c:pt idx="7">
                  <c:v>2951053.2333649998</c:v>
                </c:pt>
                <c:pt idx="8">
                  <c:v>3207648.7845650003</c:v>
                </c:pt>
                <c:pt idx="9">
                  <c:v>4335783.2717400007</c:v>
                </c:pt>
                <c:pt idx="10">
                  <c:v>5469429.6026600003</c:v>
                </c:pt>
                <c:pt idx="11">
                  <c:v>4563854.3620000007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2016"/>
        <c:axId val="151142576"/>
      </c:barChart>
      <c:dateAx>
        <c:axId val="15114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4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14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4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46440677966101696"/>
          <c:w val="6.6184074457083769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5" x14ac:dyDescent="0.2"/>
  <cols>
    <col min="1" max="1" width="35.140625" style="30" customWidth="1"/>
    <col min="2" max="2" width="17.85546875" style="30" customWidth="1"/>
    <col min="3" max="3" width="16.140625" style="30" bestFit="1" customWidth="1"/>
    <col min="4" max="4" width="20.5703125" style="30" customWidth="1"/>
    <col min="5" max="6" width="18.7109375" style="20" bestFit="1" customWidth="1"/>
    <col min="7" max="7" width="18.7109375" style="20" customWidth="1"/>
    <col min="8" max="10" width="17.42578125" style="20" bestFit="1" customWidth="1"/>
    <col min="11" max="17" width="17.85546875" style="20" bestFit="1" customWidth="1"/>
    <col min="18" max="18" width="19.140625" style="20" bestFit="1" customWidth="1"/>
    <col min="19" max="19" width="17.85546875" style="20" bestFit="1" customWidth="1"/>
    <col min="20" max="20" width="19.42578125" style="20" customWidth="1"/>
    <col min="21" max="21" width="15.85546875" style="20" customWidth="1"/>
    <col min="22" max="22" width="9.140625" style="20"/>
    <col min="23" max="23" width="14.85546875" style="20" bestFit="1" customWidth="1"/>
    <col min="24" max="24" width="18.28515625" style="20" bestFit="1" customWidth="1"/>
    <col min="25" max="25" width="10.42578125" style="20" customWidth="1"/>
    <col min="26" max="28" width="9.140625" style="20"/>
    <col min="29" max="29" width="16.140625" style="20" bestFit="1" customWidth="1"/>
    <col min="30" max="16384" width="9.140625" style="20"/>
  </cols>
  <sheetData>
    <row r="1" spans="1:26" ht="15.75" x14ac:dyDescent="0.25">
      <c r="A1" s="19" t="s">
        <v>42</v>
      </c>
      <c r="B1" s="19"/>
      <c r="C1" s="19"/>
      <c r="D1" s="20"/>
    </row>
    <row r="2" spans="1:26" ht="15.75" x14ac:dyDescent="0.25">
      <c r="A2" s="21" t="s">
        <v>62</v>
      </c>
      <c r="B2" s="21"/>
      <c r="C2" s="20"/>
      <c r="D2" s="20"/>
      <c r="T2" s="20" t="s">
        <v>74</v>
      </c>
      <c r="U2" s="45">
        <v>4000</v>
      </c>
    </row>
    <row r="3" spans="1:26" ht="15.75" x14ac:dyDescent="0.25">
      <c r="A3" s="19" t="s">
        <v>63</v>
      </c>
      <c r="B3" s="19"/>
      <c r="C3" s="20"/>
      <c r="D3" s="20"/>
    </row>
    <row r="4" spans="1:26" ht="15.75" x14ac:dyDescent="0.25">
      <c r="A4" s="20"/>
      <c r="B4" s="20"/>
      <c r="C4" s="20"/>
      <c r="D4" s="20"/>
      <c r="T4" s="19" t="s">
        <v>80</v>
      </c>
      <c r="Z4" s="19"/>
    </row>
    <row r="5" spans="1:26" ht="47.25" x14ac:dyDescent="0.25">
      <c r="A5" s="22" t="s">
        <v>0</v>
      </c>
      <c r="B5" s="22" t="s">
        <v>81</v>
      </c>
      <c r="C5" s="22" t="s">
        <v>30</v>
      </c>
      <c r="D5" s="22" t="s">
        <v>57</v>
      </c>
      <c r="E5" s="37" t="s">
        <v>59</v>
      </c>
      <c r="F5" s="37" t="s">
        <v>60</v>
      </c>
      <c r="G5" s="37" t="s">
        <v>79</v>
      </c>
      <c r="H5" s="23">
        <v>36526</v>
      </c>
      <c r="I5" s="23">
        <v>36557</v>
      </c>
      <c r="J5" s="23">
        <v>36586</v>
      </c>
      <c r="K5" s="23">
        <v>36617</v>
      </c>
      <c r="L5" s="23">
        <v>36647</v>
      </c>
      <c r="M5" s="23">
        <v>36678</v>
      </c>
      <c r="N5" s="23">
        <v>36708</v>
      </c>
      <c r="O5" s="23">
        <v>36739</v>
      </c>
      <c r="P5" s="23">
        <v>36770</v>
      </c>
      <c r="Q5" s="23">
        <v>36800</v>
      </c>
      <c r="R5" s="23">
        <v>36831</v>
      </c>
      <c r="S5" s="23">
        <v>36861</v>
      </c>
      <c r="T5" s="20" t="s">
        <v>70</v>
      </c>
      <c r="U5" s="20" t="s">
        <v>71</v>
      </c>
      <c r="V5" s="20" t="s">
        <v>72</v>
      </c>
      <c r="W5" s="20" t="s">
        <v>73</v>
      </c>
      <c r="X5" s="20" t="s">
        <v>75</v>
      </c>
      <c r="Y5" s="47" t="s">
        <v>78</v>
      </c>
    </row>
    <row r="6" spans="1:26" x14ac:dyDescent="0.2">
      <c r="A6" s="24" t="s">
        <v>41</v>
      </c>
      <c r="B6" s="24" t="s">
        <v>82</v>
      </c>
      <c r="C6" s="24" t="s">
        <v>34</v>
      </c>
      <c r="D6" s="24">
        <v>2.5000000000000001E-4</v>
      </c>
      <c r="E6" s="25">
        <f>+F6*D6</f>
        <v>19308658.5053575</v>
      </c>
      <c r="F6" s="25">
        <f>SUM(H6:S6)</f>
        <v>77234634021.429993</v>
      </c>
      <c r="G6" s="34">
        <v>390692</v>
      </c>
      <c r="H6" s="26">
        <v>1504310398</v>
      </c>
      <c r="I6" s="26">
        <v>2713194466</v>
      </c>
      <c r="J6" s="26">
        <v>4258540320</v>
      </c>
      <c r="K6" s="26">
        <v>4374340119</v>
      </c>
      <c r="L6" s="26">
        <v>8470321352</v>
      </c>
      <c r="M6" s="26">
        <v>7348178098.8500004</v>
      </c>
      <c r="N6" s="26">
        <v>5417593110.1899996</v>
      </c>
      <c r="O6" s="26">
        <v>7510506095.5500002</v>
      </c>
      <c r="P6" s="26">
        <v>7760745029.8400002</v>
      </c>
      <c r="Q6" s="26">
        <v>8436321066</v>
      </c>
      <c r="R6" s="26">
        <v>12024826356</v>
      </c>
      <c r="S6" s="26">
        <v>7415757610</v>
      </c>
      <c r="T6" s="44">
        <f>SUM(N6:S6)*2</f>
        <v>97131498535.160004</v>
      </c>
      <c r="U6" s="44">
        <f>T6*D6</f>
        <v>24282874.633790001</v>
      </c>
      <c r="V6" s="20">
        <v>430</v>
      </c>
      <c r="W6" s="46">
        <f>V6*$U$2</f>
        <v>1720000</v>
      </c>
      <c r="X6" s="45">
        <f>IF(W6&gt;U6,W6,U6)</f>
        <v>24282874.633790001</v>
      </c>
      <c r="Y6" s="47" t="str">
        <f>IF(W6&gt;U6,"Y","")</f>
        <v/>
      </c>
    </row>
    <row r="7" spans="1:26" x14ac:dyDescent="0.2">
      <c r="A7" s="24" t="s">
        <v>6</v>
      </c>
      <c r="B7" s="24" t="s">
        <v>82</v>
      </c>
      <c r="C7" s="24" t="s">
        <v>34</v>
      </c>
      <c r="D7" s="24">
        <v>2.5000000000000001E-4</v>
      </c>
      <c r="E7" s="25">
        <f t="shared" ref="E7:E34" si="0">+F7*D7</f>
        <v>1442190.3600899999</v>
      </c>
      <c r="F7" s="25">
        <f>SUM(H7:S7)</f>
        <v>5768761440.3599997</v>
      </c>
      <c r="G7" s="34">
        <v>48624</v>
      </c>
      <c r="H7" s="26">
        <v>371527101.69999999</v>
      </c>
      <c r="I7" s="26">
        <v>546855685.25999999</v>
      </c>
      <c r="J7" s="26">
        <v>790114263.71000004</v>
      </c>
      <c r="K7" s="26">
        <v>534731933.5</v>
      </c>
      <c r="L7" s="26">
        <v>758140156.54999995</v>
      </c>
      <c r="M7" s="26">
        <v>468723961.12</v>
      </c>
      <c r="N7" s="26">
        <v>418934769.79000002</v>
      </c>
      <c r="O7" s="26">
        <v>489345487.91000003</v>
      </c>
      <c r="P7" s="26">
        <v>375682068.42000002</v>
      </c>
      <c r="Q7" s="26">
        <v>416448400.95999998</v>
      </c>
      <c r="R7" s="26">
        <v>429308373.44</v>
      </c>
      <c r="S7" s="26">
        <v>168949238</v>
      </c>
      <c r="T7" s="44">
        <f t="shared" ref="T7:T34" si="1">SUM(N7:S7)*2</f>
        <v>4597336677.0400009</v>
      </c>
      <c r="U7" s="44">
        <f t="shared" ref="U7:U34" si="2">T7*D7</f>
        <v>1149334.1692600003</v>
      </c>
      <c r="V7" s="20">
        <v>39</v>
      </c>
      <c r="W7" s="46">
        <f t="shared" ref="W7:W37" si="3">V7*$U$2</f>
        <v>156000</v>
      </c>
      <c r="X7" s="45">
        <f t="shared" ref="X7:X37" si="4">IF(W7&gt;U7,W7,U7)</f>
        <v>1149334.1692600003</v>
      </c>
      <c r="Y7" s="47" t="str">
        <f t="shared" ref="Y7:Y37" si="5">IF(W7&gt;U7,"Y","")</f>
        <v/>
      </c>
    </row>
    <row r="8" spans="1:26" x14ac:dyDescent="0.2">
      <c r="A8" s="24" t="s">
        <v>9</v>
      </c>
      <c r="B8" s="24" t="s">
        <v>83</v>
      </c>
      <c r="C8" s="24" t="s">
        <v>34</v>
      </c>
      <c r="D8" s="27">
        <v>2.5000000000000001E-4</v>
      </c>
      <c r="E8" s="25">
        <f t="shared" si="0"/>
        <v>32464.005000000001</v>
      </c>
      <c r="F8" s="25">
        <f>SUM(H8:S8)</f>
        <v>129856020</v>
      </c>
      <c r="G8" s="34">
        <v>1024</v>
      </c>
      <c r="H8" s="26">
        <v>11297500</v>
      </c>
      <c r="I8" s="26">
        <v>5327500</v>
      </c>
      <c r="J8" s="26">
        <v>5050000</v>
      </c>
      <c r="K8" s="26">
        <v>5185000</v>
      </c>
      <c r="L8" s="26">
        <v>18385000</v>
      </c>
      <c r="M8" s="26">
        <v>10925000</v>
      </c>
      <c r="N8" s="26">
        <v>8840000</v>
      </c>
      <c r="O8" s="26">
        <v>10817500</v>
      </c>
      <c r="P8" s="26">
        <v>14657500</v>
      </c>
      <c r="Q8" s="26">
        <v>11045000</v>
      </c>
      <c r="R8" s="26">
        <v>14055000</v>
      </c>
      <c r="S8" s="26">
        <v>14271020</v>
      </c>
      <c r="T8" s="44">
        <f t="shared" si="1"/>
        <v>147372040</v>
      </c>
      <c r="U8" s="44">
        <f t="shared" si="2"/>
        <v>36843.01</v>
      </c>
      <c r="V8" s="20">
        <v>50</v>
      </c>
      <c r="W8" s="46">
        <f t="shared" si="3"/>
        <v>200000</v>
      </c>
      <c r="X8" s="45">
        <f t="shared" si="4"/>
        <v>200000</v>
      </c>
      <c r="Y8" s="47" t="str">
        <f t="shared" si="5"/>
        <v>Y</v>
      </c>
    </row>
    <row r="9" spans="1:26" x14ac:dyDescent="0.2">
      <c r="A9" s="24" t="s">
        <v>27</v>
      </c>
      <c r="B9" s="24" t="s">
        <v>83</v>
      </c>
      <c r="C9" s="24" t="s">
        <v>34</v>
      </c>
      <c r="D9" s="27">
        <v>2.5000000000000001E-4</v>
      </c>
      <c r="E9" s="25">
        <f t="shared" si="0"/>
        <v>490979.125</v>
      </c>
      <c r="F9" s="25">
        <f t="shared" ref="F9:F34" si="6">SUM(H9:S9)</f>
        <v>1963916500</v>
      </c>
      <c r="G9" s="34">
        <v>13299</v>
      </c>
      <c r="H9" s="26">
        <v>91589000</v>
      </c>
      <c r="I9" s="26">
        <v>164885000</v>
      </c>
      <c r="J9" s="26">
        <v>169647500</v>
      </c>
      <c r="K9" s="26">
        <v>95175000</v>
      </c>
      <c r="L9" s="26">
        <v>199417500</v>
      </c>
      <c r="M9" s="26">
        <v>131092500</v>
      </c>
      <c r="N9" s="26">
        <v>197325000</v>
      </c>
      <c r="O9" s="26">
        <v>210570000</v>
      </c>
      <c r="P9" s="26">
        <v>208662500</v>
      </c>
      <c r="Q9" s="26">
        <v>186217500</v>
      </c>
      <c r="R9" s="26">
        <v>149337500</v>
      </c>
      <c r="S9" s="26">
        <v>159997500</v>
      </c>
      <c r="T9" s="44">
        <f t="shared" si="1"/>
        <v>2224220000</v>
      </c>
      <c r="U9" s="44">
        <f t="shared" si="2"/>
        <v>556055</v>
      </c>
      <c r="V9" s="20">
        <v>28</v>
      </c>
      <c r="W9" s="46">
        <f t="shared" si="3"/>
        <v>112000</v>
      </c>
      <c r="X9" s="45">
        <f t="shared" si="4"/>
        <v>556055</v>
      </c>
      <c r="Y9" s="47" t="str">
        <f t="shared" si="5"/>
        <v/>
      </c>
    </row>
    <row r="10" spans="1:26" x14ac:dyDescent="0.2">
      <c r="A10" s="24" t="s">
        <v>5</v>
      </c>
      <c r="B10" s="24" t="s">
        <v>84</v>
      </c>
      <c r="C10" s="24" t="s">
        <v>33</v>
      </c>
      <c r="D10" s="27">
        <v>0</v>
      </c>
      <c r="E10" s="25">
        <f t="shared" si="0"/>
        <v>0</v>
      </c>
      <c r="F10" s="25">
        <f t="shared" si="6"/>
        <v>17</v>
      </c>
      <c r="G10" s="34">
        <v>17</v>
      </c>
      <c r="H10" s="26"/>
      <c r="I10" s="26"/>
      <c r="J10" s="26"/>
      <c r="K10" s="26"/>
      <c r="L10" s="26">
        <v>1</v>
      </c>
      <c r="M10" s="26">
        <v>2</v>
      </c>
      <c r="N10" s="26">
        <v>2</v>
      </c>
      <c r="O10" s="26"/>
      <c r="P10" s="26">
        <v>2</v>
      </c>
      <c r="Q10" s="26">
        <v>3</v>
      </c>
      <c r="R10" s="26">
        <v>2</v>
      </c>
      <c r="S10" s="26">
        <v>5</v>
      </c>
      <c r="T10" s="44">
        <f t="shared" si="1"/>
        <v>28</v>
      </c>
      <c r="U10" s="44">
        <f t="shared" si="2"/>
        <v>0</v>
      </c>
      <c r="V10" s="20">
        <v>78</v>
      </c>
      <c r="W10" s="46">
        <f t="shared" si="3"/>
        <v>312000</v>
      </c>
      <c r="X10" s="45">
        <f t="shared" si="4"/>
        <v>312000</v>
      </c>
      <c r="Y10" s="47" t="str">
        <f t="shared" si="5"/>
        <v>Y</v>
      </c>
    </row>
    <row r="11" spans="1:26" x14ac:dyDescent="0.2">
      <c r="A11" s="24" t="s">
        <v>23</v>
      </c>
      <c r="B11" s="24" t="s">
        <v>82</v>
      </c>
      <c r="C11" s="24" t="s">
        <v>32</v>
      </c>
      <c r="D11" s="24">
        <v>7.4999999999999997E-3</v>
      </c>
      <c r="E11" s="25">
        <f t="shared" si="0"/>
        <v>2458928.34</v>
      </c>
      <c r="F11" s="25">
        <f t="shared" si="6"/>
        <v>327857112</v>
      </c>
      <c r="G11" s="34">
        <v>23777</v>
      </c>
      <c r="H11" s="26">
        <v>3977700</v>
      </c>
      <c r="I11" s="26">
        <v>8925200</v>
      </c>
      <c r="J11" s="26">
        <v>15217600</v>
      </c>
      <c r="K11" s="26">
        <v>12485200</v>
      </c>
      <c r="L11" s="26">
        <v>16399600</v>
      </c>
      <c r="M11" s="26">
        <v>10201300</v>
      </c>
      <c r="N11" s="26">
        <v>13269200</v>
      </c>
      <c r="O11" s="26">
        <v>26109600</v>
      </c>
      <c r="P11" s="26">
        <v>37888800</v>
      </c>
      <c r="Q11" s="26">
        <v>51686800</v>
      </c>
      <c r="R11" s="26">
        <v>73382000</v>
      </c>
      <c r="S11" s="26">
        <v>58314112</v>
      </c>
      <c r="T11" s="44">
        <f t="shared" si="1"/>
        <v>521301024</v>
      </c>
      <c r="U11" s="44">
        <f t="shared" si="2"/>
        <v>3909757.6799999997</v>
      </c>
      <c r="V11" s="20">
        <v>292</v>
      </c>
      <c r="W11" s="46">
        <f t="shared" si="3"/>
        <v>1168000</v>
      </c>
      <c r="X11" s="45">
        <f t="shared" si="4"/>
        <v>3909757.6799999997</v>
      </c>
      <c r="Y11" s="47" t="str">
        <f t="shared" si="5"/>
        <v/>
      </c>
    </row>
    <row r="12" spans="1:26" x14ac:dyDescent="0.2">
      <c r="A12" s="24" t="s">
        <v>24</v>
      </c>
      <c r="B12" s="24" t="s">
        <v>82</v>
      </c>
      <c r="C12" s="24" t="s">
        <v>32</v>
      </c>
      <c r="D12" s="24">
        <v>7.4999999999999997E-3</v>
      </c>
      <c r="E12" s="25">
        <f t="shared" si="0"/>
        <v>931624.36499999999</v>
      </c>
      <c r="F12" s="25">
        <f t="shared" si="6"/>
        <v>124216582</v>
      </c>
      <c r="G12" s="34">
        <v>19325</v>
      </c>
      <c r="H12" s="26">
        <v>3676800</v>
      </c>
      <c r="I12" s="26">
        <v>6809384</v>
      </c>
      <c r="J12" s="26">
        <v>5463600</v>
      </c>
      <c r="K12" s="26">
        <v>7797600</v>
      </c>
      <c r="L12" s="26">
        <v>7054000</v>
      </c>
      <c r="M12" s="26">
        <v>9828152</v>
      </c>
      <c r="N12" s="26">
        <v>8717075</v>
      </c>
      <c r="O12" s="26">
        <v>19892345</v>
      </c>
      <c r="P12" s="26">
        <v>13314614</v>
      </c>
      <c r="Q12" s="26">
        <v>17568172</v>
      </c>
      <c r="R12" s="26">
        <v>21578040</v>
      </c>
      <c r="S12" s="26">
        <v>2516800</v>
      </c>
      <c r="T12" s="44">
        <f t="shared" si="1"/>
        <v>167174092</v>
      </c>
      <c r="U12" s="44">
        <f t="shared" si="2"/>
        <v>1253805.69</v>
      </c>
      <c r="V12" s="20">
        <v>0</v>
      </c>
      <c r="W12" s="46">
        <f t="shared" si="3"/>
        <v>0</v>
      </c>
      <c r="X12" s="45">
        <f t="shared" si="4"/>
        <v>1253805.69</v>
      </c>
      <c r="Y12" s="47" t="str">
        <f t="shared" si="5"/>
        <v/>
      </c>
    </row>
    <row r="13" spans="1:26" x14ac:dyDescent="0.2">
      <c r="A13" s="24" t="s">
        <v>3</v>
      </c>
      <c r="B13" s="24" t="s">
        <v>83</v>
      </c>
      <c r="C13" s="24" t="s">
        <v>32</v>
      </c>
      <c r="D13" s="27">
        <v>5.0000000000000001E-3</v>
      </c>
      <c r="E13" s="25">
        <f t="shared" si="0"/>
        <v>2461.7249999999999</v>
      </c>
      <c r="F13" s="25">
        <f t="shared" si="6"/>
        <v>492345</v>
      </c>
      <c r="G13" s="34">
        <v>61</v>
      </c>
      <c r="H13" s="26"/>
      <c r="I13" s="26"/>
      <c r="J13" s="26">
        <v>138375</v>
      </c>
      <c r="K13" s="26">
        <v>28560</v>
      </c>
      <c r="L13" s="26">
        <v>77100</v>
      </c>
      <c r="M13" s="26">
        <v>48450</v>
      </c>
      <c r="N13" s="26">
        <v>4650</v>
      </c>
      <c r="O13" s="26">
        <v>59160</v>
      </c>
      <c r="P13" s="26">
        <v>18450</v>
      </c>
      <c r="Q13" s="26">
        <v>61200</v>
      </c>
      <c r="R13" s="26">
        <v>47100</v>
      </c>
      <c r="S13" s="26">
        <v>9300</v>
      </c>
      <c r="T13" s="44">
        <f t="shared" si="1"/>
        <v>399720</v>
      </c>
      <c r="U13" s="44">
        <f t="shared" si="2"/>
        <v>1998.6000000000001</v>
      </c>
      <c r="V13" s="20">
        <v>9</v>
      </c>
      <c r="W13" s="46">
        <f t="shared" si="3"/>
        <v>36000</v>
      </c>
      <c r="X13" s="45">
        <f t="shared" si="4"/>
        <v>36000</v>
      </c>
      <c r="Y13" s="47" t="str">
        <f t="shared" si="5"/>
        <v>Y</v>
      </c>
    </row>
    <row r="14" spans="1:26" x14ac:dyDescent="0.2">
      <c r="A14" s="24" t="s">
        <v>4</v>
      </c>
      <c r="B14" s="24" t="s">
        <v>83</v>
      </c>
      <c r="C14" s="24" t="s">
        <v>32</v>
      </c>
      <c r="D14" s="27">
        <v>5.0000000000000001E-3</v>
      </c>
      <c r="E14" s="25">
        <f t="shared" si="0"/>
        <v>10592.4</v>
      </c>
      <c r="F14" s="25">
        <f t="shared" si="6"/>
        <v>2118480</v>
      </c>
      <c r="G14" s="34">
        <v>276</v>
      </c>
      <c r="H14" s="26"/>
      <c r="I14" s="26"/>
      <c r="J14" s="26"/>
      <c r="K14" s="26">
        <v>7200</v>
      </c>
      <c r="L14" s="26">
        <v>223980</v>
      </c>
      <c r="M14" s="26">
        <v>71940</v>
      </c>
      <c r="N14" s="26">
        <v>516720</v>
      </c>
      <c r="O14" s="26">
        <v>177000</v>
      </c>
      <c r="P14" s="26">
        <v>458580</v>
      </c>
      <c r="Q14" s="26">
        <v>240000</v>
      </c>
      <c r="R14" s="26">
        <v>247020</v>
      </c>
      <c r="S14" s="26">
        <v>176040</v>
      </c>
      <c r="T14" s="44">
        <f t="shared" si="1"/>
        <v>3630720</v>
      </c>
      <c r="U14" s="44">
        <f t="shared" si="2"/>
        <v>18153.600000000002</v>
      </c>
      <c r="V14" s="20">
        <v>16</v>
      </c>
      <c r="W14" s="46">
        <f t="shared" si="3"/>
        <v>64000</v>
      </c>
      <c r="X14" s="45">
        <f t="shared" si="4"/>
        <v>64000</v>
      </c>
      <c r="Y14" s="47" t="str">
        <f t="shared" si="5"/>
        <v>Y</v>
      </c>
    </row>
    <row r="15" spans="1:26" x14ac:dyDescent="0.2">
      <c r="A15" s="24" t="s">
        <v>11</v>
      </c>
      <c r="B15" s="24" t="s">
        <v>83</v>
      </c>
      <c r="C15" s="24" t="s">
        <v>32</v>
      </c>
      <c r="D15" s="27">
        <v>5.0000000000000001E-3</v>
      </c>
      <c r="E15" s="25">
        <f t="shared" si="0"/>
        <v>16862.400000000001</v>
      </c>
      <c r="F15" s="25">
        <f t="shared" si="6"/>
        <v>3372480</v>
      </c>
      <c r="G15" s="34">
        <v>168</v>
      </c>
      <c r="H15" s="26"/>
      <c r="I15" s="26"/>
      <c r="J15" s="26"/>
      <c r="K15" s="26"/>
      <c r="L15" s="26">
        <v>89040</v>
      </c>
      <c r="M15" s="26">
        <v>28320</v>
      </c>
      <c r="N15" s="26">
        <v>67360</v>
      </c>
      <c r="O15" s="26">
        <v>521440</v>
      </c>
      <c r="P15" s="26">
        <v>468000</v>
      </c>
      <c r="Q15" s="26">
        <v>429400</v>
      </c>
      <c r="R15" s="26">
        <v>534760</v>
      </c>
      <c r="S15" s="26">
        <v>1234160</v>
      </c>
      <c r="T15" s="44">
        <f t="shared" si="1"/>
        <v>6510240</v>
      </c>
      <c r="U15" s="44">
        <f t="shared" si="2"/>
        <v>32551.200000000001</v>
      </c>
      <c r="V15" s="20">
        <v>10</v>
      </c>
      <c r="W15" s="46">
        <f t="shared" si="3"/>
        <v>40000</v>
      </c>
      <c r="X15" s="45">
        <f t="shared" si="4"/>
        <v>40000</v>
      </c>
      <c r="Y15" s="47" t="str">
        <f t="shared" si="5"/>
        <v>Y</v>
      </c>
    </row>
    <row r="16" spans="1:26" x14ac:dyDescent="0.2">
      <c r="A16" s="24" t="s">
        <v>13</v>
      </c>
      <c r="B16" s="24" t="s">
        <v>83</v>
      </c>
      <c r="C16" s="24" t="s">
        <v>32</v>
      </c>
      <c r="D16" s="27">
        <v>5.0000000000000001E-3</v>
      </c>
      <c r="E16" s="25">
        <f t="shared" si="0"/>
        <v>399304.02</v>
      </c>
      <c r="F16" s="25">
        <f t="shared" si="6"/>
        <v>79860804</v>
      </c>
      <c r="G16" s="34">
        <v>168</v>
      </c>
      <c r="H16" s="26">
        <v>83580</v>
      </c>
      <c r="I16" s="26">
        <v>1677960</v>
      </c>
      <c r="J16" s="26">
        <v>1614000</v>
      </c>
      <c r="K16" s="26">
        <v>1104972</v>
      </c>
      <c r="L16" s="26">
        <v>2406120</v>
      </c>
      <c r="M16" s="26">
        <v>7242120</v>
      </c>
      <c r="N16" s="26">
        <v>8766888</v>
      </c>
      <c r="O16" s="26">
        <v>10223580</v>
      </c>
      <c r="P16" s="26">
        <v>12982800</v>
      </c>
      <c r="Q16" s="26">
        <v>12610224</v>
      </c>
      <c r="R16" s="26">
        <v>10647420</v>
      </c>
      <c r="S16" s="26">
        <v>10501140</v>
      </c>
      <c r="T16" s="44">
        <f t="shared" si="1"/>
        <v>131464104</v>
      </c>
      <c r="U16" s="44">
        <f t="shared" si="2"/>
        <v>657320.52</v>
      </c>
      <c r="V16" s="20">
        <v>22</v>
      </c>
      <c r="W16" s="46">
        <f t="shared" si="3"/>
        <v>88000</v>
      </c>
      <c r="X16" s="45">
        <f t="shared" si="4"/>
        <v>657320.52</v>
      </c>
      <c r="Y16" s="47" t="str">
        <f t="shared" si="5"/>
        <v/>
      </c>
    </row>
    <row r="17" spans="1:25" x14ac:dyDescent="0.2">
      <c r="A17" s="24" t="s">
        <v>14</v>
      </c>
      <c r="B17" s="24" t="s">
        <v>83</v>
      </c>
      <c r="C17" s="24" t="s">
        <v>32</v>
      </c>
      <c r="D17" s="27">
        <v>5.0000000000000001E-3</v>
      </c>
      <c r="E17" s="25">
        <f t="shared" si="0"/>
        <v>942.80000000000007</v>
      </c>
      <c r="F17" s="25">
        <f t="shared" si="6"/>
        <v>188560</v>
      </c>
      <c r="G17" s="34">
        <v>29</v>
      </c>
      <c r="H17" s="26">
        <v>5040</v>
      </c>
      <c r="I17" s="26">
        <v>16600</v>
      </c>
      <c r="J17" s="26">
        <v>3360</v>
      </c>
      <c r="K17" s="26">
        <v>3720</v>
      </c>
      <c r="L17" s="26">
        <v>18240</v>
      </c>
      <c r="M17" s="26"/>
      <c r="N17" s="26">
        <v>25680</v>
      </c>
      <c r="O17" s="26">
        <v>7320</v>
      </c>
      <c r="P17" s="26">
        <v>87600</v>
      </c>
      <c r="Q17" s="26">
        <v>9840</v>
      </c>
      <c r="R17" s="26">
        <v>7440</v>
      </c>
      <c r="S17" s="26">
        <v>3720</v>
      </c>
      <c r="T17" s="44">
        <f t="shared" si="1"/>
        <v>283200</v>
      </c>
      <c r="U17" s="44">
        <f t="shared" si="2"/>
        <v>1416</v>
      </c>
      <c r="V17" s="20">
        <v>1</v>
      </c>
      <c r="W17" s="46">
        <f t="shared" si="3"/>
        <v>4000</v>
      </c>
      <c r="X17" s="45">
        <f t="shared" si="4"/>
        <v>4000</v>
      </c>
      <c r="Y17" s="47" t="str">
        <f t="shared" si="5"/>
        <v>Y</v>
      </c>
    </row>
    <row r="18" spans="1:25" x14ac:dyDescent="0.2">
      <c r="A18" s="24" t="s">
        <v>26</v>
      </c>
      <c r="B18" s="24" t="s">
        <v>83</v>
      </c>
      <c r="C18" s="24" t="s">
        <v>32</v>
      </c>
      <c r="D18" s="27">
        <v>5.0000000000000001E-3</v>
      </c>
      <c r="E18" s="25">
        <f t="shared" si="0"/>
        <v>10262.6</v>
      </c>
      <c r="F18" s="25">
        <f t="shared" si="6"/>
        <v>2052520</v>
      </c>
      <c r="G18" s="34">
        <v>615</v>
      </c>
      <c r="H18" s="26">
        <v>17300</v>
      </c>
      <c r="I18" s="26">
        <v>44850</v>
      </c>
      <c r="J18" s="26">
        <v>51750</v>
      </c>
      <c r="K18" s="26">
        <v>54600</v>
      </c>
      <c r="L18" s="26">
        <v>141840</v>
      </c>
      <c r="M18" s="26">
        <v>243330</v>
      </c>
      <c r="N18" s="26">
        <v>535530</v>
      </c>
      <c r="O18" s="26">
        <v>339010</v>
      </c>
      <c r="P18" s="26">
        <v>180940</v>
      </c>
      <c r="Q18" s="26">
        <v>200900</v>
      </c>
      <c r="R18" s="26">
        <v>123750</v>
      </c>
      <c r="S18" s="26">
        <v>118720</v>
      </c>
      <c r="T18" s="44">
        <f t="shared" si="1"/>
        <v>2997700</v>
      </c>
      <c r="U18" s="44">
        <f t="shared" si="2"/>
        <v>14988.5</v>
      </c>
      <c r="V18" s="20">
        <v>19</v>
      </c>
      <c r="W18" s="46">
        <f t="shared" si="3"/>
        <v>76000</v>
      </c>
      <c r="X18" s="45">
        <f t="shared" si="4"/>
        <v>76000</v>
      </c>
      <c r="Y18" s="47" t="str">
        <f t="shared" si="5"/>
        <v>Y</v>
      </c>
    </row>
    <row r="19" spans="1:25" ht="12.75" customHeight="1" x14ac:dyDescent="0.2">
      <c r="A19" s="24" t="s">
        <v>19</v>
      </c>
      <c r="B19" s="24" t="s">
        <v>83</v>
      </c>
      <c r="C19" s="24" t="s">
        <v>32</v>
      </c>
      <c r="D19" s="27">
        <v>5.0000000000000001E-3</v>
      </c>
      <c r="E19" s="25">
        <f t="shared" si="0"/>
        <v>661.92</v>
      </c>
      <c r="F19" s="25">
        <f t="shared" si="6"/>
        <v>132384</v>
      </c>
      <c r="G19" s="34">
        <v>35</v>
      </c>
      <c r="H19" s="26"/>
      <c r="I19" s="26"/>
      <c r="J19" s="26">
        <v>30192</v>
      </c>
      <c r="K19" s="26">
        <v>33912</v>
      </c>
      <c r="L19" s="26">
        <v>68280</v>
      </c>
      <c r="M19" s="26"/>
      <c r="N19" s="26"/>
      <c r="O19" s="26"/>
      <c r="P19" s="26"/>
      <c r="Q19" s="26"/>
      <c r="R19" s="26"/>
      <c r="S19" s="26"/>
      <c r="T19" s="44">
        <f t="shared" si="1"/>
        <v>0</v>
      </c>
      <c r="U19" s="44">
        <f t="shared" si="2"/>
        <v>0</v>
      </c>
      <c r="V19" s="20">
        <v>7</v>
      </c>
      <c r="W19" s="46">
        <f t="shared" si="3"/>
        <v>28000</v>
      </c>
      <c r="X19" s="45">
        <f t="shared" si="4"/>
        <v>28000</v>
      </c>
      <c r="Y19" s="47" t="str">
        <f t="shared" si="5"/>
        <v>Y</v>
      </c>
    </row>
    <row r="20" spans="1:25" x14ac:dyDescent="0.2">
      <c r="A20" s="24" t="s">
        <v>17</v>
      </c>
      <c r="B20" s="24" t="s">
        <v>83</v>
      </c>
      <c r="C20" s="24" t="s">
        <v>32</v>
      </c>
      <c r="D20" s="27">
        <v>5.0000000000000001E-3</v>
      </c>
      <c r="E20" s="25">
        <f t="shared" si="0"/>
        <v>241670.98</v>
      </c>
      <c r="F20" s="25">
        <f t="shared" si="6"/>
        <v>48334196</v>
      </c>
      <c r="G20" s="34">
        <v>3019</v>
      </c>
      <c r="H20" s="26">
        <v>524330</v>
      </c>
      <c r="I20" s="26">
        <v>1178370</v>
      </c>
      <c r="J20" s="26">
        <v>1707490</v>
      </c>
      <c r="K20" s="26">
        <v>932634</v>
      </c>
      <c r="L20" s="26">
        <v>3460611</v>
      </c>
      <c r="M20" s="26">
        <v>2443904</v>
      </c>
      <c r="N20" s="26">
        <v>3478198</v>
      </c>
      <c r="O20" s="26">
        <v>3538765</v>
      </c>
      <c r="P20" s="26">
        <v>4678671</v>
      </c>
      <c r="Q20" s="26">
        <v>7720654</v>
      </c>
      <c r="R20" s="26">
        <v>10157929</v>
      </c>
      <c r="S20" s="26">
        <v>8512640</v>
      </c>
      <c r="T20" s="44">
        <f t="shared" si="1"/>
        <v>76173714</v>
      </c>
      <c r="U20" s="44">
        <f t="shared" si="2"/>
        <v>380868.57</v>
      </c>
      <c r="V20" s="20">
        <v>25</v>
      </c>
      <c r="W20" s="46">
        <f t="shared" si="3"/>
        <v>100000</v>
      </c>
      <c r="X20" s="45">
        <f t="shared" si="4"/>
        <v>380868.57</v>
      </c>
      <c r="Y20" s="47" t="str">
        <f t="shared" si="5"/>
        <v/>
      </c>
    </row>
    <row r="21" spans="1:25" x14ac:dyDescent="0.2">
      <c r="A21" s="24" t="s">
        <v>28</v>
      </c>
      <c r="B21" s="24" t="s">
        <v>83</v>
      </c>
      <c r="C21" s="24" t="s">
        <v>32</v>
      </c>
      <c r="D21" s="27">
        <v>5.0000000000000001E-3</v>
      </c>
      <c r="E21" s="25">
        <f t="shared" si="0"/>
        <v>456173.87</v>
      </c>
      <c r="F21" s="25">
        <f t="shared" si="6"/>
        <v>91234774</v>
      </c>
      <c r="G21" s="34">
        <v>2314</v>
      </c>
      <c r="H21" s="26">
        <v>2961460</v>
      </c>
      <c r="I21" s="26">
        <v>5567690</v>
      </c>
      <c r="J21" s="26">
        <v>8242048</v>
      </c>
      <c r="K21" s="26">
        <v>6312720</v>
      </c>
      <c r="L21" s="26">
        <v>8174832</v>
      </c>
      <c r="M21" s="26">
        <v>6530448</v>
      </c>
      <c r="N21" s="26">
        <v>5183760</v>
      </c>
      <c r="O21" s="26">
        <v>13393200</v>
      </c>
      <c r="P21" s="26">
        <v>15432740</v>
      </c>
      <c r="Q21" s="26">
        <v>7563880</v>
      </c>
      <c r="R21" s="26">
        <v>8361780</v>
      </c>
      <c r="S21" s="26">
        <v>3510216</v>
      </c>
      <c r="T21" s="44">
        <f t="shared" si="1"/>
        <v>106891152</v>
      </c>
      <c r="U21" s="44">
        <f t="shared" si="2"/>
        <v>534455.76</v>
      </c>
      <c r="V21" s="20">
        <v>1</v>
      </c>
      <c r="W21" s="46">
        <f t="shared" si="3"/>
        <v>4000</v>
      </c>
      <c r="X21" s="45">
        <f t="shared" si="4"/>
        <v>534455.76</v>
      </c>
      <c r="Y21" s="47" t="str">
        <f t="shared" si="5"/>
        <v/>
      </c>
    </row>
    <row r="22" spans="1:25" x14ac:dyDescent="0.2">
      <c r="A22" s="24" t="s">
        <v>10</v>
      </c>
      <c r="B22" s="24" t="s">
        <v>85</v>
      </c>
      <c r="C22" s="24" t="s">
        <v>36</v>
      </c>
      <c r="D22" s="24">
        <v>5.0000000000000001E-3</v>
      </c>
      <c r="E22" s="25">
        <f t="shared" si="0"/>
        <v>2781933.7492500003</v>
      </c>
      <c r="F22" s="25">
        <f t="shared" si="6"/>
        <v>556386749.85000002</v>
      </c>
      <c r="G22" s="34">
        <v>14484</v>
      </c>
      <c r="H22" s="26">
        <v>15650999.970000001</v>
      </c>
      <c r="I22" s="26">
        <v>11170749.99</v>
      </c>
      <c r="J22" s="26">
        <v>11065999.789999999</v>
      </c>
      <c r="K22" s="26">
        <v>41474000.060000002</v>
      </c>
      <c r="L22" s="26">
        <v>74231000.030000001</v>
      </c>
      <c r="M22" s="26">
        <v>44937999.950000003</v>
      </c>
      <c r="N22" s="26">
        <v>34026000</v>
      </c>
      <c r="O22" s="26">
        <v>37190000</v>
      </c>
      <c r="P22" s="26">
        <v>49340000</v>
      </c>
      <c r="Q22" s="26">
        <v>70424000</v>
      </c>
      <c r="R22" s="26">
        <v>67343000.060000002</v>
      </c>
      <c r="S22" s="26">
        <v>99533000</v>
      </c>
      <c r="T22" s="44">
        <f t="shared" si="1"/>
        <v>715712000.12</v>
      </c>
      <c r="U22" s="44">
        <f t="shared" si="2"/>
        <v>3578560.0005999999</v>
      </c>
      <c r="V22" s="20">
        <v>127</v>
      </c>
      <c r="W22" s="46">
        <f t="shared" si="3"/>
        <v>508000</v>
      </c>
      <c r="X22" s="45">
        <f t="shared" si="4"/>
        <v>3578560.0005999999</v>
      </c>
      <c r="Y22" s="47" t="str">
        <f t="shared" si="5"/>
        <v/>
      </c>
    </row>
    <row r="23" spans="1:25" x14ac:dyDescent="0.2">
      <c r="A23" s="24" t="s">
        <v>15</v>
      </c>
      <c r="B23" s="24" t="s">
        <v>85</v>
      </c>
      <c r="C23" s="24" t="s">
        <v>36</v>
      </c>
      <c r="D23" s="24">
        <v>0.01</v>
      </c>
      <c r="E23" s="25">
        <f t="shared" si="0"/>
        <v>406150</v>
      </c>
      <c r="F23" s="25">
        <f t="shared" si="6"/>
        <v>40615000</v>
      </c>
      <c r="G23" s="34">
        <v>2498</v>
      </c>
      <c r="H23" s="26">
        <v>264000</v>
      </c>
      <c r="I23" s="26">
        <v>1608000</v>
      </c>
      <c r="J23" s="26">
        <v>1710000</v>
      </c>
      <c r="K23" s="26">
        <v>1563000</v>
      </c>
      <c r="L23" s="26">
        <v>1886000</v>
      </c>
      <c r="M23" s="26">
        <v>2995000</v>
      </c>
      <c r="N23" s="26">
        <v>2160000</v>
      </c>
      <c r="O23" s="26">
        <v>2530000</v>
      </c>
      <c r="P23" s="26">
        <v>3976000</v>
      </c>
      <c r="Q23" s="26">
        <v>5988000</v>
      </c>
      <c r="R23" s="26">
        <v>7339000</v>
      </c>
      <c r="S23" s="26">
        <v>8596000</v>
      </c>
      <c r="T23" s="44">
        <f t="shared" si="1"/>
        <v>61178000</v>
      </c>
      <c r="U23" s="44">
        <f t="shared" si="2"/>
        <v>611780</v>
      </c>
      <c r="V23" s="20">
        <v>29</v>
      </c>
      <c r="W23" s="46">
        <f t="shared" si="3"/>
        <v>116000</v>
      </c>
      <c r="X23" s="45">
        <f t="shared" si="4"/>
        <v>611780</v>
      </c>
      <c r="Y23" s="47" t="str">
        <f t="shared" si="5"/>
        <v/>
      </c>
    </row>
    <row r="24" spans="1:25" x14ac:dyDescent="0.2">
      <c r="A24" s="24" t="s">
        <v>22</v>
      </c>
      <c r="B24" s="24" t="s">
        <v>85</v>
      </c>
      <c r="C24" s="24" t="s">
        <v>39</v>
      </c>
      <c r="D24" s="24">
        <v>1E-3</v>
      </c>
      <c r="E24" s="25">
        <f t="shared" si="0"/>
        <v>54714.446000000004</v>
      </c>
      <c r="F24" s="25">
        <f t="shared" si="6"/>
        <v>54714446</v>
      </c>
      <c r="G24" s="34">
        <v>21</v>
      </c>
      <c r="H24" s="26"/>
      <c r="I24" s="26">
        <v>1500000</v>
      </c>
      <c r="J24" s="26">
        <v>1500000</v>
      </c>
      <c r="K24" s="26">
        <v>7814446</v>
      </c>
      <c r="L24" s="26">
        <v>1500000</v>
      </c>
      <c r="M24" s="26"/>
      <c r="N24" s="26"/>
      <c r="O24" s="26">
        <v>2600000</v>
      </c>
      <c r="P24" s="26">
        <v>14100000</v>
      </c>
      <c r="Q24" s="26"/>
      <c r="R24" s="26">
        <v>6000000</v>
      </c>
      <c r="S24" s="26">
        <v>19700000</v>
      </c>
      <c r="T24" s="44">
        <f t="shared" si="1"/>
        <v>84800000</v>
      </c>
      <c r="U24" s="44">
        <f t="shared" si="2"/>
        <v>84800</v>
      </c>
      <c r="V24" s="20">
        <v>10</v>
      </c>
      <c r="W24" s="46">
        <f t="shared" si="3"/>
        <v>40000</v>
      </c>
      <c r="X24" s="45">
        <f t="shared" si="4"/>
        <v>84800</v>
      </c>
      <c r="Y24" s="47" t="str">
        <f t="shared" si="5"/>
        <v/>
      </c>
    </row>
    <row r="25" spans="1:25" x14ac:dyDescent="0.2">
      <c r="A25" s="24" t="s">
        <v>21</v>
      </c>
      <c r="B25" s="24" t="s">
        <v>85</v>
      </c>
      <c r="C25" s="24" t="s">
        <v>36</v>
      </c>
      <c r="D25" s="24">
        <v>7.4999999999999997E-2</v>
      </c>
      <c r="E25" s="25">
        <f t="shared" si="0"/>
        <v>278550</v>
      </c>
      <c r="F25" s="25">
        <f t="shared" si="6"/>
        <v>3714000</v>
      </c>
      <c r="G25" s="34">
        <v>202</v>
      </c>
      <c r="H25" s="26">
        <v>684000</v>
      </c>
      <c r="I25" s="26">
        <v>194000</v>
      </c>
      <c r="J25" s="26">
        <v>520000</v>
      </c>
      <c r="K25" s="26">
        <v>104000</v>
      </c>
      <c r="L25" s="26">
        <v>1004000</v>
      </c>
      <c r="M25" s="26">
        <v>157000</v>
      </c>
      <c r="N25" s="26">
        <v>104000</v>
      </c>
      <c r="O25" s="26">
        <v>192000</v>
      </c>
      <c r="P25" s="26">
        <v>232000</v>
      </c>
      <c r="Q25" s="26">
        <v>188000</v>
      </c>
      <c r="R25" s="26">
        <v>248000</v>
      </c>
      <c r="S25" s="26">
        <v>87000</v>
      </c>
      <c r="T25" s="44">
        <f t="shared" si="1"/>
        <v>2102000</v>
      </c>
      <c r="U25" s="44">
        <f t="shared" si="2"/>
        <v>157650</v>
      </c>
      <c r="V25" s="20">
        <v>17</v>
      </c>
      <c r="W25" s="46">
        <f t="shared" si="3"/>
        <v>68000</v>
      </c>
      <c r="X25" s="45">
        <f t="shared" si="4"/>
        <v>157650</v>
      </c>
      <c r="Y25" s="47" t="str">
        <f t="shared" si="5"/>
        <v/>
      </c>
    </row>
    <row r="26" spans="1:25" x14ac:dyDescent="0.2">
      <c r="A26" s="24" t="s">
        <v>7</v>
      </c>
      <c r="B26" s="24" t="s">
        <v>85</v>
      </c>
      <c r="C26" s="24" t="s">
        <v>35</v>
      </c>
      <c r="D26" s="24">
        <v>0.01</v>
      </c>
      <c r="E26" s="25">
        <f t="shared" si="0"/>
        <v>563727.5</v>
      </c>
      <c r="F26" s="25">
        <f t="shared" si="6"/>
        <v>56372750</v>
      </c>
      <c r="G26" s="34">
        <v>2091</v>
      </c>
      <c r="H26" s="26">
        <v>1281000</v>
      </c>
      <c r="I26" s="26">
        <v>1311000</v>
      </c>
      <c r="J26" s="26">
        <v>1128750</v>
      </c>
      <c r="K26" s="26">
        <v>2252250</v>
      </c>
      <c r="L26" s="26">
        <v>921750</v>
      </c>
      <c r="M26" s="26">
        <v>1164750</v>
      </c>
      <c r="N26" s="26">
        <v>3422250</v>
      </c>
      <c r="O26" s="26">
        <v>10901000</v>
      </c>
      <c r="P26" s="26">
        <v>7891000</v>
      </c>
      <c r="Q26" s="26">
        <v>17116000</v>
      </c>
      <c r="R26" s="26">
        <v>5564000</v>
      </c>
      <c r="S26" s="26">
        <v>3419000</v>
      </c>
      <c r="T26" s="44">
        <f t="shared" si="1"/>
        <v>96626500</v>
      </c>
      <c r="U26" s="44">
        <f t="shared" si="2"/>
        <v>966265</v>
      </c>
      <c r="V26" s="20">
        <v>24</v>
      </c>
      <c r="W26" s="46">
        <f t="shared" si="3"/>
        <v>96000</v>
      </c>
      <c r="X26" s="45">
        <f t="shared" si="4"/>
        <v>966265</v>
      </c>
      <c r="Y26" s="47" t="str">
        <f t="shared" si="5"/>
        <v/>
      </c>
    </row>
    <row r="27" spans="1:25" x14ac:dyDescent="0.2">
      <c r="A27" s="24" t="s">
        <v>8</v>
      </c>
      <c r="B27" s="24" t="s">
        <v>85</v>
      </c>
      <c r="C27" s="24" t="s">
        <v>35</v>
      </c>
      <c r="D27" s="24">
        <v>0.01</v>
      </c>
      <c r="E27" s="25">
        <f t="shared" si="0"/>
        <v>47200</v>
      </c>
      <c r="F27" s="25">
        <f t="shared" si="6"/>
        <v>4720000</v>
      </c>
      <c r="G27" s="34">
        <v>86</v>
      </c>
      <c r="H27" s="26"/>
      <c r="I27" s="26"/>
      <c r="J27" s="26"/>
      <c r="K27" s="26"/>
      <c r="L27" s="26"/>
      <c r="M27" s="26"/>
      <c r="N27" s="26">
        <v>50000</v>
      </c>
      <c r="O27" s="26">
        <v>25000</v>
      </c>
      <c r="P27" s="26">
        <v>470000</v>
      </c>
      <c r="Q27" s="26">
        <v>1250000</v>
      </c>
      <c r="R27" s="26">
        <v>2370000</v>
      </c>
      <c r="S27" s="26">
        <v>555000</v>
      </c>
      <c r="T27" s="44">
        <f t="shared" si="1"/>
        <v>9440000</v>
      </c>
      <c r="U27" s="44">
        <f t="shared" si="2"/>
        <v>94400</v>
      </c>
      <c r="V27" s="20">
        <v>18</v>
      </c>
      <c r="W27" s="46">
        <f t="shared" si="3"/>
        <v>72000</v>
      </c>
      <c r="X27" s="45">
        <f t="shared" si="4"/>
        <v>94400</v>
      </c>
      <c r="Y27" s="47" t="str">
        <f t="shared" si="5"/>
        <v/>
      </c>
    </row>
    <row r="28" spans="1:25" x14ac:dyDescent="0.2">
      <c r="A28" s="24" t="s">
        <v>25</v>
      </c>
      <c r="B28" s="24" t="s">
        <v>85</v>
      </c>
      <c r="C28" s="24" t="s">
        <v>35</v>
      </c>
      <c r="D28" s="27">
        <v>0</v>
      </c>
      <c r="E28" s="25">
        <f t="shared" si="0"/>
        <v>0</v>
      </c>
      <c r="F28" s="25">
        <f t="shared" si="6"/>
        <v>3612446</v>
      </c>
      <c r="G28" s="34">
        <v>67</v>
      </c>
      <c r="H28" s="26"/>
      <c r="I28" s="26"/>
      <c r="J28" s="26"/>
      <c r="K28" s="26"/>
      <c r="L28" s="26"/>
      <c r="M28" s="26"/>
      <c r="N28" s="26"/>
      <c r="O28" s="26">
        <v>110000</v>
      </c>
      <c r="P28" s="26">
        <v>155000</v>
      </c>
      <c r="Q28" s="26">
        <v>715000</v>
      </c>
      <c r="R28" s="26">
        <v>1855270</v>
      </c>
      <c r="S28" s="26">
        <v>777176</v>
      </c>
      <c r="T28" s="44">
        <f t="shared" si="1"/>
        <v>7224892</v>
      </c>
      <c r="U28" s="44">
        <f t="shared" si="2"/>
        <v>0</v>
      </c>
      <c r="V28" s="20">
        <v>26</v>
      </c>
      <c r="W28" s="46">
        <f t="shared" si="3"/>
        <v>104000</v>
      </c>
      <c r="X28" s="45">
        <f t="shared" si="4"/>
        <v>104000</v>
      </c>
      <c r="Y28" s="47" t="str">
        <f t="shared" si="5"/>
        <v>Y</v>
      </c>
    </row>
    <row r="29" spans="1:25" x14ac:dyDescent="0.2">
      <c r="A29" s="24" t="s">
        <v>12</v>
      </c>
      <c r="B29" s="24" t="s">
        <v>85</v>
      </c>
      <c r="C29" s="24" t="s">
        <v>37</v>
      </c>
      <c r="D29" s="24">
        <v>0.2</v>
      </c>
      <c r="E29" s="25">
        <f t="shared" si="0"/>
        <v>222000</v>
      </c>
      <c r="F29" s="25">
        <f t="shared" si="6"/>
        <v>1110000</v>
      </c>
      <c r="G29" s="34">
        <v>437</v>
      </c>
      <c r="H29" s="26">
        <v>102500</v>
      </c>
      <c r="I29" s="26">
        <v>42500</v>
      </c>
      <c r="J29" s="26">
        <v>47500</v>
      </c>
      <c r="K29" s="26">
        <v>20000</v>
      </c>
      <c r="L29" s="26">
        <v>37500</v>
      </c>
      <c r="M29" s="26">
        <v>50000</v>
      </c>
      <c r="N29" s="26">
        <v>152500</v>
      </c>
      <c r="O29" s="26">
        <v>190000</v>
      </c>
      <c r="P29" s="26">
        <v>125000</v>
      </c>
      <c r="Q29" s="26">
        <v>90000</v>
      </c>
      <c r="R29" s="26">
        <v>115000</v>
      </c>
      <c r="S29" s="26">
        <v>137500</v>
      </c>
      <c r="T29" s="44">
        <f t="shared" si="1"/>
        <v>1620000</v>
      </c>
      <c r="U29" s="44">
        <f t="shared" si="2"/>
        <v>324000</v>
      </c>
      <c r="V29" s="20">
        <v>1</v>
      </c>
      <c r="W29" s="46">
        <f t="shared" si="3"/>
        <v>4000</v>
      </c>
      <c r="X29" s="45">
        <f t="shared" si="4"/>
        <v>324000</v>
      </c>
      <c r="Y29" s="47" t="str">
        <f t="shared" si="5"/>
        <v/>
      </c>
    </row>
    <row r="30" spans="1:25" x14ac:dyDescent="0.2">
      <c r="A30" s="24" t="s">
        <v>20</v>
      </c>
      <c r="B30" s="24" t="s">
        <v>86</v>
      </c>
      <c r="C30" s="24" t="s">
        <v>35</v>
      </c>
      <c r="D30" s="24">
        <v>0.5</v>
      </c>
      <c r="E30" s="25">
        <f t="shared" si="0"/>
        <v>15250</v>
      </c>
      <c r="F30" s="25">
        <f t="shared" si="6"/>
        <v>30500</v>
      </c>
      <c r="G30" s="34">
        <v>5</v>
      </c>
      <c r="H30" s="26">
        <v>750</v>
      </c>
      <c r="I30" s="26"/>
      <c r="J30" s="26"/>
      <c r="K30" s="26">
        <v>7500</v>
      </c>
      <c r="L30" s="26"/>
      <c r="M30" s="26"/>
      <c r="N30" s="26">
        <v>1250</v>
      </c>
      <c r="O30" s="26">
        <v>21000</v>
      </c>
      <c r="P30" s="26"/>
      <c r="Q30" s="26"/>
      <c r="R30" s="26"/>
      <c r="S30" s="26"/>
      <c r="T30" s="44">
        <f t="shared" si="1"/>
        <v>44500</v>
      </c>
      <c r="U30" s="44">
        <f t="shared" si="2"/>
        <v>22250</v>
      </c>
      <c r="V30" s="20">
        <v>4</v>
      </c>
      <c r="W30" s="46">
        <f t="shared" si="3"/>
        <v>16000</v>
      </c>
      <c r="X30" s="45">
        <f t="shared" si="4"/>
        <v>22250</v>
      </c>
      <c r="Y30" s="47" t="str">
        <f t="shared" si="5"/>
        <v/>
      </c>
    </row>
    <row r="31" spans="1:25" x14ac:dyDescent="0.2">
      <c r="A31" s="24" t="s">
        <v>29</v>
      </c>
      <c r="B31" s="24" t="s">
        <v>85</v>
      </c>
      <c r="C31" s="24" t="s">
        <v>31</v>
      </c>
      <c r="D31" s="24">
        <v>0.5</v>
      </c>
      <c r="E31" s="25">
        <f t="shared" si="0"/>
        <v>139450</v>
      </c>
      <c r="F31" s="25">
        <f t="shared" si="6"/>
        <v>278900</v>
      </c>
      <c r="G31" s="34">
        <v>966</v>
      </c>
      <c r="H31" s="26">
        <v>3600</v>
      </c>
      <c r="I31" s="26">
        <v>6400</v>
      </c>
      <c r="J31" s="26">
        <v>2900</v>
      </c>
      <c r="K31" s="26">
        <v>1400</v>
      </c>
      <c r="L31" s="26">
        <v>42200</v>
      </c>
      <c r="M31" s="26">
        <v>81800</v>
      </c>
      <c r="N31" s="26">
        <v>35900</v>
      </c>
      <c r="O31" s="26">
        <v>35700</v>
      </c>
      <c r="P31" s="26">
        <v>24000</v>
      </c>
      <c r="Q31" s="26">
        <v>8100</v>
      </c>
      <c r="R31" s="26">
        <v>16200</v>
      </c>
      <c r="S31" s="26">
        <v>20700</v>
      </c>
      <c r="T31" s="44">
        <f t="shared" si="1"/>
        <v>281200</v>
      </c>
      <c r="U31" s="44">
        <f t="shared" si="2"/>
        <v>140600</v>
      </c>
      <c r="V31" s="20">
        <v>62</v>
      </c>
      <c r="W31" s="46">
        <f t="shared" si="3"/>
        <v>248000</v>
      </c>
      <c r="X31" s="45">
        <f t="shared" si="4"/>
        <v>248000</v>
      </c>
      <c r="Y31" s="47" t="str">
        <f t="shared" si="5"/>
        <v>Y</v>
      </c>
    </row>
    <row r="32" spans="1:25" x14ac:dyDescent="0.2">
      <c r="A32" s="28" t="s">
        <v>2</v>
      </c>
      <c r="B32" s="28" t="s">
        <v>85</v>
      </c>
      <c r="C32" s="28" t="s">
        <v>31</v>
      </c>
      <c r="D32" s="28">
        <v>0.5</v>
      </c>
      <c r="E32" s="25">
        <f t="shared" si="0"/>
        <v>2500</v>
      </c>
      <c r="F32" s="25">
        <f t="shared" si="6"/>
        <v>5000</v>
      </c>
      <c r="G32" s="34">
        <v>1</v>
      </c>
      <c r="H32" s="29"/>
      <c r="I32" s="29"/>
      <c r="J32" s="29"/>
      <c r="K32" s="29"/>
      <c r="L32" s="29"/>
      <c r="M32" s="29"/>
      <c r="N32" s="29">
        <v>5000</v>
      </c>
      <c r="O32" s="29"/>
      <c r="P32" s="29"/>
      <c r="Q32" s="29"/>
      <c r="R32" s="29"/>
      <c r="S32" s="29"/>
      <c r="T32" s="44">
        <f t="shared" si="1"/>
        <v>10000</v>
      </c>
      <c r="U32" s="44">
        <f t="shared" si="2"/>
        <v>5000</v>
      </c>
      <c r="V32" s="20">
        <v>5</v>
      </c>
      <c r="W32" s="46">
        <f t="shared" si="3"/>
        <v>20000</v>
      </c>
      <c r="X32" s="45">
        <f t="shared" si="4"/>
        <v>20000</v>
      </c>
      <c r="Y32" s="47" t="str">
        <f t="shared" si="5"/>
        <v>Y</v>
      </c>
    </row>
    <row r="33" spans="1:25" x14ac:dyDescent="0.2">
      <c r="A33" s="24" t="s">
        <v>18</v>
      </c>
      <c r="B33" s="24" t="s">
        <v>85</v>
      </c>
      <c r="C33" s="24" t="s">
        <v>31</v>
      </c>
      <c r="D33" s="24">
        <v>0.5</v>
      </c>
      <c r="E33" s="25">
        <f t="shared" si="0"/>
        <v>276250</v>
      </c>
      <c r="F33" s="25">
        <f t="shared" si="6"/>
        <v>552500</v>
      </c>
      <c r="G33" s="34">
        <v>11</v>
      </c>
      <c r="H33" s="26"/>
      <c r="I33" s="26"/>
      <c r="J33" s="26"/>
      <c r="K33" s="26"/>
      <c r="L33" s="26"/>
      <c r="M33" s="26"/>
      <c r="N33" s="26">
        <v>1000</v>
      </c>
      <c r="O33" s="26">
        <v>1500</v>
      </c>
      <c r="P33" s="26">
        <v>150000</v>
      </c>
      <c r="Q33" s="26">
        <v>200000</v>
      </c>
      <c r="R33" s="26"/>
      <c r="S33" s="26">
        <v>200000</v>
      </c>
      <c r="T33" s="44">
        <f t="shared" si="1"/>
        <v>1105000</v>
      </c>
      <c r="U33" s="44">
        <f t="shared" si="2"/>
        <v>552500</v>
      </c>
      <c r="V33" s="20">
        <v>16</v>
      </c>
      <c r="W33" s="46">
        <f t="shared" si="3"/>
        <v>64000</v>
      </c>
      <c r="X33" s="45">
        <f t="shared" si="4"/>
        <v>552500</v>
      </c>
      <c r="Y33" s="47" t="str">
        <f t="shared" si="5"/>
        <v/>
      </c>
    </row>
    <row r="34" spans="1:25" x14ac:dyDescent="0.2">
      <c r="A34" s="24" t="s">
        <v>16</v>
      </c>
      <c r="B34" s="24" t="s">
        <v>83</v>
      </c>
      <c r="C34" s="24" t="s">
        <v>38</v>
      </c>
      <c r="D34" s="27">
        <v>0.5</v>
      </c>
      <c r="E34" s="25">
        <f t="shared" si="0"/>
        <v>2899072</v>
      </c>
      <c r="F34" s="25">
        <f t="shared" si="6"/>
        <v>5798144</v>
      </c>
      <c r="G34" s="34">
        <v>16008</v>
      </c>
      <c r="H34" s="26"/>
      <c r="I34" s="26"/>
      <c r="J34" s="26"/>
      <c r="K34" s="26"/>
      <c r="L34" s="26"/>
      <c r="M34" s="26"/>
      <c r="N34" s="26">
        <v>1250</v>
      </c>
      <c r="O34" s="26">
        <v>9643</v>
      </c>
      <c r="P34" s="26">
        <v>97155</v>
      </c>
      <c r="Q34" s="26">
        <v>1355745</v>
      </c>
      <c r="R34" s="26">
        <v>1814133</v>
      </c>
      <c r="S34" s="26">
        <v>2520218</v>
      </c>
      <c r="T34" s="44">
        <f t="shared" si="1"/>
        <v>11596288</v>
      </c>
      <c r="U34" s="44">
        <f t="shared" si="2"/>
        <v>5798144</v>
      </c>
      <c r="V34" s="20">
        <v>92</v>
      </c>
      <c r="W34" s="46">
        <f t="shared" si="3"/>
        <v>368000</v>
      </c>
      <c r="X34" s="45">
        <f t="shared" si="4"/>
        <v>5798144</v>
      </c>
      <c r="Y34" s="47" t="str">
        <f t="shared" si="5"/>
        <v/>
      </c>
    </row>
    <row r="35" spans="1:25" x14ac:dyDescent="0.2">
      <c r="A35" s="24" t="s">
        <v>76</v>
      </c>
      <c r="B35" s="24" t="s">
        <v>83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44"/>
      <c r="U35" s="44"/>
      <c r="V35" s="20">
        <v>100</v>
      </c>
      <c r="W35" s="46">
        <f t="shared" si="3"/>
        <v>400000</v>
      </c>
      <c r="X35" s="45">
        <f t="shared" si="4"/>
        <v>400000</v>
      </c>
      <c r="Y35" s="47" t="str">
        <f t="shared" si="5"/>
        <v>Y</v>
      </c>
    </row>
    <row r="36" spans="1:25" x14ac:dyDescent="0.2">
      <c r="A36" s="24" t="s">
        <v>67</v>
      </c>
      <c r="B36" s="24" t="s">
        <v>86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44"/>
      <c r="U36" s="44"/>
      <c r="V36" s="20">
        <v>21</v>
      </c>
      <c r="W36" s="46">
        <f t="shared" si="3"/>
        <v>84000</v>
      </c>
      <c r="X36" s="45">
        <f t="shared" si="4"/>
        <v>84000</v>
      </c>
      <c r="Y36" s="47" t="str">
        <f t="shared" si="5"/>
        <v>Y</v>
      </c>
    </row>
    <row r="37" spans="1:25" x14ac:dyDescent="0.2">
      <c r="A37" s="24" t="s">
        <v>77</v>
      </c>
      <c r="B37" s="24" t="s">
        <v>82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44"/>
      <c r="U37" s="44"/>
      <c r="V37" s="20">
        <v>13</v>
      </c>
      <c r="W37" s="46">
        <f t="shared" si="3"/>
        <v>52000</v>
      </c>
      <c r="X37" s="45">
        <f t="shared" si="4"/>
        <v>52000</v>
      </c>
      <c r="Y37" s="47" t="str">
        <f t="shared" si="5"/>
        <v>Y</v>
      </c>
    </row>
    <row r="38" spans="1:25" ht="15.75" x14ac:dyDescent="0.25">
      <c r="U38" s="48">
        <f>SUM(U6:U35)</f>
        <v>45166371.933650009</v>
      </c>
      <c r="V38" s="32">
        <f>SUM(V6:V37)</f>
        <v>1592</v>
      </c>
      <c r="W38" s="32">
        <f>SUM(W6:W37)</f>
        <v>6368000</v>
      </c>
      <c r="X38" s="32">
        <f>SUM(X6:X37)</f>
        <v>46582821.023650005</v>
      </c>
      <c r="Y38" s="47"/>
    </row>
    <row r="39" spans="1:25" x14ac:dyDescent="0.2">
      <c r="U39" s="44"/>
      <c r="W39" s="46"/>
      <c r="X39" s="46"/>
    </row>
    <row r="40" spans="1:25" ht="15.75" x14ac:dyDescent="0.25">
      <c r="A40" s="31"/>
      <c r="B40" s="31"/>
      <c r="E40" s="32"/>
    </row>
    <row r="42" spans="1:25" x14ac:dyDescent="0.2">
      <c r="A42" s="33"/>
      <c r="B42" s="33"/>
    </row>
    <row r="45" spans="1:25" ht="15.75" x14ac:dyDescent="0.25">
      <c r="A45" s="22" t="s">
        <v>0</v>
      </c>
      <c r="B45" s="22"/>
      <c r="C45" s="22" t="s">
        <v>30</v>
      </c>
      <c r="D45" s="23" t="s">
        <v>58</v>
      </c>
      <c r="E45" s="23">
        <v>36526</v>
      </c>
      <c r="F45" s="23">
        <v>36557</v>
      </c>
      <c r="G45" s="23"/>
      <c r="H45" s="23">
        <v>36586</v>
      </c>
      <c r="I45" s="23">
        <v>36617</v>
      </c>
      <c r="J45" s="23">
        <v>36647</v>
      </c>
      <c r="K45" s="23">
        <v>36678</v>
      </c>
      <c r="L45" s="23">
        <v>36708</v>
      </c>
      <c r="M45" s="23">
        <v>36739</v>
      </c>
      <c r="N45" s="23">
        <v>36770</v>
      </c>
      <c r="O45" s="23">
        <v>36800</v>
      </c>
      <c r="P45" s="23">
        <v>36831</v>
      </c>
      <c r="Q45" s="23">
        <v>36861</v>
      </c>
    </row>
    <row r="46" spans="1:25" x14ac:dyDescent="0.2">
      <c r="A46" s="24" t="s">
        <v>41</v>
      </c>
      <c r="B46" s="24"/>
      <c r="C46" s="24" t="s">
        <v>34</v>
      </c>
      <c r="D46" s="34">
        <f>SUM(E46:Q46)</f>
        <v>390692</v>
      </c>
      <c r="E46" s="34">
        <v>7584</v>
      </c>
      <c r="F46" s="34">
        <v>12503</v>
      </c>
      <c r="G46" s="34"/>
      <c r="H46" s="34">
        <v>20312</v>
      </c>
      <c r="I46" s="34">
        <v>17569</v>
      </c>
      <c r="J46" s="34">
        <v>29614</v>
      </c>
      <c r="K46" s="34">
        <v>37155</v>
      </c>
      <c r="L46" s="34">
        <v>30328</v>
      </c>
      <c r="M46" s="34">
        <v>39270</v>
      </c>
      <c r="N46" s="34">
        <v>38413</v>
      </c>
      <c r="O46" s="34">
        <v>43353</v>
      </c>
      <c r="P46" s="34">
        <v>64186</v>
      </c>
      <c r="Q46" s="34">
        <v>50405</v>
      </c>
    </row>
    <row r="47" spans="1:25" x14ac:dyDescent="0.2">
      <c r="A47" s="24" t="s">
        <v>6</v>
      </c>
      <c r="B47" s="24"/>
      <c r="C47" s="24" t="s">
        <v>34</v>
      </c>
      <c r="D47" s="34">
        <f>SUM(E47:Q47)</f>
        <v>48624</v>
      </c>
      <c r="E47" s="34">
        <v>2257</v>
      </c>
      <c r="F47" s="34">
        <v>3033</v>
      </c>
      <c r="G47" s="34"/>
      <c r="H47" s="34">
        <v>3587</v>
      </c>
      <c r="I47" s="34">
        <v>2929</v>
      </c>
      <c r="J47" s="34">
        <v>5189</v>
      </c>
      <c r="K47" s="34">
        <v>5787</v>
      </c>
      <c r="L47" s="34">
        <v>4731</v>
      </c>
      <c r="M47" s="34">
        <v>4808</v>
      </c>
      <c r="N47" s="34">
        <v>5133</v>
      </c>
      <c r="O47" s="34">
        <v>4224</v>
      </c>
      <c r="P47" s="34">
        <v>4690</v>
      </c>
      <c r="Q47" s="34">
        <v>2256</v>
      </c>
    </row>
    <row r="48" spans="1:25" x14ac:dyDescent="0.2">
      <c r="A48" s="24" t="s">
        <v>9</v>
      </c>
      <c r="B48" s="24"/>
      <c r="C48" s="24" t="s">
        <v>34</v>
      </c>
      <c r="D48" s="34">
        <f t="shared" ref="D48:D74" si="7">SUM(E48:Q48)</f>
        <v>1024</v>
      </c>
      <c r="E48" s="34">
        <v>51</v>
      </c>
      <c r="F48" s="34">
        <v>29</v>
      </c>
      <c r="G48" s="34"/>
      <c r="H48" s="34">
        <v>28</v>
      </c>
      <c r="I48" s="34">
        <v>33</v>
      </c>
      <c r="J48" s="34">
        <v>93</v>
      </c>
      <c r="K48" s="34">
        <v>89</v>
      </c>
      <c r="L48" s="34">
        <v>71</v>
      </c>
      <c r="M48" s="34">
        <v>103</v>
      </c>
      <c r="N48" s="34">
        <v>119</v>
      </c>
      <c r="O48" s="34">
        <v>123</v>
      </c>
      <c r="P48" s="34">
        <v>148</v>
      </c>
      <c r="Q48" s="34">
        <v>137</v>
      </c>
    </row>
    <row r="49" spans="1:17" x14ac:dyDescent="0.2">
      <c r="A49" s="24" t="s">
        <v>27</v>
      </c>
      <c r="B49" s="24"/>
      <c r="C49" s="24" t="s">
        <v>34</v>
      </c>
      <c r="D49" s="34">
        <f t="shared" si="7"/>
        <v>13299</v>
      </c>
      <c r="E49" s="34">
        <v>930</v>
      </c>
      <c r="F49" s="34">
        <v>1052</v>
      </c>
      <c r="G49" s="34"/>
      <c r="H49" s="34">
        <v>1177</v>
      </c>
      <c r="I49" s="34">
        <v>543</v>
      </c>
      <c r="J49" s="34">
        <v>1003</v>
      </c>
      <c r="K49" s="34">
        <v>1003</v>
      </c>
      <c r="L49" s="34">
        <v>1455</v>
      </c>
      <c r="M49" s="34">
        <v>1403</v>
      </c>
      <c r="N49" s="34">
        <v>1235</v>
      </c>
      <c r="O49" s="34">
        <v>1181</v>
      </c>
      <c r="P49" s="34">
        <v>1289</v>
      </c>
      <c r="Q49" s="34">
        <v>1028</v>
      </c>
    </row>
    <row r="50" spans="1:17" x14ac:dyDescent="0.2">
      <c r="A50" s="24" t="s">
        <v>5</v>
      </c>
      <c r="B50" s="24"/>
      <c r="C50" s="24" t="s">
        <v>33</v>
      </c>
      <c r="D50" s="34">
        <f t="shared" si="7"/>
        <v>17</v>
      </c>
      <c r="E50" s="34">
        <v>0</v>
      </c>
      <c r="F50" s="34">
        <v>0</v>
      </c>
      <c r="G50" s="34"/>
      <c r="H50" s="34">
        <v>0</v>
      </c>
      <c r="I50" s="34">
        <v>0</v>
      </c>
      <c r="J50" s="34">
        <v>1</v>
      </c>
      <c r="K50" s="34">
        <v>2</v>
      </c>
      <c r="L50" s="34">
        <v>2</v>
      </c>
      <c r="M50" s="34">
        <v>0</v>
      </c>
      <c r="N50" s="34">
        <v>2</v>
      </c>
      <c r="O50" s="34">
        <v>3</v>
      </c>
      <c r="P50" s="34">
        <v>2</v>
      </c>
      <c r="Q50" s="34">
        <v>5</v>
      </c>
    </row>
    <row r="51" spans="1:17" x14ac:dyDescent="0.2">
      <c r="A51" s="24" t="s">
        <v>23</v>
      </c>
      <c r="B51" s="24"/>
      <c r="C51" s="24" t="s">
        <v>32</v>
      </c>
      <c r="D51" s="34">
        <f t="shared" si="7"/>
        <v>23777</v>
      </c>
      <c r="E51" s="34">
        <v>568</v>
      </c>
      <c r="F51" s="34">
        <v>838</v>
      </c>
      <c r="G51" s="34"/>
      <c r="H51" s="34">
        <v>1534</v>
      </c>
      <c r="I51" s="34">
        <v>1180</v>
      </c>
      <c r="J51" s="34">
        <v>1282</v>
      </c>
      <c r="K51" s="34">
        <v>1083</v>
      </c>
      <c r="L51" s="34">
        <v>1708</v>
      </c>
      <c r="M51" s="34">
        <v>2571</v>
      </c>
      <c r="N51" s="34">
        <v>2702</v>
      </c>
      <c r="O51" s="34">
        <v>4109</v>
      </c>
      <c r="P51" s="34">
        <v>3667</v>
      </c>
      <c r="Q51" s="34">
        <v>2535</v>
      </c>
    </row>
    <row r="52" spans="1:17" x14ac:dyDescent="0.2">
      <c r="A52" s="24" t="s">
        <v>24</v>
      </c>
      <c r="B52" s="24"/>
      <c r="C52" s="24" t="s">
        <v>32</v>
      </c>
      <c r="D52" s="34">
        <f t="shared" si="7"/>
        <v>19325</v>
      </c>
      <c r="E52" s="34">
        <v>601</v>
      </c>
      <c r="F52" s="34">
        <v>906</v>
      </c>
      <c r="G52" s="34"/>
      <c r="H52" s="34">
        <v>953</v>
      </c>
      <c r="I52" s="34">
        <v>1249</v>
      </c>
      <c r="J52" s="34">
        <v>753</v>
      </c>
      <c r="K52" s="34">
        <v>1028</v>
      </c>
      <c r="L52" s="34">
        <v>1187</v>
      </c>
      <c r="M52" s="34">
        <v>1772</v>
      </c>
      <c r="N52" s="34">
        <v>2136</v>
      </c>
      <c r="O52" s="34">
        <v>3549</v>
      </c>
      <c r="P52" s="34">
        <v>4113</v>
      </c>
      <c r="Q52" s="34">
        <v>1078</v>
      </c>
    </row>
    <row r="53" spans="1:17" x14ac:dyDescent="0.2">
      <c r="A53" s="24" t="s">
        <v>3</v>
      </c>
      <c r="B53" s="24"/>
      <c r="C53" s="24" t="s">
        <v>32</v>
      </c>
      <c r="D53" s="34">
        <f t="shared" si="7"/>
        <v>61</v>
      </c>
      <c r="E53" s="34">
        <v>0</v>
      </c>
      <c r="F53" s="34">
        <v>0</v>
      </c>
      <c r="G53" s="34"/>
      <c r="H53" s="34">
        <v>12</v>
      </c>
      <c r="I53" s="34">
        <v>8</v>
      </c>
      <c r="J53" s="34">
        <v>10</v>
      </c>
      <c r="K53" s="34">
        <v>2</v>
      </c>
      <c r="L53" s="34">
        <v>1</v>
      </c>
      <c r="M53" s="34">
        <v>7</v>
      </c>
      <c r="N53" s="34">
        <v>4</v>
      </c>
      <c r="O53" s="34">
        <v>5</v>
      </c>
      <c r="P53" s="34">
        <v>10</v>
      </c>
      <c r="Q53" s="34">
        <v>2</v>
      </c>
    </row>
    <row r="54" spans="1:17" x14ac:dyDescent="0.2">
      <c r="A54" s="24" t="s">
        <v>4</v>
      </c>
      <c r="B54" s="24"/>
      <c r="C54" s="24" t="s">
        <v>32</v>
      </c>
      <c r="D54" s="34">
        <f t="shared" si="7"/>
        <v>276</v>
      </c>
      <c r="E54" s="34">
        <v>0</v>
      </c>
      <c r="F54" s="34">
        <v>0</v>
      </c>
      <c r="G54" s="34"/>
      <c r="H54" s="34">
        <v>0</v>
      </c>
      <c r="I54" s="34">
        <v>2</v>
      </c>
      <c r="J54" s="34">
        <v>45</v>
      </c>
      <c r="K54" s="34">
        <v>17</v>
      </c>
      <c r="L54" s="34">
        <v>69</v>
      </c>
      <c r="M54" s="34">
        <v>25</v>
      </c>
      <c r="N54" s="34">
        <v>43</v>
      </c>
      <c r="O54" s="34">
        <v>29</v>
      </c>
      <c r="P54" s="34">
        <v>30</v>
      </c>
      <c r="Q54" s="34">
        <v>16</v>
      </c>
    </row>
    <row r="55" spans="1:17" x14ac:dyDescent="0.2">
      <c r="A55" s="24" t="s">
        <v>11</v>
      </c>
      <c r="B55" s="24"/>
      <c r="C55" s="24" t="s">
        <v>32</v>
      </c>
      <c r="D55" s="34">
        <f t="shared" si="7"/>
        <v>168</v>
      </c>
      <c r="E55" s="34">
        <v>0</v>
      </c>
      <c r="F55" s="34">
        <v>0</v>
      </c>
      <c r="G55" s="34"/>
      <c r="H55" s="34">
        <v>0</v>
      </c>
      <c r="I55" s="34">
        <v>0</v>
      </c>
      <c r="J55" s="34">
        <v>17</v>
      </c>
      <c r="K55" s="34">
        <v>19</v>
      </c>
      <c r="L55" s="34">
        <v>11</v>
      </c>
      <c r="M55" s="34">
        <v>22</v>
      </c>
      <c r="N55" s="34">
        <v>25</v>
      </c>
      <c r="O55" s="34">
        <v>19</v>
      </c>
      <c r="P55" s="34">
        <v>16</v>
      </c>
      <c r="Q55" s="34">
        <v>39</v>
      </c>
    </row>
    <row r="56" spans="1:17" x14ac:dyDescent="0.2">
      <c r="A56" s="24" t="s">
        <v>13</v>
      </c>
      <c r="B56" s="24"/>
      <c r="C56" s="24" t="s">
        <v>32</v>
      </c>
      <c r="D56" s="34">
        <f t="shared" si="7"/>
        <v>168</v>
      </c>
      <c r="E56" s="34">
        <v>0</v>
      </c>
      <c r="F56" s="34">
        <v>0</v>
      </c>
      <c r="G56" s="34"/>
      <c r="H56" s="34">
        <v>0</v>
      </c>
      <c r="I56" s="34">
        <v>0</v>
      </c>
      <c r="J56" s="34">
        <v>17</v>
      </c>
      <c r="K56" s="34">
        <v>19</v>
      </c>
      <c r="L56" s="34">
        <v>11</v>
      </c>
      <c r="M56" s="34">
        <v>22</v>
      </c>
      <c r="N56" s="34">
        <v>25</v>
      </c>
      <c r="O56" s="34">
        <v>19</v>
      </c>
      <c r="P56" s="34">
        <v>16</v>
      </c>
      <c r="Q56" s="34">
        <v>39</v>
      </c>
    </row>
    <row r="57" spans="1:17" x14ac:dyDescent="0.2">
      <c r="A57" s="24" t="s">
        <v>14</v>
      </c>
      <c r="B57" s="24"/>
      <c r="C57" s="24" t="s">
        <v>32</v>
      </c>
      <c r="D57" s="34">
        <f t="shared" si="7"/>
        <v>29</v>
      </c>
      <c r="E57" s="34">
        <v>1</v>
      </c>
      <c r="F57" s="34">
        <v>4</v>
      </c>
      <c r="G57" s="34"/>
      <c r="H57" s="34">
        <v>3</v>
      </c>
      <c r="I57" s="34">
        <v>1</v>
      </c>
      <c r="J57" s="34">
        <v>3</v>
      </c>
      <c r="K57" s="34">
        <v>0</v>
      </c>
      <c r="L57" s="34">
        <v>5</v>
      </c>
      <c r="M57" s="34">
        <v>2</v>
      </c>
      <c r="N57" s="34">
        <v>2</v>
      </c>
      <c r="O57" s="34">
        <v>5</v>
      </c>
      <c r="P57" s="34">
        <v>2</v>
      </c>
      <c r="Q57" s="34">
        <v>1</v>
      </c>
    </row>
    <row r="58" spans="1:17" x14ac:dyDescent="0.2">
      <c r="A58" s="24" t="s">
        <v>26</v>
      </c>
      <c r="B58" s="24"/>
      <c r="C58" s="24" t="s">
        <v>32</v>
      </c>
      <c r="D58" s="34">
        <f t="shared" si="7"/>
        <v>615</v>
      </c>
      <c r="E58" s="34">
        <v>9</v>
      </c>
      <c r="F58" s="34">
        <v>22</v>
      </c>
      <c r="G58" s="34"/>
      <c r="H58" s="34">
        <v>22</v>
      </c>
      <c r="I58" s="34">
        <v>18</v>
      </c>
      <c r="J58" s="34">
        <v>39</v>
      </c>
      <c r="K58" s="34">
        <v>49</v>
      </c>
      <c r="L58" s="34">
        <v>90</v>
      </c>
      <c r="M58" s="34">
        <v>62</v>
      </c>
      <c r="N58" s="34">
        <v>41</v>
      </c>
      <c r="O58" s="34">
        <v>56</v>
      </c>
      <c r="P58" s="34">
        <v>71</v>
      </c>
      <c r="Q58" s="34">
        <v>136</v>
      </c>
    </row>
    <row r="59" spans="1:17" x14ac:dyDescent="0.2">
      <c r="A59" s="24" t="s">
        <v>19</v>
      </c>
      <c r="B59" s="24"/>
      <c r="C59" s="24" t="s">
        <v>32</v>
      </c>
      <c r="D59" s="34">
        <f t="shared" si="7"/>
        <v>35</v>
      </c>
      <c r="E59" s="34">
        <v>0</v>
      </c>
      <c r="F59" s="34">
        <v>0</v>
      </c>
      <c r="G59" s="34"/>
      <c r="H59" s="34">
        <v>8</v>
      </c>
      <c r="I59" s="34">
        <v>14</v>
      </c>
      <c r="J59" s="34">
        <v>13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</row>
    <row r="60" spans="1:17" x14ac:dyDescent="0.2">
      <c r="A60" s="24" t="s">
        <v>17</v>
      </c>
      <c r="B60" s="24"/>
      <c r="C60" s="24" t="s">
        <v>32</v>
      </c>
      <c r="D60" s="34">
        <f t="shared" si="7"/>
        <v>3019</v>
      </c>
      <c r="E60" s="34">
        <v>28</v>
      </c>
      <c r="F60" s="34">
        <v>66</v>
      </c>
      <c r="G60" s="34"/>
      <c r="H60" s="34">
        <v>98</v>
      </c>
      <c r="I60" s="34">
        <v>47</v>
      </c>
      <c r="J60" s="34">
        <v>269</v>
      </c>
      <c r="K60" s="34">
        <v>193</v>
      </c>
      <c r="L60" s="34">
        <v>277</v>
      </c>
      <c r="M60" s="34">
        <v>289</v>
      </c>
      <c r="N60" s="34">
        <v>307</v>
      </c>
      <c r="O60" s="34">
        <v>445</v>
      </c>
      <c r="P60" s="34">
        <v>601</v>
      </c>
      <c r="Q60" s="34">
        <v>399</v>
      </c>
    </row>
    <row r="61" spans="1:17" x14ac:dyDescent="0.2">
      <c r="A61" s="24" t="s">
        <v>28</v>
      </c>
      <c r="B61" s="24"/>
      <c r="C61" s="24" t="s">
        <v>32</v>
      </c>
      <c r="D61" s="34">
        <f t="shared" si="7"/>
        <v>2314</v>
      </c>
      <c r="E61" s="34">
        <v>78</v>
      </c>
      <c r="F61" s="34">
        <v>103</v>
      </c>
      <c r="G61" s="34"/>
      <c r="H61" s="34">
        <v>165</v>
      </c>
      <c r="I61" s="34">
        <v>86</v>
      </c>
      <c r="J61" s="34">
        <v>208</v>
      </c>
      <c r="K61" s="34">
        <v>321</v>
      </c>
      <c r="L61" s="34">
        <v>140</v>
      </c>
      <c r="M61" s="34">
        <v>300</v>
      </c>
      <c r="N61" s="34">
        <v>228</v>
      </c>
      <c r="O61" s="34">
        <v>177</v>
      </c>
      <c r="P61" s="34">
        <v>328</v>
      </c>
      <c r="Q61" s="34">
        <v>180</v>
      </c>
    </row>
    <row r="62" spans="1:17" x14ac:dyDescent="0.2">
      <c r="A62" s="24" t="s">
        <v>10</v>
      </c>
      <c r="B62" s="24"/>
      <c r="C62" s="24" t="s">
        <v>36</v>
      </c>
      <c r="D62" s="34">
        <f t="shared" si="7"/>
        <v>14484</v>
      </c>
      <c r="E62" s="34">
        <v>140</v>
      </c>
      <c r="F62" s="34">
        <v>101</v>
      </c>
      <c r="G62" s="34"/>
      <c r="H62" s="34">
        <v>103</v>
      </c>
      <c r="I62" s="34">
        <v>487</v>
      </c>
      <c r="J62" s="34">
        <v>1982</v>
      </c>
      <c r="K62" s="34">
        <v>1417</v>
      </c>
      <c r="L62" s="34">
        <v>1009</v>
      </c>
      <c r="M62" s="34">
        <v>1147</v>
      </c>
      <c r="N62" s="34">
        <v>1835</v>
      </c>
      <c r="O62" s="34">
        <v>2156</v>
      </c>
      <c r="P62" s="34">
        <v>2095</v>
      </c>
      <c r="Q62" s="34">
        <v>2012</v>
      </c>
    </row>
    <row r="63" spans="1:17" x14ac:dyDescent="0.2">
      <c r="A63" s="24" t="s">
        <v>15</v>
      </c>
      <c r="B63" s="24"/>
      <c r="C63" s="24" t="s">
        <v>36</v>
      </c>
      <c r="D63" s="34">
        <f t="shared" si="7"/>
        <v>2498</v>
      </c>
      <c r="E63" s="34">
        <v>20</v>
      </c>
      <c r="F63" s="34">
        <v>147</v>
      </c>
      <c r="G63" s="34"/>
      <c r="H63" s="34">
        <v>104</v>
      </c>
      <c r="I63" s="34">
        <v>74</v>
      </c>
      <c r="J63" s="34">
        <v>109</v>
      </c>
      <c r="K63" s="34">
        <v>200</v>
      </c>
      <c r="L63" s="34">
        <v>129</v>
      </c>
      <c r="M63" s="34">
        <v>143</v>
      </c>
      <c r="N63" s="34">
        <v>281</v>
      </c>
      <c r="O63" s="34">
        <v>398</v>
      </c>
      <c r="P63" s="34">
        <v>444</v>
      </c>
      <c r="Q63" s="34">
        <v>449</v>
      </c>
    </row>
    <row r="64" spans="1:17" x14ac:dyDescent="0.2">
      <c r="A64" s="24" t="s">
        <v>22</v>
      </c>
      <c r="B64" s="24"/>
      <c r="C64" s="24" t="s">
        <v>39</v>
      </c>
      <c r="D64" s="34">
        <f t="shared" si="7"/>
        <v>21</v>
      </c>
      <c r="E64" s="34">
        <v>0</v>
      </c>
      <c r="F64" s="34">
        <v>1</v>
      </c>
      <c r="G64" s="34"/>
      <c r="H64" s="34">
        <v>1</v>
      </c>
      <c r="I64" s="34">
        <v>4</v>
      </c>
      <c r="J64" s="34">
        <v>1</v>
      </c>
      <c r="K64" s="34">
        <v>0</v>
      </c>
      <c r="L64" s="34">
        <v>0</v>
      </c>
      <c r="M64" s="34">
        <v>4</v>
      </c>
      <c r="N64" s="34">
        <v>4</v>
      </c>
      <c r="O64" s="34">
        <v>0</v>
      </c>
      <c r="P64" s="34">
        <v>1</v>
      </c>
      <c r="Q64" s="34">
        <v>5</v>
      </c>
    </row>
    <row r="65" spans="1:17" x14ac:dyDescent="0.2">
      <c r="A65" s="24" t="s">
        <v>21</v>
      </c>
      <c r="B65" s="24"/>
      <c r="C65" s="24" t="s">
        <v>36</v>
      </c>
      <c r="D65" s="34">
        <f t="shared" si="7"/>
        <v>202</v>
      </c>
      <c r="E65" s="34">
        <v>16</v>
      </c>
      <c r="F65" s="34">
        <v>22</v>
      </c>
      <c r="G65" s="34"/>
      <c r="H65" s="34">
        <v>12</v>
      </c>
      <c r="I65" s="34">
        <v>9</v>
      </c>
      <c r="J65" s="34">
        <v>15</v>
      </c>
      <c r="K65" s="34">
        <v>14</v>
      </c>
      <c r="L65" s="34">
        <v>13</v>
      </c>
      <c r="M65" s="34">
        <v>20</v>
      </c>
      <c r="N65" s="34">
        <v>25</v>
      </c>
      <c r="O65" s="34">
        <v>20</v>
      </c>
      <c r="P65" s="34">
        <v>26</v>
      </c>
      <c r="Q65" s="34">
        <v>10</v>
      </c>
    </row>
    <row r="66" spans="1:17" x14ac:dyDescent="0.2">
      <c r="A66" s="24" t="s">
        <v>7</v>
      </c>
      <c r="B66" s="24"/>
      <c r="C66" s="24" t="s">
        <v>35</v>
      </c>
      <c r="D66" s="34">
        <f t="shared" si="7"/>
        <v>2091</v>
      </c>
      <c r="E66" s="34">
        <v>38</v>
      </c>
      <c r="F66" s="34">
        <v>26</v>
      </c>
      <c r="G66" s="34"/>
      <c r="H66" s="34">
        <v>20</v>
      </c>
      <c r="I66" s="34">
        <v>31</v>
      </c>
      <c r="J66" s="34">
        <v>13</v>
      </c>
      <c r="K66" s="34">
        <v>15</v>
      </c>
      <c r="L66" s="34">
        <v>77</v>
      </c>
      <c r="M66" s="34">
        <v>377</v>
      </c>
      <c r="N66" s="34">
        <v>379</v>
      </c>
      <c r="O66" s="34">
        <v>783</v>
      </c>
      <c r="P66" s="34">
        <v>181</v>
      </c>
      <c r="Q66" s="34">
        <v>151</v>
      </c>
    </row>
    <row r="67" spans="1:17" x14ac:dyDescent="0.2">
      <c r="A67" s="24" t="s">
        <v>8</v>
      </c>
      <c r="B67" s="24"/>
      <c r="C67" s="24" t="s">
        <v>35</v>
      </c>
      <c r="D67" s="34">
        <f t="shared" si="7"/>
        <v>86</v>
      </c>
      <c r="E67" s="34">
        <v>0</v>
      </c>
      <c r="F67" s="34">
        <v>0</v>
      </c>
      <c r="G67" s="34"/>
      <c r="H67" s="34">
        <v>0</v>
      </c>
      <c r="I67" s="34">
        <v>0</v>
      </c>
      <c r="J67" s="34">
        <v>0</v>
      </c>
      <c r="K67" s="34">
        <v>0</v>
      </c>
      <c r="L67" s="34">
        <v>2</v>
      </c>
      <c r="M67" s="34">
        <v>3</v>
      </c>
      <c r="N67" s="34">
        <v>6</v>
      </c>
      <c r="O67" s="34">
        <v>34</v>
      </c>
      <c r="P67" s="34">
        <v>27</v>
      </c>
      <c r="Q67" s="34">
        <v>14</v>
      </c>
    </row>
    <row r="68" spans="1:17" x14ac:dyDescent="0.2">
      <c r="A68" s="24" t="s">
        <v>25</v>
      </c>
      <c r="B68" s="24"/>
      <c r="C68" s="24" t="s">
        <v>35</v>
      </c>
      <c r="D68" s="34">
        <f t="shared" si="7"/>
        <v>67</v>
      </c>
      <c r="E68" s="34">
        <v>0</v>
      </c>
      <c r="F68" s="34">
        <v>0</v>
      </c>
      <c r="G68" s="34"/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4</v>
      </c>
      <c r="N68" s="34">
        <v>3</v>
      </c>
      <c r="O68" s="34">
        <v>9</v>
      </c>
      <c r="P68" s="34">
        <v>35</v>
      </c>
      <c r="Q68" s="34">
        <v>16</v>
      </c>
    </row>
    <row r="69" spans="1:17" x14ac:dyDescent="0.2">
      <c r="A69" s="24" t="s">
        <v>12</v>
      </c>
      <c r="B69" s="24"/>
      <c r="C69" s="24" t="s">
        <v>37</v>
      </c>
      <c r="D69" s="34">
        <f t="shared" si="7"/>
        <v>437</v>
      </c>
      <c r="E69" s="34">
        <v>41</v>
      </c>
      <c r="F69" s="34">
        <v>17</v>
      </c>
      <c r="G69" s="34"/>
      <c r="H69" s="34">
        <v>17</v>
      </c>
      <c r="I69" s="34">
        <v>5</v>
      </c>
      <c r="J69" s="34">
        <v>13</v>
      </c>
      <c r="K69" s="34">
        <v>20</v>
      </c>
      <c r="L69" s="34">
        <v>61</v>
      </c>
      <c r="M69" s="34">
        <v>76</v>
      </c>
      <c r="N69" s="34">
        <v>50</v>
      </c>
      <c r="O69" s="34">
        <v>35</v>
      </c>
      <c r="P69" s="34">
        <v>47</v>
      </c>
      <c r="Q69" s="34">
        <v>55</v>
      </c>
    </row>
    <row r="70" spans="1:17" x14ac:dyDescent="0.2">
      <c r="A70" s="24" t="s">
        <v>20</v>
      </c>
      <c r="B70" s="24"/>
      <c r="C70" s="24" t="s">
        <v>35</v>
      </c>
      <c r="D70" s="34">
        <f t="shared" si="7"/>
        <v>5</v>
      </c>
      <c r="E70" s="34">
        <v>1</v>
      </c>
      <c r="F70" s="34">
        <v>0</v>
      </c>
      <c r="G70" s="34"/>
      <c r="H70" s="34">
        <v>0</v>
      </c>
      <c r="I70" s="34">
        <v>1</v>
      </c>
      <c r="J70" s="34">
        <v>0</v>
      </c>
      <c r="K70" s="34">
        <v>0</v>
      </c>
      <c r="L70" s="34">
        <v>1</v>
      </c>
      <c r="M70" s="34">
        <v>2</v>
      </c>
      <c r="N70" s="34">
        <v>0</v>
      </c>
      <c r="O70" s="34">
        <v>0</v>
      </c>
      <c r="P70" s="34">
        <v>0</v>
      </c>
      <c r="Q70" s="34">
        <v>0</v>
      </c>
    </row>
    <row r="71" spans="1:17" x14ac:dyDescent="0.2">
      <c r="A71" s="24" t="s">
        <v>29</v>
      </c>
      <c r="B71" s="24"/>
      <c r="C71" s="24" t="s">
        <v>31</v>
      </c>
      <c r="D71" s="34">
        <f t="shared" si="7"/>
        <v>966</v>
      </c>
      <c r="E71" s="34">
        <v>35</v>
      </c>
      <c r="F71" s="34">
        <v>60</v>
      </c>
      <c r="G71" s="34"/>
      <c r="H71" s="34">
        <v>29</v>
      </c>
      <c r="I71" s="34">
        <v>14</v>
      </c>
      <c r="J71" s="34">
        <v>142</v>
      </c>
      <c r="K71" s="34">
        <v>241</v>
      </c>
      <c r="L71" s="34">
        <v>121</v>
      </c>
      <c r="M71" s="34">
        <v>123</v>
      </c>
      <c r="N71" s="34">
        <v>53</v>
      </c>
      <c r="O71" s="34">
        <v>25</v>
      </c>
      <c r="P71" s="34">
        <v>54</v>
      </c>
      <c r="Q71" s="34">
        <v>69</v>
      </c>
    </row>
    <row r="72" spans="1:17" x14ac:dyDescent="0.2">
      <c r="A72" s="28" t="s">
        <v>2</v>
      </c>
      <c r="B72" s="28"/>
      <c r="C72" s="28" t="s">
        <v>31</v>
      </c>
      <c r="D72" s="34">
        <f t="shared" si="7"/>
        <v>1</v>
      </c>
      <c r="E72" s="34">
        <v>0</v>
      </c>
      <c r="F72" s="34">
        <v>0</v>
      </c>
      <c r="G72" s="34"/>
      <c r="H72" s="34">
        <v>0</v>
      </c>
      <c r="I72" s="34">
        <v>0</v>
      </c>
      <c r="J72" s="34">
        <v>0</v>
      </c>
      <c r="K72" s="34">
        <v>0</v>
      </c>
      <c r="L72" s="34">
        <v>1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</row>
    <row r="73" spans="1:17" x14ac:dyDescent="0.2">
      <c r="A73" s="24" t="s">
        <v>18</v>
      </c>
      <c r="B73" s="24"/>
      <c r="C73" s="24" t="s">
        <v>31</v>
      </c>
      <c r="D73" s="34">
        <f t="shared" si="7"/>
        <v>11</v>
      </c>
      <c r="E73" s="34">
        <v>0</v>
      </c>
      <c r="F73" s="34">
        <v>0</v>
      </c>
      <c r="G73" s="34"/>
      <c r="H73" s="34">
        <v>0</v>
      </c>
      <c r="I73" s="34">
        <v>0</v>
      </c>
      <c r="J73" s="34">
        <v>0</v>
      </c>
      <c r="K73" s="34">
        <v>0</v>
      </c>
      <c r="L73" s="34">
        <v>2</v>
      </c>
      <c r="M73" s="34">
        <v>3</v>
      </c>
      <c r="N73" s="34">
        <v>1</v>
      </c>
      <c r="O73" s="34">
        <v>3</v>
      </c>
      <c r="P73" s="34">
        <v>0</v>
      </c>
      <c r="Q73" s="34">
        <v>2</v>
      </c>
    </row>
    <row r="74" spans="1:17" x14ac:dyDescent="0.2">
      <c r="A74" s="24" t="s">
        <v>16</v>
      </c>
      <c r="B74" s="24"/>
      <c r="C74" s="24" t="s">
        <v>38</v>
      </c>
      <c r="D74" s="34">
        <f t="shared" si="7"/>
        <v>16008</v>
      </c>
      <c r="E74" s="34">
        <v>0</v>
      </c>
      <c r="F74" s="34">
        <v>0</v>
      </c>
      <c r="G74" s="34"/>
      <c r="H74" s="34">
        <v>0</v>
      </c>
      <c r="I74" s="34">
        <v>0</v>
      </c>
      <c r="J74" s="34">
        <v>0</v>
      </c>
      <c r="K74" s="34">
        <v>0</v>
      </c>
      <c r="L74" s="34">
        <v>3</v>
      </c>
      <c r="M74" s="34">
        <v>28</v>
      </c>
      <c r="N74" s="34">
        <v>225</v>
      </c>
      <c r="O74" s="34">
        <v>3290</v>
      </c>
      <c r="P74" s="34">
        <v>5321</v>
      </c>
      <c r="Q74" s="34">
        <v>7141</v>
      </c>
    </row>
    <row r="75" spans="1:17" ht="15.75" x14ac:dyDescent="0.25">
      <c r="A75" s="21" t="s">
        <v>61</v>
      </c>
      <c r="B75" s="21"/>
      <c r="D75" s="35">
        <f>SUM(D46:D74)</f>
        <v>540320</v>
      </c>
    </row>
    <row r="76" spans="1:17" x14ac:dyDescent="0.2">
      <c r="D76" s="36"/>
    </row>
    <row r="77" spans="1:17" x14ac:dyDescent="0.2">
      <c r="D77" s="36"/>
    </row>
    <row r="78" spans="1:17" x14ac:dyDescent="0.2">
      <c r="D78" s="36"/>
    </row>
    <row r="79" spans="1:17" x14ac:dyDescent="0.2">
      <c r="D79" s="36"/>
    </row>
    <row r="80" spans="1:17" x14ac:dyDescent="0.2">
      <c r="D80" s="36"/>
    </row>
    <row r="81" spans="4:4" x14ac:dyDescent="0.2">
      <c r="D81" s="36"/>
    </row>
    <row r="82" spans="4:4" x14ac:dyDescent="0.2">
      <c r="D82" s="36"/>
    </row>
    <row r="83" spans="4:4" x14ac:dyDescent="0.2">
      <c r="D83" s="36"/>
    </row>
    <row r="84" spans="4:4" x14ac:dyDescent="0.2">
      <c r="D84" s="36"/>
    </row>
    <row r="85" spans="4:4" x14ac:dyDescent="0.2">
      <c r="D85" s="36"/>
    </row>
    <row r="86" spans="4:4" x14ac:dyDescent="0.2">
      <c r="D86" s="36"/>
    </row>
    <row r="87" spans="4:4" x14ac:dyDescent="0.2">
      <c r="D87" s="36"/>
    </row>
    <row r="88" spans="4:4" x14ac:dyDescent="0.2">
      <c r="D88" s="36"/>
    </row>
    <row r="89" spans="4:4" x14ac:dyDescent="0.2">
      <c r="D89" s="36"/>
    </row>
    <row r="90" spans="4:4" x14ac:dyDescent="0.2">
      <c r="D90" s="36"/>
    </row>
    <row r="91" spans="4:4" x14ac:dyDescent="0.2">
      <c r="D91" s="36"/>
    </row>
    <row r="92" spans="4:4" x14ac:dyDescent="0.2">
      <c r="D92" s="36"/>
    </row>
    <row r="93" spans="4:4" x14ac:dyDescent="0.2">
      <c r="D93" s="36"/>
    </row>
    <row r="94" spans="4:4" x14ac:dyDescent="0.2">
      <c r="D94" s="36"/>
    </row>
    <row r="95" spans="4:4" x14ac:dyDescent="0.2">
      <c r="D95" s="36"/>
    </row>
    <row r="96" spans="4:4" x14ac:dyDescent="0.2">
      <c r="D96" s="36"/>
    </row>
    <row r="97" spans="4:4" x14ac:dyDescent="0.2">
      <c r="D97" s="36"/>
    </row>
    <row r="98" spans="4:4" x14ac:dyDescent="0.2">
      <c r="D98" s="36"/>
    </row>
    <row r="99" spans="4:4" x14ac:dyDescent="0.2">
      <c r="D99" s="36"/>
    </row>
    <row r="100" spans="4:4" x14ac:dyDescent="0.2">
      <c r="D100" s="36"/>
    </row>
  </sheetData>
  <autoFilter ref="A5:Z38"/>
  <phoneticPr fontId="0" type="noConversion"/>
  <pageMargins left="0.25" right="0.18" top="1" bottom="1" header="0.5" footer="0.5"/>
  <pageSetup scale="42" fitToHeight="2" orientation="landscape" r:id="rId1"/>
  <headerFooter alignWithMargins="0"/>
  <rowBreaks count="1" manualBreakCount="1">
    <brk id="4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5" zoomScale="75" zoomScaleNormal="75" workbookViewId="0">
      <selection activeCell="C37" sqref="C37"/>
    </sheetView>
  </sheetViews>
  <sheetFormatPr defaultRowHeight="15" x14ac:dyDescent="0.2"/>
  <cols>
    <col min="1" max="1" width="35.140625" style="30" customWidth="1"/>
    <col min="2" max="2" width="23.85546875" style="20" bestFit="1" customWidth="1"/>
    <col min="3" max="16384" width="9.140625" style="20"/>
  </cols>
  <sheetData>
    <row r="1" spans="1:2" ht="15.75" x14ac:dyDescent="0.25">
      <c r="A1" s="19" t="s">
        <v>64</v>
      </c>
    </row>
    <row r="2" spans="1:2" ht="15.75" x14ac:dyDescent="0.25">
      <c r="A2" s="21"/>
    </row>
    <row r="3" spans="1:2" ht="15.75" x14ac:dyDescent="0.25">
      <c r="A3" s="19"/>
    </row>
    <row r="4" spans="1:2" x14ac:dyDescent="0.2">
      <c r="A4" s="20"/>
    </row>
    <row r="5" spans="1:2" ht="15.75" x14ac:dyDescent="0.25">
      <c r="A5" s="22" t="s">
        <v>0</v>
      </c>
      <c r="B5" s="22" t="s">
        <v>65</v>
      </c>
    </row>
    <row r="6" spans="1:2" x14ac:dyDescent="0.2">
      <c r="A6" s="38" t="s">
        <v>41</v>
      </c>
      <c r="B6" s="39">
        <v>430</v>
      </c>
    </row>
    <row r="7" spans="1:2" x14ac:dyDescent="0.2">
      <c r="A7" s="38" t="s">
        <v>6</v>
      </c>
      <c r="B7" s="39">
        <v>39</v>
      </c>
    </row>
    <row r="8" spans="1:2" x14ac:dyDescent="0.2">
      <c r="A8" s="38" t="s">
        <v>9</v>
      </c>
      <c r="B8" s="39">
        <v>50</v>
      </c>
    </row>
    <row r="9" spans="1:2" x14ac:dyDescent="0.2">
      <c r="A9" s="38" t="s">
        <v>27</v>
      </c>
      <c r="B9" s="39">
        <v>28</v>
      </c>
    </row>
    <row r="10" spans="1:2" x14ac:dyDescent="0.2">
      <c r="A10" s="38" t="s">
        <v>5</v>
      </c>
      <c r="B10" s="39">
        <v>78</v>
      </c>
    </row>
    <row r="11" spans="1:2" x14ac:dyDescent="0.2">
      <c r="A11" s="38" t="s">
        <v>23</v>
      </c>
      <c r="B11" s="39">
        <v>292</v>
      </c>
    </row>
    <row r="12" spans="1:2" x14ac:dyDescent="0.2">
      <c r="A12" s="38" t="s">
        <v>24</v>
      </c>
      <c r="B12" s="39">
        <v>0</v>
      </c>
    </row>
    <row r="13" spans="1:2" x14ac:dyDescent="0.2">
      <c r="A13" s="38" t="s">
        <v>3</v>
      </c>
      <c r="B13" s="39">
        <v>9</v>
      </c>
    </row>
    <row r="14" spans="1:2" x14ac:dyDescent="0.2">
      <c r="A14" s="38" t="s">
        <v>4</v>
      </c>
      <c r="B14" s="39">
        <v>16</v>
      </c>
    </row>
    <row r="15" spans="1:2" x14ac:dyDescent="0.2">
      <c r="A15" s="38" t="s">
        <v>11</v>
      </c>
      <c r="B15" s="39">
        <v>10</v>
      </c>
    </row>
    <row r="16" spans="1:2" x14ac:dyDescent="0.2">
      <c r="A16" s="38" t="s">
        <v>13</v>
      </c>
      <c r="B16" s="39">
        <v>22</v>
      </c>
    </row>
    <row r="17" spans="1:2" x14ac:dyDescent="0.2">
      <c r="A17" s="38" t="s">
        <v>14</v>
      </c>
      <c r="B17" s="39"/>
    </row>
    <row r="18" spans="1:2" x14ac:dyDescent="0.2">
      <c r="A18" s="38" t="s">
        <v>26</v>
      </c>
      <c r="B18" s="39">
        <v>19</v>
      </c>
    </row>
    <row r="19" spans="1:2" ht="12.75" customHeight="1" x14ac:dyDescent="0.2">
      <c r="A19" s="38" t="s">
        <v>19</v>
      </c>
      <c r="B19" s="39">
        <v>7</v>
      </c>
    </row>
    <row r="20" spans="1:2" x14ac:dyDescent="0.2">
      <c r="A20" s="38" t="s">
        <v>17</v>
      </c>
      <c r="B20" s="39">
        <v>25</v>
      </c>
    </row>
    <row r="21" spans="1:2" x14ac:dyDescent="0.2">
      <c r="A21" s="38" t="s">
        <v>28</v>
      </c>
      <c r="B21" s="39">
        <v>1</v>
      </c>
    </row>
    <row r="22" spans="1:2" x14ac:dyDescent="0.2">
      <c r="A22" s="38" t="s">
        <v>10</v>
      </c>
      <c r="B22" s="39">
        <v>127</v>
      </c>
    </row>
    <row r="23" spans="1:2" x14ac:dyDescent="0.2">
      <c r="A23" s="38" t="s">
        <v>15</v>
      </c>
      <c r="B23" s="39"/>
    </row>
    <row r="24" spans="1:2" x14ac:dyDescent="0.2">
      <c r="A24" s="38" t="s">
        <v>22</v>
      </c>
      <c r="B24" s="39">
        <v>10</v>
      </c>
    </row>
    <row r="25" spans="1:2" x14ac:dyDescent="0.2">
      <c r="A25" s="38" t="s">
        <v>21</v>
      </c>
      <c r="B25" s="39"/>
    </row>
    <row r="26" spans="1:2" x14ac:dyDescent="0.2">
      <c r="A26" s="38" t="s">
        <v>7</v>
      </c>
      <c r="B26" s="39">
        <v>24</v>
      </c>
    </row>
    <row r="27" spans="1:2" x14ac:dyDescent="0.2">
      <c r="A27" s="38" t="s">
        <v>8</v>
      </c>
      <c r="B27" s="39">
        <v>18</v>
      </c>
    </row>
    <row r="28" spans="1:2" x14ac:dyDescent="0.2">
      <c r="A28" s="38" t="s">
        <v>25</v>
      </c>
      <c r="B28" s="39">
        <v>26</v>
      </c>
    </row>
    <row r="29" spans="1:2" x14ac:dyDescent="0.2">
      <c r="A29" s="38" t="s">
        <v>12</v>
      </c>
      <c r="B29" s="39">
        <v>1</v>
      </c>
    </row>
    <row r="30" spans="1:2" x14ac:dyDescent="0.2">
      <c r="A30" s="38" t="s">
        <v>20</v>
      </c>
      <c r="B30" s="39">
        <v>4</v>
      </c>
    </row>
    <row r="31" spans="1:2" x14ac:dyDescent="0.2">
      <c r="A31" s="38" t="s">
        <v>29</v>
      </c>
      <c r="B31" s="39">
        <v>62</v>
      </c>
    </row>
    <row r="32" spans="1:2" x14ac:dyDescent="0.2">
      <c r="A32" s="38" t="s">
        <v>2</v>
      </c>
      <c r="B32" s="39">
        <v>5</v>
      </c>
    </row>
    <row r="33" spans="1:2" x14ac:dyDescent="0.2">
      <c r="A33" s="38" t="s">
        <v>18</v>
      </c>
      <c r="B33" s="39">
        <v>16</v>
      </c>
    </row>
    <row r="34" spans="1:2" x14ac:dyDescent="0.2">
      <c r="A34" s="38" t="s">
        <v>16</v>
      </c>
      <c r="B34" s="39">
        <v>92</v>
      </c>
    </row>
    <row r="35" spans="1:2" x14ac:dyDescent="0.2">
      <c r="A35" s="42" t="s">
        <v>66</v>
      </c>
      <c r="B35" s="42">
        <v>13</v>
      </c>
    </row>
    <row r="36" spans="1:2" x14ac:dyDescent="0.2">
      <c r="A36" s="42" t="s">
        <v>67</v>
      </c>
      <c r="B36" s="42">
        <v>21</v>
      </c>
    </row>
    <row r="37" spans="1:2" ht="15.75" thickBot="1" x14ac:dyDescent="0.25">
      <c r="A37" s="43" t="s">
        <v>68</v>
      </c>
      <c r="B37" s="43">
        <v>13</v>
      </c>
    </row>
    <row r="38" spans="1:2" ht="16.5" thickBot="1" x14ac:dyDescent="0.3">
      <c r="A38" s="40" t="s">
        <v>69</v>
      </c>
      <c r="B38" s="41">
        <f>SUM(B6:B37)</f>
        <v>1458</v>
      </c>
    </row>
  </sheetData>
  <phoneticPr fontId="0" type="noConversion"/>
  <pageMargins left="0.25" right="0.18" top="1" bottom="1" header="0.5" footer="0.5"/>
  <pageSetup scale="42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25" workbookViewId="0">
      <selection activeCell="B50" sqref="B50"/>
    </sheetView>
  </sheetViews>
  <sheetFormatPr defaultRowHeight="12.75" x14ac:dyDescent="0.2"/>
  <cols>
    <col min="1" max="3" width="28.140625" style="9" customWidth="1"/>
    <col min="4" max="5" width="15.5703125" customWidth="1"/>
    <col min="6" max="24" width="16.42578125" customWidth="1"/>
    <col min="25" max="25" width="17.42578125" style="9" customWidth="1"/>
    <col min="26" max="26" width="14" bestFit="1" customWidth="1"/>
    <col min="27" max="27" width="14.5703125" bestFit="1" customWidth="1"/>
  </cols>
  <sheetData>
    <row r="1" spans="1:27" x14ac:dyDescent="0.2">
      <c r="A1" s="7" t="s">
        <v>42</v>
      </c>
      <c r="B1" s="7"/>
      <c r="C1" s="7"/>
      <c r="Y1"/>
    </row>
    <row r="2" spans="1:27" x14ac:dyDescent="0.2">
      <c r="A2" s="12" t="s">
        <v>43</v>
      </c>
      <c r="B2"/>
      <c r="C2"/>
      <c r="Y2"/>
    </row>
    <row r="3" spans="1:27" x14ac:dyDescent="0.2">
      <c r="A3" s="7" t="s">
        <v>40</v>
      </c>
      <c r="B3"/>
      <c r="C3"/>
      <c r="Y3"/>
    </row>
    <row r="4" spans="1:27" x14ac:dyDescent="0.2">
      <c r="A4"/>
      <c r="B4"/>
      <c r="C4"/>
      <c r="Y4"/>
    </row>
    <row r="5" spans="1:27" x14ac:dyDescent="0.2">
      <c r="A5" s="5" t="s">
        <v>0</v>
      </c>
      <c r="B5" s="5" t="s">
        <v>30</v>
      </c>
      <c r="C5" s="5" t="s">
        <v>44</v>
      </c>
      <c r="D5" s="6">
        <v>36526</v>
      </c>
      <c r="E5" s="16" t="s">
        <v>56</v>
      </c>
      <c r="F5" s="6">
        <v>36557</v>
      </c>
      <c r="G5" s="16" t="s">
        <v>54</v>
      </c>
      <c r="H5" s="6">
        <v>36586</v>
      </c>
      <c r="I5" s="16" t="s">
        <v>53</v>
      </c>
      <c r="J5" s="6">
        <v>36617</v>
      </c>
      <c r="K5" s="16" t="s">
        <v>52</v>
      </c>
      <c r="L5" s="6">
        <v>36647</v>
      </c>
      <c r="M5" s="16" t="s">
        <v>51</v>
      </c>
      <c r="N5" s="6">
        <v>36678</v>
      </c>
      <c r="O5" s="16" t="s">
        <v>50</v>
      </c>
      <c r="P5" s="6">
        <v>36708</v>
      </c>
      <c r="Q5" s="16" t="s">
        <v>49</v>
      </c>
      <c r="R5" s="6">
        <v>36739</v>
      </c>
      <c r="S5" s="16" t="s">
        <v>48</v>
      </c>
      <c r="T5" s="6">
        <v>36770</v>
      </c>
      <c r="U5" s="16" t="s">
        <v>47</v>
      </c>
      <c r="V5" s="6">
        <v>36800</v>
      </c>
      <c r="W5" s="16" t="s">
        <v>46</v>
      </c>
      <c r="X5" s="6">
        <v>36831</v>
      </c>
      <c r="Y5" s="16" t="s">
        <v>45</v>
      </c>
      <c r="Z5" s="16">
        <v>36861</v>
      </c>
      <c r="AA5" s="16" t="s">
        <v>55</v>
      </c>
    </row>
    <row r="6" spans="1:27" x14ac:dyDescent="0.2">
      <c r="A6" s="1" t="s">
        <v>41</v>
      </c>
      <c r="B6" s="1" t="s">
        <v>34</v>
      </c>
      <c r="C6" s="1">
        <v>2.5000000000000001E-4</v>
      </c>
      <c r="D6" s="2">
        <v>1504310398</v>
      </c>
      <c r="E6" s="2">
        <f t="shared" ref="E6:E34" si="0">C6*D6</f>
        <v>376077.59950000001</v>
      </c>
      <c r="F6" s="2">
        <v>2713194466</v>
      </c>
      <c r="G6" s="2">
        <f t="shared" ref="G6:G34" si="1">C6*F6</f>
        <v>678298.6165</v>
      </c>
      <c r="H6" s="2">
        <v>4258540320</v>
      </c>
      <c r="I6" s="2">
        <f t="shared" ref="I6:I34" si="2">C6*H6</f>
        <v>1064635.08</v>
      </c>
      <c r="J6" s="2">
        <v>4374340119</v>
      </c>
      <c r="K6" s="2">
        <f t="shared" ref="K6:K34" si="3">C6*J6</f>
        <v>1093585.02975</v>
      </c>
      <c r="L6" s="2">
        <v>8470321352</v>
      </c>
      <c r="M6" s="2">
        <f t="shared" ref="M6:M34" si="4">C6*L6</f>
        <v>2117580.338</v>
      </c>
      <c r="N6" s="2">
        <v>7348178098.8500004</v>
      </c>
      <c r="O6" s="2">
        <f t="shared" ref="O6:O34" si="5">C6*N6</f>
        <v>1837044.5247125002</v>
      </c>
      <c r="P6" s="2">
        <v>5417593110.1899996</v>
      </c>
      <c r="Q6" s="2">
        <f t="shared" ref="Q6:Q34" si="6">C6*P6</f>
        <v>1354398.2775474999</v>
      </c>
      <c r="R6" s="2">
        <v>7510506095.5500002</v>
      </c>
      <c r="S6" s="2">
        <f t="shared" ref="S6:S34" si="7">C6*R6</f>
        <v>1877626.5238875002</v>
      </c>
      <c r="T6" s="2">
        <v>7760745029.8400002</v>
      </c>
      <c r="U6" s="2">
        <f t="shared" ref="U6:U34" si="8">C6*T6</f>
        <v>1940186.25746</v>
      </c>
      <c r="V6" s="2">
        <v>8436321066</v>
      </c>
      <c r="W6" s="2">
        <f t="shared" ref="W6:W34" si="9">C6*V6</f>
        <v>2109080.2664999999</v>
      </c>
      <c r="X6" s="2">
        <v>12024826356</v>
      </c>
      <c r="Y6" s="2">
        <f t="shared" ref="Y6:Y34" si="10">C6*X6</f>
        <v>3006206.5890000002</v>
      </c>
      <c r="Z6" s="2">
        <v>7415757610</v>
      </c>
      <c r="AA6" s="2">
        <f>+Z6*C6</f>
        <v>1853939.4025000001</v>
      </c>
    </row>
    <row r="7" spans="1:27" x14ac:dyDescent="0.2">
      <c r="A7" s="1" t="s">
        <v>6</v>
      </c>
      <c r="B7" s="1" t="s">
        <v>34</v>
      </c>
      <c r="C7" s="1">
        <v>2.5000000000000001E-4</v>
      </c>
      <c r="D7" s="2">
        <v>371527101.69999999</v>
      </c>
      <c r="E7" s="2">
        <f t="shared" si="0"/>
        <v>92881.775425</v>
      </c>
      <c r="F7" s="2">
        <v>546855685.25999999</v>
      </c>
      <c r="G7" s="2">
        <f t="shared" si="1"/>
        <v>136713.92131500001</v>
      </c>
      <c r="H7" s="2">
        <v>790114263.71000004</v>
      </c>
      <c r="I7" s="2">
        <f t="shared" si="2"/>
        <v>197528.56592750002</v>
      </c>
      <c r="J7" s="2">
        <v>534731933.5</v>
      </c>
      <c r="K7" s="2">
        <f t="shared" si="3"/>
        <v>133682.98337500001</v>
      </c>
      <c r="L7" s="2">
        <v>758140156.54999995</v>
      </c>
      <c r="M7" s="2">
        <f t="shared" si="4"/>
        <v>189535.03913749999</v>
      </c>
      <c r="N7" s="2">
        <v>468723961.12</v>
      </c>
      <c r="O7" s="2">
        <f t="shared" si="5"/>
        <v>117180.99028</v>
      </c>
      <c r="P7" s="2">
        <v>418934769.79000002</v>
      </c>
      <c r="Q7" s="2">
        <f t="shared" si="6"/>
        <v>104733.69244750001</v>
      </c>
      <c r="R7" s="2">
        <v>489345487.91000003</v>
      </c>
      <c r="S7" s="2">
        <f t="shared" si="7"/>
        <v>122336.37197750001</v>
      </c>
      <c r="T7" s="2">
        <v>375682068.42000002</v>
      </c>
      <c r="U7" s="2">
        <f t="shared" si="8"/>
        <v>93920.517105000006</v>
      </c>
      <c r="V7" s="2">
        <v>416448400.95999998</v>
      </c>
      <c r="W7" s="2">
        <f t="shared" si="9"/>
        <v>104112.10024</v>
      </c>
      <c r="X7" s="2">
        <v>429308373.44</v>
      </c>
      <c r="Y7" s="2">
        <f t="shared" si="10"/>
        <v>107327.09336</v>
      </c>
      <c r="Z7" s="2">
        <v>168949238</v>
      </c>
      <c r="AA7" s="2">
        <f t="shared" ref="AA7:AA34" si="11">+Z7*C7</f>
        <v>42237.309500000003</v>
      </c>
    </row>
    <row r="8" spans="1:27" x14ac:dyDescent="0.2">
      <c r="A8" s="1" t="s">
        <v>9</v>
      </c>
      <c r="B8" s="1" t="s">
        <v>34</v>
      </c>
      <c r="C8" s="15">
        <v>2.5000000000000001E-4</v>
      </c>
      <c r="D8" s="2">
        <v>11297500</v>
      </c>
      <c r="E8" s="2">
        <f t="shared" si="0"/>
        <v>2824.375</v>
      </c>
      <c r="F8" s="2">
        <v>5327500</v>
      </c>
      <c r="G8" s="2">
        <f t="shared" si="1"/>
        <v>1331.875</v>
      </c>
      <c r="H8" s="2">
        <v>5050000</v>
      </c>
      <c r="I8" s="2">
        <f t="shared" si="2"/>
        <v>1262.5</v>
      </c>
      <c r="J8" s="2">
        <v>5185000</v>
      </c>
      <c r="K8" s="2">
        <f t="shared" si="3"/>
        <v>1296.25</v>
      </c>
      <c r="L8" s="2">
        <v>18385000</v>
      </c>
      <c r="M8" s="2">
        <f t="shared" si="4"/>
        <v>4596.25</v>
      </c>
      <c r="N8" s="2">
        <v>10925000</v>
      </c>
      <c r="O8" s="2">
        <f t="shared" si="5"/>
        <v>2731.25</v>
      </c>
      <c r="P8" s="2">
        <v>8840000</v>
      </c>
      <c r="Q8" s="2">
        <f t="shared" si="6"/>
        <v>2210</v>
      </c>
      <c r="R8" s="2">
        <v>10817500</v>
      </c>
      <c r="S8" s="2">
        <f t="shared" si="7"/>
        <v>2704.375</v>
      </c>
      <c r="T8" s="2">
        <v>14657500</v>
      </c>
      <c r="U8" s="2">
        <f t="shared" si="8"/>
        <v>3664.375</v>
      </c>
      <c r="V8" s="2">
        <v>11045000</v>
      </c>
      <c r="W8" s="2">
        <f t="shared" si="9"/>
        <v>2761.25</v>
      </c>
      <c r="X8" s="2">
        <v>14055000</v>
      </c>
      <c r="Y8" s="2">
        <f t="shared" si="10"/>
        <v>3513.75</v>
      </c>
      <c r="Z8" s="2">
        <v>14271020</v>
      </c>
      <c r="AA8" s="2">
        <f t="shared" si="11"/>
        <v>3567.7550000000001</v>
      </c>
    </row>
    <row r="9" spans="1:27" x14ac:dyDescent="0.2">
      <c r="A9" s="1" t="s">
        <v>27</v>
      </c>
      <c r="B9" s="1" t="s">
        <v>34</v>
      </c>
      <c r="C9" s="15">
        <v>2.5000000000000001E-4</v>
      </c>
      <c r="D9" s="2">
        <v>91589000</v>
      </c>
      <c r="E9" s="2">
        <f t="shared" si="0"/>
        <v>22897.25</v>
      </c>
      <c r="F9" s="2">
        <v>164885000</v>
      </c>
      <c r="G9" s="2">
        <f t="shared" si="1"/>
        <v>41221.25</v>
      </c>
      <c r="H9" s="2">
        <v>169647500</v>
      </c>
      <c r="I9" s="2">
        <f t="shared" si="2"/>
        <v>42411.875</v>
      </c>
      <c r="J9" s="2">
        <v>95175000</v>
      </c>
      <c r="K9" s="2">
        <f t="shared" si="3"/>
        <v>23793.75</v>
      </c>
      <c r="L9" s="2">
        <v>199417500</v>
      </c>
      <c r="M9" s="2">
        <f t="shared" si="4"/>
        <v>49854.375</v>
      </c>
      <c r="N9" s="2">
        <v>131092500</v>
      </c>
      <c r="O9" s="2">
        <f t="shared" si="5"/>
        <v>32773.125</v>
      </c>
      <c r="P9" s="2">
        <v>197325000</v>
      </c>
      <c r="Q9" s="2">
        <f t="shared" si="6"/>
        <v>49331.25</v>
      </c>
      <c r="R9" s="2">
        <v>210570000</v>
      </c>
      <c r="S9" s="2">
        <f t="shared" si="7"/>
        <v>52642.5</v>
      </c>
      <c r="T9" s="2">
        <v>208662500</v>
      </c>
      <c r="U9" s="2">
        <f t="shared" si="8"/>
        <v>52165.625</v>
      </c>
      <c r="V9" s="2">
        <v>186217500</v>
      </c>
      <c r="W9" s="2">
        <f t="shared" si="9"/>
        <v>46554.375</v>
      </c>
      <c r="X9" s="2">
        <v>149337500</v>
      </c>
      <c r="Y9" s="2">
        <f t="shared" si="10"/>
        <v>37334.375</v>
      </c>
      <c r="Z9" s="2">
        <v>159997500</v>
      </c>
      <c r="AA9" s="2">
        <f t="shared" si="11"/>
        <v>39999.375</v>
      </c>
    </row>
    <row r="10" spans="1:27" x14ac:dyDescent="0.2">
      <c r="A10" s="1" t="s">
        <v>5</v>
      </c>
      <c r="B10" s="1" t="s">
        <v>33</v>
      </c>
      <c r="C10" s="15">
        <v>0</v>
      </c>
      <c r="D10" s="2"/>
      <c r="E10" s="2">
        <f t="shared" si="0"/>
        <v>0</v>
      </c>
      <c r="F10" s="2"/>
      <c r="G10" s="2">
        <f t="shared" si="1"/>
        <v>0</v>
      </c>
      <c r="H10" s="2"/>
      <c r="I10" s="2">
        <f t="shared" si="2"/>
        <v>0</v>
      </c>
      <c r="J10" s="2"/>
      <c r="K10" s="2">
        <f t="shared" si="3"/>
        <v>0</v>
      </c>
      <c r="L10" s="2">
        <v>1</v>
      </c>
      <c r="M10" s="2">
        <f t="shared" si="4"/>
        <v>0</v>
      </c>
      <c r="N10" s="2">
        <v>2</v>
      </c>
      <c r="O10" s="2">
        <f t="shared" si="5"/>
        <v>0</v>
      </c>
      <c r="P10" s="2">
        <v>2</v>
      </c>
      <c r="Q10" s="2">
        <f t="shared" si="6"/>
        <v>0</v>
      </c>
      <c r="R10" s="2"/>
      <c r="S10" s="2">
        <f t="shared" si="7"/>
        <v>0</v>
      </c>
      <c r="T10" s="2">
        <v>2</v>
      </c>
      <c r="U10" s="2">
        <f t="shared" si="8"/>
        <v>0</v>
      </c>
      <c r="V10" s="2">
        <v>3</v>
      </c>
      <c r="W10" s="2">
        <f t="shared" si="9"/>
        <v>0</v>
      </c>
      <c r="X10" s="2">
        <v>2</v>
      </c>
      <c r="Y10" s="2">
        <f t="shared" si="10"/>
        <v>0</v>
      </c>
      <c r="Z10" s="2">
        <v>5</v>
      </c>
      <c r="AA10" s="2">
        <f t="shared" si="11"/>
        <v>0</v>
      </c>
    </row>
    <row r="11" spans="1:27" x14ac:dyDescent="0.2">
      <c r="A11" s="1" t="s">
        <v>23</v>
      </c>
      <c r="B11" s="1" t="s">
        <v>32</v>
      </c>
      <c r="C11" s="1">
        <v>7.4999999999999997E-3</v>
      </c>
      <c r="D11" s="2">
        <v>3977700</v>
      </c>
      <c r="E11" s="2">
        <f t="shared" si="0"/>
        <v>29832.75</v>
      </c>
      <c r="F11" s="2">
        <v>8925200</v>
      </c>
      <c r="G11" s="2">
        <f t="shared" si="1"/>
        <v>66939</v>
      </c>
      <c r="H11" s="2">
        <v>15217600</v>
      </c>
      <c r="I11" s="2">
        <f t="shared" si="2"/>
        <v>114132</v>
      </c>
      <c r="J11" s="2">
        <v>12485200</v>
      </c>
      <c r="K11" s="2">
        <f t="shared" si="3"/>
        <v>93639</v>
      </c>
      <c r="L11" s="2">
        <v>16399600</v>
      </c>
      <c r="M11" s="2">
        <f t="shared" si="4"/>
        <v>122997</v>
      </c>
      <c r="N11" s="2">
        <v>10201300</v>
      </c>
      <c r="O11" s="2">
        <f t="shared" si="5"/>
        <v>76509.75</v>
      </c>
      <c r="P11" s="2">
        <v>13269200</v>
      </c>
      <c r="Q11" s="2">
        <f t="shared" si="6"/>
        <v>99519</v>
      </c>
      <c r="R11" s="2">
        <v>26109600</v>
      </c>
      <c r="S11" s="2">
        <f t="shared" si="7"/>
        <v>195822</v>
      </c>
      <c r="T11" s="2">
        <v>37888800</v>
      </c>
      <c r="U11" s="2">
        <f t="shared" si="8"/>
        <v>284166</v>
      </c>
      <c r="V11" s="2">
        <v>51686800</v>
      </c>
      <c r="W11" s="2">
        <f t="shared" si="9"/>
        <v>387651</v>
      </c>
      <c r="X11" s="2">
        <v>73382000</v>
      </c>
      <c r="Y11" s="2">
        <f t="shared" si="10"/>
        <v>550365</v>
      </c>
      <c r="Z11" s="2">
        <v>58314112</v>
      </c>
      <c r="AA11" s="2">
        <f t="shared" si="11"/>
        <v>437355.83999999997</v>
      </c>
    </row>
    <row r="12" spans="1:27" x14ac:dyDescent="0.2">
      <c r="A12" s="1" t="s">
        <v>24</v>
      </c>
      <c r="B12" s="1" t="s">
        <v>32</v>
      </c>
      <c r="C12" s="1">
        <v>7.4999999999999997E-3</v>
      </c>
      <c r="D12" s="2">
        <v>3676800</v>
      </c>
      <c r="E12" s="2">
        <f t="shared" si="0"/>
        <v>27576</v>
      </c>
      <c r="F12" s="2">
        <v>6809384</v>
      </c>
      <c r="G12" s="2">
        <f t="shared" si="1"/>
        <v>51070.38</v>
      </c>
      <c r="H12" s="2">
        <v>5463600</v>
      </c>
      <c r="I12" s="2">
        <f t="shared" si="2"/>
        <v>40977</v>
      </c>
      <c r="J12" s="2">
        <v>7797600</v>
      </c>
      <c r="K12" s="2">
        <f t="shared" si="3"/>
        <v>58482</v>
      </c>
      <c r="L12" s="2">
        <v>7054000</v>
      </c>
      <c r="M12" s="2">
        <f t="shared" si="4"/>
        <v>52905</v>
      </c>
      <c r="N12" s="2">
        <v>9828152</v>
      </c>
      <c r="O12" s="2">
        <f t="shared" si="5"/>
        <v>73711.14</v>
      </c>
      <c r="P12" s="2">
        <v>8717075</v>
      </c>
      <c r="Q12" s="2">
        <f t="shared" si="6"/>
        <v>65378.0625</v>
      </c>
      <c r="R12" s="2">
        <v>19892345</v>
      </c>
      <c r="S12" s="2">
        <f t="shared" si="7"/>
        <v>149192.58749999999</v>
      </c>
      <c r="T12" s="2">
        <v>13314614</v>
      </c>
      <c r="U12" s="2">
        <f t="shared" si="8"/>
        <v>99859.604999999996</v>
      </c>
      <c r="V12" s="2">
        <v>17568172</v>
      </c>
      <c r="W12" s="2">
        <f t="shared" si="9"/>
        <v>131761.29</v>
      </c>
      <c r="X12" s="2">
        <v>21578040</v>
      </c>
      <c r="Y12" s="2">
        <f t="shared" si="10"/>
        <v>161835.29999999999</v>
      </c>
      <c r="Z12" s="2">
        <v>2516800</v>
      </c>
      <c r="AA12" s="2">
        <f t="shared" si="11"/>
        <v>18876</v>
      </c>
    </row>
    <row r="13" spans="1:27" x14ac:dyDescent="0.2">
      <c r="A13" s="1" t="s">
        <v>3</v>
      </c>
      <c r="B13" s="1" t="s">
        <v>32</v>
      </c>
      <c r="C13" s="15">
        <v>5.0000000000000001E-3</v>
      </c>
      <c r="D13" s="2"/>
      <c r="E13" s="2">
        <f t="shared" si="0"/>
        <v>0</v>
      </c>
      <c r="F13" s="2"/>
      <c r="G13" s="2">
        <f t="shared" si="1"/>
        <v>0</v>
      </c>
      <c r="H13" s="2">
        <v>138375</v>
      </c>
      <c r="I13" s="2">
        <f t="shared" si="2"/>
        <v>691.875</v>
      </c>
      <c r="J13" s="2">
        <v>28560</v>
      </c>
      <c r="K13" s="2">
        <f t="shared" si="3"/>
        <v>142.80000000000001</v>
      </c>
      <c r="L13" s="2">
        <v>77100</v>
      </c>
      <c r="M13" s="2">
        <f t="shared" si="4"/>
        <v>385.5</v>
      </c>
      <c r="N13" s="2">
        <v>48450</v>
      </c>
      <c r="O13" s="2">
        <f t="shared" si="5"/>
        <v>242.25</v>
      </c>
      <c r="P13" s="2">
        <v>4650</v>
      </c>
      <c r="Q13" s="2">
        <f t="shared" si="6"/>
        <v>23.25</v>
      </c>
      <c r="R13" s="2">
        <v>59160</v>
      </c>
      <c r="S13" s="2">
        <f t="shared" si="7"/>
        <v>295.8</v>
      </c>
      <c r="T13" s="2">
        <v>18450</v>
      </c>
      <c r="U13" s="2">
        <f t="shared" si="8"/>
        <v>92.25</v>
      </c>
      <c r="V13" s="2">
        <v>61200</v>
      </c>
      <c r="W13" s="2">
        <f t="shared" si="9"/>
        <v>306</v>
      </c>
      <c r="X13" s="2">
        <v>47100</v>
      </c>
      <c r="Y13" s="2">
        <f t="shared" si="10"/>
        <v>235.5</v>
      </c>
      <c r="Z13" s="2">
        <v>9300</v>
      </c>
      <c r="AA13" s="2">
        <f t="shared" si="11"/>
        <v>46.5</v>
      </c>
    </row>
    <row r="14" spans="1:27" x14ac:dyDescent="0.2">
      <c r="A14" s="1" t="s">
        <v>4</v>
      </c>
      <c r="B14" s="1" t="s">
        <v>32</v>
      </c>
      <c r="C14" s="15">
        <v>5.0000000000000001E-3</v>
      </c>
      <c r="D14" s="2"/>
      <c r="E14" s="2">
        <f t="shared" si="0"/>
        <v>0</v>
      </c>
      <c r="F14" s="2"/>
      <c r="G14" s="2">
        <f t="shared" si="1"/>
        <v>0</v>
      </c>
      <c r="H14" s="2"/>
      <c r="I14" s="2">
        <f t="shared" si="2"/>
        <v>0</v>
      </c>
      <c r="J14" s="2">
        <v>7200</v>
      </c>
      <c r="K14" s="2">
        <f t="shared" si="3"/>
        <v>36</v>
      </c>
      <c r="L14" s="2">
        <v>223980</v>
      </c>
      <c r="M14" s="2">
        <f t="shared" si="4"/>
        <v>1119.9000000000001</v>
      </c>
      <c r="N14" s="2">
        <v>71940</v>
      </c>
      <c r="O14" s="2">
        <f t="shared" si="5"/>
        <v>359.7</v>
      </c>
      <c r="P14" s="2">
        <v>516720</v>
      </c>
      <c r="Q14" s="2">
        <f t="shared" si="6"/>
        <v>2583.6</v>
      </c>
      <c r="R14" s="2">
        <v>177000</v>
      </c>
      <c r="S14" s="2">
        <f t="shared" si="7"/>
        <v>885</v>
      </c>
      <c r="T14" s="2">
        <v>458580</v>
      </c>
      <c r="U14" s="2">
        <f t="shared" si="8"/>
        <v>2292.9</v>
      </c>
      <c r="V14" s="2">
        <v>240000</v>
      </c>
      <c r="W14" s="2">
        <f t="shared" si="9"/>
        <v>1200</v>
      </c>
      <c r="X14" s="2">
        <v>247020</v>
      </c>
      <c r="Y14" s="2">
        <f t="shared" si="10"/>
        <v>1235.1000000000001</v>
      </c>
      <c r="Z14" s="2">
        <v>176040</v>
      </c>
      <c r="AA14" s="2">
        <f t="shared" si="11"/>
        <v>880.2</v>
      </c>
    </row>
    <row r="15" spans="1:27" x14ac:dyDescent="0.2">
      <c r="A15" s="1" t="s">
        <v>11</v>
      </c>
      <c r="B15" s="1" t="s">
        <v>32</v>
      </c>
      <c r="C15" s="15">
        <v>5.0000000000000001E-3</v>
      </c>
      <c r="D15" s="2"/>
      <c r="E15" s="2">
        <f t="shared" si="0"/>
        <v>0</v>
      </c>
      <c r="F15" s="2"/>
      <c r="G15" s="2">
        <f t="shared" si="1"/>
        <v>0</v>
      </c>
      <c r="H15" s="2"/>
      <c r="I15" s="2">
        <f t="shared" si="2"/>
        <v>0</v>
      </c>
      <c r="J15" s="2"/>
      <c r="K15" s="2">
        <f t="shared" si="3"/>
        <v>0</v>
      </c>
      <c r="L15" s="2">
        <v>89040</v>
      </c>
      <c r="M15" s="2">
        <f t="shared" si="4"/>
        <v>445.2</v>
      </c>
      <c r="N15" s="2">
        <v>28320</v>
      </c>
      <c r="O15" s="2">
        <f t="shared" si="5"/>
        <v>141.6</v>
      </c>
      <c r="P15" s="2">
        <v>67360</v>
      </c>
      <c r="Q15" s="2">
        <f t="shared" si="6"/>
        <v>336.8</v>
      </c>
      <c r="R15" s="2">
        <v>521440</v>
      </c>
      <c r="S15" s="2">
        <f t="shared" si="7"/>
        <v>2607.2000000000003</v>
      </c>
      <c r="T15" s="2">
        <v>468000</v>
      </c>
      <c r="U15" s="2">
        <f t="shared" si="8"/>
        <v>2340</v>
      </c>
      <c r="V15" s="2">
        <v>429400</v>
      </c>
      <c r="W15" s="2">
        <f t="shared" si="9"/>
        <v>2147</v>
      </c>
      <c r="X15" s="2">
        <v>534760</v>
      </c>
      <c r="Y15" s="2">
        <f t="shared" si="10"/>
        <v>2673.8</v>
      </c>
      <c r="Z15" s="2">
        <v>1234160</v>
      </c>
      <c r="AA15" s="2">
        <f t="shared" si="11"/>
        <v>6170.8</v>
      </c>
    </row>
    <row r="16" spans="1:27" x14ac:dyDescent="0.2">
      <c r="A16" s="1" t="s">
        <v>13</v>
      </c>
      <c r="B16" s="1" t="s">
        <v>32</v>
      </c>
      <c r="C16" s="15">
        <v>5.0000000000000001E-3</v>
      </c>
      <c r="D16" s="2">
        <v>83580</v>
      </c>
      <c r="E16" s="2">
        <f t="shared" si="0"/>
        <v>417.90000000000003</v>
      </c>
      <c r="F16" s="2">
        <v>1677960</v>
      </c>
      <c r="G16" s="2">
        <f t="shared" si="1"/>
        <v>8389.7999999999993</v>
      </c>
      <c r="H16" s="2">
        <v>1614000</v>
      </c>
      <c r="I16" s="2">
        <f t="shared" si="2"/>
        <v>8070</v>
      </c>
      <c r="J16" s="2">
        <v>1104972</v>
      </c>
      <c r="K16" s="2">
        <f t="shared" si="3"/>
        <v>5524.86</v>
      </c>
      <c r="L16" s="2">
        <v>2406120</v>
      </c>
      <c r="M16" s="2">
        <f t="shared" si="4"/>
        <v>12030.6</v>
      </c>
      <c r="N16" s="2">
        <v>7242120</v>
      </c>
      <c r="O16" s="2">
        <f t="shared" si="5"/>
        <v>36210.6</v>
      </c>
      <c r="P16" s="2">
        <v>8766888</v>
      </c>
      <c r="Q16" s="2">
        <f t="shared" si="6"/>
        <v>43834.44</v>
      </c>
      <c r="R16" s="2">
        <v>10223580</v>
      </c>
      <c r="S16" s="2">
        <f t="shared" si="7"/>
        <v>51117.9</v>
      </c>
      <c r="T16" s="2">
        <v>12982800</v>
      </c>
      <c r="U16" s="2">
        <f t="shared" si="8"/>
        <v>64914</v>
      </c>
      <c r="V16" s="2">
        <v>12610224</v>
      </c>
      <c r="W16" s="2">
        <f t="shared" si="9"/>
        <v>63051.12</v>
      </c>
      <c r="X16" s="2">
        <v>10647420</v>
      </c>
      <c r="Y16" s="2">
        <f t="shared" si="10"/>
        <v>53237.1</v>
      </c>
      <c r="Z16" s="2">
        <v>10501140</v>
      </c>
      <c r="AA16" s="2">
        <f t="shared" si="11"/>
        <v>52505.700000000004</v>
      </c>
    </row>
    <row r="17" spans="1:27" x14ac:dyDescent="0.2">
      <c r="A17" s="1" t="s">
        <v>14</v>
      </c>
      <c r="B17" s="1" t="s">
        <v>32</v>
      </c>
      <c r="C17" s="15">
        <v>5.0000000000000001E-3</v>
      </c>
      <c r="D17" s="2">
        <v>5040</v>
      </c>
      <c r="E17" s="2">
        <f t="shared" si="0"/>
        <v>25.2</v>
      </c>
      <c r="F17" s="2">
        <v>16600</v>
      </c>
      <c r="G17" s="2">
        <f t="shared" si="1"/>
        <v>83</v>
      </c>
      <c r="H17" s="2">
        <v>3360</v>
      </c>
      <c r="I17" s="2">
        <f t="shared" si="2"/>
        <v>16.8</v>
      </c>
      <c r="J17" s="2">
        <v>3720</v>
      </c>
      <c r="K17" s="2">
        <f t="shared" si="3"/>
        <v>18.600000000000001</v>
      </c>
      <c r="L17" s="2">
        <v>18240</v>
      </c>
      <c r="M17" s="2">
        <f t="shared" si="4"/>
        <v>91.2</v>
      </c>
      <c r="N17" s="2"/>
      <c r="O17" s="2">
        <f t="shared" si="5"/>
        <v>0</v>
      </c>
      <c r="P17" s="2">
        <v>25680</v>
      </c>
      <c r="Q17" s="2">
        <f t="shared" si="6"/>
        <v>128.4</v>
      </c>
      <c r="R17" s="2">
        <v>7320</v>
      </c>
      <c r="S17" s="2">
        <f t="shared" si="7"/>
        <v>36.6</v>
      </c>
      <c r="T17" s="2">
        <v>87600</v>
      </c>
      <c r="U17" s="2">
        <f t="shared" si="8"/>
        <v>438</v>
      </c>
      <c r="V17" s="2">
        <v>9840</v>
      </c>
      <c r="W17" s="2">
        <f t="shared" si="9"/>
        <v>49.2</v>
      </c>
      <c r="X17" s="2">
        <v>7440</v>
      </c>
      <c r="Y17" s="2">
        <f t="shared" si="10"/>
        <v>37.200000000000003</v>
      </c>
      <c r="Z17" s="2">
        <v>3720</v>
      </c>
      <c r="AA17" s="2">
        <f t="shared" si="11"/>
        <v>18.600000000000001</v>
      </c>
    </row>
    <row r="18" spans="1:27" x14ac:dyDescent="0.2">
      <c r="A18" s="1" t="s">
        <v>26</v>
      </c>
      <c r="B18" s="1" t="s">
        <v>32</v>
      </c>
      <c r="C18" s="15">
        <v>5.0000000000000001E-3</v>
      </c>
      <c r="D18" s="2">
        <v>17300</v>
      </c>
      <c r="E18" s="2">
        <f t="shared" si="0"/>
        <v>86.5</v>
      </c>
      <c r="F18" s="2">
        <v>44850</v>
      </c>
      <c r="G18" s="2">
        <f t="shared" si="1"/>
        <v>224.25</v>
      </c>
      <c r="H18" s="2">
        <v>51750</v>
      </c>
      <c r="I18" s="2">
        <f t="shared" si="2"/>
        <v>258.75</v>
      </c>
      <c r="J18" s="2">
        <v>54600</v>
      </c>
      <c r="K18" s="2">
        <f t="shared" si="3"/>
        <v>273</v>
      </c>
      <c r="L18" s="2">
        <v>141840</v>
      </c>
      <c r="M18" s="2">
        <f t="shared" si="4"/>
        <v>709.2</v>
      </c>
      <c r="N18" s="2">
        <v>243330</v>
      </c>
      <c r="O18" s="2">
        <f t="shared" si="5"/>
        <v>1216.6500000000001</v>
      </c>
      <c r="P18" s="2">
        <v>535530</v>
      </c>
      <c r="Q18" s="2">
        <f t="shared" si="6"/>
        <v>2677.65</v>
      </c>
      <c r="R18" s="2">
        <v>339010</v>
      </c>
      <c r="S18" s="2">
        <f t="shared" si="7"/>
        <v>1695.05</v>
      </c>
      <c r="T18" s="2">
        <v>180940</v>
      </c>
      <c r="U18" s="2">
        <f t="shared" si="8"/>
        <v>904.7</v>
      </c>
      <c r="V18" s="2">
        <v>200900</v>
      </c>
      <c r="W18" s="2">
        <f t="shared" si="9"/>
        <v>1004.5</v>
      </c>
      <c r="X18" s="2">
        <v>123750</v>
      </c>
      <c r="Y18" s="2">
        <f t="shared" si="10"/>
        <v>618.75</v>
      </c>
      <c r="Z18" s="2">
        <v>118720</v>
      </c>
      <c r="AA18" s="2">
        <f t="shared" si="11"/>
        <v>593.6</v>
      </c>
    </row>
    <row r="19" spans="1:27" ht="25.5" x14ac:dyDescent="0.2">
      <c r="A19" s="1" t="s">
        <v>19</v>
      </c>
      <c r="B19" s="1" t="s">
        <v>32</v>
      </c>
      <c r="C19" s="15">
        <v>5.0000000000000001E-3</v>
      </c>
      <c r="D19" s="2"/>
      <c r="E19" s="2">
        <f t="shared" si="0"/>
        <v>0</v>
      </c>
      <c r="F19" s="2"/>
      <c r="G19" s="2">
        <f t="shared" si="1"/>
        <v>0</v>
      </c>
      <c r="H19" s="2">
        <v>30192</v>
      </c>
      <c r="I19" s="2">
        <f t="shared" si="2"/>
        <v>150.96</v>
      </c>
      <c r="J19" s="2">
        <v>33912</v>
      </c>
      <c r="K19" s="2">
        <f t="shared" si="3"/>
        <v>169.56</v>
      </c>
      <c r="L19" s="2">
        <v>68280</v>
      </c>
      <c r="M19" s="2">
        <f t="shared" si="4"/>
        <v>341.40000000000003</v>
      </c>
      <c r="N19" s="2"/>
      <c r="O19" s="2">
        <f t="shared" si="5"/>
        <v>0</v>
      </c>
      <c r="P19" s="2"/>
      <c r="Q19" s="2">
        <f t="shared" si="6"/>
        <v>0</v>
      </c>
      <c r="R19" s="2"/>
      <c r="S19" s="2">
        <f t="shared" si="7"/>
        <v>0</v>
      </c>
      <c r="T19" s="2"/>
      <c r="U19" s="2">
        <f t="shared" si="8"/>
        <v>0</v>
      </c>
      <c r="V19" s="2"/>
      <c r="W19" s="2">
        <f t="shared" si="9"/>
        <v>0</v>
      </c>
      <c r="X19" s="2"/>
      <c r="Y19" s="2">
        <f t="shared" si="10"/>
        <v>0</v>
      </c>
      <c r="Z19" s="2"/>
      <c r="AA19" s="2">
        <f t="shared" si="11"/>
        <v>0</v>
      </c>
    </row>
    <row r="20" spans="1:27" x14ac:dyDescent="0.2">
      <c r="A20" s="1" t="s">
        <v>17</v>
      </c>
      <c r="B20" s="1" t="s">
        <v>32</v>
      </c>
      <c r="C20" s="15">
        <v>5.0000000000000001E-3</v>
      </c>
      <c r="D20" s="2">
        <v>524330</v>
      </c>
      <c r="E20" s="2">
        <f t="shared" si="0"/>
        <v>2621.65</v>
      </c>
      <c r="F20" s="2">
        <v>1178370</v>
      </c>
      <c r="G20" s="2">
        <f t="shared" si="1"/>
        <v>5891.85</v>
      </c>
      <c r="H20" s="2">
        <v>1707490</v>
      </c>
      <c r="I20" s="2">
        <f t="shared" si="2"/>
        <v>8537.4500000000007</v>
      </c>
      <c r="J20" s="2">
        <v>932634</v>
      </c>
      <c r="K20" s="2">
        <f t="shared" si="3"/>
        <v>4663.17</v>
      </c>
      <c r="L20" s="2">
        <v>3460611</v>
      </c>
      <c r="M20" s="2">
        <f t="shared" si="4"/>
        <v>17303.055</v>
      </c>
      <c r="N20" s="2">
        <v>2443904</v>
      </c>
      <c r="O20" s="2">
        <f t="shared" si="5"/>
        <v>12219.52</v>
      </c>
      <c r="P20" s="2">
        <v>3478198</v>
      </c>
      <c r="Q20" s="2">
        <f t="shared" si="6"/>
        <v>17390.990000000002</v>
      </c>
      <c r="R20" s="2">
        <v>3538765</v>
      </c>
      <c r="S20" s="2">
        <f t="shared" si="7"/>
        <v>17693.825000000001</v>
      </c>
      <c r="T20" s="2">
        <v>4678671</v>
      </c>
      <c r="U20" s="2">
        <f t="shared" si="8"/>
        <v>23393.355</v>
      </c>
      <c r="V20" s="2">
        <v>7720654</v>
      </c>
      <c r="W20" s="2">
        <f t="shared" si="9"/>
        <v>38603.270000000004</v>
      </c>
      <c r="X20" s="2">
        <v>10157929</v>
      </c>
      <c r="Y20" s="2">
        <f t="shared" si="10"/>
        <v>50789.645000000004</v>
      </c>
      <c r="Z20" s="2">
        <v>8512640</v>
      </c>
      <c r="AA20" s="2">
        <f t="shared" si="11"/>
        <v>42563.200000000004</v>
      </c>
    </row>
    <row r="21" spans="1:27" x14ac:dyDescent="0.2">
      <c r="A21" s="1" t="s">
        <v>28</v>
      </c>
      <c r="B21" s="1" t="s">
        <v>32</v>
      </c>
      <c r="C21" s="15">
        <v>5.0000000000000001E-3</v>
      </c>
      <c r="D21" s="2">
        <v>2961460</v>
      </c>
      <c r="E21" s="2">
        <f t="shared" si="0"/>
        <v>14807.300000000001</v>
      </c>
      <c r="F21" s="2">
        <v>5567690</v>
      </c>
      <c r="G21" s="2">
        <f t="shared" si="1"/>
        <v>27838.45</v>
      </c>
      <c r="H21" s="2">
        <v>8242048</v>
      </c>
      <c r="I21" s="2">
        <f t="shared" si="2"/>
        <v>41210.239999999998</v>
      </c>
      <c r="J21" s="2">
        <v>6312720</v>
      </c>
      <c r="K21" s="2">
        <f t="shared" si="3"/>
        <v>31563.600000000002</v>
      </c>
      <c r="L21" s="2">
        <v>8174832</v>
      </c>
      <c r="M21" s="2">
        <f t="shared" si="4"/>
        <v>40874.160000000003</v>
      </c>
      <c r="N21" s="2">
        <v>6530448</v>
      </c>
      <c r="O21" s="2">
        <f t="shared" si="5"/>
        <v>32652.240000000002</v>
      </c>
      <c r="P21" s="2">
        <v>5183760</v>
      </c>
      <c r="Q21" s="2">
        <f t="shared" si="6"/>
        <v>25918.799999999999</v>
      </c>
      <c r="R21" s="2">
        <v>13393200</v>
      </c>
      <c r="S21" s="2">
        <f t="shared" si="7"/>
        <v>66966</v>
      </c>
      <c r="T21" s="2">
        <v>15432740</v>
      </c>
      <c r="U21" s="2">
        <f t="shared" si="8"/>
        <v>77163.7</v>
      </c>
      <c r="V21" s="2">
        <v>7563880</v>
      </c>
      <c r="W21" s="2">
        <f t="shared" si="9"/>
        <v>37819.4</v>
      </c>
      <c r="X21" s="2">
        <v>8361780</v>
      </c>
      <c r="Y21" s="2">
        <f t="shared" si="10"/>
        <v>41808.9</v>
      </c>
      <c r="Z21" s="2">
        <v>3510216</v>
      </c>
      <c r="AA21" s="2">
        <f t="shared" si="11"/>
        <v>17551.080000000002</v>
      </c>
    </row>
    <row r="22" spans="1:27" x14ac:dyDescent="0.2">
      <c r="A22" s="1" t="s">
        <v>10</v>
      </c>
      <c r="B22" s="1" t="s">
        <v>36</v>
      </c>
      <c r="C22" s="1">
        <v>5.0000000000000001E-3</v>
      </c>
      <c r="D22" s="2">
        <v>15650999.970000001</v>
      </c>
      <c r="E22" s="2">
        <f t="shared" si="0"/>
        <v>78254.999850000007</v>
      </c>
      <c r="F22" s="2">
        <v>11170749.99</v>
      </c>
      <c r="G22" s="2">
        <f t="shared" si="1"/>
        <v>55853.749950000005</v>
      </c>
      <c r="H22" s="2">
        <v>11065999.789999999</v>
      </c>
      <c r="I22" s="2">
        <f t="shared" si="2"/>
        <v>55329.998949999994</v>
      </c>
      <c r="J22" s="2">
        <v>41474000.060000002</v>
      </c>
      <c r="K22" s="2">
        <f t="shared" si="3"/>
        <v>207370.00030000001</v>
      </c>
      <c r="L22" s="2">
        <v>74231000.030000001</v>
      </c>
      <c r="M22" s="2">
        <f t="shared" si="4"/>
        <v>371155.00015000004</v>
      </c>
      <c r="N22" s="2">
        <v>44937999.950000003</v>
      </c>
      <c r="O22" s="2">
        <f t="shared" si="5"/>
        <v>224689.99975000002</v>
      </c>
      <c r="P22" s="2">
        <v>34026000</v>
      </c>
      <c r="Q22" s="2">
        <f t="shared" si="6"/>
        <v>170130</v>
      </c>
      <c r="R22" s="2">
        <v>37190000</v>
      </c>
      <c r="S22" s="2">
        <f t="shared" si="7"/>
        <v>185950</v>
      </c>
      <c r="T22" s="2">
        <v>49340000</v>
      </c>
      <c r="U22" s="2">
        <f t="shared" si="8"/>
        <v>246700</v>
      </c>
      <c r="V22" s="2">
        <v>70424000</v>
      </c>
      <c r="W22" s="2">
        <f t="shared" si="9"/>
        <v>352120</v>
      </c>
      <c r="X22" s="2">
        <v>67343000.060000002</v>
      </c>
      <c r="Y22" s="2">
        <f t="shared" si="10"/>
        <v>336715.00030000001</v>
      </c>
      <c r="Z22" s="2">
        <v>99533000</v>
      </c>
      <c r="AA22" s="2">
        <f t="shared" si="11"/>
        <v>497665</v>
      </c>
    </row>
    <row r="23" spans="1:27" x14ac:dyDescent="0.2">
      <c r="A23" s="1" t="s">
        <v>15</v>
      </c>
      <c r="B23" s="1" t="s">
        <v>36</v>
      </c>
      <c r="C23" s="1">
        <v>0.01</v>
      </c>
      <c r="D23" s="2">
        <v>264000</v>
      </c>
      <c r="E23" s="2">
        <f t="shared" si="0"/>
        <v>2640</v>
      </c>
      <c r="F23" s="2">
        <v>1608000</v>
      </c>
      <c r="G23" s="2">
        <f t="shared" si="1"/>
        <v>16080</v>
      </c>
      <c r="H23" s="2">
        <v>1710000</v>
      </c>
      <c r="I23" s="2">
        <f t="shared" si="2"/>
        <v>17100</v>
      </c>
      <c r="J23" s="2">
        <v>1563000</v>
      </c>
      <c r="K23" s="2">
        <f t="shared" si="3"/>
        <v>15630</v>
      </c>
      <c r="L23" s="2">
        <v>1886000</v>
      </c>
      <c r="M23" s="2">
        <f t="shared" si="4"/>
        <v>18860</v>
      </c>
      <c r="N23" s="2">
        <v>2995000</v>
      </c>
      <c r="O23" s="2">
        <f t="shared" si="5"/>
        <v>29950</v>
      </c>
      <c r="P23" s="2">
        <v>2160000</v>
      </c>
      <c r="Q23" s="2">
        <f t="shared" si="6"/>
        <v>21600</v>
      </c>
      <c r="R23" s="2">
        <v>2530000</v>
      </c>
      <c r="S23" s="2">
        <f t="shared" si="7"/>
        <v>25300</v>
      </c>
      <c r="T23" s="2">
        <v>3976000</v>
      </c>
      <c r="U23" s="2">
        <f t="shared" si="8"/>
        <v>39760</v>
      </c>
      <c r="V23" s="2">
        <v>5988000</v>
      </c>
      <c r="W23" s="2">
        <f t="shared" si="9"/>
        <v>59880</v>
      </c>
      <c r="X23" s="2">
        <v>7339000</v>
      </c>
      <c r="Y23" s="2">
        <f t="shared" si="10"/>
        <v>73390</v>
      </c>
      <c r="Z23" s="2">
        <v>8596000</v>
      </c>
      <c r="AA23" s="2">
        <f t="shared" si="11"/>
        <v>85960</v>
      </c>
    </row>
    <row r="24" spans="1:27" x14ac:dyDescent="0.2">
      <c r="A24" s="1" t="s">
        <v>22</v>
      </c>
      <c r="B24" s="1" t="s">
        <v>39</v>
      </c>
      <c r="C24" s="1">
        <v>1E-3</v>
      </c>
      <c r="D24" s="2"/>
      <c r="E24" s="2">
        <f t="shared" si="0"/>
        <v>0</v>
      </c>
      <c r="F24" s="2">
        <v>1500000</v>
      </c>
      <c r="G24" s="2">
        <f t="shared" si="1"/>
        <v>1500</v>
      </c>
      <c r="H24" s="2">
        <v>1500000</v>
      </c>
      <c r="I24" s="2">
        <f t="shared" si="2"/>
        <v>1500</v>
      </c>
      <c r="J24" s="2">
        <v>7814446</v>
      </c>
      <c r="K24" s="2">
        <f t="shared" si="3"/>
        <v>7814.4459999999999</v>
      </c>
      <c r="L24" s="2">
        <v>1500000</v>
      </c>
      <c r="M24" s="2">
        <f t="shared" si="4"/>
        <v>1500</v>
      </c>
      <c r="N24" s="2"/>
      <c r="O24" s="2">
        <f t="shared" si="5"/>
        <v>0</v>
      </c>
      <c r="P24" s="2"/>
      <c r="Q24" s="2">
        <f t="shared" si="6"/>
        <v>0</v>
      </c>
      <c r="R24" s="2">
        <v>2600000</v>
      </c>
      <c r="S24" s="2">
        <f t="shared" si="7"/>
        <v>2600</v>
      </c>
      <c r="T24" s="2">
        <v>14100000</v>
      </c>
      <c r="U24" s="2">
        <f t="shared" si="8"/>
        <v>14100</v>
      </c>
      <c r="V24" s="2"/>
      <c r="W24" s="2">
        <f t="shared" si="9"/>
        <v>0</v>
      </c>
      <c r="X24" s="2">
        <v>6000000</v>
      </c>
      <c r="Y24" s="2">
        <f t="shared" si="10"/>
        <v>6000</v>
      </c>
      <c r="Z24" s="2">
        <v>19700000</v>
      </c>
      <c r="AA24" s="2">
        <f t="shared" si="11"/>
        <v>19700</v>
      </c>
    </row>
    <row r="25" spans="1:27" x14ac:dyDescent="0.2">
      <c r="A25" s="1" t="s">
        <v>21</v>
      </c>
      <c r="B25" s="1" t="s">
        <v>36</v>
      </c>
      <c r="C25" s="1">
        <v>7.4999999999999997E-2</v>
      </c>
      <c r="D25" s="2">
        <v>684000</v>
      </c>
      <c r="E25" s="2">
        <f t="shared" si="0"/>
        <v>51300</v>
      </c>
      <c r="F25" s="2">
        <v>194000</v>
      </c>
      <c r="G25" s="2">
        <f t="shared" si="1"/>
        <v>14550</v>
      </c>
      <c r="H25" s="2">
        <v>520000</v>
      </c>
      <c r="I25" s="2">
        <f t="shared" si="2"/>
        <v>39000</v>
      </c>
      <c r="J25" s="2">
        <v>104000</v>
      </c>
      <c r="K25" s="2">
        <f t="shared" si="3"/>
        <v>7800</v>
      </c>
      <c r="L25" s="2">
        <v>1004000</v>
      </c>
      <c r="M25" s="2">
        <f t="shared" si="4"/>
        <v>75300</v>
      </c>
      <c r="N25" s="2">
        <v>157000</v>
      </c>
      <c r="O25" s="2">
        <f t="shared" si="5"/>
        <v>11775</v>
      </c>
      <c r="P25" s="2">
        <v>104000</v>
      </c>
      <c r="Q25" s="2">
        <f t="shared" si="6"/>
        <v>7800</v>
      </c>
      <c r="R25" s="2">
        <v>192000</v>
      </c>
      <c r="S25" s="2">
        <f t="shared" si="7"/>
        <v>14400</v>
      </c>
      <c r="T25" s="2">
        <v>232000</v>
      </c>
      <c r="U25" s="2">
        <f t="shared" si="8"/>
        <v>17400</v>
      </c>
      <c r="V25" s="2">
        <v>188000</v>
      </c>
      <c r="W25" s="2">
        <f t="shared" si="9"/>
        <v>14100</v>
      </c>
      <c r="X25" s="2">
        <v>248000</v>
      </c>
      <c r="Y25" s="2">
        <f t="shared" si="10"/>
        <v>18600</v>
      </c>
      <c r="Z25" s="2">
        <v>87000</v>
      </c>
      <c r="AA25" s="2">
        <f t="shared" si="11"/>
        <v>6525</v>
      </c>
    </row>
    <row r="26" spans="1:27" x14ac:dyDescent="0.2">
      <c r="A26" s="1" t="s">
        <v>7</v>
      </c>
      <c r="B26" s="1" t="s">
        <v>35</v>
      </c>
      <c r="C26" s="1">
        <v>0.01</v>
      </c>
      <c r="D26" s="2">
        <v>1281000</v>
      </c>
      <c r="E26" s="2">
        <f t="shared" si="0"/>
        <v>12810</v>
      </c>
      <c r="F26" s="2">
        <v>1311000</v>
      </c>
      <c r="G26" s="2">
        <f t="shared" si="1"/>
        <v>13110</v>
      </c>
      <c r="H26" s="2">
        <v>1128750</v>
      </c>
      <c r="I26" s="2">
        <f t="shared" si="2"/>
        <v>11287.5</v>
      </c>
      <c r="J26" s="2">
        <v>2252250</v>
      </c>
      <c r="K26" s="2">
        <f t="shared" si="3"/>
        <v>22522.5</v>
      </c>
      <c r="L26" s="2">
        <v>921750</v>
      </c>
      <c r="M26" s="2">
        <f t="shared" si="4"/>
        <v>9217.5</v>
      </c>
      <c r="N26" s="2">
        <v>1164750</v>
      </c>
      <c r="O26" s="2">
        <f t="shared" si="5"/>
        <v>11647.5</v>
      </c>
      <c r="P26" s="2">
        <v>3422250</v>
      </c>
      <c r="Q26" s="2">
        <f t="shared" si="6"/>
        <v>34222.5</v>
      </c>
      <c r="R26" s="2">
        <v>10901000</v>
      </c>
      <c r="S26" s="2">
        <f t="shared" si="7"/>
        <v>109010</v>
      </c>
      <c r="T26" s="2">
        <v>7891000</v>
      </c>
      <c r="U26" s="2">
        <f t="shared" si="8"/>
        <v>78910</v>
      </c>
      <c r="V26" s="2">
        <v>17116000</v>
      </c>
      <c r="W26" s="2">
        <f t="shared" si="9"/>
        <v>171160</v>
      </c>
      <c r="X26" s="2">
        <v>5564000</v>
      </c>
      <c r="Y26" s="2">
        <f t="shared" si="10"/>
        <v>55640</v>
      </c>
      <c r="Z26" s="2">
        <v>3419000</v>
      </c>
      <c r="AA26" s="2">
        <f t="shared" si="11"/>
        <v>34190</v>
      </c>
    </row>
    <row r="27" spans="1:27" x14ac:dyDescent="0.2">
      <c r="A27" s="1" t="s">
        <v>8</v>
      </c>
      <c r="B27" s="1" t="s">
        <v>35</v>
      </c>
      <c r="C27" s="1">
        <v>0.01</v>
      </c>
      <c r="D27" s="2"/>
      <c r="E27" s="2">
        <f t="shared" si="0"/>
        <v>0</v>
      </c>
      <c r="F27" s="2"/>
      <c r="G27" s="2">
        <f t="shared" si="1"/>
        <v>0</v>
      </c>
      <c r="H27" s="2"/>
      <c r="I27" s="2">
        <f t="shared" si="2"/>
        <v>0</v>
      </c>
      <c r="J27" s="2"/>
      <c r="K27" s="2">
        <f t="shared" si="3"/>
        <v>0</v>
      </c>
      <c r="L27" s="2"/>
      <c r="M27" s="2">
        <f t="shared" si="4"/>
        <v>0</v>
      </c>
      <c r="N27" s="2"/>
      <c r="O27" s="2">
        <f t="shared" si="5"/>
        <v>0</v>
      </c>
      <c r="P27" s="2">
        <v>50000</v>
      </c>
      <c r="Q27" s="2">
        <f t="shared" si="6"/>
        <v>500</v>
      </c>
      <c r="R27" s="2">
        <v>25000</v>
      </c>
      <c r="S27" s="2">
        <f t="shared" si="7"/>
        <v>250</v>
      </c>
      <c r="T27" s="2">
        <v>470000</v>
      </c>
      <c r="U27" s="2">
        <f t="shared" si="8"/>
        <v>4700</v>
      </c>
      <c r="V27" s="2">
        <v>1250000</v>
      </c>
      <c r="W27" s="2">
        <f t="shared" si="9"/>
        <v>12500</v>
      </c>
      <c r="X27" s="2">
        <v>2370000</v>
      </c>
      <c r="Y27" s="2">
        <f t="shared" si="10"/>
        <v>23700</v>
      </c>
      <c r="Z27" s="2">
        <v>555000</v>
      </c>
      <c r="AA27" s="2">
        <f t="shared" si="11"/>
        <v>5550</v>
      </c>
    </row>
    <row r="28" spans="1:27" x14ac:dyDescent="0.2">
      <c r="A28" s="1" t="s">
        <v>25</v>
      </c>
      <c r="B28" s="1" t="s">
        <v>35</v>
      </c>
      <c r="C28" s="15">
        <v>0</v>
      </c>
      <c r="D28" s="2"/>
      <c r="E28" s="2">
        <f t="shared" si="0"/>
        <v>0</v>
      </c>
      <c r="F28" s="2"/>
      <c r="G28" s="2">
        <f t="shared" si="1"/>
        <v>0</v>
      </c>
      <c r="H28" s="2"/>
      <c r="I28" s="2">
        <f t="shared" si="2"/>
        <v>0</v>
      </c>
      <c r="J28" s="2"/>
      <c r="K28" s="2">
        <f t="shared" si="3"/>
        <v>0</v>
      </c>
      <c r="L28" s="2"/>
      <c r="M28" s="2">
        <f t="shared" si="4"/>
        <v>0</v>
      </c>
      <c r="N28" s="2"/>
      <c r="O28" s="2">
        <f t="shared" si="5"/>
        <v>0</v>
      </c>
      <c r="P28" s="2"/>
      <c r="Q28" s="2">
        <f t="shared" si="6"/>
        <v>0</v>
      </c>
      <c r="R28" s="2">
        <v>110000</v>
      </c>
      <c r="S28" s="2">
        <f t="shared" si="7"/>
        <v>0</v>
      </c>
      <c r="T28" s="2">
        <v>155000</v>
      </c>
      <c r="U28" s="2">
        <f t="shared" si="8"/>
        <v>0</v>
      </c>
      <c r="V28" s="2">
        <v>715000</v>
      </c>
      <c r="W28" s="2">
        <f t="shared" si="9"/>
        <v>0</v>
      </c>
      <c r="X28" s="2">
        <v>1855270</v>
      </c>
      <c r="Y28" s="2">
        <f t="shared" si="10"/>
        <v>0</v>
      </c>
      <c r="Z28" s="2">
        <v>777176</v>
      </c>
      <c r="AA28" s="2">
        <f t="shared" si="11"/>
        <v>0</v>
      </c>
    </row>
    <row r="29" spans="1:27" x14ac:dyDescent="0.2">
      <c r="A29" s="1" t="s">
        <v>12</v>
      </c>
      <c r="B29" s="1" t="s">
        <v>37</v>
      </c>
      <c r="C29" s="1">
        <v>0.2</v>
      </c>
      <c r="D29" s="2">
        <v>102500</v>
      </c>
      <c r="E29" s="2">
        <f t="shared" si="0"/>
        <v>20500</v>
      </c>
      <c r="F29" s="2">
        <v>42500</v>
      </c>
      <c r="G29" s="2">
        <f t="shared" si="1"/>
        <v>8500</v>
      </c>
      <c r="H29" s="2">
        <v>47500</v>
      </c>
      <c r="I29" s="2">
        <f t="shared" si="2"/>
        <v>9500</v>
      </c>
      <c r="J29" s="2">
        <v>20000</v>
      </c>
      <c r="K29" s="2">
        <f t="shared" si="3"/>
        <v>4000</v>
      </c>
      <c r="L29" s="2">
        <v>37500</v>
      </c>
      <c r="M29" s="2">
        <f t="shared" si="4"/>
        <v>7500</v>
      </c>
      <c r="N29" s="2">
        <v>50000</v>
      </c>
      <c r="O29" s="2">
        <f t="shared" si="5"/>
        <v>10000</v>
      </c>
      <c r="P29" s="2">
        <v>152500</v>
      </c>
      <c r="Q29" s="2">
        <f t="shared" si="6"/>
        <v>30500</v>
      </c>
      <c r="R29" s="2">
        <v>190000</v>
      </c>
      <c r="S29" s="2">
        <f t="shared" si="7"/>
        <v>38000</v>
      </c>
      <c r="T29" s="2">
        <v>125000</v>
      </c>
      <c r="U29" s="2">
        <f t="shared" si="8"/>
        <v>25000</v>
      </c>
      <c r="V29" s="2">
        <v>90000</v>
      </c>
      <c r="W29" s="2">
        <f t="shared" si="9"/>
        <v>18000</v>
      </c>
      <c r="X29" s="2">
        <v>115000</v>
      </c>
      <c r="Y29" s="2">
        <f t="shared" si="10"/>
        <v>23000</v>
      </c>
      <c r="Z29" s="2">
        <v>137500</v>
      </c>
      <c r="AA29" s="2">
        <f t="shared" si="11"/>
        <v>27500</v>
      </c>
    </row>
    <row r="30" spans="1:27" x14ac:dyDescent="0.2">
      <c r="A30" s="1" t="s">
        <v>20</v>
      </c>
      <c r="B30" s="1" t="s">
        <v>35</v>
      </c>
      <c r="C30" s="1">
        <v>0.5</v>
      </c>
      <c r="D30" s="2">
        <v>750</v>
      </c>
      <c r="E30" s="2">
        <f t="shared" si="0"/>
        <v>375</v>
      </c>
      <c r="F30" s="2"/>
      <c r="G30" s="2">
        <f t="shared" si="1"/>
        <v>0</v>
      </c>
      <c r="H30" s="2"/>
      <c r="I30" s="2">
        <f t="shared" si="2"/>
        <v>0</v>
      </c>
      <c r="J30" s="2">
        <v>7500</v>
      </c>
      <c r="K30" s="2">
        <f t="shared" si="3"/>
        <v>3750</v>
      </c>
      <c r="L30" s="2"/>
      <c r="M30" s="2">
        <f t="shared" si="4"/>
        <v>0</v>
      </c>
      <c r="N30" s="2"/>
      <c r="O30" s="2">
        <f t="shared" si="5"/>
        <v>0</v>
      </c>
      <c r="P30" s="2">
        <v>1250</v>
      </c>
      <c r="Q30" s="2">
        <f t="shared" si="6"/>
        <v>625</v>
      </c>
      <c r="R30" s="2">
        <v>21000</v>
      </c>
      <c r="S30" s="2">
        <f t="shared" si="7"/>
        <v>10500</v>
      </c>
      <c r="T30" s="2"/>
      <c r="U30" s="2">
        <f t="shared" si="8"/>
        <v>0</v>
      </c>
      <c r="V30" s="2"/>
      <c r="W30" s="2">
        <f t="shared" si="9"/>
        <v>0</v>
      </c>
      <c r="X30" s="2"/>
      <c r="Y30" s="2">
        <f t="shared" si="10"/>
        <v>0</v>
      </c>
      <c r="Z30" s="2"/>
      <c r="AA30" s="2">
        <f t="shared" si="11"/>
        <v>0</v>
      </c>
    </row>
    <row r="31" spans="1:27" x14ac:dyDescent="0.2">
      <c r="A31" s="1" t="s">
        <v>29</v>
      </c>
      <c r="B31" s="1" t="s">
        <v>31</v>
      </c>
      <c r="C31" s="1">
        <v>0.5</v>
      </c>
      <c r="D31" s="2">
        <v>3600</v>
      </c>
      <c r="E31" s="2">
        <f t="shared" si="0"/>
        <v>1800</v>
      </c>
      <c r="F31" s="2">
        <v>6400</v>
      </c>
      <c r="G31" s="2">
        <f t="shared" si="1"/>
        <v>3200</v>
      </c>
      <c r="H31" s="2">
        <v>2900</v>
      </c>
      <c r="I31" s="2">
        <f t="shared" si="2"/>
        <v>1450</v>
      </c>
      <c r="J31" s="2">
        <v>1400</v>
      </c>
      <c r="K31" s="2">
        <f t="shared" si="3"/>
        <v>700</v>
      </c>
      <c r="L31" s="2">
        <v>42200</v>
      </c>
      <c r="M31" s="2">
        <f t="shared" si="4"/>
        <v>21100</v>
      </c>
      <c r="N31" s="2">
        <v>81800</v>
      </c>
      <c r="O31" s="2">
        <f t="shared" si="5"/>
        <v>40900</v>
      </c>
      <c r="P31" s="2">
        <v>35900</v>
      </c>
      <c r="Q31" s="2">
        <f t="shared" si="6"/>
        <v>17950</v>
      </c>
      <c r="R31" s="2">
        <v>35700</v>
      </c>
      <c r="S31" s="2">
        <f t="shared" si="7"/>
        <v>17850</v>
      </c>
      <c r="T31" s="2">
        <v>24000</v>
      </c>
      <c r="U31" s="2">
        <f t="shared" si="8"/>
        <v>12000</v>
      </c>
      <c r="V31" s="2">
        <v>8100</v>
      </c>
      <c r="W31" s="2">
        <f t="shared" si="9"/>
        <v>4050</v>
      </c>
      <c r="X31" s="2">
        <v>16200</v>
      </c>
      <c r="Y31" s="2">
        <f t="shared" si="10"/>
        <v>8100</v>
      </c>
      <c r="Z31" s="2">
        <v>20700</v>
      </c>
      <c r="AA31" s="2">
        <f t="shared" si="11"/>
        <v>10350</v>
      </c>
    </row>
    <row r="32" spans="1:27" x14ac:dyDescent="0.2">
      <c r="A32" s="3" t="s">
        <v>2</v>
      </c>
      <c r="B32" s="3" t="s">
        <v>31</v>
      </c>
      <c r="C32" s="3">
        <v>0.5</v>
      </c>
      <c r="D32" s="4"/>
      <c r="E32" s="2">
        <f t="shared" si="0"/>
        <v>0</v>
      </c>
      <c r="F32" s="4"/>
      <c r="G32" s="2">
        <f t="shared" si="1"/>
        <v>0</v>
      </c>
      <c r="H32" s="4"/>
      <c r="I32" s="2">
        <f t="shared" si="2"/>
        <v>0</v>
      </c>
      <c r="J32" s="4"/>
      <c r="K32" s="2">
        <f t="shared" si="3"/>
        <v>0</v>
      </c>
      <c r="L32" s="4"/>
      <c r="M32" s="2">
        <f t="shared" si="4"/>
        <v>0</v>
      </c>
      <c r="N32" s="4"/>
      <c r="O32" s="2">
        <f t="shared" si="5"/>
        <v>0</v>
      </c>
      <c r="P32" s="4">
        <v>5000</v>
      </c>
      <c r="Q32" s="2">
        <f t="shared" si="6"/>
        <v>2500</v>
      </c>
      <c r="R32" s="4"/>
      <c r="S32" s="2">
        <f t="shared" si="7"/>
        <v>0</v>
      </c>
      <c r="T32" s="4"/>
      <c r="U32" s="2">
        <f t="shared" si="8"/>
        <v>0</v>
      </c>
      <c r="V32" s="4"/>
      <c r="W32" s="2">
        <f t="shared" si="9"/>
        <v>0</v>
      </c>
      <c r="X32" s="4"/>
      <c r="Y32" s="2">
        <f t="shared" si="10"/>
        <v>0</v>
      </c>
      <c r="Z32" s="2"/>
      <c r="AA32" s="2">
        <f t="shared" si="11"/>
        <v>0</v>
      </c>
    </row>
    <row r="33" spans="1:27" x14ac:dyDescent="0.2">
      <c r="A33" s="1" t="s">
        <v>18</v>
      </c>
      <c r="B33" s="1" t="s">
        <v>31</v>
      </c>
      <c r="C33" s="1">
        <v>0.5</v>
      </c>
      <c r="D33" s="2"/>
      <c r="E33" s="2">
        <f t="shared" si="0"/>
        <v>0</v>
      </c>
      <c r="F33" s="2"/>
      <c r="G33" s="2">
        <f t="shared" si="1"/>
        <v>0</v>
      </c>
      <c r="H33" s="2"/>
      <c r="I33" s="2">
        <f t="shared" si="2"/>
        <v>0</v>
      </c>
      <c r="J33" s="2"/>
      <c r="K33" s="2">
        <f t="shared" si="3"/>
        <v>0</v>
      </c>
      <c r="L33" s="2"/>
      <c r="M33" s="2">
        <f t="shared" si="4"/>
        <v>0</v>
      </c>
      <c r="N33" s="2"/>
      <c r="O33" s="2">
        <f t="shared" si="5"/>
        <v>0</v>
      </c>
      <c r="P33" s="2">
        <v>1000</v>
      </c>
      <c r="Q33" s="2">
        <f t="shared" si="6"/>
        <v>500</v>
      </c>
      <c r="R33" s="2">
        <v>1500</v>
      </c>
      <c r="S33" s="2">
        <f t="shared" si="7"/>
        <v>750</v>
      </c>
      <c r="T33" s="2">
        <v>150000</v>
      </c>
      <c r="U33" s="2">
        <f t="shared" si="8"/>
        <v>75000</v>
      </c>
      <c r="V33" s="2">
        <v>200000</v>
      </c>
      <c r="W33" s="2">
        <f t="shared" si="9"/>
        <v>100000</v>
      </c>
      <c r="X33" s="2"/>
      <c r="Y33" s="2">
        <f t="shared" si="10"/>
        <v>0</v>
      </c>
      <c r="Z33" s="2">
        <v>200000</v>
      </c>
      <c r="AA33" s="2">
        <f t="shared" si="11"/>
        <v>100000</v>
      </c>
    </row>
    <row r="34" spans="1:27" x14ac:dyDescent="0.2">
      <c r="A34" s="1" t="s">
        <v>16</v>
      </c>
      <c r="B34" s="1" t="s">
        <v>38</v>
      </c>
      <c r="C34" s="15">
        <v>0.5</v>
      </c>
      <c r="D34" s="2"/>
      <c r="E34" s="2">
        <f t="shared" si="0"/>
        <v>0</v>
      </c>
      <c r="F34" s="2"/>
      <c r="G34" s="2">
        <f t="shared" si="1"/>
        <v>0</v>
      </c>
      <c r="H34" s="2"/>
      <c r="I34" s="2">
        <f t="shared" si="2"/>
        <v>0</v>
      </c>
      <c r="J34" s="2"/>
      <c r="K34" s="2">
        <f t="shared" si="3"/>
        <v>0</v>
      </c>
      <c r="L34" s="2"/>
      <c r="M34" s="2">
        <f t="shared" si="4"/>
        <v>0</v>
      </c>
      <c r="N34" s="2"/>
      <c r="O34" s="2">
        <f t="shared" si="5"/>
        <v>0</v>
      </c>
      <c r="P34" s="2">
        <v>1250</v>
      </c>
      <c r="Q34" s="2">
        <f t="shared" si="6"/>
        <v>625</v>
      </c>
      <c r="R34" s="2">
        <v>9643</v>
      </c>
      <c r="S34" s="2">
        <f t="shared" si="7"/>
        <v>4821.5</v>
      </c>
      <c r="T34" s="2">
        <v>97155</v>
      </c>
      <c r="U34" s="2">
        <f t="shared" si="8"/>
        <v>48577.5</v>
      </c>
      <c r="V34" s="2">
        <v>1355745</v>
      </c>
      <c r="W34" s="2">
        <f t="shared" si="9"/>
        <v>677872.5</v>
      </c>
      <c r="X34" s="2">
        <v>1814133</v>
      </c>
      <c r="Y34" s="2">
        <f t="shared" si="10"/>
        <v>907066.5</v>
      </c>
      <c r="Z34" s="2">
        <v>2520218</v>
      </c>
      <c r="AA34" s="2">
        <f t="shared" si="11"/>
        <v>1260109</v>
      </c>
    </row>
    <row r="36" spans="1:27" s="7" customFormat="1" x14ac:dyDescent="0.2">
      <c r="A36" s="13" t="s">
        <v>1</v>
      </c>
      <c r="B36" s="12"/>
      <c r="C36" s="12"/>
      <c r="E36" s="17">
        <f>SUM(E6:E34)</f>
        <v>737728.29977500008</v>
      </c>
      <c r="G36" s="17">
        <f>SUM(G6:G34)</f>
        <v>1130796.142765</v>
      </c>
      <c r="I36" s="17">
        <f>SUM(I6:I34)</f>
        <v>1655050.5948774999</v>
      </c>
      <c r="K36" s="17">
        <f>SUM(K6:K34)</f>
        <v>1716457.5494250003</v>
      </c>
      <c r="M36" s="17">
        <f>SUM(M6:M34)</f>
        <v>3115400.7172875009</v>
      </c>
      <c r="O36" s="17">
        <f>SUM(O6:O34)</f>
        <v>2551955.8397425008</v>
      </c>
      <c r="Q36" s="17">
        <f>SUM(Q6:Q34)</f>
        <v>2055416.7124949999</v>
      </c>
      <c r="S36" s="17">
        <f>SUM(S6:S34)</f>
        <v>2951053.2333649998</v>
      </c>
      <c r="U36" s="17">
        <f>SUM(U6:U34)</f>
        <v>3207648.7845650003</v>
      </c>
      <c r="W36" s="17">
        <f>SUM(W6:W34)</f>
        <v>4335783.2717400007</v>
      </c>
      <c r="Y36" s="14">
        <f>SUM(Y6:Y34)</f>
        <v>5469429.6026600003</v>
      </c>
      <c r="Z36" s="14"/>
      <c r="AA36" s="14">
        <f>SUM(AA6:AA34)</f>
        <v>4563854.3620000007</v>
      </c>
    </row>
    <row r="38" spans="1:27" x14ac:dyDescent="0.2">
      <c r="A38" s="18">
        <v>36526</v>
      </c>
      <c r="B38" s="11">
        <f>E36</f>
        <v>737728.29977500008</v>
      </c>
    </row>
    <row r="39" spans="1:27" x14ac:dyDescent="0.2">
      <c r="A39" s="18">
        <v>36557</v>
      </c>
      <c r="B39" s="11">
        <f>G36</f>
        <v>1130796.142765</v>
      </c>
    </row>
    <row r="40" spans="1:27" x14ac:dyDescent="0.2">
      <c r="A40" s="18">
        <v>36586</v>
      </c>
      <c r="B40" s="11">
        <f>I36</f>
        <v>1655050.5948774999</v>
      </c>
    </row>
    <row r="41" spans="1:27" x14ac:dyDescent="0.2">
      <c r="A41" s="18">
        <v>36617</v>
      </c>
      <c r="B41" s="11">
        <f>K36</f>
        <v>1716457.5494250003</v>
      </c>
    </row>
    <row r="42" spans="1:27" x14ac:dyDescent="0.2">
      <c r="A42" s="18">
        <v>36647</v>
      </c>
      <c r="B42" s="11">
        <f>M36</f>
        <v>3115400.7172875009</v>
      </c>
    </row>
    <row r="43" spans="1:27" x14ac:dyDescent="0.2">
      <c r="A43" s="18">
        <v>36678</v>
      </c>
      <c r="B43" s="11">
        <f>O36</f>
        <v>2551955.8397425008</v>
      </c>
    </row>
    <row r="44" spans="1:27" x14ac:dyDescent="0.2">
      <c r="A44" s="18">
        <v>36708</v>
      </c>
      <c r="B44" s="11">
        <f>Q36</f>
        <v>2055416.7124949999</v>
      </c>
    </row>
    <row r="45" spans="1:27" x14ac:dyDescent="0.2">
      <c r="A45" s="18">
        <v>36739</v>
      </c>
      <c r="B45" s="11">
        <f>S36</f>
        <v>2951053.2333649998</v>
      </c>
    </row>
    <row r="46" spans="1:27" x14ac:dyDescent="0.2">
      <c r="A46" s="18">
        <v>36770</v>
      </c>
      <c r="B46" s="11">
        <f>U36</f>
        <v>3207648.7845650003</v>
      </c>
    </row>
    <row r="47" spans="1:27" x14ac:dyDescent="0.2">
      <c r="A47" s="18">
        <v>36800</v>
      </c>
      <c r="B47" s="11">
        <f>W36</f>
        <v>4335783.2717400007</v>
      </c>
    </row>
    <row r="48" spans="1:27" x14ac:dyDescent="0.2">
      <c r="A48" s="18">
        <v>36831</v>
      </c>
      <c r="B48" s="11">
        <f>Y36</f>
        <v>5469429.6026600003</v>
      </c>
    </row>
    <row r="49" spans="1:25" x14ac:dyDescent="0.2">
      <c r="A49" s="18">
        <v>36861</v>
      </c>
      <c r="B49" s="11">
        <f>+AA36</f>
        <v>4563854.3620000007</v>
      </c>
    </row>
    <row r="59" spans="1:25" x14ac:dyDescent="0.2">
      <c r="A59"/>
      <c r="B59"/>
      <c r="C59"/>
      <c r="Y59" s="8"/>
    </row>
    <row r="60" spans="1:25" x14ac:dyDescent="0.2">
      <c r="A60"/>
      <c r="B60"/>
      <c r="C60"/>
      <c r="Y60"/>
    </row>
    <row r="61" spans="1:25" x14ac:dyDescent="0.2">
      <c r="Y61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yr 2000 </vt:lpstr>
      <vt:lpstr>Active Product Types</vt:lpstr>
      <vt:lpstr>Monthly Data</vt:lpstr>
      <vt:lpstr>Chart--Monthly Brokerage</vt:lpstr>
      <vt:lpstr>'Active Product Types'!Print_Area</vt:lpstr>
      <vt:lpstr>'Totals yr 2000 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2001-04-17T14:37:54Z</cp:lastPrinted>
  <dcterms:created xsi:type="dcterms:W3CDTF">2000-12-04T14:33:57Z</dcterms:created>
  <dcterms:modified xsi:type="dcterms:W3CDTF">2014-09-03T10:29:43Z</dcterms:modified>
</cp:coreProperties>
</file>