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H11" i="2"/>
  <c r="B12" i="2"/>
  <c r="D12" i="2"/>
  <c r="E12" i="2"/>
  <c r="F12" i="2"/>
  <c r="G12" i="2" s="1"/>
  <c r="H12" i="2"/>
  <c r="I12" i="2" s="1"/>
  <c r="D13" i="2"/>
  <c r="F13" i="2"/>
  <c r="G11" i="2" s="1"/>
  <c r="H13" i="2"/>
  <c r="I11" i="2" s="1"/>
  <c r="A15" i="2"/>
  <c r="B15" i="2"/>
  <c r="D15" i="2"/>
  <c r="F15" i="2"/>
  <c r="H15" i="2"/>
  <c r="I15" i="2"/>
  <c r="B16" i="2"/>
  <c r="D16" i="2"/>
  <c r="E16" i="2" s="1"/>
  <c r="F16" i="2"/>
  <c r="G16" i="2" s="1"/>
  <c r="H16" i="2"/>
  <c r="I16" i="2"/>
  <c r="D17" i="2"/>
  <c r="E15" i="2" s="1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B24" i="2"/>
  <c r="D24" i="2"/>
  <c r="E24" i="2"/>
  <c r="F24" i="2"/>
  <c r="G24" i="2"/>
  <c r="H24" i="2"/>
  <c r="I24" i="2" s="1"/>
  <c r="D25" i="2"/>
  <c r="F25" i="2"/>
  <c r="H25" i="2"/>
  <c r="I23" i="2" s="1"/>
  <c r="A27" i="2"/>
  <c r="B27" i="2"/>
  <c r="D27" i="2"/>
  <c r="E27" i="2" s="1"/>
  <c r="F27" i="2"/>
  <c r="H27" i="2"/>
  <c r="B28" i="2"/>
  <c r="D28" i="2"/>
  <c r="E28" i="2"/>
  <c r="F28" i="2"/>
  <c r="G28" i="2" s="1"/>
  <c r="H28" i="2"/>
  <c r="I28" i="2" s="1"/>
  <c r="D29" i="2"/>
  <c r="F29" i="2"/>
  <c r="G27" i="2" s="1"/>
  <c r="H29" i="2"/>
  <c r="I27" i="2" s="1"/>
  <c r="A31" i="2"/>
  <c r="B31" i="2"/>
  <c r="D31" i="2"/>
  <c r="F31" i="2"/>
  <c r="H31" i="2"/>
  <c r="I31" i="2"/>
  <c r="B32" i="2"/>
  <c r="D32" i="2"/>
  <c r="E32" i="2" s="1"/>
  <c r="F32" i="2"/>
  <c r="G32" i="2" s="1"/>
  <c r="H32" i="2"/>
  <c r="I32" i="2"/>
  <c r="D33" i="2"/>
  <c r="E31" i="2" s="1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 s="1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B40" i="2"/>
  <c r="D40" i="2"/>
  <c r="D44" i="2" s="1"/>
  <c r="E40" i="2"/>
  <c r="F40" i="2"/>
  <c r="F44" i="2" s="1"/>
  <c r="G40" i="2"/>
  <c r="H40" i="2"/>
  <c r="I40" i="2" s="1"/>
  <c r="D41" i="2"/>
  <c r="F41" i="2"/>
  <c r="H41" i="2"/>
  <c r="I39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F12" i="3"/>
  <c r="G12" i="3"/>
  <c r="H12" i="3"/>
  <c r="I12" i="3"/>
  <c r="D13" i="3"/>
  <c r="E12" i="3" s="1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I16" i="3" s="1"/>
  <c r="D17" i="3"/>
  <c r="F17" i="3"/>
  <c r="H17" i="3"/>
  <c r="A19" i="3"/>
  <c r="B19" i="3"/>
  <c r="D19" i="3"/>
  <c r="E19" i="3" s="1"/>
  <c r="F19" i="3"/>
  <c r="G19" i="3" s="1"/>
  <c r="H19" i="3"/>
  <c r="B20" i="3"/>
  <c r="D20" i="3"/>
  <c r="E20" i="3"/>
  <c r="F20" i="3"/>
  <c r="G20" i="3" s="1"/>
  <c r="H20" i="3"/>
  <c r="D21" i="3"/>
  <c r="F21" i="3"/>
  <c r="H21" i="3"/>
  <c r="I20" i="3" s="1"/>
  <c r="A23" i="3"/>
  <c r="B23" i="3"/>
  <c r="D23" i="3"/>
  <c r="E23" i="3" s="1"/>
  <c r="F23" i="3"/>
  <c r="H23" i="3"/>
  <c r="I23" i="3"/>
  <c r="B24" i="3"/>
  <c r="D24" i="3"/>
  <c r="E24" i="3" s="1"/>
  <c r="F24" i="3"/>
  <c r="H24" i="3"/>
  <c r="I24" i="3"/>
  <c r="D25" i="3"/>
  <c r="F25" i="3"/>
  <c r="G24" i="3" s="1"/>
  <c r="H25" i="3"/>
  <c r="A31" i="3"/>
  <c r="B31" i="3"/>
  <c r="D31" i="3"/>
  <c r="E31" i="3"/>
  <c r="F31" i="3"/>
  <c r="G31" i="3"/>
  <c r="H31" i="3"/>
  <c r="I31" i="3" s="1"/>
  <c r="B32" i="3"/>
  <c r="D32" i="3"/>
  <c r="F32" i="3"/>
  <c r="G32" i="3"/>
  <c r="H32" i="3"/>
  <c r="I32" i="3"/>
  <c r="D33" i="3"/>
  <c r="E32" i="3" s="1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I36" i="3" s="1"/>
  <c r="D37" i="3"/>
  <c r="F37" i="3"/>
  <c r="H37" i="3"/>
  <c r="A39" i="3"/>
  <c r="B39" i="3"/>
  <c r="D39" i="3"/>
  <c r="E39" i="3" s="1"/>
  <c r="F39" i="3"/>
  <c r="G39" i="3" s="1"/>
  <c r="H39" i="3"/>
  <c r="B40" i="3"/>
  <c r="D40" i="3"/>
  <c r="D44" i="3" s="1"/>
  <c r="E40" i="3"/>
  <c r="F40" i="3"/>
  <c r="G40" i="3" s="1"/>
  <c r="H40" i="3"/>
  <c r="D41" i="3"/>
  <c r="F41" i="3"/>
  <c r="H41" i="3"/>
  <c r="I40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I11" i="1" s="1"/>
  <c r="B12" i="1"/>
  <c r="D12" i="1"/>
  <c r="E12" i="1"/>
  <c r="F12" i="1"/>
  <c r="G12" i="1"/>
  <c r="H12" i="1"/>
  <c r="I12" i="1" s="1"/>
  <c r="D13" i="1"/>
  <c r="F13" i="1"/>
  <c r="H13" i="1"/>
  <c r="A15" i="1"/>
  <c r="B15" i="1"/>
  <c r="D15" i="1"/>
  <c r="E15" i="1"/>
  <c r="F15" i="1"/>
  <c r="G15" i="1" s="1"/>
  <c r="H15" i="1"/>
  <c r="B16" i="1"/>
  <c r="D16" i="1"/>
  <c r="E16" i="1"/>
  <c r="F16" i="1"/>
  <c r="G16" i="1" s="1"/>
  <c r="H16" i="1"/>
  <c r="I16" i="1" s="1"/>
  <c r="D17" i="1"/>
  <c r="F17" i="1"/>
  <c r="H17" i="1"/>
  <c r="I15" i="1" s="1"/>
  <c r="A19" i="1"/>
  <c r="B19" i="1"/>
  <c r="D19" i="1"/>
  <c r="E19" i="1" s="1"/>
  <c r="F19" i="1"/>
  <c r="H19" i="1"/>
  <c r="B20" i="1"/>
  <c r="D20" i="1"/>
  <c r="E20" i="1" s="1"/>
  <c r="F20" i="1"/>
  <c r="G20" i="1" s="1"/>
  <c r="H20" i="1"/>
  <c r="D21" i="1"/>
  <c r="F21" i="1"/>
  <c r="G19" i="1" s="1"/>
  <c r="H21" i="1"/>
  <c r="I19" i="1" s="1"/>
  <c r="A23" i="1"/>
  <c r="B23" i="1"/>
  <c r="D23" i="1"/>
  <c r="F23" i="1"/>
  <c r="G23" i="1"/>
  <c r="H23" i="1"/>
  <c r="I23" i="1"/>
  <c r="B24" i="1"/>
  <c r="D24" i="1"/>
  <c r="E24" i="1" s="1"/>
  <c r="F24" i="1"/>
  <c r="G24" i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I27" i="1" s="1"/>
  <c r="B28" i="1"/>
  <c r="D28" i="1"/>
  <c r="E28" i="1"/>
  <c r="F28" i="1"/>
  <c r="G28" i="1"/>
  <c r="H28" i="1"/>
  <c r="I28" i="1" s="1"/>
  <c r="D29" i="1"/>
  <c r="F29" i="1"/>
  <c r="H29" i="1"/>
  <c r="A31" i="1"/>
  <c r="B31" i="1"/>
  <c r="D31" i="1"/>
  <c r="E31" i="1"/>
  <c r="F31" i="1"/>
  <c r="G31" i="1" s="1"/>
  <c r="H31" i="1"/>
  <c r="B32" i="1"/>
  <c r="D32" i="1"/>
  <c r="E32" i="1"/>
  <c r="F32" i="1"/>
  <c r="G32" i="1" s="1"/>
  <c r="H32" i="1"/>
  <c r="I32" i="1" s="1"/>
  <c r="D33" i="1"/>
  <c r="F33" i="1"/>
  <c r="H33" i="1"/>
  <c r="I31" i="1" s="1"/>
  <c r="A35" i="1"/>
  <c r="B35" i="1"/>
  <c r="D35" i="1"/>
  <c r="E35" i="1" s="1"/>
  <c r="F35" i="1"/>
  <c r="H35" i="1"/>
  <c r="B36" i="1"/>
  <c r="D36" i="1"/>
  <c r="E36" i="1" s="1"/>
  <c r="F36" i="1"/>
  <c r="G36" i="1" s="1"/>
  <c r="H36" i="1"/>
  <c r="D37" i="1"/>
  <c r="F37" i="1"/>
  <c r="G35" i="1" s="1"/>
  <c r="H37" i="1"/>
  <c r="I36" i="1" s="1"/>
  <c r="A39" i="1"/>
  <c r="B39" i="1"/>
  <c r="D39" i="1"/>
  <c r="F39" i="1"/>
  <c r="G39" i="1"/>
  <c r="H39" i="1"/>
  <c r="I39" i="1"/>
  <c r="B40" i="1"/>
  <c r="D40" i="1"/>
  <c r="E40" i="1" s="1"/>
  <c r="F40" i="1"/>
  <c r="F44" i="1" s="1"/>
  <c r="H40" i="1"/>
  <c r="H44" i="1" s="1"/>
  <c r="I40" i="1"/>
  <c r="D41" i="1"/>
  <c r="E39" i="1" s="1"/>
  <c r="F41" i="1"/>
  <c r="G40" i="1" s="1"/>
  <c r="H41" i="1"/>
  <c r="H43" i="1"/>
  <c r="H45" i="1" s="1"/>
  <c r="I43" i="1" s="1"/>
  <c r="G44" i="2" l="1"/>
  <c r="G43" i="1"/>
  <c r="F45" i="1"/>
  <c r="I44" i="1"/>
  <c r="G43" i="2"/>
  <c r="G44" i="1"/>
  <c r="I35" i="1"/>
  <c r="I20" i="1"/>
  <c r="I39" i="3"/>
  <c r="G23" i="3"/>
  <c r="I19" i="3"/>
  <c r="D45" i="3"/>
  <c r="E44" i="3" s="1"/>
  <c r="H43" i="3"/>
  <c r="D43" i="1"/>
  <c r="F45" i="2"/>
  <c r="H44" i="3"/>
  <c r="F43" i="3"/>
  <c r="H43" i="2"/>
  <c r="D43" i="2"/>
  <c r="D44" i="1"/>
  <c r="G43" i="3" l="1"/>
  <c r="F45" i="3"/>
  <c r="G44" i="3" s="1"/>
  <c r="E44" i="1"/>
  <c r="D45" i="2"/>
  <c r="E44" i="2" s="1"/>
  <c r="H45" i="2"/>
  <c r="I44" i="2" s="1"/>
  <c r="E43" i="1"/>
  <c r="D45" i="1"/>
  <c r="E43" i="3"/>
  <c r="H45" i="3"/>
  <c r="I44" i="3" s="1"/>
  <c r="I43" i="3"/>
  <c r="I43" i="2" l="1"/>
  <c r="E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<sst xmlns="http://schemas.openxmlformats.org/spreadsheetml/2006/main" count="61" uniqueCount="14">
  <si>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</si>
  <si>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</si>
  <si>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</si>
  <si>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</si>
  <si>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</si>
  <si>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</si>
  <si>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</si>
  <si>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</si>
  <si>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</si>
  <si>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</si>
  <si>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</si>
  <si>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</si>
  <si>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</si>
  <si>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As of June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</si>
</sst>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DEAL%20BREAKDOWN%20ANALYSI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13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3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4</v>
      </c>
      <c r="F9" s="13" t="str">
        <f>'[1]PHYSICAL+FINANCIAL PIVOT '!E5</f>
        <v>Sum of VOLUME2</v>
      </c>
      <c r="G9" s="13" t="s">
        <v>5</v>
      </c>
      <c r="H9" s="14" t="str">
        <f>'[1]PHYSICAL+FINANCIAL PIVOT '!F5</f>
        <v>Sum of VALUE</v>
      </c>
      <c r="I9" s="13" t="s">
        <v>6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181943</v>
      </c>
      <c r="E11" s="24">
        <f>(D11/D13)*100</f>
        <v>86.665110651716219</v>
      </c>
      <c r="F11" s="23">
        <f>'[1]PHYSICAL+FINANCIAL PIVOT '!E6</f>
        <v>13756717301</v>
      </c>
      <c r="G11" s="24">
        <f>(F11/F13)*100</f>
        <v>61.755335011509615</v>
      </c>
      <c r="H11" s="23">
        <f>'[1]PHYSICAL+FINANCIAL PIVOT '!F6</f>
        <v>17262106481.372818</v>
      </c>
      <c r="I11" s="24">
        <f>(H11/H13)*100</f>
        <v>40.093428394339483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27995</v>
      </c>
      <c r="E12" s="28">
        <f>(D12/D13)*100</f>
        <v>13.334889348283779</v>
      </c>
      <c r="F12" s="27">
        <f>'[1]PHYSICAL+FINANCIAL PIVOT '!E7</f>
        <v>8519442804.7400112</v>
      </c>
      <c r="G12" s="28">
        <f>(F12/F13)*100</f>
        <v>38.244664988490371</v>
      </c>
      <c r="H12" s="27">
        <f>'[1]PHYSICAL+FINANCIAL PIVOT '!F7</f>
        <v>25792596428.019531</v>
      </c>
      <c r="I12" s="28">
        <f>(H12/H13)*100</f>
        <v>59.906571605660517</v>
      </c>
      <c r="J12" s="8"/>
    </row>
    <row r="13" spans="1:10" x14ac:dyDescent="0.2">
      <c r="A13" s="4"/>
      <c r="B13" s="4" t="s">
        <v>7</v>
      </c>
      <c r="C13" s="4"/>
      <c r="D13" s="29">
        <f>'[1]PHYSICAL+FINANCIAL PIVOT '!D8</f>
        <v>209938</v>
      </c>
      <c r="E13" s="30"/>
      <c r="F13" s="29">
        <f>'[1]PHYSICAL+FINANCIAL PIVOT '!E8</f>
        <v>22276160105.740013</v>
      </c>
      <c r="G13" s="30"/>
      <c r="H13" s="29">
        <f>'[1]PHYSICAL+FINANCIAL PIVOT '!F8</f>
        <v>43054702909.392349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159207</v>
      </c>
      <c r="E15" s="24">
        <f>(D15/D17)*100</f>
        <v>77.442844634692094</v>
      </c>
      <c r="F15" s="23">
        <f>'[1]PHYSICAL+FINANCIAL PIVOT '!E9</f>
        <v>12067185915.633099</v>
      </c>
      <c r="G15" s="24">
        <f>(F15/F17)*100</f>
        <v>48.03995803036041</v>
      </c>
      <c r="H15" s="23">
        <f>'[1]PHYSICAL+FINANCIAL PIVOT '!F9</f>
        <v>22502141591.634224</v>
      </c>
      <c r="I15" s="24">
        <f>(H15/H17)*100</f>
        <v>46.24567240670585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46373</v>
      </c>
      <c r="E16" s="28">
        <f>(D16/D17)*100</f>
        <v>22.55715536530791</v>
      </c>
      <c r="F16" s="27">
        <f>'[1]PHYSICAL+FINANCIAL PIVOT '!E10</f>
        <v>13051874155.166403</v>
      </c>
      <c r="G16" s="28">
        <f>(F16/F17)*100</f>
        <v>51.960041969639605</v>
      </c>
      <c r="H16" s="27">
        <f>'[1]PHYSICAL+FINANCIAL PIVOT '!F10</f>
        <v>26155690418.548214</v>
      </c>
      <c r="I16" s="28">
        <f>(H16/H17)*100</f>
        <v>53.754327593294157</v>
      </c>
      <c r="J16" s="36"/>
    </row>
    <row r="17" spans="1:10" x14ac:dyDescent="0.2">
      <c r="A17" s="4"/>
      <c r="B17" s="4" t="s">
        <v>7</v>
      </c>
      <c r="C17" s="4"/>
      <c r="D17" s="29">
        <f>'[1]PHYSICAL+FINANCIAL PIVOT '!D11</f>
        <v>205580</v>
      </c>
      <c r="E17" s="30"/>
      <c r="F17" s="29">
        <f>'[1]PHYSICAL+FINANCIAL PIVOT '!E11</f>
        <v>25119060070.7995</v>
      </c>
      <c r="G17" s="30"/>
      <c r="H17" s="29">
        <f>'[1]PHYSICAL+FINANCIAL PIVOT '!F11</f>
        <v>48657832010.182434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72393</v>
      </c>
      <c r="E19" s="24">
        <f>(D19/D21)*100</f>
        <v>70.00512518010656</v>
      </c>
      <c r="F19" s="23">
        <f>'[1]PHYSICAL+FINANCIAL PIVOT '!E12</f>
        <v>7378065927.5636673</v>
      </c>
      <c r="G19" s="24">
        <f>(F19/F21)*100</f>
        <v>46.342792448818614</v>
      </c>
      <c r="H19" s="23">
        <f>'[1]PHYSICAL+FINANCIAL PIVOT '!F12</f>
        <v>20437610787.544201</v>
      </c>
      <c r="I19" s="24">
        <f>(H19/H21)*100</f>
        <v>49.188339972587194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31018</v>
      </c>
      <c r="E20" s="28">
        <f>(D20/D21)*100</f>
        <v>29.994874819893436</v>
      </c>
      <c r="F20" s="27">
        <f>'[1]PHYSICAL+FINANCIAL PIVOT '!E13</f>
        <v>8542567115.2381191</v>
      </c>
      <c r="G20" s="28">
        <f>(F20/F21)*100</f>
        <v>53.657207551181386</v>
      </c>
      <c r="H20" s="27">
        <f>'[1]PHYSICAL+FINANCIAL PIVOT '!F13</f>
        <v>21112095502.471157</v>
      </c>
      <c r="I20" s="28">
        <f>(H20/H21)*100</f>
        <v>50.811660027412806</v>
      </c>
      <c r="J20" s="6"/>
    </row>
    <row r="21" spans="1:10" x14ac:dyDescent="0.2">
      <c r="A21" s="4"/>
      <c r="B21" s="4" t="s">
        <v>7</v>
      </c>
      <c r="C21" s="4"/>
      <c r="D21" s="29">
        <f>'[1]PHYSICAL+FINANCIAL PIVOT '!D14</f>
        <v>103411</v>
      </c>
      <c r="E21" s="30"/>
      <c r="F21" s="29">
        <f>'[1]PHYSICAL+FINANCIAL PIVOT '!E14</f>
        <v>15920633042.801786</v>
      </c>
      <c r="G21" s="30"/>
      <c r="H21" s="29">
        <f>'[1]PHYSICAL+FINANCIAL PIVOT '!F14</f>
        <v>41549706290.015358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13071</v>
      </c>
      <c r="E23" s="24">
        <f>(D23/D25)*100</f>
        <v>79.594446474241877</v>
      </c>
      <c r="F23" s="23">
        <f>'[1]PHYSICAL+FINANCIAL PIVOT '!E15</f>
        <v>1179339421.4910002</v>
      </c>
      <c r="G23" s="24">
        <f>(F23/F25)*100</f>
        <v>61.463646917377858</v>
      </c>
      <c r="H23" s="23">
        <f>'[1]PHYSICAL+FINANCIAL PIVOT '!F15</f>
        <v>4170745447.05584</v>
      </c>
      <c r="I23" s="24">
        <f>(H23/H25)*100</f>
        <v>61.301290956746925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3351</v>
      </c>
      <c r="E24" s="28">
        <f>(D24/D25)*100</f>
        <v>20.40555352575813</v>
      </c>
      <c r="F24" s="27">
        <f>'[1]PHYSICAL+FINANCIAL PIVOT '!E16</f>
        <v>739419846.20478165</v>
      </c>
      <c r="G24" s="28">
        <f>(F24/F25)*100</f>
        <v>38.536353082622156</v>
      </c>
      <c r="H24" s="27">
        <f>'[1]PHYSICAL+FINANCIAL PIVOT '!F16</f>
        <v>2632937447.6463971</v>
      </c>
      <c r="I24" s="28">
        <f>(H24/H25)*100</f>
        <v>38.698709043253068</v>
      </c>
      <c r="J24" s="8"/>
    </row>
    <row r="25" spans="1:10" x14ac:dyDescent="0.2">
      <c r="A25" s="4"/>
      <c r="B25" s="4" t="s">
        <v>7</v>
      </c>
      <c r="C25" s="4"/>
      <c r="D25" s="29">
        <f>'[1]PHYSICAL+FINANCIAL PIVOT '!D17</f>
        <v>16422</v>
      </c>
      <c r="E25" s="30"/>
      <c r="F25" s="29">
        <f>'[1]PHYSICAL+FINANCIAL PIVOT '!E17</f>
        <v>1918759267.6957817</v>
      </c>
      <c r="G25" s="30"/>
      <c r="H25" s="29">
        <f>'[1]PHYSICAL+FINANCIAL PIVOT '!F17</f>
        <v>6803682894.7022371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31871</v>
      </c>
      <c r="E27" s="24">
        <f>(D27/D29)*100</f>
        <v>86.08432595953866</v>
      </c>
      <c r="F27" s="23">
        <f>'[1]PHYSICAL+FINANCIAL PIVOT '!E18</f>
        <v>6863172234</v>
      </c>
      <c r="G27" s="24">
        <f>(F27/F29)*100</f>
        <v>75.7627056223712</v>
      </c>
      <c r="H27" s="23">
        <f>'[1]PHYSICAL+FINANCIAL PIVOT '!F18</f>
        <v>36101402327.253304</v>
      </c>
      <c r="I27" s="24">
        <f>(H27/H29)*100</f>
        <v>79.045330770960348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5152</v>
      </c>
      <c r="E28" s="28">
        <f>(D28/D29)*100</f>
        <v>13.915674040461335</v>
      </c>
      <c r="F28" s="27">
        <f>'[1]PHYSICAL+FINANCIAL PIVOT '!E19</f>
        <v>2195601707.1110001</v>
      </c>
      <c r="G28" s="28">
        <f>(F28/F29)*100</f>
        <v>24.23729437762881</v>
      </c>
      <c r="H28" s="27">
        <f>'[1]PHYSICAL+FINANCIAL PIVOT '!F19</f>
        <v>9570368509.9891415</v>
      </c>
      <c r="I28" s="28">
        <f>(H28/H29)*100</f>
        <v>20.954669229039638</v>
      </c>
      <c r="J28" s="8"/>
    </row>
    <row r="29" spans="1:10" x14ac:dyDescent="0.2">
      <c r="A29" s="4"/>
      <c r="B29" s="4" t="s">
        <v>7</v>
      </c>
      <c r="C29" s="4"/>
      <c r="D29" s="29">
        <f>'[1]PHYSICAL+FINANCIAL PIVOT '!D20</f>
        <v>37023</v>
      </c>
      <c r="E29" s="30"/>
      <c r="F29" s="29">
        <f>'[1]PHYSICAL+FINANCIAL PIVOT '!E20</f>
        <v>9058773941.1110001</v>
      </c>
      <c r="G29" s="30"/>
      <c r="H29" s="29">
        <f>'[1]PHYSICAL+FINANCIAL PIVOT '!F20</f>
        <v>45671770837.242447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162795</v>
      </c>
      <c r="E31" s="24">
        <f>(D31/D33)*100</f>
        <v>71.309676599808142</v>
      </c>
      <c r="F31" s="23">
        <f>'[1]PHYSICAL+FINANCIAL PIVOT '!E21</f>
        <v>64767315677</v>
      </c>
      <c r="G31" s="24">
        <f>(F31/F33)*100</f>
        <v>40.284556666527578</v>
      </c>
      <c r="H31" s="23">
        <f>'[1]PHYSICAL+FINANCIAL PIVOT '!F21</f>
        <v>320555534245.97131</v>
      </c>
      <c r="I31" s="24">
        <f>(H31/H33)*100</f>
        <v>43.075146794175836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65498</v>
      </c>
      <c r="E32" s="28">
        <f>(D32/D33)*100</f>
        <v>28.690323400191858</v>
      </c>
      <c r="F32" s="27">
        <f>'[1]PHYSICAL+FINANCIAL PIVOT '!E22</f>
        <v>96007236747.987061</v>
      </c>
      <c r="G32" s="28">
        <f>(F32/F33)*100</f>
        <v>59.715443333472415</v>
      </c>
      <c r="H32" s="27">
        <f>'[1]PHYSICAL+FINANCIAL PIVOT '!F22</f>
        <v>423621927940.44519</v>
      </c>
      <c r="I32" s="28">
        <f>(H32/H33)*100</f>
        <v>56.924853205824157</v>
      </c>
      <c r="J32" s="8"/>
    </row>
    <row r="33" spans="1:10" x14ac:dyDescent="0.2">
      <c r="A33" s="4"/>
      <c r="B33" s="4" t="s">
        <v>7</v>
      </c>
      <c r="C33" s="4"/>
      <c r="D33" s="29">
        <f>'[1]PHYSICAL+FINANCIAL PIVOT '!D23</f>
        <v>228293</v>
      </c>
      <c r="E33" s="30"/>
      <c r="F33" s="29">
        <f>'[1]PHYSICAL+FINANCIAL PIVOT '!E23</f>
        <v>160774552424.98706</v>
      </c>
      <c r="G33" s="30"/>
      <c r="H33" s="29">
        <f>'[1]PHYSICAL+FINANCIAL PIVOT '!F23</f>
        <v>744177462186.4165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36563</v>
      </c>
      <c r="E35" s="24">
        <f>(D35/D37)*100</f>
        <v>64.328442239346913</v>
      </c>
      <c r="F35" s="23">
        <f>'[1]PHYSICAL+FINANCIAL PIVOT '!E24</f>
        <v>5245276018</v>
      </c>
      <c r="G35" s="24">
        <f>(F35/F37)*100</f>
        <v>33.84541136868917</v>
      </c>
      <c r="H35" s="23">
        <f>'[1]PHYSICAL+FINANCIAL PIVOT '!F24</f>
        <v>8544527989.530632</v>
      </c>
      <c r="I35" s="24">
        <f>(H35/H37)*100</f>
        <v>37.301913829748862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20275</v>
      </c>
      <c r="E36" s="28">
        <f>(D36/D37)*100</f>
        <v>35.67155776065308</v>
      </c>
      <c r="F36" s="27">
        <f>'[1]PHYSICAL+FINANCIAL PIVOT '!E25</f>
        <v>10252470370.310923</v>
      </c>
      <c r="G36" s="28">
        <f>(F36/F37)*100</f>
        <v>66.15458863131083</v>
      </c>
      <c r="H36" s="27">
        <f>'[1]PHYSICAL+FINANCIAL PIVOT '!F25</f>
        <v>14361878444.54417</v>
      </c>
      <c r="I36" s="28">
        <f>(H36/H37)*100</f>
        <v>62.698086170251131</v>
      </c>
      <c r="J36" s="6"/>
    </row>
    <row r="37" spans="1:10" x14ac:dyDescent="0.2">
      <c r="A37" s="4"/>
      <c r="B37" s="4" t="s">
        <v>7</v>
      </c>
      <c r="C37" s="4"/>
      <c r="D37" s="29">
        <f>'[1]PHYSICAL+FINANCIAL PIVOT '!D26</f>
        <v>56838</v>
      </c>
      <c r="E37" s="30"/>
      <c r="F37" s="29">
        <f>'[1]PHYSICAL+FINANCIAL PIVOT '!E26</f>
        <v>15497746388.310923</v>
      </c>
      <c r="G37" s="30"/>
      <c r="H37" s="29">
        <f>'[1]PHYSICAL+FINANCIAL PIVOT '!F26</f>
        <v>22906406434.074802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109586</v>
      </c>
      <c r="E39" s="24">
        <f>(D39/D41)*100</f>
        <v>78.768580546850288</v>
      </c>
      <c r="F39" s="23">
        <f>'[1]PHYSICAL+FINANCIAL PIVOT '!E27</f>
        <v>15453742595.5</v>
      </c>
      <c r="G39" s="24">
        <f>(F39/F41)*100</f>
        <v>52.281751173878376</v>
      </c>
      <c r="H39" s="23">
        <f>'[1]PHYSICAL+FINANCIAL PIVOT '!F27</f>
        <v>24460954793.390701</v>
      </c>
      <c r="I39" s="24">
        <f>(H39/H41)*100</f>
        <v>46.048639965808043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29538</v>
      </c>
      <c r="E40" s="28">
        <f>(D40/D41)*100</f>
        <v>21.231419453149709</v>
      </c>
      <c r="F40" s="27">
        <f>'[1]PHYSICAL+FINANCIAL PIVOT '!E28</f>
        <v>14104836160.027954</v>
      </c>
      <c r="G40" s="28">
        <f>(F40/F41)*100</f>
        <v>47.718248826121624</v>
      </c>
      <c r="H40" s="27">
        <f>'[1]PHYSICAL+FINANCIAL PIVOT '!F28</f>
        <v>28658865491.320007</v>
      </c>
      <c r="I40" s="28">
        <f>(H40/H41)*100</f>
        <v>53.951360034191964</v>
      </c>
      <c r="J40" s="8"/>
    </row>
    <row r="41" spans="1:10" x14ac:dyDescent="0.2">
      <c r="A41" s="4"/>
      <c r="B41" s="4" t="s">
        <v>7</v>
      </c>
      <c r="C41" s="4"/>
      <c r="D41" s="29">
        <f>'[1]PHYSICAL+FINANCIAL PIVOT '!D29</f>
        <v>139124</v>
      </c>
      <c r="E41" s="30"/>
      <c r="F41" s="29">
        <f>'[1]PHYSICAL+FINANCIAL PIVOT '!E29</f>
        <v>29558578755.527954</v>
      </c>
      <c r="G41" s="30"/>
      <c r="H41" s="29">
        <f>'[1]PHYSICAL+FINANCIAL PIVOT '!F29</f>
        <v>53119820284.710709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  <c r="J43" s="36"/>
    </row>
    <row r="44" spans="1:10" x14ac:dyDescent="0.2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  <c r="J44" s="8"/>
    </row>
    <row r="45" spans="1:10" x14ac:dyDescent="0.2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10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3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4</v>
      </c>
      <c r="F9" s="13" t="str">
        <f>'[1]FINANCIAL PIVOT'!E5</f>
        <v>Sum of VOLUME2</v>
      </c>
      <c r="G9" s="13" t="s">
        <v>5</v>
      </c>
      <c r="H9" s="14" t="str">
        <f>'[1]FINANCIAL PIVOT'!F5</f>
        <v>Sum of VALUE</v>
      </c>
      <c r="I9" s="14" t="s">
        <v>6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181943</v>
      </c>
      <c r="E11" s="24">
        <f>(D11/D13)*100</f>
        <v>86.665110651716219</v>
      </c>
      <c r="F11" s="23">
        <f>'[1]FINANCIAL PIVOT'!E6</f>
        <v>13756717301</v>
      </c>
      <c r="G11" s="24">
        <f>(F11/F13)*100</f>
        <v>61.755335011509615</v>
      </c>
      <c r="H11" s="23">
        <f>'[1]FINANCIAL PIVOT'!F6</f>
        <v>17262106481.372818</v>
      </c>
      <c r="I11" s="24">
        <f>(H11/H13)*100</f>
        <v>40.093428394339483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27995</v>
      </c>
      <c r="E12" s="28">
        <f>(D12/D13)*100</f>
        <v>13.334889348283779</v>
      </c>
      <c r="F12" s="27">
        <f>'[1]FINANCIAL PIVOT'!E7</f>
        <v>8519442804.7400112</v>
      </c>
      <c r="G12" s="28">
        <f>(F12/F13)*100</f>
        <v>38.244664988490371</v>
      </c>
      <c r="H12" s="27">
        <f>'[1]FINANCIAL PIVOT'!F7</f>
        <v>25792596428.019531</v>
      </c>
      <c r="I12" s="28">
        <f>(H12/H13)*100</f>
        <v>59.906571605660517</v>
      </c>
    </row>
    <row r="13" spans="1:9" x14ac:dyDescent="0.2">
      <c r="A13" s="4"/>
      <c r="B13" s="4" t="s">
        <v>7</v>
      </c>
      <c r="C13" s="4"/>
      <c r="D13" s="29">
        <f>'[1]FINANCIAL PIVOT'!D8</f>
        <v>209938</v>
      </c>
      <c r="E13" s="30"/>
      <c r="F13" s="29">
        <f>'[1]FINANCIAL PIVOT'!E8</f>
        <v>22276160105.740013</v>
      </c>
      <c r="G13" s="30"/>
      <c r="H13" s="29">
        <f>'[1]FINANCIAL PIVOT'!F8</f>
        <v>43054702909.392349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159207</v>
      </c>
      <c r="E15" s="24">
        <f>(D15/D17)*100</f>
        <v>77.442844634692094</v>
      </c>
      <c r="F15" s="23">
        <f>'[1]FINANCIAL PIVOT'!E9</f>
        <v>12067185915.633099</v>
      </c>
      <c r="G15" s="24">
        <f>(F15/F17)*100</f>
        <v>48.03995803036041</v>
      </c>
      <c r="H15" s="23">
        <f>'[1]FINANCIAL PIVOT'!F9</f>
        <v>22502141591.634224</v>
      </c>
      <c r="I15" s="24">
        <f>(H15/H17)*100</f>
        <v>46.24567240670585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46373</v>
      </c>
      <c r="E16" s="28">
        <f>(D16/D17)*100</f>
        <v>22.55715536530791</v>
      </c>
      <c r="F16" s="27">
        <f>'[1]FINANCIAL PIVOT'!E10</f>
        <v>13051874155.166403</v>
      </c>
      <c r="G16" s="28">
        <f>(F16/F17)*100</f>
        <v>51.960041969639605</v>
      </c>
      <c r="H16" s="27">
        <f>'[1]FINANCIAL PIVOT'!F10</f>
        <v>26155690418.548214</v>
      </c>
      <c r="I16" s="28">
        <f>(H16/H17)*100</f>
        <v>53.754327593294157</v>
      </c>
    </row>
    <row r="17" spans="1:9" x14ac:dyDescent="0.2">
      <c r="A17" s="4"/>
      <c r="B17" s="4" t="s">
        <v>7</v>
      </c>
      <c r="C17" s="4"/>
      <c r="D17" s="29">
        <f>'[1]FINANCIAL PIVOT'!D11</f>
        <v>205580</v>
      </c>
      <c r="E17" s="30"/>
      <c r="F17" s="29">
        <f>'[1]FINANCIAL PIVOT'!E11</f>
        <v>25119060070.7995</v>
      </c>
      <c r="G17" s="30"/>
      <c r="H17" s="29">
        <f>'[1]FINANCIAL PIVOT'!F11</f>
        <v>48657832010.182434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72393</v>
      </c>
      <c r="E19" s="24">
        <f>(D19/D21)*100</f>
        <v>70.00512518010656</v>
      </c>
      <c r="F19" s="23">
        <f>'[1]FINANCIAL PIVOT'!E12</f>
        <v>7378065927.5636673</v>
      </c>
      <c r="G19" s="24">
        <f>(F19/F21)*100</f>
        <v>46.342792448818614</v>
      </c>
      <c r="H19" s="23">
        <f>'[1]FINANCIAL PIVOT'!F12</f>
        <v>20437610787.544201</v>
      </c>
      <c r="I19" s="24">
        <f>(H19/H21)*100</f>
        <v>49.188339972587194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31018</v>
      </c>
      <c r="E20" s="28">
        <f>(D20/D21)*100</f>
        <v>29.994874819893436</v>
      </c>
      <c r="F20" s="27">
        <f>'[1]FINANCIAL PIVOT'!E13</f>
        <v>8542567115.2381191</v>
      </c>
      <c r="G20" s="28">
        <f>(F20/F21)*100</f>
        <v>53.657207551181386</v>
      </c>
      <c r="H20" s="27">
        <f>'[1]FINANCIAL PIVOT'!F13</f>
        <v>21112095502.471157</v>
      </c>
      <c r="I20" s="28">
        <f>(H20/H21)*100</f>
        <v>50.811660027412806</v>
      </c>
    </row>
    <row r="21" spans="1:9" x14ac:dyDescent="0.2">
      <c r="A21" s="4"/>
      <c r="B21" s="4" t="s">
        <v>7</v>
      </c>
      <c r="C21" s="4"/>
      <c r="D21" s="29">
        <f>'[1]FINANCIAL PIVOT'!D14</f>
        <v>103411</v>
      </c>
      <c r="E21" s="30"/>
      <c r="F21" s="29">
        <f>'[1]FINANCIAL PIVOT'!E14</f>
        <v>15920633042.801786</v>
      </c>
      <c r="G21" s="30"/>
      <c r="H21" s="29">
        <f>'[1]FINANCIAL PIVOT'!F14</f>
        <v>41549706290.015358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13071</v>
      </c>
      <c r="E23" s="24">
        <f>(D23/D25)*100</f>
        <v>79.594446474241877</v>
      </c>
      <c r="F23" s="23">
        <f>'[1]FINANCIAL PIVOT'!E15</f>
        <v>1179339421.4910002</v>
      </c>
      <c r="G23" s="24">
        <f>(F23/F25)*100</f>
        <v>61.463646917377858</v>
      </c>
      <c r="H23" s="23">
        <f>'[1]FINANCIAL PIVOT'!F15</f>
        <v>4170745447.05584</v>
      </c>
      <c r="I23" s="24">
        <f>(H23/H25)*100</f>
        <v>61.301290956746925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3351</v>
      </c>
      <c r="E24" s="28">
        <f>(D24/D25)*100</f>
        <v>20.40555352575813</v>
      </c>
      <c r="F24" s="27">
        <f>'[1]FINANCIAL PIVOT'!E16</f>
        <v>739419846.20478165</v>
      </c>
      <c r="G24" s="28">
        <f>(F24/F25)*100</f>
        <v>38.536353082622156</v>
      </c>
      <c r="H24" s="27">
        <f>'[1]FINANCIAL PIVOT'!F16</f>
        <v>2632937447.6463971</v>
      </c>
      <c r="I24" s="28">
        <f>(H24/H25)*100</f>
        <v>38.698709043253068</v>
      </c>
    </row>
    <row r="25" spans="1:9" x14ac:dyDescent="0.2">
      <c r="A25" s="4"/>
      <c r="B25" s="4" t="s">
        <v>7</v>
      </c>
      <c r="C25" s="4"/>
      <c r="D25" s="29">
        <f>'[1]FINANCIAL PIVOT'!D17</f>
        <v>16422</v>
      </c>
      <c r="E25" s="30"/>
      <c r="F25" s="29">
        <f>'[1]FINANCIAL PIVOT'!E17</f>
        <v>1918759267.6957817</v>
      </c>
      <c r="G25" s="30"/>
      <c r="H25" s="29">
        <f>'[1]FINANCIAL PIVOT'!F17</f>
        <v>6803682894.7022371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31871</v>
      </c>
      <c r="E27" s="24">
        <f>(D27/D29)*100</f>
        <v>86.08432595953866</v>
      </c>
      <c r="F27" s="23">
        <f>'[1]FINANCIAL PIVOT'!E18</f>
        <v>6863172234</v>
      </c>
      <c r="G27" s="24">
        <f>(F27/F29)*100</f>
        <v>75.7627056223712</v>
      </c>
      <c r="H27" s="23">
        <f>'[1]FINANCIAL PIVOT'!F18</f>
        <v>36101402327.253304</v>
      </c>
      <c r="I27" s="24">
        <f>(H27/H29)*100</f>
        <v>79.045330770960348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5152</v>
      </c>
      <c r="E28" s="28">
        <f>(D28/D29)*100</f>
        <v>13.915674040461335</v>
      </c>
      <c r="F28" s="27">
        <f>'[1]FINANCIAL PIVOT'!E19</f>
        <v>2195601707.1110001</v>
      </c>
      <c r="G28" s="28">
        <f>(F28/F29)*100</f>
        <v>24.23729437762881</v>
      </c>
      <c r="H28" s="27">
        <f>'[1]FINANCIAL PIVOT'!F19</f>
        <v>9570368509.9891415</v>
      </c>
      <c r="I28" s="28">
        <f>(H28/H29)*100</f>
        <v>20.954669229039638</v>
      </c>
    </row>
    <row r="29" spans="1:9" x14ac:dyDescent="0.2">
      <c r="A29" s="4"/>
      <c r="B29" s="4" t="s">
        <v>7</v>
      </c>
      <c r="C29" s="4"/>
      <c r="D29" s="29">
        <f>'[1]FINANCIAL PIVOT'!D20</f>
        <v>37023</v>
      </c>
      <c r="E29" s="30"/>
      <c r="F29" s="29">
        <f>'[1]FINANCIAL PIVOT'!E20</f>
        <v>9058773941.1110001</v>
      </c>
      <c r="G29" s="30"/>
      <c r="H29" s="29">
        <f>'[1]FINANCIAL PIVOT'!F20</f>
        <v>45671770837.242447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162795</v>
      </c>
      <c r="E31" s="24">
        <f>(D31/D33)*100</f>
        <v>71.309676599808142</v>
      </c>
      <c r="F31" s="23">
        <f>'[1]FINANCIAL PIVOT'!E21</f>
        <v>64767315677</v>
      </c>
      <c r="G31" s="24">
        <f>(F31/F33)*100</f>
        <v>40.284556666527578</v>
      </c>
      <c r="H31" s="23">
        <f>'[1]FINANCIAL PIVOT'!F21</f>
        <v>320555534245.97131</v>
      </c>
      <c r="I31" s="24">
        <f>(H31/H33)*100</f>
        <v>43.075146794175836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65498</v>
      </c>
      <c r="E32" s="28">
        <f>(D32/D33)*100</f>
        <v>28.690323400191858</v>
      </c>
      <c r="F32" s="27">
        <f>'[1]FINANCIAL PIVOT'!E22</f>
        <v>96007236747.987061</v>
      </c>
      <c r="G32" s="28">
        <f>(F32/F33)*100</f>
        <v>59.715443333472415</v>
      </c>
      <c r="H32" s="27">
        <f>'[1]FINANCIAL PIVOT'!F22</f>
        <v>423621927940.44519</v>
      </c>
      <c r="I32" s="28">
        <f>(H32/H33)*100</f>
        <v>56.924853205824157</v>
      </c>
    </row>
    <row r="33" spans="1:9" x14ac:dyDescent="0.2">
      <c r="A33" s="4"/>
      <c r="B33" s="4" t="s">
        <v>7</v>
      </c>
      <c r="C33" s="4"/>
      <c r="D33" s="29">
        <f>'[1]FINANCIAL PIVOT'!D23</f>
        <v>228293</v>
      </c>
      <c r="E33" s="30"/>
      <c r="F33" s="29">
        <f>'[1]FINANCIAL PIVOT'!E23</f>
        <v>160774552424.98706</v>
      </c>
      <c r="G33" s="30"/>
      <c r="H33" s="29">
        <f>'[1]FINANCIAL PIVOT'!F23</f>
        <v>744177462186.4165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36563</v>
      </c>
      <c r="E35" s="24">
        <f>(D35/D37)*100</f>
        <v>64.328442239346913</v>
      </c>
      <c r="F35" s="23">
        <f>'[1]FINANCIAL PIVOT'!E24</f>
        <v>5245276018</v>
      </c>
      <c r="G35" s="24">
        <f>(F35/F37)*100</f>
        <v>33.84541136868917</v>
      </c>
      <c r="H35" s="23">
        <f>'[1]FINANCIAL PIVOT'!F24</f>
        <v>8544527989.530632</v>
      </c>
      <c r="I35" s="24">
        <f>(H35/H37)*100</f>
        <v>37.301913829748862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20275</v>
      </c>
      <c r="E36" s="28">
        <f>(D36/D37)*100</f>
        <v>35.67155776065308</v>
      </c>
      <c r="F36" s="27">
        <f>'[1]FINANCIAL PIVOT'!E25</f>
        <v>10252470370.310923</v>
      </c>
      <c r="G36" s="28">
        <f>(F36/F37)*100</f>
        <v>66.15458863131083</v>
      </c>
      <c r="H36" s="27">
        <f>'[1]FINANCIAL PIVOT'!F25</f>
        <v>14361878444.54417</v>
      </c>
      <c r="I36" s="28">
        <f>(H36/H37)*100</f>
        <v>62.698086170251131</v>
      </c>
    </row>
    <row r="37" spans="1:9" x14ac:dyDescent="0.2">
      <c r="A37" s="4"/>
      <c r="B37" s="4" t="s">
        <v>7</v>
      </c>
      <c r="C37" s="4"/>
      <c r="D37" s="29">
        <f>'[1]FINANCIAL PIVOT'!D26</f>
        <v>56838</v>
      </c>
      <c r="E37" s="30"/>
      <c r="F37" s="29">
        <f>'[1]FINANCIAL PIVOT'!E26</f>
        <v>15497746388.310923</v>
      </c>
      <c r="G37" s="30"/>
      <c r="H37" s="29">
        <f>'[1]FINANCIAL PIVOT'!F26</f>
        <v>22906406434.074802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109586</v>
      </c>
      <c r="E39" s="24">
        <f>(D39/D41)*100</f>
        <v>78.768580546850288</v>
      </c>
      <c r="F39" s="23">
        <f>'[1]FINANCIAL PIVOT'!E27</f>
        <v>15453742595.5</v>
      </c>
      <c r="G39" s="24">
        <f>(F39/F41)*100</f>
        <v>52.281751173878376</v>
      </c>
      <c r="H39" s="23">
        <f>'[1]FINANCIAL PIVOT'!F27</f>
        <v>24460954793.390701</v>
      </c>
      <c r="I39" s="24">
        <f>(H39/H41)*100</f>
        <v>46.048639965808043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29538</v>
      </c>
      <c r="E40" s="28">
        <f>(D40/D41)*100</f>
        <v>21.231419453149709</v>
      </c>
      <c r="F40" s="27">
        <f>'[1]FINANCIAL PIVOT'!E28</f>
        <v>14104836160.027954</v>
      </c>
      <c r="G40" s="28">
        <f>(F40/F41)*100</f>
        <v>47.718248826121624</v>
      </c>
      <c r="H40" s="27">
        <f>'[1]FINANCIAL PIVOT'!F28</f>
        <v>28658865491.320007</v>
      </c>
      <c r="I40" s="28">
        <f>(H40/H41)*100</f>
        <v>53.951360034191964</v>
      </c>
    </row>
    <row r="41" spans="1:9" x14ac:dyDescent="0.2">
      <c r="A41" s="4"/>
      <c r="B41" s="4" t="s">
        <v>7</v>
      </c>
      <c r="C41" s="4"/>
      <c r="D41" s="29">
        <f>'[1]FINANCIAL PIVOT'!D29</f>
        <v>139124</v>
      </c>
      <c r="E41" s="30"/>
      <c r="F41" s="29">
        <f>'[1]FINANCIAL PIVOT'!E29</f>
        <v>29558578755.527954</v>
      </c>
      <c r="G41" s="30"/>
      <c r="H41" s="29">
        <f>'[1]FINANCIAL PIVOT'!F29</f>
        <v>53119820284.710709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</row>
    <row r="44" spans="1:9" x14ac:dyDescent="0.2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</row>
    <row r="45" spans="1:9" x14ac:dyDescent="0.2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3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4</v>
      </c>
      <c r="F9" s="13" t="str">
        <f>'[1]PHYSICAL PIVOT'!E5</f>
        <v>Sum of VOLUME2</v>
      </c>
      <c r="G9" s="13" t="s">
        <v>5</v>
      </c>
      <c r="H9" s="14" t="str">
        <f>'[1]PHYSICAL PIVOT'!F5</f>
        <v>Sum of VALUE</v>
      </c>
      <c r="I9" s="14" t="s">
        <v>6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181943</v>
      </c>
      <c r="E11" s="24">
        <f>(D11/D13)*100</f>
        <v>86.665110651716219</v>
      </c>
      <c r="F11" s="23">
        <f>'[1]PHYSICAL PIVOT'!E6</f>
        <v>13756717301</v>
      </c>
      <c r="G11" s="24">
        <f>(F11/F13)*100</f>
        <v>61.755335011509615</v>
      </c>
      <c r="H11" s="23">
        <f>'[1]PHYSICAL PIVOT'!F6</f>
        <v>17262106481.372818</v>
      </c>
      <c r="I11" s="24">
        <f>(H11/H13)*100</f>
        <v>40.093428394339483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27995</v>
      </c>
      <c r="E12" s="28">
        <f>(D12/D13)*100</f>
        <v>13.334889348283779</v>
      </c>
      <c r="F12" s="27">
        <f>'[1]PHYSICAL PIVOT'!E7</f>
        <v>8519442804.7400112</v>
      </c>
      <c r="G12" s="28">
        <f>(F12/F13)*100</f>
        <v>38.244664988490371</v>
      </c>
      <c r="H12" s="27">
        <f>'[1]PHYSICAL PIVOT'!F7</f>
        <v>25792596428.019531</v>
      </c>
      <c r="I12" s="28">
        <f>(H12/H13)*100</f>
        <v>59.906571605660517</v>
      </c>
      <c r="J12" s="8"/>
    </row>
    <row r="13" spans="1:10" x14ac:dyDescent="0.2">
      <c r="A13" s="4"/>
      <c r="B13" s="4" t="s">
        <v>7</v>
      </c>
      <c r="C13" s="4"/>
      <c r="D13" s="29">
        <f>'[1]PHYSICAL PIVOT'!D8</f>
        <v>209938</v>
      </c>
      <c r="E13" s="30"/>
      <c r="F13" s="29">
        <f>'[1]PHYSICAL PIVOT'!E8</f>
        <v>22276160105.740013</v>
      </c>
      <c r="G13" s="30"/>
      <c r="H13" s="29">
        <f>'[1]PHYSICAL PIVOT'!F8</f>
        <v>43054702909.392349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159207</v>
      </c>
      <c r="E15" s="24">
        <f>(D15/D17)*100</f>
        <v>77.442844634692094</v>
      </c>
      <c r="F15" s="23">
        <f>'[1]PHYSICAL PIVOT'!E9</f>
        <v>12067185915.633099</v>
      </c>
      <c r="G15" s="24">
        <f>(F15/F17)*100</f>
        <v>48.03995803036041</v>
      </c>
      <c r="H15" s="23">
        <f>'[1]PHYSICAL PIVOT'!F9</f>
        <v>22502141591.634224</v>
      </c>
      <c r="I15" s="24">
        <f>(H15/H17)*100</f>
        <v>46.24567240670585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46373</v>
      </c>
      <c r="E16" s="28">
        <f>(D16/D17)*100</f>
        <v>22.55715536530791</v>
      </c>
      <c r="F16" s="27">
        <f>'[1]PHYSICAL PIVOT'!E10</f>
        <v>13051874155.166403</v>
      </c>
      <c r="G16" s="28">
        <f>(F16/F17)*100</f>
        <v>51.960041969639605</v>
      </c>
      <c r="H16" s="27">
        <f>'[1]PHYSICAL PIVOT'!F10</f>
        <v>26155690418.548214</v>
      </c>
      <c r="I16" s="28">
        <f>(H16/H17)*100</f>
        <v>53.754327593294157</v>
      </c>
      <c r="J16" s="36"/>
    </row>
    <row r="17" spans="1:10" x14ac:dyDescent="0.2">
      <c r="A17" s="4"/>
      <c r="B17" s="4" t="s">
        <v>7</v>
      </c>
      <c r="C17" s="4"/>
      <c r="D17" s="29">
        <f>'[1]PHYSICAL PIVOT'!D11</f>
        <v>205580</v>
      </c>
      <c r="E17" s="30"/>
      <c r="F17" s="29">
        <f>'[1]PHYSICAL PIVOT'!E11</f>
        <v>25119060070.7995</v>
      </c>
      <c r="G17" s="30"/>
      <c r="H17" s="29">
        <f>'[1]PHYSICAL PIVOT'!F11</f>
        <v>48657832010.182434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72393</v>
      </c>
      <c r="E19" s="24">
        <f>(D19/D21)*100</f>
        <v>70.00512518010656</v>
      </c>
      <c r="F19" s="23">
        <f>'[1]PHYSICAL PIVOT'!E12</f>
        <v>7378065927.5636673</v>
      </c>
      <c r="G19" s="24">
        <f>(F19/F21)*100</f>
        <v>46.342792448818614</v>
      </c>
      <c r="H19" s="23">
        <f>'[1]PHYSICAL PIVOT'!F12</f>
        <v>20437610787.544201</v>
      </c>
      <c r="I19" s="24">
        <f>(H19/H21)*100</f>
        <v>49.188339972587194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31018</v>
      </c>
      <c r="E20" s="28">
        <f>(D20/D21)*100</f>
        <v>29.994874819893436</v>
      </c>
      <c r="F20" s="27">
        <f>'[1]PHYSICAL PIVOT'!E13</f>
        <v>8542567115.2381191</v>
      </c>
      <c r="G20" s="28">
        <f>(F20/F21)*100</f>
        <v>53.657207551181386</v>
      </c>
      <c r="H20" s="27">
        <f>'[1]PHYSICAL PIVOT'!F13</f>
        <v>21112095502.471157</v>
      </c>
      <c r="I20" s="28">
        <f>(H20/H21)*100</f>
        <v>50.811660027412806</v>
      </c>
      <c r="J20" s="6"/>
    </row>
    <row r="21" spans="1:10" x14ac:dyDescent="0.2">
      <c r="A21" s="4"/>
      <c r="B21" s="4" t="s">
        <v>7</v>
      </c>
      <c r="C21" s="4"/>
      <c r="D21" s="29">
        <f>'[1]PHYSICAL PIVOT'!D14</f>
        <v>103411</v>
      </c>
      <c r="E21" s="30"/>
      <c r="F21" s="29">
        <f>'[1]PHYSICAL PIVOT'!E14</f>
        <v>15920633042.801786</v>
      </c>
      <c r="G21" s="30"/>
      <c r="H21" s="29">
        <f>'[1]PHYSICAL PIVOT'!F14</f>
        <v>41549706290.015358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13071</v>
      </c>
      <c r="E23" s="24">
        <f>(D23/D25)*100</f>
        <v>79.594446474241877</v>
      </c>
      <c r="F23" s="23">
        <f>'[1]PHYSICAL PIVOT'!E15</f>
        <v>1179339421.4910002</v>
      </c>
      <c r="G23" s="24">
        <f>(F23/F25)*100</f>
        <v>61.463646917377858</v>
      </c>
      <c r="H23" s="23">
        <f>'[1]PHYSICAL PIVOT'!F15</f>
        <v>4170745447.05584</v>
      </c>
      <c r="I23" s="24">
        <f>(H23/H25)*100</f>
        <v>61.301290956746925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3351</v>
      </c>
      <c r="E24" s="28">
        <f>(D24/D25)*100</f>
        <v>20.40555352575813</v>
      </c>
      <c r="F24" s="27">
        <f>'[1]PHYSICAL PIVOT'!E16</f>
        <v>739419846.20478165</v>
      </c>
      <c r="G24" s="28">
        <f>(F24/F25)*100</f>
        <v>38.536353082622156</v>
      </c>
      <c r="H24" s="27">
        <f>'[1]PHYSICAL PIVOT'!F16</f>
        <v>2632937447.6463971</v>
      </c>
      <c r="I24" s="28">
        <f>(H24/H25)*100</f>
        <v>38.698709043253068</v>
      </c>
      <c r="J24" s="8"/>
    </row>
    <row r="25" spans="1:10" x14ac:dyDescent="0.2">
      <c r="A25" s="4"/>
      <c r="B25" s="4" t="s">
        <v>7</v>
      </c>
      <c r="C25" s="4"/>
      <c r="D25" s="29">
        <f>'[1]PHYSICAL PIVOT'!D17</f>
        <v>16422</v>
      </c>
      <c r="E25" s="30"/>
      <c r="F25" s="29">
        <f>'[1]PHYSICAL PIVOT'!E17</f>
        <v>1918759267.6957817</v>
      </c>
      <c r="G25" s="30"/>
      <c r="H25" s="29">
        <f>'[1]PHYSICAL PIVOT'!F17</f>
        <v>6803682894.7022371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12</v>
      </c>
      <c r="B27" s="22" t="s">
        <v>8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9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7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31871</v>
      </c>
      <c r="E31" s="24">
        <f>(D31/D33)*100</f>
        <v>86.08432595953866</v>
      </c>
      <c r="F31" s="23">
        <f>'[1]PHYSICAL PIVOT'!E18</f>
        <v>6863172234</v>
      </c>
      <c r="G31" s="24">
        <f>(F31/F33)*100</f>
        <v>75.7627056223712</v>
      </c>
      <c r="H31" s="23">
        <f>'[1]PHYSICAL PIVOT'!F18</f>
        <v>36101402327.253304</v>
      </c>
      <c r="I31" s="24">
        <f>(H31/H33)*100</f>
        <v>79.045330770960348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5152</v>
      </c>
      <c r="E32" s="28">
        <f>(D32/D33)*100</f>
        <v>13.915674040461335</v>
      </c>
      <c r="F32" s="27">
        <f>'[1]PHYSICAL PIVOT'!E19</f>
        <v>2195601707.1110001</v>
      </c>
      <c r="G32" s="28">
        <f>(F32/F33)*100</f>
        <v>24.23729437762881</v>
      </c>
      <c r="H32" s="27">
        <f>'[1]PHYSICAL PIVOT'!F19</f>
        <v>9570368509.9891415</v>
      </c>
      <c r="I32" s="28">
        <f>(H32/H33)*100</f>
        <v>20.954669229039638</v>
      </c>
      <c r="J32" s="8"/>
    </row>
    <row r="33" spans="1:10" x14ac:dyDescent="0.2">
      <c r="A33" s="4"/>
      <c r="B33" s="4" t="s">
        <v>7</v>
      </c>
      <c r="C33" s="4"/>
      <c r="D33" s="29">
        <f>'[1]PHYSICAL PIVOT'!D20</f>
        <v>37023</v>
      </c>
      <c r="E33" s="30"/>
      <c r="F33" s="29">
        <f>'[1]PHYSICAL PIVOT'!E20</f>
        <v>9058773941.1110001</v>
      </c>
      <c r="G33" s="30"/>
      <c r="H33" s="29">
        <f>'[1]PHYSICAL PIVOT'!F20</f>
        <v>45671770837.242447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162795</v>
      </c>
      <c r="E35" s="24">
        <f>(D35/D37)*100</f>
        <v>71.309676599808142</v>
      </c>
      <c r="F35" s="23">
        <f>'[1]PHYSICAL PIVOT'!E21</f>
        <v>64767315677</v>
      </c>
      <c r="G35" s="24">
        <f>(F35/F37)*100</f>
        <v>40.284556666527578</v>
      </c>
      <c r="H35" s="23">
        <f>'[1]PHYSICAL PIVOT'!F21</f>
        <v>320555534245.97131</v>
      </c>
      <c r="I35" s="24">
        <f>(H35/H37)*100</f>
        <v>43.075146794175836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65498</v>
      </c>
      <c r="E36" s="28">
        <f>(D36/D37)*100</f>
        <v>28.690323400191858</v>
      </c>
      <c r="F36" s="27">
        <f>'[1]PHYSICAL PIVOT'!E22</f>
        <v>96007236747.987061</v>
      </c>
      <c r="G36" s="28">
        <f>(F36/F37)*100</f>
        <v>59.715443333472415</v>
      </c>
      <c r="H36" s="27">
        <f>'[1]PHYSICAL PIVOT'!F22</f>
        <v>423621927940.44519</v>
      </c>
      <c r="I36" s="28">
        <f>(H36/H37)*100</f>
        <v>56.924853205824157</v>
      </c>
      <c r="J36" s="8"/>
    </row>
    <row r="37" spans="1:10" x14ac:dyDescent="0.2">
      <c r="A37" s="4"/>
      <c r="B37" s="4" t="s">
        <v>7</v>
      </c>
      <c r="C37" s="4"/>
      <c r="D37" s="29">
        <f>'[1]PHYSICAL PIVOT'!D23</f>
        <v>228293</v>
      </c>
      <c r="E37" s="30"/>
      <c r="F37" s="29">
        <f>'[1]PHYSICAL PIVOT'!E23</f>
        <v>160774552424.98706</v>
      </c>
      <c r="G37" s="30"/>
      <c r="H37" s="29">
        <f>'[1]PHYSICAL PIVOT'!F23</f>
        <v>744177462186.4165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36563</v>
      </c>
      <c r="E39" s="24">
        <f>(D39/D41)*100</f>
        <v>64.328442239346913</v>
      </c>
      <c r="F39" s="23">
        <f>'[1]PHYSICAL PIVOT'!E24</f>
        <v>5245276018</v>
      </c>
      <c r="G39" s="24">
        <f>(F39/F41)*100</f>
        <v>33.84541136868917</v>
      </c>
      <c r="H39" s="23">
        <f>'[1]PHYSICAL PIVOT'!F24</f>
        <v>8544527989.530632</v>
      </c>
      <c r="I39" s="24">
        <f>(H39/H41)*100</f>
        <v>37.301913829748862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20275</v>
      </c>
      <c r="E40" s="28">
        <f>(D40/D41)*100</f>
        <v>35.67155776065308</v>
      </c>
      <c r="F40" s="27">
        <f>'[1]PHYSICAL PIVOT'!E25</f>
        <v>10252470370.310923</v>
      </c>
      <c r="G40" s="28">
        <f>(F40/F41)*100</f>
        <v>66.15458863131083</v>
      </c>
      <c r="H40" s="27">
        <f>'[1]PHYSICAL PIVOT'!F25</f>
        <v>14361878444.54417</v>
      </c>
      <c r="I40" s="28">
        <f>(H40/H41)*100</f>
        <v>62.698086170251131</v>
      </c>
      <c r="J40" s="6"/>
    </row>
    <row r="41" spans="1:10" x14ac:dyDescent="0.2">
      <c r="A41" s="4"/>
      <c r="B41" s="4" t="s">
        <v>7</v>
      </c>
      <c r="C41" s="4"/>
      <c r="D41" s="29">
        <f>'[1]PHYSICAL PIVOT'!D26</f>
        <v>56838</v>
      </c>
      <c r="E41" s="30"/>
      <c r="F41" s="29">
        <f>'[1]PHYSICAL PIVOT'!E26</f>
        <v>15497746388.310923</v>
      </c>
      <c r="G41" s="30"/>
      <c r="H41" s="29">
        <f>'[1]PHYSICAL PIVOT'!F26</f>
        <v>22906406434.074802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7</v>
      </c>
      <c r="B43" s="22" t="s">
        <v>8</v>
      </c>
      <c r="C43" s="22"/>
      <c r="D43" s="23">
        <f>SUM(D39,D35,D31,D27,D23,D19,D15,D11)</f>
        <v>657843</v>
      </c>
      <c r="E43" s="24">
        <f>(D43/D45)*100</f>
        <v>76.715937516399322</v>
      </c>
      <c r="F43" s="23">
        <f>SUM(F39,F35,F31,F27,F23,F19,F15,F11)</f>
        <v>111257072494.68776</v>
      </c>
      <c r="G43" s="24">
        <f>(F43/F45)*100</f>
        <v>44.402357963533603</v>
      </c>
      <c r="H43" s="23">
        <f>SUM(H39,H35,H31,H27,H23,H19,H15,H11)</f>
        <v>429574068870.3623</v>
      </c>
      <c r="I43" s="24">
        <f>(H43/H45)*100</f>
        <v>45.084419297191751</v>
      </c>
      <c r="J43" s="8"/>
    </row>
    <row r="44" spans="1:10" x14ac:dyDescent="0.2">
      <c r="A44" s="25"/>
      <c r="B44" s="26" t="s">
        <v>9</v>
      </c>
      <c r="C44" s="26"/>
      <c r="D44" s="27">
        <f>SUM(D40,D36,D32,D28,D24,D20,D16,D12)</f>
        <v>199662</v>
      </c>
      <c r="E44" s="28">
        <f>(D44/D45)*100</f>
        <v>23.284062483600678</v>
      </c>
      <c r="F44" s="27">
        <f>SUM(F40,F36,F32,F28,F24,F20,F16,F12)</f>
        <v>139308612746.7583</v>
      </c>
      <c r="G44" s="28">
        <f>(F44/F45)*100</f>
        <v>55.597642036466397</v>
      </c>
      <c r="H44" s="27">
        <f>SUM(H40,H36,H32,H28,H24,H20,H16,H12)</f>
        <v>523247494691.66382</v>
      </c>
      <c r="I44" s="28">
        <f>(H44/H45)*100</f>
        <v>54.915580702808242</v>
      </c>
      <c r="J44" s="8"/>
    </row>
    <row r="45" spans="1:10" x14ac:dyDescent="0.2">
      <c r="A45" s="4"/>
      <c r="B45" s="4" t="s">
        <v>7</v>
      </c>
      <c r="C45" s="4"/>
      <c r="D45" s="29">
        <f>SUM(D43:D44)</f>
        <v>857505</v>
      </c>
      <c r="E45" s="30"/>
      <c r="F45" s="29">
        <f>SUM(F43:F44)</f>
        <v>250565685241.44604</v>
      </c>
      <c r="G45" s="30"/>
      <c r="H45" s="29">
        <f>SUM(H43:H44)</f>
        <v>952821563562.02612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2001-06-07T18:11:40Z</dcterms:created>
  <dcterms:modified xsi:type="dcterms:W3CDTF">2014-09-03T10:40:00Z</dcterms:modified>
</cp:coreProperties>
</file>