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Sheet1!$A:$L</definedName>
  </definedNames>
  <calcPr calcId="152511" fullCalcOnLoad="1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H28" i="1" s="1"/>
  <c r="I10" i="1"/>
  <c r="J10" i="1"/>
  <c r="K10" i="1"/>
  <c r="K28" i="1" s="1"/>
  <c r="K32" i="1" s="1"/>
  <c r="L10" i="1"/>
  <c r="D26" i="1"/>
  <c r="D28" i="1" s="1"/>
  <c r="E26" i="1"/>
  <c r="F26" i="1"/>
  <c r="G26" i="1"/>
  <c r="G28" i="1" s="1"/>
  <c r="G32" i="1" s="1"/>
  <c r="H26" i="1"/>
  <c r="I26" i="1"/>
  <c r="J26" i="1"/>
  <c r="J28" i="1" s="1"/>
  <c r="J32" i="1" s="1"/>
  <c r="K26" i="1"/>
  <c r="L26" i="1"/>
  <c r="L28" i="1" s="1"/>
  <c r="E28" i="1"/>
  <c r="F28" i="1"/>
  <c r="F32" i="1" s="1"/>
  <c r="I28" i="1"/>
  <c r="I32" i="1" s="1"/>
  <c r="E32" i="1"/>
  <c r="O28" i="1" l="1"/>
  <c r="J34" i="1" s="1"/>
  <c r="J36" i="1" s="1"/>
  <c r="H32" i="1"/>
  <c r="H34" i="1" l="1"/>
  <c r="H36" i="1" s="1"/>
  <c r="G34" i="1"/>
  <c r="G36" i="1" s="1"/>
  <c r="F34" i="1"/>
  <c r="F36" i="1" s="1"/>
  <c r="E34" i="1"/>
  <c r="E36" i="1" s="1"/>
  <c r="K34" i="1"/>
  <c r="K36" i="1" s="1"/>
  <c r="I34" i="1"/>
  <c r="I36" i="1" s="1"/>
</calcChain>
</file>

<file path=xl/sharedStrings.xml><?xml version="1.0" encoding="utf-8"?>
<sst xmlns="http://schemas.openxmlformats.org/spreadsheetml/2006/main" count="65" uniqueCount="39">
  <si>
    <t>NewPower Storage Inventory Valuation</t>
  </si>
  <si>
    <t>MichCon</t>
  </si>
  <si>
    <t>Nipsco</t>
  </si>
  <si>
    <t>Current NYMEX</t>
  </si>
  <si>
    <t>Value</t>
  </si>
  <si>
    <t>Winter NYMEX</t>
  </si>
  <si>
    <t>Inventory as of:</t>
  </si>
  <si>
    <t>COH</t>
  </si>
  <si>
    <t>FSS</t>
  </si>
  <si>
    <t>Sonat</t>
  </si>
  <si>
    <t>AGL</t>
  </si>
  <si>
    <t>CSS</t>
  </si>
  <si>
    <t>Transco</t>
  </si>
  <si>
    <t>WSS</t>
  </si>
  <si>
    <t>ESS</t>
  </si>
  <si>
    <t>COH (AES)</t>
  </si>
  <si>
    <t>Pipeline Storage</t>
  </si>
  <si>
    <t>Columbia Gas</t>
  </si>
  <si>
    <t>Sub-Total</t>
  </si>
  <si>
    <t>BG&amp;E</t>
  </si>
  <si>
    <t>Col. Gas</t>
  </si>
  <si>
    <t>Dominion</t>
  </si>
  <si>
    <t>GSS</t>
  </si>
  <si>
    <t>Peaking</t>
  </si>
  <si>
    <t>On-system</t>
  </si>
  <si>
    <t>PRS</t>
  </si>
  <si>
    <t>On-System</t>
  </si>
  <si>
    <t>Imbalance</t>
  </si>
  <si>
    <t>EOG  (AES)</t>
  </si>
  <si>
    <t>CG&amp;E  (AES)</t>
  </si>
  <si>
    <t>PNG  (AES)</t>
  </si>
  <si>
    <t>WGL</t>
  </si>
  <si>
    <t>WGL  (AES)</t>
  </si>
  <si>
    <t xml:space="preserve">           Total  Volumes</t>
  </si>
  <si>
    <t>Pipeline</t>
  </si>
  <si>
    <t>Type</t>
  </si>
  <si>
    <t>Description</t>
  </si>
  <si>
    <t>LDC / Virtual Storage</t>
  </si>
  <si>
    <t>LDC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</si>
</sst>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3" formatCode="_(* #,##0.00_);_(* \(#,##0.00\);_(* &quot;-&quot;??_);_(@_)"/>
    <numFmt numFmtId="165" formatCode="&quot;$&quot;#,##0.000"/>
    <numFmt numFmtId="167" formatCode="&quot;$&quot;#,##0"/>
    <numFmt numFmtId="170" formatCode="dd\-mmm\-yy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Border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16" fontId="2" fillId="0" borderId="5" xfId="0" applyNumberFormat="1" applyFont="1" applyBorder="1"/>
    <xf numFmtId="16" fontId="2" fillId="0" borderId="6" xfId="0" applyNumberFormat="1" applyFont="1" applyBorder="1"/>
    <xf numFmtId="0" fontId="2" fillId="2" borderId="7" xfId="0" applyFont="1" applyFill="1" applyBorder="1"/>
    <xf numFmtId="3" fontId="2" fillId="2" borderId="0" xfId="0" applyNumberFormat="1" applyFont="1" applyFill="1" applyBorder="1"/>
    <xf numFmtId="3" fontId="2" fillId="2" borderId="8" xfId="0" applyNumberFormat="1" applyFont="1" applyFill="1" applyBorder="1"/>
    <xf numFmtId="0" fontId="2" fillId="0" borderId="7" xfId="0" applyFont="1" applyBorder="1"/>
    <xf numFmtId="3" fontId="2" fillId="0" borderId="0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2" fillId="0" borderId="8" xfId="0" applyFont="1" applyBorder="1"/>
    <xf numFmtId="0" fontId="2" fillId="0" borderId="5" xfId="0" applyFont="1" applyBorder="1"/>
    <xf numFmtId="167" fontId="2" fillId="0" borderId="5" xfId="0" applyNumberFormat="1" applyFont="1" applyBorder="1"/>
    <xf numFmtId="0" fontId="2" fillId="0" borderId="6" xfId="0" applyFont="1" applyBorder="1"/>
    <xf numFmtId="5" fontId="2" fillId="0" borderId="5" xfId="1" applyNumberFormat="1" applyFont="1" applyBorder="1"/>
    <xf numFmtId="3" fontId="2" fillId="0" borderId="9" xfId="0" applyNumberFormat="1" applyFont="1" applyBorder="1"/>
    <xf numFmtId="3" fontId="2" fillId="0" borderId="10" xfId="0" applyNumberFormat="1" applyFont="1" applyBorder="1"/>
    <xf numFmtId="0" fontId="4" fillId="0" borderId="0" xfId="0" applyFont="1"/>
    <xf numFmtId="170" fontId="5" fillId="0" borderId="0" xfId="0" applyNumberFormat="1" applyFont="1"/>
    <xf numFmtId="0" fontId="2" fillId="2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3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2" fillId="0" borderId="11" xfId="0" applyFont="1" applyBorder="1"/>
    <xf numFmtId="0" fontId="2" fillId="0" borderId="9" xfId="0" applyFont="1" applyBorder="1" applyAlignment="1">
      <alignment horizontal="center"/>
    </xf>
    <xf numFmtId="3" fontId="2" fillId="0" borderId="8" xfId="0" applyNumberFormat="1" applyFont="1" applyFill="1" applyBorder="1"/>
    <xf numFmtId="0" fontId="2" fillId="0" borderId="4" xfId="0" applyFont="1" applyBorder="1"/>
    <xf numFmtId="0" fontId="2" fillId="0" borderId="9" xfId="0" applyFont="1" applyBorder="1"/>
    <xf numFmtId="0" fontId="2" fillId="0" borderId="9" xfId="0" applyFont="1" applyFill="1" applyBorder="1"/>
    <xf numFmtId="3" fontId="2" fillId="0" borderId="9" xfId="0" applyNumberFormat="1" applyFont="1" applyFill="1" applyBorder="1"/>
    <xf numFmtId="3" fontId="2" fillId="0" borderId="10" xfId="0" applyNumberFormat="1" applyFont="1" applyFill="1" applyBorder="1"/>
    <xf numFmtId="0" fontId="6" fillId="0" borderId="1" xfId="0" applyFont="1" applyBorder="1"/>
    <xf numFmtId="0" fontId="2" fillId="2" borderId="0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6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6"/>
  <sheetViews>
    <sheetView tabSelected="1" topLeftCell="A23" workbookViewId="0"/>
  </sheetViews>
  <sheetFormatPr defaultRowHeight="12.75" x14ac:dyDescent="0.2"/>
  <cols>
    <col min="1" max="1" width="12.28515625" style="1" customWidth="1"/>
    <col min="2" max="2" width="11.7109375" style="1" customWidth="1"/>
    <col min="3" max="3" width="11.85546875" style="1" customWidth="1"/>
    <col min="4" max="11" width="12" style="1" customWidth="1"/>
    <col min="12" max="12" width="10.85546875" style="1" customWidth="1"/>
    <col min="13" max="16384" width="9.140625" style="1"/>
  </cols>
  <sheetData>
    <row r="1" spans="1:12" ht="14.25" x14ac:dyDescent="0.2">
      <c r="A1" s="4" t="s">
        <v>0</v>
      </c>
      <c r="C1" s="4"/>
      <c r="L1" s="26"/>
    </row>
    <row r="2" spans="1:12" ht="9.75" customHeight="1" x14ac:dyDescent="0.2">
      <c r="L2" s="25"/>
    </row>
    <row r="3" spans="1:12" ht="13.5" customHeight="1" x14ac:dyDescent="0.2">
      <c r="A3" s="40" t="s">
        <v>16</v>
      </c>
      <c r="B3" s="6"/>
      <c r="C3" s="6"/>
      <c r="D3" s="43" t="s">
        <v>6</v>
      </c>
      <c r="E3" s="6"/>
      <c r="F3" s="6"/>
      <c r="G3" s="6"/>
      <c r="H3" s="6"/>
      <c r="I3" s="6"/>
      <c r="J3" s="6"/>
      <c r="K3" s="6"/>
      <c r="L3" s="7"/>
    </row>
    <row r="4" spans="1:12" ht="16.5" customHeight="1" x14ac:dyDescent="0.2">
      <c r="A4" s="35" t="s">
        <v>34</v>
      </c>
      <c r="B4" s="19" t="s">
        <v>38</v>
      </c>
      <c r="C4" s="42" t="s">
        <v>35</v>
      </c>
      <c r="D4" s="9">
        <v>37103</v>
      </c>
      <c r="E4" s="9">
        <v>37134</v>
      </c>
      <c r="F4" s="9">
        <v>37164</v>
      </c>
      <c r="G4" s="9">
        <v>37195</v>
      </c>
      <c r="H4" s="9">
        <v>37225</v>
      </c>
      <c r="I4" s="9">
        <v>37256</v>
      </c>
      <c r="J4" s="9">
        <v>36922</v>
      </c>
      <c r="K4" s="9">
        <v>36950</v>
      </c>
      <c r="L4" s="10">
        <v>36981</v>
      </c>
    </row>
    <row r="5" spans="1:12" ht="18" customHeight="1" x14ac:dyDescent="0.2">
      <c r="A5" s="14" t="s">
        <v>17</v>
      </c>
      <c r="B5" s="3" t="s">
        <v>7</v>
      </c>
      <c r="C5" s="29" t="s">
        <v>8</v>
      </c>
      <c r="D5" s="30">
        <v>5243772</v>
      </c>
      <c r="E5" s="30">
        <v>6138531</v>
      </c>
      <c r="F5" s="30">
        <v>7066081</v>
      </c>
      <c r="G5" s="30">
        <v>7338781</v>
      </c>
      <c r="H5" s="30">
        <v>6604903</v>
      </c>
      <c r="I5" s="30">
        <v>4403269</v>
      </c>
      <c r="J5" s="30">
        <v>1834696</v>
      </c>
      <c r="K5" s="30">
        <v>733879</v>
      </c>
      <c r="L5" s="34">
        <v>0</v>
      </c>
    </row>
    <row r="6" spans="1:12" ht="18" customHeight="1" x14ac:dyDescent="0.2">
      <c r="A6" s="11" t="s">
        <v>17</v>
      </c>
      <c r="B6" s="27" t="s">
        <v>15</v>
      </c>
      <c r="C6" s="27" t="s">
        <v>8</v>
      </c>
      <c r="D6" s="12">
        <v>685595</v>
      </c>
      <c r="E6" s="12">
        <v>804415</v>
      </c>
      <c r="F6" s="12">
        <v>927845</v>
      </c>
      <c r="G6" s="12">
        <v>946834</v>
      </c>
      <c r="H6" s="12">
        <v>696834</v>
      </c>
      <c r="I6" s="12">
        <v>696834</v>
      </c>
      <c r="J6" s="12">
        <v>696834</v>
      </c>
      <c r="K6" s="12">
        <v>250000</v>
      </c>
      <c r="L6" s="13">
        <v>0</v>
      </c>
    </row>
    <row r="7" spans="1:12" ht="18" customHeight="1" x14ac:dyDescent="0.2">
      <c r="A7" s="14" t="s">
        <v>9</v>
      </c>
      <c r="B7" s="3" t="s">
        <v>10</v>
      </c>
      <c r="C7" s="29" t="s">
        <v>11</v>
      </c>
      <c r="D7" s="30">
        <v>612335</v>
      </c>
      <c r="E7" s="30">
        <v>860335</v>
      </c>
      <c r="F7" s="30">
        <v>1100335</v>
      </c>
      <c r="G7" s="30">
        <v>1293235</v>
      </c>
      <c r="H7" s="30">
        <v>1173000</v>
      </c>
      <c r="I7" s="30">
        <v>763000</v>
      </c>
      <c r="J7" s="30">
        <v>353000</v>
      </c>
      <c r="K7" s="30">
        <v>50000</v>
      </c>
      <c r="L7" s="34">
        <v>0</v>
      </c>
    </row>
    <row r="8" spans="1:12" ht="18" customHeight="1" x14ac:dyDescent="0.2">
      <c r="A8" s="11" t="s">
        <v>12</v>
      </c>
      <c r="B8" s="27" t="s">
        <v>10</v>
      </c>
      <c r="C8" s="27" t="s">
        <v>13</v>
      </c>
      <c r="D8" s="12">
        <v>265291</v>
      </c>
      <c r="E8" s="12">
        <v>337867</v>
      </c>
      <c r="F8" s="12">
        <v>410443</v>
      </c>
      <c r="G8" s="12">
        <v>483019</v>
      </c>
      <c r="H8" s="12">
        <v>438019</v>
      </c>
      <c r="I8" s="12">
        <v>298019</v>
      </c>
      <c r="J8" s="12">
        <v>153019</v>
      </c>
      <c r="K8" s="12">
        <v>58019</v>
      </c>
      <c r="L8" s="13">
        <v>0</v>
      </c>
    </row>
    <row r="9" spans="1:12" ht="18" customHeight="1" x14ac:dyDescent="0.2">
      <c r="A9" s="14" t="s">
        <v>12</v>
      </c>
      <c r="B9" s="3" t="s">
        <v>10</v>
      </c>
      <c r="C9" s="29" t="s">
        <v>14</v>
      </c>
      <c r="D9" s="30">
        <v>14700</v>
      </c>
      <c r="E9" s="30">
        <v>18600</v>
      </c>
      <c r="F9" s="30">
        <v>22500</v>
      </c>
      <c r="G9" s="30">
        <v>25350</v>
      </c>
      <c r="H9" s="30">
        <v>20280</v>
      </c>
      <c r="I9" s="30">
        <v>15210</v>
      </c>
      <c r="J9" s="30">
        <v>10140</v>
      </c>
      <c r="K9" s="30">
        <v>5070</v>
      </c>
      <c r="L9" s="34">
        <v>0</v>
      </c>
    </row>
    <row r="10" spans="1:12" ht="18" customHeight="1" x14ac:dyDescent="0.2">
      <c r="A10" s="32"/>
      <c r="B10" s="36"/>
      <c r="C10" s="37" t="s">
        <v>18</v>
      </c>
      <c r="D10" s="38">
        <f>SUM(D5:D9)</f>
        <v>6821693</v>
      </c>
      <c r="E10" s="38">
        <f t="shared" ref="E10:L10" si="0">SUM(E5:E9)</f>
        <v>8159748</v>
      </c>
      <c r="F10" s="38">
        <f t="shared" si="0"/>
        <v>9527204</v>
      </c>
      <c r="G10" s="38">
        <f t="shared" si="0"/>
        <v>10087219</v>
      </c>
      <c r="H10" s="38">
        <f t="shared" si="0"/>
        <v>8933036</v>
      </c>
      <c r="I10" s="38">
        <f t="shared" si="0"/>
        <v>6176332</v>
      </c>
      <c r="J10" s="38">
        <f t="shared" si="0"/>
        <v>3047689</v>
      </c>
      <c r="K10" s="38">
        <f t="shared" si="0"/>
        <v>1096968</v>
      </c>
      <c r="L10" s="39">
        <f t="shared" si="0"/>
        <v>0</v>
      </c>
    </row>
    <row r="11" spans="1:12" ht="15.75" customHeight="1" x14ac:dyDescent="0.2">
      <c r="C11" s="29"/>
      <c r="D11" s="30"/>
      <c r="E11" s="30"/>
      <c r="F11" s="30"/>
      <c r="G11" s="30"/>
      <c r="H11" s="30"/>
      <c r="I11" s="30"/>
      <c r="J11" s="30"/>
      <c r="K11" s="30"/>
      <c r="L11" s="30"/>
    </row>
    <row r="12" spans="1:12" ht="13.5" customHeight="1" x14ac:dyDescent="0.2">
      <c r="A12" s="40" t="s">
        <v>37</v>
      </c>
      <c r="B12" s="6"/>
      <c r="C12" s="6"/>
      <c r="D12" s="43" t="s">
        <v>6</v>
      </c>
      <c r="E12" s="6"/>
      <c r="F12" s="6"/>
      <c r="G12" s="6"/>
      <c r="H12" s="6"/>
      <c r="I12" s="6"/>
      <c r="J12" s="6"/>
      <c r="K12" s="6"/>
      <c r="L12" s="7"/>
    </row>
    <row r="13" spans="1:12" ht="18.75" customHeight="1" x14ac:dyDescent="0.2">
      <c r="A13" s="35" t="s">
        <v>38</v>
      </c>
      <c r="B13" s="19" t="s">
        <v>36</v>
      </c>
      <c r="C13" s="42" t="s">
        <v>35</v>
      </c>
      <c r="D13" s="9">
        <v>37103</v>
      </c>
      <c r="E13" s="9">
        <v>37134</v>
      </c>
      <c r="F13" s="9">
        <v>37164</v>
      </c>
      <c r="G13" s="9">
        <v>37195</v>
      </c>
      <c r="H13" s="9">
        <v>37225</v>
      </c>
      <c r="I13" s="9">
        <v>37256</v>
      </c>
      <c r="J13" s="9">
        <v>36922</v>
      </c>
      <c r="K13" s="9">
        <v>36950</v>
      </c>
      <c r="L13" s="10">
        <v>36981</v>
      </c>
    </row>
    <row r="14" spans="1:12" ht="18" customHeight="1" x14ac:dyDescent="0.2">
      <c r="A14" s="14" t="s">
        <v>10</v>
      </c>
      <c r="B14" s="3" t="s">
        <v>23</v>
      </c>
      <c r="C14" s="31" t="s">
        <v>24</v>
      </c>
      <c r="D14" s="30">
        <v>314500</v>
      </c>
      <c r="E14" s="30">
        <v>425500</v>
      </c>
      <c r="F14" s="30">
        <v>518000</v>
      </c>
      <c r="G14" s="30">
        <v>518000</v>
      </c>
      <c r="H14" s="30">
        <v>483000</v>
      </c>
      <c r="I14" s="30">
        <v>355000</v>
      </c>
      <c r="J14" s="30">
        <v>195000</v>
      </c>
      <c r="K14" s="30">
        <v>65000</v>
      </c>
      <c r="L14" s="34">
        <v>0</v>
      </c>
    </row>
    <row r="15" spans="1:12" ht="18" customHeight="1" x14ac:dyDescent="0.2">
      <c r="A15" s="11" t="s">
        <v>10</v>
      </c>
      <c r="B15" s="27" t="s">
        <v>25</v>
      </c>
      <c r="C15" s="41" t="s">
        <v>26</v>
      </c>
      <c r="D15" s="12">
        <v>152567</v>
      </c>
      <c r="E15" s="12">
        <v>202167</v>
      </c>
      <c r="F15" s="12">
        <v>247167</v>
      </c>
      <c r="G15" s="12">
        <v>293667</v>
      </c>
      <c r="H15" s="12">
        <v>268667</v>
      </c>
      <c r="I15" s="12">
        <v>172167</v>
      </c>
      <c r="J15" s="12">
        <v>75667</v>
      </c>
      <c r="K15" s="12">
        <v>25667</v>
      </c>
      <c r="L15" s="13">
        <v>0</v>
      </c>
    </row>
    <row r="16" spans="1:12" ht="18" customHeight="1" x14ac:dyDescent="0.2">
      <c r="A16" s="14" t="s">
        <v>19</v>
      </c>
      <c r="B16" s="3" t="s">
        <v>20</v>
      </c>
      <c r="C16" s="29" t="s">
        <v>8</v>
      </c>
      <c r="D16" s="30">
        <v>32946</v>
      </c>
      <c r="E16" s="30">
        <v>41546</v>
      </c>
      <c r="F16" s="30">
        <v>46546</v>
      </c>
      <c r="G16" s="30">
        <v>46546</v>
      </c>
      <c r="H16" s="30">
        <v>43924</v>
      </c>
      <c r="I16" s="30">
        <v>31624</v>
      </c>
      <c r="J16" s="30">
        <v>18504</v>
      </c>
      <c r="K16" s="30">
        <v>9648</v>
      </c>
      <c r="L16" s="34">
        <v>0</v>
      </c>
    </row>
    <row r="17" spans="1:15" ht="18" customHeight="1" x14ac:dyDescent="0.2">
      <c r="A17" s="11" t="s">
        <v>19</v>
      </c>
      <c r="B17" s="27" t="s">
        <v>21</v>
      </c>
      <c r="C17" s="27" t="s">
        <v>22</v>
      </c>
      <c r="D17" s="12">
        <v>4873</v>
      </c>
      <c r="E17" s="12">
        <v>6445</v>
      </c>
      <c r="F17" s="12">
        <v>7966</v>
      </c>
      <c r="G17" s="12">
        <v>9538</v>
      </c>
      <c r="H17" s="12">
        <v>8998</v>
      </c>
      <c r="I17" s="12">
        <v>6498</v>
      </c>
      <c r="J17" s="12">
        <v>3862</v>
      </c>
      <c r="K17" s="12">
        <v>2118</v>
      </c>
      <c r="L17" s="13">
        <v>0</v>
      </c>
    </row>
    <row r="18" spans="1:15" ht="18" customHeight="1" x14ac:dyDescent="0.2">
      <c r="A18" s="14" t="s">
        <v>29</v>
      </c>
      <c r="B18" s="3" t="s">
        <v>27</v>
      </c>
      <c r="C18" s="29" t="s">
        <v>24</v>
      </c>
      <c r="D18" s="30">
        <v>28028</v>
      </c>
      <c r="E18" s="30">
        <v>13303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4">
        <v>0</v>
      </c>
    </row>
    <row r="19" spans="1:15" ht="18" customHeight="1" x14ac:dyDescent="0.2">
      <c r="A19" s="11" t="s">
        <v>28</v>
      </c>
      <c r="B19" s="27"/>
      <c r="C19" s="27" t="s">
        <v>24</v>
      </c>
      <c r="D19" s="12">
        <v>13152</v>
      </c>
      <c r="E19" s="12">
        <v>16274</v>
      </c>
      <c r="F19" s="12">
        <v>19309</v>
      </c>
      <c r="G19" s="12">
        <v>21672</v>
      </c>
      <c r="H19" s="12">
        <v>20588</v>
      </c>
      <c r="I19" s="12">
        <v>14086</v>
      </c>
      <c r="J19" s="12">
        <v>7584</v>
      </c>
      <c r="K19" s="12">
        <v>2166</v>
      </c>
      <c r="L19" s="13">
        <v>0</v>
      </c>
    </row>
    <row r="20" spans="1:15" ht="18" customHeight="1" x14ac:dyDescent="0.2">
      <c r="A20" s="14" t="s">
        <v>1</v>
      </c>
      <c r="B20" s="3"/>
      <c r="C20" s="29" t="s">
        <v>24</v>
      </c>
      <c r="D20" s="30">
        <v>369499</v>
      </c>
      <c r="E20" s="30">
        <v>378786</v>
      </c>
      <c r="F20" s="30">
        <v>409868</v>
      </c>
      <c r="G20" s="30">
        <v>393164</v>
      </c>
      <c r="H20" s="30">
        <v>339741</v>
      </c>
      <c r="I20" s="30">
        <v>243091</v>
      </c>
      <c r="J20" s="30">
        <v>201131</v>
      </c>
      <c r="K20" s="30">
        <v>137358</v>
      </c>
      <c r="L20" s="34">
        <v>100595</v>
      </c>
    </row>
    <row r="21" spans="1:15" ht="18" customHeight="1" x14ac:dyDescent="0.2">
      <c r="A21" s="11" t="s">
        <v>2</v>
      </c>
      <c r="B21" s="27"/>
      <c r="C21" s="27" t="s">
        <v>24</v>
      </c>
      <c r="D21" s="12">
        <v>258836</v>
      </c>
      <c r="E21" s="12">
        <v>312812</v>
      </c>
      <c r="F21" s="12">
        <v>367412</v>
      </c>
      <c r="G21" s="12">
        <v>390000</v>
      </c>
      <c r="H21" s="12">
        <v>335400</v>
      </c>
      <c r="I21" s="12">
        <v>241800</v>
      </c>
      <c r="J21" s="12">
        <v>148200</v>
      </c>
      <c r="K21" s="12">
        <v>54600</v>
      </c>
      <c r="L21" s="13">
        <v>0</v>
      </c>
    </row>
    <row r="22" spans="1:15" ht="18" customHeight="1" x14ac:dyDescent="0.2">
      <c r="A22" s="14" t="s">
        <v>30</v>
      </c>
      <c r="B22" s="3" t="s">
        <v>21</v>
      </c>
      <c r="C22" s="29" t="s">
        <v>22</v>
      </c>
      <c r="D22" s="30">
        <v>222016</v>
      </c>
      <c r="E22" s="30">
        <v>273110</v>
      </c>
      <c r="F22" s="30">
        <v>322785</v>
      </c>
      <c r="G22" s="30">
        <v>354719</v>
      </c>
      <c r="H22" s="30">
        <v>301511</v>
      </c>
      <c r="I22" s="30">
        <v>248303</v>
      </c>
      <c r="J22" s="30">
        <v>159623</v>
      </c>
      <c r="K22" s="30">
        <v>53207</v>
      </c>
      <c r="L22" s="34">
        <v>0</v>
      </c>
    </row>
    <row r="23" spans="1:15" ht="18" customHeight="1" x14ac:dyDescent="0.2">
      <c r="A23" s="11" t="s">
        <v>30</v>
      </c>
      <c r="B23" s="27"/>
      <c r="C23" s="27" t="s">
        <v>24</v>
      </c>
      <c r="D23" s="12">
        <v>152717</v>
      </c>
      <c r="E23" s="12">
        <v>180145</v>
      </c>
      <c r="F23" s="12">
        <v>195818</v>
      </c>
      <c r="G23" s="12">
        <v>195818</v>
      </c>
      <c r="H23" s="12">
        <v>186027</v>
      </c>
      <c r="I23" s="12">
        <v>127282</v>
      </c>
      <c r="J23" s="12">
        <v>68537</v>
      </c>
      <c r="K23" s="12">
        <v>19582</v>
      </c>
      <c r="L23" s="13">
        <v>0</v>
      </c>
    </row>
    <row r="24" spans="1:15" ht="18" customHeight="1" x14ac:dyDescent="0.2">
      <c r="A24" s="14" t="s">
        <v>31</v>
      </c>
      <c r="B24" s="3" t="s">
        <v>20</v>
      </c>
      <c r="C24" s="29" t="s">
        <v>8</v>
      </c>
      <c r="D24" s="30">
        <v>75990</v>
      </c>
      <c r="E24" s="30">
        <v>86990</v>
      </c>
      <c r="F24" s="30">
        <v>97990</v>
      </c>
      <c r="G24" s="30">
        <v>101990</v>
      </c>
      <c r="H24" s="30">
        <v>86635</v>
      </c>
      <c r="I24" s="30">
        <v>60254</v>
      </c>
      <c r="J24" s="30">
        <v>31673</v>
      </c>
      <c r="K24" s="30">
        <v>11892</v>
      </c>
      <c r="L24" s="34">
        <v>0</v>
      </c>
    </row>
    <row r="25" spans="1:15" ht="18" customHeight="1" x14ac:dyDescent="0.2">
      <c r="A25" s="11" t="s">
        <v>32</v>
      </c>
      <c r="B25" s="27" t="s">
        <v>20</v>
      </c>
      <c r="C25" s="27" t="s">
        <v>8</v>
      </c>
      <c r="D25" s="12">
        <v>22988</v>
      </c>
      <c r="E25" s="12">
        <v>20187</v>
      </c>
      <c r="F25" s="12">
        <v>15410</v>
      </c>
      <c r="G25" s="12">
        <v>15410</v>
      </c>
      <c r="H25" s="12">
        <v>13098</v>
      </c>
      <c r="I25" s="12">
        <v>9708</v>
      </c>
      <c r="J25" s="12">
        <v>6318</v>
      </c>
      <c r="K25" s="12">
        <v>2928</v>
      </c>
      <c r="L25" s="13">
        <v>0</v>
      </c>
    </row>
    <row r="26" spans="1:15" ht="18" customHeight="1" x14ac:dyDescent="0.2">
      <c r="A26" s="32"/>
      <c r="B26" s="36"/>
      <c r="C26" s="37" t="s">
        <v>18</v>
      </c>
      <c r="D26" s="38">
        <f>SUM(D14:D25)</f>
        <v>1648112</v>
      </c>
      <c r="E26" s="38">
        <f t="shared" ref="E26:L26" si="1">SUM(E14:E25)</f>
        <v>1957265</v>
      </c>
      <c r="F26" s="38">
        <f t="shared" si="1"/>
        <v>2248271</v>
      </c>
      <c r="G26" s="38">
        <f t="shared" si="1"/>
        <v>2340524</v>
      </c>
      <c r="H26" s="38">
        <f t="shared" si="1"/>
        <v>2087589</v>
      </c>
      <c r="I26" s="38">
        <f t="shared" si="1"/>
        <v>1509813</v>
      </c>
      <c r="J26" s="38">
        <f t="shared" si="1"/>
        <v>916099</v>
      </c>
      <c r="K26" s="38">
        <f t="shared" si="1"/>
        <v>384166</v>
      </c>
      <c r="L26" s="39">
        <f t="shared" si="1"/>
        <v>100595</v>
      </c>
    </row>
    <row r="27" spans="1:15" ht="15" customHeight="1" x14ac:dyDescent="0.2">
      <c r="C27" s="28"/>
      <c r="D27" s="15"/>
      <c r="E27" s="15"/>
      <c r="F27" s="15"/>
      <c r="G27" s="15"/>
      <c r="H27" s="15"/>
      <c r="I27" s="15"/>
      <c r="J27" s="15"/>
      <c r="K27" s="15"/>
      <c r="L27" s="15"/>
      <c r="O27" s="2"/>
    </row>
    <row r="28" spans="1:15" ht="18.75" customHeight="1" x14ac:dyDescent="0.2">
      <c r="B28" s="32" t="s">
        <v>33</v>
      </c>
      <c r="C28" s="33"/>
      <c r="D28" s="23">
        <f>D26+D10</f>
        <v>8469805</v>
      </c>
      <c r="E28" s="23">
        <f t="shared" ref="E28:L28" si="2">E26+E10</f>
        <v>10117013</v>
      </c>
      <c r="F28" s="23">
        <f t="shared" si="2"/>
        <v>11775475</v>
      </c>
      <c r="G28" s="23">
        <f t="shared" si="2"/>
        <v>12427743</v>
      </c>
      <c r="H28" s="23">
        <f t="shared" si="2"/>
        <v>11020625</v>
      </c>
      <c r="I28" s="23">
        <f t="shared" si="2"/>
        <v>7686145</v>
      </c>
      <c r="J28" s="23">
        <f t="shared" si="2"/>
        <v>3963788</v>
      </c>
      <c r="K28" s="23">
        <f t="shared" si="2"/>
        <v>1481134</v>
      </c>
      <c r="L28" s="24">
        <f t="shared" si="2"/>
        <v>100595</v>
      </c>
      <c r="O28" s="2">
        <f>SUM(H28,I28,J28,K28)</f>
        <v>24151692</v>
      </c>
    </row>
    <row r="29" spans="1:15" ht="15.75" customHeight="1" x14ac:dyDescent="0.2"/>
    <row r="30" spans="1:15" x14ac:dyDescent="0.2">
      <c r="C30" s="5" t="s">
        <v>3</v>
      </c>
      <c r="D30" s="6"/>
      <c r="E30" s="16">
        <v>3.14</v>
      </c>
      <c r="F30" s="16">
        <v>3.19</v>
      </c>
      <c r="G30" s="16">
        <v>3.42</v>
      </c>
      <c r="H30" s="16">
        <v>3.7</v>
      </c>
      <c r="I30" s="16">
        <v>3.82</v>
      </c>
      <c r="J30" s="16">
        <v>3.76</v>
      </c>
      <c r="K30" s="16">
        <v>3.65</v>
      </c>
      <c r="L30" s="17"/>
    </row>
    <row r="31" spans="1:15" x14ac:dyDescent="0.2">
      <c r="C31" s="14"/>
      <c r="D31" s="3"/>
      <c r="E31" s="3"/>
      <c r="F31" s="3"/>
      <c r="G31" s="3"/>
      <c r="H31" s="3"/>
      <c r="I31" s="3"/>
      <c r="J31" s="3"/>
      <c r="K31" s="3"/>
      <c r="L31" s="18"/>
    </row>
    <row r="32" spans="1:15" x14ac:dyDescent="0.2">
      <c r="C32" s="8" t="s">
        <v>4</v>
      </c>
      <c r="D32" s="19"/>
      <c r="E32" s="20">
        <f>E28*E30</f>
        <v>31767420.82</v>
      </c>
      <c r="F32" s="20">
        <f t="shared" ref="F32:K32" si="3">F28*F30</f>
        <v>37563765.25</v>
      </c>
      <c r="G32" s="20">
        <f t="shared" si="3"/>
        <v>42502881.060000002</v>
      </c>
      <c r="H32" s="20">
        <f t="shared" si="3"/>
        <v>40776312.5</v>
      </c>
      <c r="I32" s="20">
        <f t="shared" si="3"/>
        <v>29361073.899999999</v>
      </c>
      <c r="J32" s="20">
        <f t="shared" si="3"/>
        <v>14903842.879999999</v>
      </c>
      <c r="K32" s="20">
        <f t="shared" si="3"/>
        <v>5406139.0999999996</v>
      </c>
      <c r="L32" s="21"/>
    </row>
    <row r="33" spans="3:12" ht="17.25" customHeight="1" x14ac:dyDescent="0.2"/>
    <row r="34" spans="3:12" x14ac:dyDescent="0.2">
      <c r="C34" s="5" t="s">
        <v>5</v>
      </c>
      <c r="D34" s="6"/>
      <c r="E34" s="16">
        <f>(($H$30*$H$28)+($I$30*$I$28)+($J$30*$J$28)+($K$30*$K$28))/$O$28</f>
        <v>3.7449702646092038</v>
      </c>
      <c r="F34" s="16">
        <f t="shared" ref="F34:K34" si="4">(($H$30*$H$28)+($I$30*$I$28)+($J$30*$J$28)+($K$30*$K$28))/$O$28</f>
        <v>3.7449702646092038</v>
      </c>
      <c r="G34" s="16">
        <f t="shared" si="4"/>
        <v>3.7449702646092038</v>
      </c>
      <c r="H34" s="16">
        <f t="shared" si="4"/>
        <v>3.7449702646092038</v>
      </c>
      <c r="I34" s="16">
        <f t="shared" si="4"/>
        <v>3.7449702646092038</v>
      </c>
      <c r="J34" s="16">
        <f t="shared" si="4"/>
        <v>3.7449702646092038</v>
      </c>
      <c r="K34" s="16">
        <f t="shared" si="4"/>
        <v>3.7449702646092038</v>
      </c>
      <c r="L34" s="7"/>
    </row>
    <row r="35" spans="3:12" x14ac:dyDescent="0.2">
      <c r="C35" s="14"/>
      <c r="D35" s="3"/>
      <c r="E35" s="3"/>
      <c r="F35" s="3"/>
      <c r="G35" s="3"/>
      <c r="H35" s="3"/>
      <c r="I35" s="3"/>
      <c r="J35" s="3"/>
      <c r="K35" s="3"/>
      <c r="L35" s="18"/>
    </row>
    <row r="36" spans="3:12" x14ac:dyDescent="0.2">
      <c r="C36" s="8" t="s">
        <v>4</v>
      </c>
      <c r="D36" s="19"/>
      <c r="E36" s="22">
        <f t="shared" ref="E36:K36" si="5">E34*E28</f>
        <v>37887912.851664752</v>
      </c>
      <c r="F36" s="22">
        <f t="shared" si="5"/>
        <v>44098803.726649061</v>
      </c>
      <c r="G36" s="22">
        <f t="shared" si="5"/>
        <v>46541527.991205178</v>
      </c>
      <c r="H36" s="22">
        <f t="shared" si="5"/>
        <v>41271912.922408804</v>
      </c>
      <c r="I36" s="22">
        <f t="shared" si="5"/>
        <v>28784384.474474709</v>
      </c>
      <c r="J36" s="22">
        <f t="shared" si="5"/>
        <v>14844268.195214787</v>
      </c>
      <c r="K36" s="22">
        <f t="shared" si="5"/>
        <v>5546802.7879016884</v>
      </c>
      <c r="L36" s="21"/>
    </row>
  </sheetData>
  <printOptions horizontalCentered="1" verticalCentered="1"/>
  <pageMargins left="0.25" right="0.25" top="0.25" bottom="0.25" header="0.5" footer="0.5"/>
  <pageSetup scale="9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</dc:creator>
  <cp:lastModifiedBy>Felienne</cp:lastModifiedBy>
  <cp:lastPrinted>2001-08-15T12:56:34Z</cp:lastPrinted>
  <dcterms:created xsi:type="dcterms:W3CDTF">2001-08-14T19:25:49Z</dcterms:created>
  <dcterms:modified xsi:type="dcterms:W3CDTF">2014-09-03T10:56:13Z</dcterms:modified>
</cp:coreProperties>
</file>