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45" windowWidth="15030" windowHeight="8865"/>
  </bookViews>
  <sheets>
    <sheet name="DailySummary" sheetId="2900" r:id="rId1"/>
  </sheets>
  <definedNames>
    <definedName name="BeginDate">#REF!</definedName>
    <definedName name="EndDate">#REF!</definedName>
  </definedNames>
  <calcPr calcId="152511"/>
</workbook>
</file>

<file path=xl/calcChain.xml><?xml version="1.0" encoding="utf-8"?>
<calcChain xmlns="http://schemas.openxmlformats.org/spreadsheetml/2006/main">
  <c r="L9" i="2900" l="1"/>
  <c r="Q9" i="2900"/>
  <c r="V9" i="2900"/>
  <c r="L36" i="2900"/>
  <c r="M36" i="2900"/>
  <c r="Q36" i="2900"/>
  <c r="R36" i="2900"/>
  <c r="V36" i="2900"/>
  <c r="W36" i="2900"/>
  <c r="L37" i="2900"/>
  <c r="M37" i="2900"/>
  <c r="Q37" i="2900"/>
  <c r="R37" i="2900"/>
  <c r="V37" i="2900"/>
  <c r="W37" i="2900"/>
  <c r="C55" i="2900"/>
  <c r="D55" i="2900"/>
  <c r="E55" i="2900"/>
  <c r="F55" i="2900"/>
  <c r="G55" i="2900"/>
  <c r="H55" i="2900"/>
  <c r="H56" i="2900" s="1"/>
  <c r="I55" i="2900"/>
  <c r="J55" i="2900"/>
  <c r="K55" i="2900"/>
  <c r="L55" i="2900"/>
  <c r="M55" i="2900"/>
  <c r="N55" i="2900"/>
  <c r="O55" i="2900"/>
  <c r="P55" i="2900"/>
  <c r="Q55" i="2900"/>
  <c r="R55" i="2900"/>
  <c r="S55" i="2900"/>
  <c r="T55" i="2900"/>
  <c r="U55" i="2900"/>
  <c r="V55" i="2900"/>
  <c r="W55" i="2900"/>
  <c r="X55" i="2900"/>
  <c r="Y55" i="2900"/>
  <c r="Z55" i="2900"/>
  <c r="C56" i="2900"/>
  <c r="D56" i="2900"/>
  <c r="E56" i="2900"/>
  <c r="F56" i="2900"/>
  <c r="G56" i="2900"/>
  <c r="I56" i="2900"/>
  <c r="J56" i="2900"/>
  <c r="K56" i="2900"/>
  <c r="L56" i="2900"/>
  <c r="M56" i="2900"/>
  <c r="N56" i="2900"/>
  <c r="O56" i="2900"/>
  <c r="P56" i="2900"/>
  <c r="Q56" i="2900"/>
  <c r="R56" i="2900"/>
  <c r="S56" i="2900"/>
  <c r="T56" i="2900"/>
  <c r="U56" i="2900"/>
  <c r="V56" i="2900"/>
  <c r="W56" i="2900"/>
  <c r="X56" i="2900"/>
  <c r="Y56" i="2900"/>
  <c r="Z56" i="2900"/>
  <c r="C61" i="2900"/>
  <c r="D61" i="2900"/>
  <c r="E61" i="2900"/>
  <c r="F61" i="2900"/>
  <c r="G61" i="2900"/>
  <c r="H61" i="2900"/>
  <c r="I61" i="2900"/>
  <c r="J61" i="2900"/>
  <c r="K61" i="2900"/>
  <c r="L61" i="2900"/>
  <c r="M61" i="2900"/>
  <c r="N61" i="2900"/>
  <c r="O61" i="2900"/>
  <c r="P61" i="2900"/>
  <c r="Q61" i="2900"/>
  <c r="R61" i="2900"/>
  <c r="S61" i="2900"/>
  <c r="T61" i="2900"/>
  <c r="U61" i="2900"/>
  <c r="V61" i="2900"/>
  <c r="W61" i="2900"/>
  <c r="X61" i="2900"/>
  <c r="Y61" i="2900"/>
  <c r="Z61" i="2900"/>
  <c r="C62" i="2900"/>
  <c r="D62" i="2900"/>
  <c r="E62" i="2900"/>
  <c r="F62" i="2900"/>
  <c r="G62" i="2900"/>
  <c r="H62" i="2900"/>
  <c r="I62" i="2900"/>
  <c r="J62" i="2900"/>
  <c r="K62" i="2900"/>
  <c r="L62" i="2900"/>
  <c r="M62" i="2900"/>
  <c r="N62" i="2900"/>
  <c r="O62" i="2900"/>
  <c r="P62" i="2900"/>
  <c r="Q62" i="2900"/>
  <c r="R62" i="2900"/>
  <c r="S62" i="2900"/>
  <c r="T62" i="2900"/>
  <c r="U62" i="2900"/>
  <c r="V62" i="2900"/>
  <c r="W62" i="2900"/>
  <c r="X62" i="2900"/>
  <c r="Y62" i="2900"/>
  <c r="Z62" i="2900"/>
</calcChain>
</file>

<file path=xl/sharedStrings.xml><?xml version="1.0" encoding="utf-8"?>
<sst xmlns="http://schemas.openxmlformats.org/spreadsheetml/2006/main" count="48" uniqueCount="38">
  <si>
    <t>Enron Forecast</t>
  </si>
  <si>
    <t>Actual Load</t>
  </si>
  <si>
    <t>Customer Forecast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</si>
  <si>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</si>
  <si>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</si>
  <si>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</si>
  <si>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</si>
  <si>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</si>
  <si>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</si>
  <si>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</si>
  <si>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</si>
  <si>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</si>
  <si>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</si>
  <si>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</si>
  <si>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</si>
  <si>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</si>
  <si>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</si>
  <si>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</si>
  <si>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</si>
  <si>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</si>
  <si>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</si>
  <si>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</si>
  <si>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</si>
  <si>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</si>
  <si>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</si>
  <si>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</si>
  <si>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</si>
  <si>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Enron Deviation from Customer</t>
  </si>
  <si>
    <t>Enron Deviation From Actual</t>
  </si>
  <si>
    <t>Date:</t>
  </si>
  <si>
    <t>RT</t>
  </si>
  <si>
    <t>DA</t>
  </si>
  <si>
    <t>Zone:</t>
  </si>
  <si>
    <t>A</t>
  </si>
  <si>
    <t>G</t>
  </si>
  <si>
    <t>J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</si>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</sst>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8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/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14" fontId="2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  <xf numFmtId="18" fontId="2" fillId="0" borderId="0" xfId="0" applyNumberFormat="1" applyFont="1"/>
    <xf numFmtId="1" fontId="2" fillId="0" borderId="1" xfId="0" applyNumberFormat="1" applyFont="1" applyBorder="1"/>
    <xf numFmtId="2" fontId="2" fillId="2" borderId="1" xfId="0" applyNumberFormat="1" applyFont="1" applyFill="1" applyBorder="1"/>
    <xf numFmtId="0" fontId="2" fillId="0" borderId="2" xfId="0" applyFont="1" applyBorder="1"/>
    <xf numFmtId="1" fontId="2" fillId="0" borderId="0" xfId="0" applyNumberFormat="1" applyFont="1" applyBorder="1"/>
    <xf numFmtId="0" fontId="2" fillId="2" borderId="2" xfId="0" applyFont="1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2" fontId="2" fillId="2" borderId="2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Border="1"/>
    <xf numFmtId="43" fontId="1" fillId="3" borderId="3" xfId="1" applyFont="1" applyFill="1" applyBorder="1" applyAlignment="1">
      <alignment horizontal="right"/>
    </xf>
    <xf numFmtId="0" fontId="0" fillId="3" borderId="4" xfId="0" applyFill="1" applyBorder="1"/>
    <xf numFmtId="43" fontId="1" fillId="0" borderId="5" xfId="1" applyBorder="1"/>
    <xf numFmtId="0" fontId="0" fillId="3" borderId="6" xfId="0" applyFill="1" applyBorder="1"/>
    <xf numFmtId="43" fontId="1" fillId="0" borderId="7" xfId="1" applyBorder="1"/>
    <xf numFmtId="43" fontId="1" fillId="2" borderId="5" xfId="1" applyFill="1" applyBorder="1"/>
    <xf numFmtId="43" fontId="1" fillId="2" borderId="7" xfId="1" applyFill="1" applyBorder="1"/>
    <xf numFmtId="43" fontId="4" fillId="2" borderId="7" xfId="1" applyFont="1" applyFill="1" applyBorder="1"/>
    <xf numFmtId="43" fontId="5" fillId="2" borderId="7" xfId="1" applyFont="1" applyFill="1" applyBorder="1"/>
    <xf numFmtId="43" fontId="1" fillId="2" borderId="8" xfId="1" applyFill="1" applyBorder="1"/>
    <xf numFmtId="0" fontId="0" fillId="3" borderId="9" xfId="0" applyFill="1" applyBorder="1"/>
    <xf numFmtId="43" fontId="1" fillId="0" borderId="8" xfId="1" applyBorder="1"/>
    <xf numFmtId="178" fontId="1" fillId="0" borderId="0" xfId="1" applyNumberFormat="1"/>
    <xf numFmtId="43" fontId="1" fillId="0" borderId="0" xfId="1"/>
    <xf numFmtId="43" fontId="1" fillId="0" borderId="10" xfId="1" applyBorder="1"/>
    <xf numFmtId="14" fontId="0" fillId="0" borderId="0" xfId="0" applyNumberFormat="1" applyFill="1" applyBorder="1" applyAlignment="1">
      <alignment horizontal="center"/>
    </xf>
    <xf numFmtId="43" fontId="1" fillId="3" borderId="8" xfId="1" applyFont="1" applyFill="1" applyBorder="1" applyAlignment="1">
      <alignment horizontal="right"/>
    </xf>
    <xf numFmtId="43" fontId="1" fillId="0" borderId="4" xfId="1" applyBorder="1"/>
    <xf numFmtId="43" fontId="1" fillId="0" borderId="6" xfId="1" applyBorder="1"/>
    <xf numFmtId="43" fontId="1" fillId="2" borderId="4" xfId="1" applyFill="1" applyBorder="1"/>
    <xf numFmtId="43" fontId="1" fillId="2" borderId="6" xfId="1" applyFill="1" applyBorder="1"/>
    <xf numFmtId="43" fontId="4" fillId="2" borderId="6" xfId="1" applyFont="1" applyFill="1" applyBorder="1"/>
    <xf numFmtId="43" fontId="5" fillId="2" borderId="6" xfId="1" applyFont="1" applyFill="1" applyBorder="1"/>
    <xf numFmtId="43" fontId="1" fillId="2" borderId="9" xfId="1" applyFill="1" applyBorder="1"/>
    <xf numFmtId="43" fontId="1" fillId="0" borderId="9" xfId="1" applyBorder="1"/>
    <xf numFmtId="43" fontId="1" fillId="0" borderId="11" xfId="1" applyBorder="1"/>
    <xf numFmtId="43" fontId="1" fillId="0" borderId="0" xfId="1" applyBorder="1"/>
    <xf numFmtId="43" fontId="1" fillId="0" borderId="3" xfId="1" applyBorder="1"/>
    <xf numFmtId="0" fontId="0" fillId="0" borderId="4" xfId="0" applyBorder="1"/>
    <xf numFmtId="0" fontId="0" fillId="0" borderId="9" xfId="0" applyBorder="1"/>
    <xf numFmtId="0" fontId="3" fillId="0" borderId="0" xfId="0" applyFont="1" applyBorder="1" applyAlignment="1">
      <alignment horizontal="right"/>
    </xf>
    <xf numFmtId="14" fontId="3" fillId="0" borderId="12" xfId="0" applyNumberFormat="1" applyFont="1" applyBorder="1" applyAlignment="1">
      <alignment horizontal="left"/>
    </xf>
    <xf numFmtId="43" fontId="1" fillId="0" borderId="5" xfId="1" applyNumberFormat="1" applyBorder="1"/>
    <xf numFmtId="1" fontId="3" fillId="3" borderId="14" xfId="0" applyNumberFormat="1" applyFont="1" applyFill="1" applyBorder="1" applyAlignment="1">
      <alignment horizontal="right"/>
    </xf>
    <xf numFmtId="1" fontId="3" fillId="3" borderId="15" xfId="0" applyNumberFormat="1" applyFont="1" applyFill="1" applyBorder="1" applyAlignment="1">
      <alignment horizontal="right"/>
    </xf>
    <xf numFmtId="1" fontId="3" fillId="3" borderId="16" xfId="0" applyNumberFormat="1" applyFont="1" applyFill="1" applyBorder="1" applyAlignment="1">
      <alignment horizontal="right"/>
    </xf>
    <xf numFmtId="1" fontId="3" fillId="3" borderId="17" xfId="0" applyNumberFormat="1" applyFont="1" applyFill="1" applyBorder="1" applyAlignment="1">
      <alignment horizontal="right"/>
    </xf>
    <xf numFmtId="1" fontId="2" fillId="0" borderId="18" xfId="0" applyNumberFormat="1" applyFont="1" applyBorder="1"/>
    <xf numFmtId="1" fontId="2" fillId="0" borderId="19" xfId="0" applyNumberFormat="1" applyFont="1" applyBorder="1"/>
    <xf numFmtId="0" fontId="2" fillId="2" borderId="20" xfId="0" applyFont="1" applyFill="1" applyBorder="1"/>
    <xf numFmtId="3" fontId="2" fillId="2" borderId="19" xfId="0" applyNumberFormat="1" applyFont="1" applyFill="1" applyBorder="1"/>
    <xf numFmtId="0" fontId="2" fillId="0" borderId="20" xfId="0" applyFont="1" applyBorder="1"/>
    <xf numFmtId="3" fontId="2" fillId="0" borderId="19" xfId="0" applyNumberFormat="1" applyFont="1" applyBorder="1"/>
    <xf numFmtId="0" fontId="2" fillId="0" borderId="21" xfId="0" applyFont="1" applyBorder="1"/>
    <xf numFmtId="2" fontId="2" fillId="2" borderId="20" xfId="0" applyNumberFormat="1" applyFont="1" applyFill="1" applyBorder="1"/>
    <xf numFmtId="2" fontId="2" fillId="2" borderId="19" xfId="0" applyNumberFormat="1" applyFont="1" applyFill="1" applyBorder="1"/>
    <xf numFmtId="2" fontId="2" fillId="0" borderId="22" xfId="0" applyNumberFormat="1" applyFont="1" applyBorder="1"/>
    <xf numFmtId="2" fontId="2" fillId="0" borderId="23" xfId="0" applyNumberFormat="1" applyFont="1" applyBorder="1" applyAlignment="1">
      <alignment horizontal="right"/>
    </xf>
    <xf numFmtId="2" fontId="2" fillId="0" borderId="24" xfId="0" applyNumberFormat="1" applyFont="1" applyBorder="1"/>
    <xf numFmtId="2" fontId="2" fillId="0" borderId="25" xfId="0" applyNumberFormat="1" applyFont="1" applyBorder="1"/>
    <xf numFmtId="0" fontId="0" fillId="0" borderId="2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3" borderId="5" xfId="0" applyNumberFormat="1" applyFill="1" applyBorder="1" applyAlignment="1">
      <alignment horizontal="center"/>
    </xf>
    <xf numFmtId="0" fontId="0" fillId="0" borderId="13" xfId="0" applyBorder="1" applyAlignment="1">
      <alignment horizontal="center"/>
    </xf>
  </cellXfs>
  <cellStyles count="2">
    <cellStyle name="Comma" xfId="1" builtinId="3"/>
    <cellStyle name="Normal" xfId="0" builtinId="0"/>
  </cellStyles>
  <dxfs count="1"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CCFF33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Forecasted vs. Actual Load</a:t>
            </a:r>
          </a:p>
        </c:rich>
      </c:tx>
      <c:layout>
        <c:manualLayout>
          <c:xMode val="edge"/>
          <c:yMode val="edge"/>
          <c:x val="0.27115813519642745"/>
          <c:y val="2.7157410073401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32516997585661"/>
          <c:y val="0.13259206094660728"/>
          <c:w val="0.63776393398199738"/>
          <c:h val="0.75721249263484147"/>
        </c:manualLayout>
      </c:layout>
      <c:lineChart>
        <c:grouping val="standard"/>
        <c:varyColors val="0"/>
        <c:ser>
          <c:idx val="0"/>
          <c:order val="0"/>
          <c:tx>
            <c:v>ENE</c:v>
          </c:tx>
          <c:spPr>
            <a:ln w="25400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strRef>
              <c:f>DailySummary!$C$54:$Z$56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DailySummary!$C$57:$Z$57</c:f>
              <c:numCache>
                <c:formatCode>#,##0</c:formatCode>
                <c:ptCount val="24"/>
                <c:pt idx="0">
                  <c:v>15805.077596867448</c:v>
                </c:pt>
                <c:pt idx="1">
                  <c:v>15205.550894420727</c:v>
                </c:pt>
                <c:pt idx="2">
                  <c:v>14911.135693713553</c:v>
                </c:pt>
                <c:pt idx="3">
                  <c:v>14924.843444257003</c:v>
                </c:pt>
                <c:pt idx="4">
                  <c:v>15716.184520525494</c:v>
                </c:pt>
                <c:pt idx="5">
                  <c:v>17292.605181300438</c:v>
                </c:pt>
                <c:pt idx="6">
                  <c:v>19274.086341175629</c:v>
                </c:pt>
                <c:pt idx="7">
                  <c:v>20804.462415861777</c:v>
                </c:pt>
                <c:pt idx="8">
                  <c:v>21940.261236803519</c:v>
                </c:pt>
                <c:pt idx="9">
                  <c:v>22718.904287950747</c:v>
                </c:pt>
                <c:pt idx="10">
                  <c:v>23198.9077533932</c:v>
                </c:pt>
                <c:pt idx="11">
                  <c:v>23435.066450324503</c:v>
                </c:pt>
                <c:pt idx="12">
                  <c:v>23710.330540829156</c:v>
                </c:pt>
                <c:pt idx="13">
                  <c:v>23815.687120647228</c:v>
                </c:pt>
                <c:pt idx="14">
                  <c:v>23821.155563977085</c:v>
                </c:pt>
                <c:pt idx="15">
                  <c:v>23774.641836472838</c:v>
                </c:pt>
                <c:pt idx="16">
                  <c:v>23399.635747157576</c:v>
                </c:pt>
                <c:pt idx="17">
                  <c:v>22574.336546043516</c:v>
                </c:pt>
                <c:pt idx="18">
                  <c:v>22396.680763862838</c:v>
                </c:pt>
                <c:pt idx="19">
                  <c:v>22368.506276367938</c:v>
                </c:pt>
                <c:pt idx="20">
                  <c:v>21491.435957321843</c:v>
                </c:pt>
                <c:pt idx="21">
                  <c:v>20035.15349183324</c:v>
                </c:pt>
                <c:pt idx="22">
                  <c:v>18171.992316295062</c:v>
                </c:pt>
                <c:pt idx="23">
                  <c:v>16674.041042953202</c:v>
                </c:pt>
              </c:numCache>
            </c:numRef>
          </c:val>
          <c:smooth val="0"/>
        </c:ser>
        <c:ser>
          <c:idx val="1"/>
          <c:order val="1"/>
          <c:tx>
            <c:v>CLF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strRef>
              <c:f>DailySummary!$C$54:$Z$56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DailySummary!$C$58:$Z$58</c:f>
              <c:numCache>
                <c:formatCode>#,##0</c:formatCode>
                <c:ptCount val="24"/>
                <c:pt idx="0">
                  <c:v>15356</c:v>
                </c:pt>
                <c:pt idx="1">
                  <c:v>14771</c:v>
                </c:pt>
                <c:pt idx="2">
                  <c:v>14384</c:v>
                </c:pt>
                <c:pt idx="3">
                  <c:v>14155</c:v>
                </c:pt>
                <c:pt idx="4">
                  <c:v>14193</c:v>
                </c:pt>
                <c:pt idx="5">
                  <c:v>14125</c:v>
                </c:pt>
                <c:pt idx="6">
                  <c:v>14832</c:v>
                </c:pt>
                <c:pt idx="7">
                  <c:v>16295</c:v>
                </c:pt>
                <c:pt idx="8">
                  <c:v>17584</c:v>
                </c:pt>
                <c:pt idx="9">
                  <c:v>18634</c:v>
                </c:pt>
                <c:pt idx="10">
                  <c:v>19425</c:v>
                </c:pt>
                <c:pt idx="11">
                  <c:v>20019</c:v>
                </c:pt>
                <c:pt idx="12">
                  <c:v>20287</c:v>
                </c:pt>
                <c:pt idx="13">
                  <c:v>20414</c:v>
                </c:pt>
                <c:pt idx="14">
                  <c:v>20468</c:v>
                </c:pt>
                <c:pt idx="15">
                  <c:v>20598</c:v>
                </c:pt>
                <c:pt idx="16">
                  <c:v>20605</c:v>
                </c:pt>
                <c:pt idx="17">
                  <c:v>20361</c:v>
                </c:pt>
                <c:pt idx="18">
                  <c:v>20251</c:v>
                </c:pt>
                <c:pt idx="19">
                  <c:v>20651</c:v>
                </c:pt>
                <c:pt idx="20">
                  <c:v>20700</c:v>
                </c:pt>
                <c:pt idx="21">
                  <c:v>19486</c:v>
                </c:pt>
                <c:pt idx="22">
                  <c:v>18041</c:v>
                </c:pt>
                <c:pt idx="23">
                  <c:v>16159</c:v>
                </c:pt>
              </c:numCache>
            </c:numRef>
          </c:val>
          <c:smooth val="0"/>
        </c:ser>
        <c:ser>
          <c:idx val="2"/>
          <c:order val="2"/>
          <c:tx>
            <c:v>Actual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DailySummary!$C$54:$Z$56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DailySummary!$C$59:$Z$59</c:f>
              <c:numCache>
                <c:formatCode>#,##0</c:formatCode>
                <c:ptCount val="24"/>
                <c:pt idx="0">
                  <c:v>16654</c:v>
                </c:pt>
                <c:pt idx="1">
                  <c:v>16068</c:v>
                </c:pt>
                <c:pt idx="2">
                  <c:v>15684</c:v>
                </c:pt>
                <c:pt idx="3">
                  <c:v>15528</c:v>
                </c:pt>
                <c:pt idx="4">
                  <c:v>15565</c:v>
                </c:pt>
                <c:pt idx="5">
                  <c:v>15604</c:v>
                </c:pt>
                <c:pt idx="6">
                  <c:v>16163</c:v>
                </c:pt>
                <c:pt idx="7">
                  <c:v>17260</c:v>
                </c:pt>
                <c:pt idx="8">
                  <c:v>18377</c:v>
                </c:pt>
                <c:pt idx="9">
                  <c:v>19325</c:v>
                </c:pt>
                <c:pt idx="10">
                  <c:v>19933</c:v>
                </c:pt>
                <c:pt idx="11">
                  <c:v>20233</c:v>
                </c:pt>
                <c:pt idx="12">
                  <c:v>20359</c:v>
                </c:pt>
                <c:pt idx="13">
                  <c:v>20363</c:v>
                </c:pt>
                <c:pt idx="14">
                  <c:v>20379</c:v>
                </c:pt>
                <c:pt idx="15">
                  <c:v>20461</c:v>
                </c:pt>
                <c:pt idx="16">
                  <c:v>20567</c:v>
                </c:pt>
                <c:pt idx="17">
                  <c:v>20544</c:v>
                </c:pt>
                <c:pt idx="18">
                  <c:v>20601</c:v>
                </c:pt>
                <c:pt idx="19">
                  <c:v>21277</c:v>
                </c:pt>
                <c:pt idx="20">
                  <c:v>21183</c:v>
                </c:pt>
                <c:pt idx="21">
                  <c:v>20302</c:v>
                </c:pt>
                <c:pt idx="22">
                  <c:v>18911</c:v>
                </c:pt>
                <c:pt idx="23">
                  <c:v>17463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48816"/>
        <c:axId val="141249376"/>
      </c:lineChart>
      <c:catAx>
        <c:axId val="14124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4937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41249376"/>
        <c:scaling>
          <c:orientation val="minMax"/>
          <c:min val="1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4881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432073099713943"/>
          <c:y val="0.46167597124782533"/>
          <c:w val="0.16486414619942788"/>
          <c:h val="0.107032145583405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0</xdr:rowOff>
    </xdr:from>
    <xdr:to>
      <xdr:col>7</xdr:col>
      <xdr:colOff>409575</xdr:colOff>
      <xdr:row>47</xdr:row>
      <xdr:rowOff>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</xdr:row>
          <xdr:rowOff>9525</xdr:rowOff>
        </xdr:from>
        <xdr:to>
          <xdr:col>6</xdr:col>
          <xdr:colOff>342900</xdr:colOff>
          <xdr:row>4</xdr:row>
          <xdr:rowOff>85725</xdr:rowOff>
        </xdr:to>
        <xdr:sp macro="" textlink="">
          <xdr:nvSpPr>
            <xdr:cNvPr id="2057" name="cmdRefresh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Z69"/>
  <sheetViews>
    <sheetView tabSelected="1" zoomScale="75" workbookViewId="0">
      <selection activeCell="Q39" sqref="Q39"/>
    </sheetView>
  </sheetViews>
  <sheetFormatPr defaultRowHeight="11.25" x14ac:dyDescent="0.2"/>
  <cols>
    <col min="1" max="1" width="9.140625" style="1"/>
    <col min="2" max="2" width="14.28515625" style="1" customWidth="1"/>
    <col min="3" max="26" width="7.28515625" style="1" customWidth="1"/>
    <col min="27" max="16384" width="9.140625" style="1"/>
  </cols>
  <sheetData>
    <row r="1" spans="1:23" ht="12" thickBot="1" x14ac:dyDescent="0.25"/>
    <row r="2" spans="1:23" ht="12.75" thickTop="1" thickBot="1" x14ac:dyDescent="0.25">
      <c r="A2" s="45" t="s">
        <v>29</v>
      </c>
      <c r="B2" s="46">
        <v>37115</v>
      </c>
    </row>
    <row r="3" spans="1:23" ht="12" thickTop="1" x14ac:dyDescent="0.2">
      <c r="B3" s="2"/>
    </row>
    <row r="4" spans="1:23" x14ac:dyDescent="0.2">
      <c r="B4" s="2"/>
    </row>
    <row r="5" spans="1:23" x14ac:dyDescent="0.2">
      <c r="B5" s="2"/>
    </row>
    <row r="6" spans="1:23" x14ac:dyDescent="0.2">
      <c r="B6" s="2"/>
    </row>
    <row r="7" spans="1:23" x14ac:dyDescent="0.2">
      <c r="B7" s="2"/>
    </row>
    <row r="8" spans="1:23" x14ac:dyDescent="0.2">
      <c r="B8" s="2"/>
    </row>
    <row r="9" spans="1:23" ht="12.75" x14ac:dyDescent="0.2">
      <c r="K9" s="43" t="s">
        <v>32</v>
      </c>
      <c r="L9" s="68">
        <f>B2</f>
        <v>37115</v>
      </c>
      <c r="M9" s="69"/>
      <c r="N9" s="30"/>
      <c r="P9" s="43" t="s">
        <v>32</v>
      </c>
      <c r="Q9" s="68">
        <f>B2</f>
        <v>37115</v>
      </c>
      <c r="R9" s="69"/>
      <c r="U9" s="43" t="s">
        <v>32</v>
      </c>
      <c r="V9" s="68">
        <f>B2</f>
        <v>37115</v>
      </c>
      <c r="W9" s="69"/>
    </row>
    <row r="10" spans="1:23" ht="12.75" x14ac:dyDescent="0.2">
      <c r="K10" s="44" t="s">
        <v>33</v>
      </c>
      <c r="L10" s="31" t="s">
        <v>30</v>
      </c>
      <c r="M10" s="15" t="s">
        <v>31</v>
      </c>
      <c r="P10" s="44" t="s">
        <v>34</v>
      </c>
      <c r="Q10" s="31" t="s">
        <v>30</v>
      </c>
      <c r="R10" s="15" t="s">
        <v>31</v>
      </c>
      <c r="U10" s="44" t="s">
        <v>35</v>
      </c>
      <c r="V10" s="31" t="s">
        <v>30</v>
      </c>
      <c r="W10" s="15" t="s">
        <v>31</v>
      </c>
    </row>
    <row r="11" spans="1:23" ht="12.75" x14ac:dyDescent="0.2">
      <c r="K11" s="16">
        <v>100</v>
      </c>
      <c r="L11" s="47">
        <v>31.01</v>
      </c>
      <c r="M11" s="32">
        <v>26.5</v>
      </c>
      <c r="P11" s="16">
        <v>100</v>
      </c>
      <c r="Q11" s="17">
        <v>33.92</v>
      </c>
      <c r="R11" s="32">
        <v>30</v>
      </c>
      <c r="U11" s="16">
        <v>100</v>
      </c>
      <c r="V11" s="17">
        <v>35.130000000000003</v>
      </c>
      <c r="W11" s="32">
        <v>34.81</v>
      </c>
    </row>
    <row r="12" spans="1:23" ht="12.75" x14ac:dyDescent="0.2">
      <c r="K12" s="18">
        <v>200</v>
      </c>
      <c r="L12" s="19">
        <v>32.74</v>
      </c>
      <c r="M12" s="33">
        <v>22.84</v>
      </c>
      <c r="P12" s="18">
        <v>200</v>
      </c>
      <c r="Q12" s="19">
        <v>35.590000000000003</v>
      </c>
      <c r="R12" s="33">
        <v>25.42</v>
      </c>
      <c r="U12" s="18">
        <v>200</v>
      </c>
      <c r="V12" s="19">
        <v>36.880000000000003</v>
      </c>
      <c r="W12" s="33">
        <v>30.53</v>
      </c>
    </row>
    <row r="13" spans="1:23" ht="12.75" x14ac:dyDescent="0.2">
      <c r="K13" s="18">
        <v>300</v>
      </c>
      <c r="L13" s="19">
        <v>19.170000000000002</v>
      </c>
      <c r="M13" s="33">
        <v>22.15</v>
      </c>
      <c r="P13" s="18">
        <v>300</v>
      </c>
      <c r="Q13" s="19">
        <v>20.91</v>
      </c>
      <c r="R13" s="33">
        <v>24.39</v>
      </c>
      <c r="U13" s="18">
        <v>300</v>
      </c>
      <c r="V13" s="19">
        <v>21.7</v>
      </c>
      <c r="W13" s="33">
        <v>29.48</v>
      </c>
    </row>
    <row r="14" spans="1:23" ht="12.75" x14ac:dyDescent="0.2">
      <c r="K14" s="18">
        <v>400</v>
      </c>
      <c r="L14" s="19">
        <v>32.42</v>
      </c>
      <c r="M14" s="33">
        <v>21.93</v>
      </c>
      <c r="P14" s="18">
        <v>400</v>
      </c>
      <c r="Q14" s="19">
        <v>35.72</v>
      </c>
      <c r="R14" s="33">
        <v>24.06</v>
      </c>
      <c r="U14" s="18">
        <v>400</v>
      </c>
      <c r="V14" s="19">
        <v>37.049999999999997</v>
      </c>
      <c r="W14" s="33">
        <v>29.24</v>
      </c>
    </row>
    <row r="15" spans="1:23" ht="12.75" x14ac:dyDescent="0.2">
      <c r="K15" s="18">
        <v>500</v>
      </c>
      <c r="L15" s="19">
        <v>30.09</v>
      </c>
      <c r="M15" s="33">
        <v>22.24</v>
      </c>
      <c r="P15" s="18">
        <v>500</v>
      </c>
      <c r="Q15" s="19">
        <v>33.15</v>
      </c>
      <c r="R15" s="33">
        <v>24.7</v>
      </c>
      <c r="U15" s="18">
        <v>500</v>
      </c>
      <c r="V15" s="19">
        <v>34.39</v>
      </c>
      <c r="W15" s="33">
        <v>29.71</v>
      </c>
    </row>
    <row r="16" spans="1:23" ht="12.75" x14ac:dyDescent="0.2">
      <c r="K16" s="18">
        <v>600</v>
      </c>
      <c r="L16" s="19">
        <v>23.87</v>
      </c>
      <c r="M16" s="33">
        <v>21.82</v>
      </c>
      <c r="P16" s="18">
        <v>600</v>
      </c>
      <c r="Q16" s="19">
        <v>26.16</v>
      </c>
      <c r="R16" s="33">
        <v>24.15</v>
      </c>
      <c r="U16" s="18">
        <v>600</v>
      </c>
      <c r="V16" s="19">
        <v>27.2</v>
      </c>
      <c r="W16" s="33">
        <v>24.56</v>
      </c>
    </row>
    <row r="17" spans="11:23" ht="12.75" x14ac:dyDescent="0.2">
      <c r="K17" s="18">
        <v>700</v>
      </c>
      <c r="L17" s="19">
        <v>28.17</v>
      </c>
      <c r="M17" s="33">
        <v>28.9</v>
      </c>
      <c r="P17" s="18">
        <v>700</v>
      </c>
      <c r="Q17" s="19">
        <v>31.42</v>
      </c>
      <c r="R17" s="33">
        <v>33.549999999999997</v>
      </c>
      <c r="U17" s="18">
        <v>700</v>
      </c>
      <c r="V17" s="19">
        <v>32.81</v>
      </c>
      <c r="W17" s="33">
        <v>34.08</v>
      </c>
    </row>
    <row r="18" spans="11:23" ht="12.75" x14ac:dyDescent="0.2">
      <c r="K18" s="18">
        <v>800</v>
      </c>
      <c r="L18" s="20">
        <v>28.99</v>
      </c>
      <c r="M18" s="34">
        <v>32.32</v>
      </c>
      <c r="P18" s="18">
        <v>800</v>
      </c>
      <c r="Q18" s="20">
        <v>32.56</v>
      </c>
      <c r="R18" s="34">
        <v>38.04</v>
      </c>
      <c r="U18" s="18">
        <v>800</v>
      </c>
      <c r="V18" s="20">
        <v>34.1</v>
      </c>
      <c r="W18" s="34">
        <v>38.67</v>
      </c>
    </row>
    <row r="19" spans="11:23" ht="12.75" x14ac:dyDescent="0.2">
      <c r="K19" s="18">
        <v>900</v>
      </c>
      <c r="L19" s="21">
        <v>30.64</v>
      </c>
      <c r="M19" s="35">
        <v>33.229999999999997</v>
      </c>
      <c r="P19" s="18">
        <v>900</v>
      </c>
      <c r="Q19" s="21">
        <v>34.78</v>
      </c>
      <c r="R19" s="35">
        <v>40.159999999999997</v>
      </c>
      <c r="U19" s="18">
        <v>900</v>
      </c>
      <c r="V19" s="21">
        <v>36.36</v>
      </c>
      <c r="W19" s="35">
        <v>40.880000000000003</v>
      </c>
    </row>
    <row r="20" spans="11:23" ht="12.75" x14ac:dyDescent="0.2">
      <c r="K20" s="18">
        <v>1000</v>
      </c>
      <c r="L20" s="21">
        <v>30.27</v>
      </c>
      <c r="M20" s="35">
        <v>33.67</v>
      </c>
      <c r="P20" s="18">
        <v>1000</v>
      </c>
      <c r="Q20" s="21">
        <v>34.81</v>
      </c>
      <c r="R20" s="35">
        <v>41.26</v>
      </c>
      <c r="U20" s="18">
        <v>1000</v>
      </c>
      <c r="V20" s="21">
        <v>36.43</v>
      </c>
      <c r="W20" s="35">
        <v>41.95</v>
      </c>
    </row>
    <row r="21" spans="11:23" ht="12.75" x14ac:dyDescent="0.2">
      <c r="K21" s="18">
        <v>1100</v>
      </c>
      <c r="L21" s="22">
        <v>31.9</v>
      </c>
      <c r="M21" s="36">
        <v>35.79</v>
      </c>
      <c r="P21" s="18">
        <v>1100</v>
      </c>
      <c r="Q21" s="22">
        <v>36.880000000000003</v>
      </c>
      <c r="R21" s="36">
        <v>44.28</v>
      </c>
      <c r="U21" s="18">
        <v>1100</v>
      </c>
      <c r="V21" s="22">
        <v>38.64</v>
      </c>
      <c r="W21" s="36">
        <v>44.92</v>
      </c>
    </row>
    <row r="22" spans="11:23" ht="12.75" x14ac:dyDescent="0.2">
      <c r="K22" s="18">
        <v>1200</v>
      </c>
      <c r="L22" s="22">
        <v>30.58</v>
      </c>
      <c r="M22" s="36">
        <v>36.020000000000003</v>
      </c>
      <c r="P22" s="18">
        <v>1200</v>
      </c>
      <c r="Q22" s="22">
        <v>35.29</v>
      </c>
      <c r="R22" s="36">
        <v>44.76</v>
      </c>
      <c r="U22" s="18">
        <v>1200</v>
      </c>
      <c r="V22" s="22">
        <v>37</v>
      </c>
      <c r="W22" s="36">
        <v>45.47</v>
      </c>
    </row>
    <row r="23" spans="11:23" ht="12.75" x14ac:dyDescent="0.2">
      <c r="K23" s="18">
        <v>1300</v>
      </c>
      <c r="L23" s="23">
        <v>32.590000000000003</v>
      </c>
      <c r="M23" s="37">
        <v>36.369999999999997</v>
      </c>
      <c r="P23" s="18">
        <v>1300</v>
      </c>
      <c r="Q23" s="23">
        <v>37.61</v>
      </c>
      <c r="R23" s="37">
        <v>45.03</v>
      </c>
      <c r="U23" s="18">
        <v>1300</v>
      </c>
      <c r="V23" s="23">
        <v>39.47</v>
      </c>
      <c r="W23" s="37">
        <v>45.73</v>
      </c>
    </row>
    <row r="24" spans="11:23" ht="12.75" x14ac:dyDescent="0.2">
      <c r="K24" s="18">
        <v>1400</v>
      </c>
      <c r="L24" s="23">
        <v>33.520000000000003</v>
      </c>
      <c r="M24" s="37">
        <v>36.39</v>
      </c>
      <c r="P24" s="18">
        <v>1400</v>
      </c>
      <c r="Q24" s="23">
        <v>38.67</v>
      </c>
      <c r="R24" s="37">
        <v>45.18</v>
      </c>
      <c r="U24" s="18">
        <v>1400</v>
      </c>
      <c r="V24" s="23">
        <v>40.590000000000003</v>
      </c>
      <c r="W24" s="37">
        <v>45.87</v>
      </c>
    </row>
    <row r="25" spans="11:23" ht="12.75" x14ac:dyDescent="0.2">
      <c r="K25" s="18">
        <v>1500</v>
      </c>
      <c r="L25" s="23">
        <v>35.72</v>
      </c>
      <c r="M25" s="37">
        <v>36.36</v>
      </c>
      <c r="P25" s="18">
        <v>1500</v>
      </c>
      <c r="Q25" s="23">
        <v>41.15</v>
      </c>
      <c r="R25" s="37">
        <v>45.05</v>
      </c>
      <c r="U25" s="18">
        <v>1500</v>
      </c>
      <c r="V25" s="23">
        <v>43.05</v>
      </c>
      <c r="W25" s="37">
        <v>45.74</v>
      </c>
    </row>
    <row r="26" spans="11:23" ht="12.75" x14ac:dyDescent="0.2">
      <c r="K26" s="18">
        <v>1600</v>
      </c>
      <c r="L26" s="23">
        <v>35.25</v>
      </c>
      <c r="M26" s="37">
        <v>36.46</v>
      </c>
      <c r="P26" s="18">
        <v>1600</v>
      </c>
      <c r="Q26" s="23">
        <v>40.29</v>
      </c>
      <c r="R26" s="37">
        <v>45.44</v>
      </c>
      <c r="U26" s="18">
        <v>1600</v>
      </c>
      <c r="V26" s="23">
        <v>41.97</v>
      </c>
      <c r="W26" s="37">
        <v>46.03</v>
      </c>
    </row>
    <row r="27" spans="11:23" ht="12.75" x14ac:dyDescent="0.2">
      <c r="K27" s="18">
        <v>1700</v>
      </c>
      <c r="L27" s="23">
        <v>32.049999999999997</v>
      </c>
      <c r="M27" s="37">
        <v>36.520000000000003</v>
      </c>
      <c r="P27" s="18">
        <v>1700</v>
      </c>
      <c r="Q27" s="23">
        <v>36.869999999999997</v>
      </c>
      <c r="R27" s="37">
        <v>45.48</v>
      </c>
      <c r="U27" s="18">
        <v>1700</v>
      </c>
      <c r="V27" s="23">
        <v>38.549999999999997</v>
      </c>
      <c r="W27" s="37">
        <v>46.06</v>
      </c>
    </row>
    <row r="28" spans="11:23" ht="12.75" x14ac:dyDescent="0.2">
      <c r="K28" s="18">
        <v>1800</v>
      </c>
      <c r="L28" s="23">
        <v>35.21</v>
      </c>
      <c r="M28" s="37">
        <v>36.65</v>
      </c>
      <c r="P28" s="18">
        <v>1800</v>
      </c>
      <c r="Q28" s="23">
        <v>40.49</v>
      </c>
      <c r="R28" s="37">
        <v>45.05</v>
      </c>
      <c r="U28" s="18">
        <v>1800</v>
      </c>
      <c r="V28" s="23">
        <v>42.32</v>
      </c>
      <c r="W28" s="37">
        <v>45.62</v>
      </c>
    </row>
    <row r="29" spans="11:23" ht="12.75" x14ac:dyDescent="0.2">
      <c r="K29" s="18">
        <v>1900</v>
      </c>
      <c r="L29" s="21">
        <v>37.56</v>
      </c>
      <c r="M29" s="35">
        <v>37.43</v>
      </c>
      <c r="P29" s="18">
        <v>1900</v>
      </c>
      <c r="Q29" s="21">
        <v>42.95</v>
      </c>
      <c r="R29" s="35">
        <v>45.49</v>
      </c>
      <c r="U29" s="18">
        <v>1900</v>
      </c>
      <c r="V29" s="21">
        <v>44.77</v>
      </c>
      <c r="W29" s="35">
        <v>46.06</v>
      </c>
    </row>
    <row r="30" spans="11:23" ht="12.75" x14ac:dyDescent="0.2">
      <c r="K30" s="18">
        <v>2000</v>
      </c>
      <c r="L30" s="21">
        <v>40.5</v>
      </c>
      <c r="M30" s="35">
        <v>38.86</v>
      </c>
      <c r="P30" s="18">
        <v>2000</v>
      </c>
      <c r="Q30" s="21">
        <v>46.03</v>
      </c>
      <c r="R30" s="35">
        <v>47.44</v>
      </c>
      <c r="U30" s="18">
        <v>2000</v>
      </c>
      <c r="V30" s="21">
        <v>48.02</v>
      </c>
      <c r="W30" s="35">
        <v>48.09</v>
      </c>
    </row>
    <row r="31" spans="11:23" ht="12.75" x14ac:dyDescent="0.2">
      <c r="K31" s="18">
        <v>2100</v>
      </c>
      <c r="L31" s="21">
        <v>40.94</v>
      </c>
      <c r="M31" s="35">
        <v>38.880000000000003</v>
      </c>
      <c r="P31" s="18">
        <v>2100</v>
      </c>
      <c r="Q31" s="21">
        <v>46.62</v>
      </c>
      <c r="R31" s="35">
        <v>46.92</v>
      </c>
      <c r="U31" s="18">
        <v>2100</v>
      </c>
      <c r="V31" s="21">
        <v>48.65</v>
      </c>
      <c r="W31" s="35">
        <v>47.54</v>
      </c>
    </row>
    <row r="32" spans="11:23" ht="12.75" x14ac:dyDescent="0.2">
      <c r="K32" s="18">
        <v>2200</v>
      </c>
      <c r="L32" s="21">
        <v>36.72</v>
      </c>
      <c r="M32" s="35">
        <v>37.380000000000003</v>
      </c>
      <c r="P32" s="18">
        <v>2200</v>
      </c>
      <c r="Q32" s="21">
        <v>41.93</v>
      </c>
      <c r="R32" s="35">
        <v>44.29</v>
      </c>
      <c r="U32" s="18">
        <v>2200</v>
      </c>
      <c r="V32" s="21">
        <v>43.78</v>
      </c>
      <c r="W32" s="35">
        <v>44.9</v>
      </c>
    </row>
    <row r="33" spans="11:24" ht="12.75" x14ac:dyDescent="0.2">
      <c r="K33" s="18">
        <v>2300</v>
      </c>
      <c r="L33" s="24">
        <v>33.630000000000003</v>
      </c>
      <c r="M33" s="38">
        <v>35.340000000000003</v>
      </c>
      <c r="P33" s="18">
        <v>2300</v>
      </c>
      <c r="Q33" s="24">
        <v>37.53</v>
      </c>
      <c r="R33" s="38">
        <v>40.44</v>
      </c>
      <c r="U33" s="18">
        <v>2300</v>
      </c>
      <c r="V33" s="24">
        <v>38.950000000000003</v>
      </c>
      <c r="W33" s="38">
        <v>41.56</v>
      </c>
    </row>
    <row r="34" spans="11:24" ht="12.75" x14ac:dyDescent="0.2">
      <c r="K34" s="25">
        <v>2400</v>
      </c>
      <c r="L34" s="26">
        <v>20.99</v>
      </c>
      <c r="M34" s="39">
        <v>30.1</v>
      </c>
      <c r="P34" s="25">
        <v>2400</v>
      </c>
      <c r="Q34" s="26">
        <v>23.07</v>
      </c>
      <c r="R34" s="39">
        <v>34.049999999999997</v>
      </c>
      <c r="U34" s="25">
        <v>2400</v>
      </c>
      <c r="V34" s="26">
        <v>23.8</v>
      </c>
      <c r="W34" s="39">
        <v>37.32</v>
      </c>
    </row>
    <row r="35" spans="11:24" ht="12.75" x14ac:dyDescent="0.2">
      <c r="K35"/>
      <c r="L35" s="27"/>
      <c r="M35" s="28"/>
      <c r="N35" s="28"/>
      <c r="P35"/>
      <c r="Q35" s="27"/>
      <c r="R35" s="28"/>
      <c r="U35"/>
      <c r="V35" s="27"/>
      <c r="W35" s="28"/>
    </row>
    <row r="36" spans="11:24" ht="12.75" x14ac:dyDescent="0.2">
      <c r="K36" s="65" t="s">
        <v>36</v>
      </c>
      <c r="L36" s="40">
        <f>MAX(L11:L34)</f>
        <v>40.94</v>
      </c>
      <c r="M36" s="29">
        <f>MAX(M11:M34)</f>
        <v>38.880000000000003</v>
      </c>
      <c r="N36" s="41"/>
      <c r="P36" s="67" t="s">
        <v>36</v>
      </c>
      <c r="Q36" s="40">
        <f>MAX(Q11:Q34)</f>
        <v>46.62</v>
      </c>
      <c r="R36" s="29">
        <f>MAX(R11:R34)</f>
        <v>47.44</v>
      </c>
      <c r="U36" s="65" t="s">
        <v>36</v>
      </c>
      <c r="V36" s="40">
        <f>MAX(V11:V34)</f>
        <v>48.65</v>
      </c>
      <c r="W36" s="29">
        <f>MAX(W11:W34)</f>
        <v>48.09</v>
      </c>
    </row>
    <row r="37" spans="11:24" ht="12.75" x14ac:dyDescent="0.2">
      <c r="K37" s="66" t="s">
        <v>37</v>
      </c>
      <c r="L37" s="26">
        <f>AVERAGE(L11:L34)</f>
        <v>31.85541666666667</v>
      </c>
      <c r="M37" s="42">
        <f>AVERAGE(M11:M34)</f>
        <v>32.256250000000001</v>
      </c>
      <c r="N37" s="28"/>
      <c r="P37" s="65" t="s">
        <v>37</v>
      </c>
      <c r="Q37" s="26">
        <f>AVERAGE(Q11:Q34)</f>
        <v>36.016666666666673</v>
      </c>
      <c r="R37" s="42">
        <f>AVERAGE(R11:R34)</f>
        <v>38.526249999999997</v>
      </c>
      <c r="S37" s="28"/>
      <c r="U37" s="66" t="s">
        <v>37</v>
      </c>
      <c r="V37" s="26">
        <f>AVERAGE(V11:V34)</f>
        <v>37.567083333333329</v>
      </c>
      <c r="W37" s="42">
        <f>AVERAGE(W11:W34)</f>
        <v>40.200833333333335</v>
      </c>
      <c r="X37" s="28"/>
    </row>
    <row r="53" spans="1:26" ht="12" thickBot="1" x14ac:dyDescent="0.25"/>
    <row r="54" spans="1:26" s="4" customFormat="1" x14ac:dyDescent="0.2">
      <c r="A54" s="48"/>
      <c r="B54" s="49"/>
      <c r="C54" s="50" t="s">
        <v>3</v>
      </c>
      <c r="D54" s="50" t="s">
        <v>4</v>
      </c>
      <c r="E54" s="50" t="s">
        <v>5</v>
      </c>
      <c r="F54" s="50" t="s">
        <v>6</v>
      </c>
      <c r="G54" s="50" t="s">
        <v>7</v>
      </c>
      <c r="H54" s="50" t="s">
        <v>8</v>
      </c>
      <c r="I54" s="50" t="s">
        <v>9</v>
      </c>
      <c r="J54" s="50" t="s">
        <v>10</v>
      </c>
      <c r="K54" s="50" t="s">
        <v>11</v>
      </c>
      <c r="L54" s="50" t="s">
        <v>12</v>
      </c>
      <c r="M54" s="50" t="s">
        <v>13</v>
      </c>
      <c r="N54" s="50" t="s">
        <v>14</v>
      </c>
      <c r="O54" s="50" t="s">
        <v>15</v>
      </c>
      <c r="P54" s="50" t="s">
        <v>16</v>
      </c>
      <c r="Q54" s="50" t="s">
        <v>17</v>
      </c>
      <c r="R54" s="50" t="s">
        <v>18</v>
      </c>
      <c r="S54" s="50" t="s">
        <v>19</v>
      </c>
      <c r="T54" s="50" t="s">
        <v>20</v>
      </c>
      <c r="U54" s="50" t="s">
        <v>21</v>
      </c>
      <c r="V54" s="50" t="s">
        <v>22</v>
      </c>
      <c r="W54" s="50" t="s">
        <v>23</v>
      </c>
      <c r="X54" s="50" t="s">
        <v>24</v>
      </c>
      <c r="Y54" s="50" t="s">
        <v>25</v>
      </c>
      <c r="Z54" s="51" t="s">
        <v>26</v>
      </c>
    </row>
    <row r="55" spans="1:26" s="4" customFormat="1" hidden="1" x14ac:dyDescent="0.2">
      <c r="A55" s="52"/>
      <c r="B55" s="9"/>
      <c r="C55" s="6">
        <f>TIME((C54-1),0,0)</f>
        <v>0</v>
      </c>
      <c r="D55" s="6">
        <f>TIME(D54-1,0,0)</f>
        <v>4.1666666666666664E-2</v>
      </c>
      <c r="E55" s="6">
        <f t="shared" ref="E55:Z55" si="0">TIME(E54-1,0,0)</f>
        <v>8.3333333333333329E-2</v>
      </c>
      <c r="F55" s="6">
        <f t="shared" si="0"/>
        <v>0.125</v>
      </c>
      <c r="G55" s="6">
        <f t="shared" si="0"/>
        <v>0.16666666666666666</v>
      </c>
      <c r="H55" s="6">
        <f t="shared" si="0"/>
        <v>0.20833333333333334</v>
      </c>
      <c r="I55" s="6">
        <f t="shared" si="0"/>
        <v>0.25</v>
      </c>
      <c r="J55" s="6">
        <f t="shared" si="0"/>
        <v>0.29166666666666669</v>
      </c>
      <c r="K55" s="6">
        <f t="shared" si="0"/>
        <v>0.33333333333333331</v>
      </c>
      <c r="L55" s="6">
        <f t="shared" si="0"/>
        <v>0.375</v>
      </c>
      <c r="M55" s="6">
        <f t="shared" si="0"/>
        <v>0.41666666666666669</v>
      </c>
      <c r="N55" s="6">
        <f t="shared" si="0"/>
        <v>0.45833333333333331</v>
      </c>
      <c r="O55" s="6">
        <f t="shared" si="0"/>
        <v>0.5</v>
      </c>
      <c r="P55" s="6">
        <f t="shared" si="0"/>
        <v>0.54166666666666663</v>
      </c>
      <c r="Q55" s="6">
        <f t="shared" si="0"/>
        <v>0.58333333333333337</v>
      </c>
      <c r="R55" s="6">
        <f t="shared" si="0"/>
        <v>0.625</v>
      </c>
      <c r="S55" s="6">
        <f t="shared" si="0"/>
        <v>0.66666666666666663</v>
      </c>
      <c r="T55" s="6">
        <f t="shared" si="0"/>
        <v>0.70833333333333337</v>
      </c>
      <c r="U55" s="6">
        <f t="shared" si="0"/>
        <v>0.75</v>
      </c>
      <c r="V55" s="6">
        <f t="shared" si="0"/>
        <v>0.79166666666666663</v>
      </c>
      <c r="W55" s="6">
        <f t="shared" si="0"/>
        <v>0.83333333333333337</v>
      </c>
      <c r="X55" s="6">
        <f t="shared" si="0"/>
        <v>0.875</v>
      </c>
      <c r="Y55" s="6">
        <f t="shared" si="0"/>
        <v>0.91666666666666663</v>
      </c>
      <c r="Z55" s="53">
        <f t="shared" si="0"/>
        <v>0.95833333333333337</v>
      </c>
    </row>
    <row r="56" spans="1:26" s="4" customFormat="1" hidden="1" x14ac:dyDescent="0.2">
      <c r="A56" s="52"/>
      <c r="B56" s="9"/>
      <c r="C56" s="6">
        <f>$B$2+C55</f>
        <v>37115</v>
      </c>
      <c r="D56" s="6">
        <f t="shared" ref="D56:Z56" si="1">$B$2+D55</f>
        <v>37115.041666666664</v>
      </c>
      <c r="E56" s="6">
        <f t="shared" si="1"/>
        <v>37115.083333333336</v>
      </c>
      <c r="F56" s="6">
        <f t="shared" si="1"/>
        <v>37115.125</v>
      </c>
      <c r="G56" s="6">
        <f t="shared" si="1"/>
        <v>37115.166666666664</v>
      </c>
      <c r="H56" s="6">
        <f t="shared" si="1"/>
        <v>37115.208333333336</v>
      </c>
      <c r="I56" s="6">
        <f t="shared" si="1"/>
        <v>37115.25</v>
      </c>
      <c r="J56" s="6">
        <f t="shared" si="1"/>
        <v>37115.291666666664</v>
      </c>
      <c r="K56" s="6">
        <f t="shared" si="1"/>
        <v>37115.333333333336</v>
      </c>
      <c r="L56" s="6">
        <f t="shared" si="1"/>
        <v>37115.375</v>
      </c>
      <c r="M56" s="6">
        <f t="shared" si="1"/>
        <v>37115.416666666664</v>
      </c>
      <c r="N56" s="6">
        <f t="shared" si="1"/>
        <v>37115.458333333336</v>
      </c>
      <c r="O56" s="6">
        <f t="shared" si="1"/>
        <v>37115.5</v>
      </c>
      <c r="P56" s="6">
        <f t="shared" si="1"/>
        <v>37115.541666666664</v>
      </c>
      <c r="Q56" s="6">
        <f t="shared" si="1"/>
        <v>37115.583333333336</v>
      </c>
      <c r="R56" s="6">
        <f t="shared" si="1"/>
        <v>37115.625</v>
      </c>
      <c r="S56" s="6">
        <f t="shared" si="1"/>
        <v>37115.666666666664</v>
      </c>
      <c r="T56" s="6">
        <f t="shared" si="1"/>
        <v>37115.708333333336</v>
      </c>
      <c r="U56" s="6">
        <f t="shared" si="1"/>
        <v>37115.75</v>
      </c>
      <c r="V56" s="6">
        <f t="shared" si="1"/>
        <v>37115.791666666664</v>
      </c>
      <c r="W56" s="6">
        <f t="shared" si="1"/>
        <v>37115.833333333336</v>
      </c>
      <c r="X56" s="6">
        <f t="shared" si="1"/>
        <v>37115.875</v>
      </c>
      <c r="Y56" s="6">
        <f t="shared" si="1"/>
        <v>37115.916666666664</v>
      </c>
      <c r="Z56" s="53">
        <f t="shared" si="1"/>
        <v>37115.958333333336</v>
      </c>
    </row>
    <row r="57" spans="1:26" x14ac:dyDescent="0.2">
      <c r="A57" s="54"/>
      <c r="B57" s="10" t="s">
        <v>0</v>
      </c>
      <c r="C57" s="13">
        <v>15805.077596867448</v>
      </c>
      <c r="D57" s="13">
        <v>15205.550894420727</v>
      </c>
      <c r="E57" s="13">
        <v>14911.135693713553</v>
      </c>
      <c r="F57" s="13">
        <v>14924.843444257003</v>
      </c>
      <c r="G57" s="13">
        <v>15716.184520525494</v>
      </c>
      <c r="H57" s="13">
        <v>17292.605181300438</v>
      </c>
      <c r="I57" s="13">
        <v>19274.086341175629</v>
      </c>
      <c r="J57" s="13">
        <v>20804.462415861777</v>
      </c>
      <c r="K57" s="13">
        <v>21940.261236803519</v>
      </c>
      <c r="L57" s="13">
        <v>22718.904287950747</v>
      </c>
      <c r="M57" s="13">
        <v>23198.9077533932</v>
      </c>
      <c r="N57" s="13">
        <v>23435.066450324503</v>
      </c>
      <c r="O57" s="13">
        <v>23710.330540829156</v>
      </c>
      <c r="P57" s="13">
        <v>23815.687120647228</v>
      </c>
      <c r="Q57" s="13">
        <v>23821.155563977085</v>
      </c>
      <c r="R57" s="13">
        <v>23774.641836472838</v>
      </c>
      <c r="S57" s="13">
        <v>23399.635747157576</v>
      </c>
      <c r="T57" s="13">
        <v>22574.336546043516</v>
      </c>
      <c r="U57" s="13">
        <v>22396.680763862838</v>
      </c>
      <c r="V57" s="13">
        <v>22368.506276367938</v>
      </c>
      <c r="W57" s="13">
        <v>21491.435957321843</v>
      </c>
      <c r="X57" s="13">
        <v>20035.15349183324</v>
      </c>
      <c r="Y57" s="13">
        <v>18171.992316295062</v>
      </c>
      <c r="Z57" s="55">
        <v>16674.041042953202</v>
      </c>
    </row>
    <row r="58" spans="1:26" x14ac:dyDescent="0.2">
      <c r="A58" s="56"/>
      <c r="B58" s="11" t="s">
        <v>2</v>
      </c>
      <c r="C58" s="14">
        <v>15356</v>
      </c>
      <c r="D58" s="14">
        <v>14771</v>
      </c>
      <c r="E58" s="14">
        <v>14384</v>
      </c>
      <c r="F58" s="14">
        <v>14155</v>
      </c>
      <c r="G58" s="14">
        <v>14193</v>
      </c>
      <c r="H58" s="14">
        <v>14125</v>
      </c>
      <c r="I58" s="14">
        <v>14832</v>
      </c>
      <c r="J58" s="14">
        <v>16295</v>
      </c>
      <c r="K58" s="14">
        <v>17584</v>
      </c>
      <c r="L58" s="14">
        <v>18634</v>
      </c>
      <c r="M58" s="14">
        <v>19425</v>
      </c>
      <c r="N58" s="14">
        <v>20019</v>
      </c>
      <c r="O58" s="14">
        <v>20287</v>
      </c>
      <c r="P58" s="14">
        <v>20414</v>
      </c>
      <c r="Q58" s="14">
        <v>20468</v>
      </c>
      <c r="R58" s="14">
        <v>20598</v>
      </c>
      <c r="S58" s="14">
        <v>20605</v>
      </c>
      <c r="T58" s="14">
        <v>20361</v>
      </c>
      <c r="U58" s="14">
        <v>20251</v>
      </c>
      <c r="V58" s="14">
        <v>20651</v>
      </c>
      <c r="W58" s="14">
        <v>20700</v>
      </c>
      <c r="X58" s="14">
        <v>19486</v>
      </c>
      <c r="Y58" s="14">
        <v>18041</v>
      </c>
      <c r="Z58" s="57">
        <v>16159</v>
      </c>
    </row>
    <row r="59" spans="1:26" x14ac:dyDescent="0.2">
      <c r="A59" s="54"/>
      <c r="B59" s="10" t="s">
        <v>1</v>
      </c>
      <c r="C59" s="13">
        <v>16654</v>
      </c>
      <c r="D59" s="13">
        <v>16068</v>
      </c>
      <c r="E59" s="13">
        <v>15684</v>
      </c>
      <c r="F59" s="13">
        <v>15528</v>
      </c>
      <c r="G59" s="13">
        <v>15565</v>
      </c>
      <c r="H59" s="13">
        <v>15604</v>
      </c>
      <c r="I59" s="13">
        <v>16163</v>
      </c>
      <c r="J59" s="13">
        <v>17260</v>
      </c>
      <c r="K59" s="13">
        <v>18377</v>
      </c>
      <c r="L59" s="13">
        <v>19325</v>
      </c>
      <c r="M59" s="13">
        <v>19933</v>
      </c>
      <c r="N59" s="13">
        <v>20233</v>
      </c>
      <c r="O59" s="13">
        <v>20359</v>
      </c>
      <c r="P59" s="13">
        <v>20363</v>
      </c>
      <c r="Q59" s="13">
        <v>20379</v>
      </c>
      <c r="R59" s="13">
        <v>20461</v>
      </c>
      <c r="S59" s="13">
        <v>20567</v>
      </c>
      <c r="T59" s="13">
        <v>20544</v>
      </c>
      <c r="U59" s="13">
        <v>20601</v>
      </c>
      <c r="V59" s="13">
        <v>21277</v>
      </c>
      <c r="W59" s="13">
        <v>21183</v>
      </c>
      <c r="X59" s="13">
        <v>20302</v>
      </c>
      <c r="Y59" s="13">
        <v>18911</v>
      </c>
      <c r="Z59" s="55">
        <v>17463</v>
      </c>
    </row>
    <row r="60" spans="1:26" x14ac:dyDescent="0.2">
      <c r="A60" s="56"/>
      <c r="B60" s="11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58"/>
    </row>
    <row r="61" spans="1:26" s="3" customFormat="1" x14ac:dyDescent="0.2">
      <c r="A61" s="59"/>
      <c r="B61" s="12" t="s">
        <v>27</v>
      </c>
      <c r="C61" s="7">
        <f>STDEV(C57,C58)</f>
        <v>317.54581402393109</v>
      </c>
      <c r="D61" s="7">
        <f t="shared" ref="D61:Z61" si="2">STDEV(D57,D58)</f>
        <v>307.27388421557532</v>
      </c>
      <c r="E61" s="7">
        <f t="shared" si="2"/>
        <v>372.74122363032848</v>
      </c>
      <c r="F61" s="7">
        <f t="shared" si="2"/>
        <v>544.36151988613494</v>
      </c>
      <c r="G61" s="7">
        <f t="shared" si="2"/>
        <v>1077.0541034619569</v>
      </c>
      <c r="H61" s="7">
        <f t="shared" si="2"/>
        <v>2239.8351038191854</v>
      </c>
      <c r="I61" s="7">
        <f t="shared" si="2"/>
        <v>3141.0293744614196</v>
      </c>
      <c r="J61" s="7">
        <f t="shared" si="2"/>
        <v>3188.6714537617063</v>
      </c>
      <c r="K61" s="7">
        <f t="shared" si="2"/>
        <v>3080.3418611638599</v>
      </c>
      <c r="L61" s="7">
        <f t="shared" si="2"/>
        <v>2888.4635225079787</v>
      </c>
      <c r="M61" s="7">
        <f t="shared" si="2"/>
        <v>2668.5557639968206</v>
      </c>
      <c r="N61" s="7">
        <f t="shared" si="2"/>
        <v>2415.5237520083137</v>
      </c>
      <c r="O61" s="7">
        <f t="shared" si="2"/>
        <v>2420.6602396633075</v>
      </c>
      <c r="P61" s="7">
        <f t="shared" si="2"/>
        <v>2405.3560304845964</v>
      </c>
      <c r="Q61" s="7">
        <f t="shared" si="2"/>
        <v>2371.0390376615992</v>
      </c>
      <c r="R61" s="7">
        <f t="shared" si="2"/>
        <v>2246.2249839708315</v>
      </c>
      <c r="S61" s="7">
        <f t="shared" si="2"/>
        <v>1976.1058877614557</v>
      </c>
      <c r="T61" s="7">
        <f t="shared" si="2"/>
        <v>1565.0652807553815</v>
      </c>
      <c r="U61" s="7">
        <f t="shared" si="2"/>
        <v>1517.2254183889438</v>
      </c>
      <c r="V61" s="7">
        <f t="shared" si="2"/>
        <v>1214.4603347502257</v>
      </c>
      <c r="W61" s="7">
        <f t="shared" si="2"/>
        <v>559.62973229714191</v>
      </c>
      <c r="X61" s="7">
        <f t="shared" si="2"/>
        <v>388.31015798755533</v>
      </c>
      <c r="Y61" s="7">
        <f t="shared" si="2"/>
        <v>92.625555135571261</v>
      </c>
      <c r="Z61" s="60">
        <f t="shared" si="2"/>
        <v>364.18901406160114</v>
      </c>
    </row>
    <row r="62" spans="1:26" s="3" customFormat="1" ht="12" thickBot="1" x14ac:dyDescent="0.25">
      <c r="A62" s="61"/>
      <c r="B62" s="62" t="s">
        <v>28</v>
      </c>
      <c r="C62" s="63">
        <f>STDEV(C57,C59)</f>
        <v>600.27878795620757</v>
      </c>
      <c r="D62" s="63">
        <f t="shared" ref="D62:Z62" si="3">STDEV(D57,D59)</f>
        <v>609.84361098337672</v>
      </c>
      <c r="E62" s="63">
        <f t="shared" si="3"/>
        <v>546.49759191218334</v>
      </c>
      <c r="F62" s="63">
        <f t="shared" si="3"/>
        <v>426.4960906829948</v>
      </c>
      <c r="G62" s="63">
        <f t="shared" si="3"/>
        <v>106.90359967401359</v>
      </c>
      <c r="H62" s="63">
        <f t="shared" si="3"/>
        <v>1194.0241744442792</v>
      </c>
      <c r="I62" s="63">
        <f t="shared" si="3"/>
        <v>2199.8702487021324</v>
      </c>
      <c r="J62" s="63">
        <f t="shared" si="3"/>
        <v>2506.313409916715</v>
      </c>
      <c r="K62" s="63">
        <f t="shared" si="3"/>
        <v>2519.6061836829326</v>
      </c>
      <c r="L62" s="63">
        <f t="shared" si="3"/>
        <v>2399.8527367080742</v>
      </c>
      <c r="M62" s="63">
        <f t="shared" si="3"/>
        <v>2309.3455191540543</v>
      </c>
      <c r="N62" s="63">
        <f t="shared" si="3"/>
        <v>2264.2029008343929</v>
      </c>
      <c r="O62" s="63">
        <f t="shared" si="3"/>
        <v>2369.7485514178761</v>
      </c>
      <c r="P62" s="63">
        <f t="shared" si="3"/>
        <v>2441.4184763251101</v>
      </c>
      <c r="Q62" s="63">
        <f t="shared" si="3"/>
        <v>2433.9715411872016</v>
      </c>
      <c r="R62" s="63">
        <f t="shared" si="3"/>
        <v>2343.0986129933885</v>
      </c>
      <c r="S62" s="63">
        <f t="shared" si="3"/>
        <v>2002.9759454465445</v>
      </c>
      <c r="T62" s="63">
        <f t="shared" si="3"/>
        <v>1435.6647397982433</v>
      </c>
      <c r="U62" s="63">
        <f t="shared" si="3"/>
        <v>1269.7380449736522</v>
      </c>
      <c r="V62" s="63">
        <f t="shared" si="3"/>
        <v>771.81148972744677</v>
      </c>
      <c r="W62" s="63">
        <f t="shared" si="3"/>
        <v>218.09715698403946</v>
      </c>
      <c r="X62" s="63">
        <f t="shared" si="3"/>
        <v>188.68897546066745</v>
      </c>
      <c r="Y62" s="63">
        <f t="shared" si="3"/>
        <v>522.55734449672514</v>
      </c>
      <c r="Z62" s="64">
        <f t="shared" si="3"/>
        <v>557.87822860565689</v>
      </c>
    </row>
    <row r="69" spans="9:9" x14ac:dyDescent="0.2">
      <c r="I69" s="5"/>
    </row>
  </sheetData>
  <mergeCells count="3">
    <mergeCell ref="L9:M9"/>
    <mergeCell ref="Q9:R9"/>
    <mergeCell ref="V9:W9"/>
  </mergeCells>
  <phoneticPr fontId="0" type="noConversion"/>
  <conditionalFormatting sqref="L11:M34 Q11:R34 V11:W34">
    <cfRule type="cellIs" dxfId="0" priority="1" stopIfTrue="1" operator="equal">
      <formula>M$60</formula>
    </cfRule>
  </conditionalFormatting>
  <printOptions horizontalCentered="1"/>
  <pageMargins left="0.5" right="0.5" top="0.5" bottom="0.5" header="0.5" footer="0.5"/>
  <pageSetup scale="70" orientation="landscape" r:id="rId1"/>
  <headerFooter alignWithMargins="0">
    <oddHeader xml:space="preserve">&amp;C&amp;"Arial,Bold"DAILY LOAD FORECAST COMPARISON-NYISO
</oddHeader>
    <oddFooter>&amp;C&amp;"Arial,Bold"&amp;8EAST POWER TRADING
&amp;"Arial,Regular"Copyright 2001 East Power Trading. All rights reserved.</oddFooter>
  </headerFooter>
  <drawing r:id="rId2"/>
  <legacyDrawing r:id="rId3"/>
  <controls>
    <mc:AlternateContent xmlns:mc="http://schemas.openxmlformats.org/markup-compatibility/2006">
      <mc:Choice Requires="x14">
        <control shapeId="2057" r:id="rId4" name="cmdRefresh">
          <controlPr defaultSize="0" autoLine="0" r:id="rId5">
            <anchor moveWithCells="1">
              <from>
                <xdr:col>3</xdr:col>
                <xdr:colOff>9525</xdr:colOff>
                <xdr:row>1</xdr:row>
                <xdr:rowOff>9525</xdr:rowOff>
              </from>
              <to>
                <xdr:col>6</xdr:col>
                <xdr:colOff>342900</xdr:colOff>
                <xdr:row>4</xdr:row>
                <xdr:rowOff>85725</xdr:rowOff>
              </to>
            </anchor>
          </controlPr>
        </control>
      </mc:Choice>
      <mc:Fallback>
        <control shapeId="2057" r:id="rId4" name="cmdRefresh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DailySummary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NY Estimated vs. Actual Loads</dc:title>
  <dc:subject>Compares previous day's forecast to actual load</dc:subject>
  <dc:creator>Cory Willis</dc:creator>
  <cp:lastModifiedBy>Felienne</cp:lastModifiedBy>
  <cp:lastPrinted>2001-08-27T11:10:51Z</cp:lastPrinted>
  <dcterms:created xsi:type="dcterms:W3CDTF">2001-06-12T18:43:56Z</dcterms:created>
  <dcterms:modified xsi:type="dcterms:W3CDTF">2014-09-03T10:58:29Z</dcterms:modified>
</cp:coreProperties>
</file>