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2120" windowHeight="8445" activeTab="1"/>
  </bookViews>
  <sheets>
    <sheet name="Lincoln Energy Center 00 Exp" sheetId="1" r:id="rId1"/>
    <sheet name="Lincoln Energy Center 01 Budget" sheetId="2" r:id="rId2"/>
  </sheets>
  <calcPr calcId="152511"/>
</workbook>
</file>

<file path=xl/calcChain.xml><?xml version="1.0" encoding="utf-8"?>
<calcChain xmlns="http://schemas.openxmlformats.org/spreadsheetml/2006/main">
  <c r="A5" i="1" l="1"/>
  <c r="A6" i="1"/>
  <c r="O10" i="1"/>
  <c r="Q10" i="1"/>
  <c r="V10" i="1" s="1"/>
  <c r="R10" i="1"/>
  <c r="S10" i="1"/>
  <c r="T10" i="1"/>
  <c r="O14" i="1"/>
  <c r="Q14" i="1"/>
  <c r="V14" i="1" s="1"/>
  <c r="R14" i="1"/>
  <c r="S14" i="1"/>
  <c r="T14" i="1"/>
  <c r="O15" i="1"/>
  <c r="Q15" i="1"/>
  <c r="R15" i="1"/>
  <c r="V15" i="1" s="1"/>
  <c r="S15" i="1"/>
  <c r="T15" i="1"/>
  <c r="O16" i="1"/>
  <c r="Q16" i="1"/>
  <c r="R16" i="1"/>
  <c r="S16" i="1"/>
  <c r="T16" i="1"/>
  <c r="V16" i="1"/>
  <c r="O17" i="1"/>
  <c r="Q17" i="1"/>
  <c r="V17" i="1" s="1"/>
  <c r="R17" i="1"/>
  <c r="S17" i="1"/>
  <c r="T17" i="1"/>
  <c r="O18" i="1"/>
  <c r="Q18" i="1"/>
  <c r="V18" i="1" s="1"/>
  <c r="R18" i="1"/>
  <c r="S18" i="1"/>
  <c r="T18" i="1"/>
  <c r="O19" i="1"/>
  <c r="Q19" i="1"/>
  <c r="R19" i="1"/>
  <c r="V19" i="1" s="1"/>
  <c r="S19" i="1"/>
  <c r="T19" i="1"/>
  <c r="O20" i="1"/>
  <c r="Q20" i="1"/>
  <c r="R20" i="1"/>
  <c r="S20" i="1"/>
  <c r="T20" i="1"/>
  <c r="V20" i="1"/>
  <c r="O21" i="1"/>
  <c r="Q21" i="1"/>
  <c r="V21" i="1" s="1"/>
  <c r="R21" i="1"/>
  <c r="S21" i="1"/>
  <c r="T21" i="1"/>
  <c r="O22" i="1"/>
  <c r="Q22" i="1"/>
  <c r="R22" i="1"/>
  <c r="S22" i="1"/>
  <c r="T22" i="1"/>
  <c r="V22" i="1"/>
  <c r="O23" i="1"/>
  <c r="Q23" i="1"/>
  <c r="R23" i="1"/>
  <c r="S23" i="1"/>
  <c r="T23" i="1"/>
  <c r="O24" i="1"/>
  <c r="Q24" i="1"/>
  <c r="V24" i="1" s="1"/>
  <c r="R24" i="1"/>
  <c r="S24" i="1"/>
  <c r="T24" i="1"/>
  <c r="O25" i="1"/>
  <c r="Q25" i="1"/>
  <c r="V25" i="1" s="1"/>
  <c r="R25" i="1"/>
  <c r="S25" i="1"/>
  <c r="T25" i="1"/>
  <c r="O26" i="1"/>
  <c r="Q26" i="1"/>
  <c r="R26" i="1"/>
  <c r="S26" i="1"/>
  <c r="V26" i="1" s="1"/>
  <c r="T26" i="1"/>
  <c r="O27" i="1"/>
  <c r="Q27" i="1"/>
  <c r="R27" i="1"/>
  <c r="V27" i="1" s="1"/>
  <c r="S27" i="1"/>
  <c r="T27" i="1"/>
  <c r="O28" i="1"/>
  <c r="Q28" i="1"/>
  <c r="V28" i="1" s="1"/>
  <c r="R28" i="1"/>
  <c r="S28" i="1"/>
  <c r="T28" i="1"/>
  <c r="O29" i="1"/>
  <c r="Q29" i="1"/>
  <c r="R29" i="1"/>
  <c r="S29" i="1"/>
  <c r="T29" i="1"/>
  <c r="O30" i="1"/>
  <c r="Q30" i="1"/>
  <c r="R30" i="1"/>
  <c r="S30" i="1"/>
  <c r="T30" i="1"/>
  <c r="V30" i="1"/>
  <c r="O31" i="1"/>
  <c r="Q31" i="1"/>
  <c r="R31" i="1"/>
  <c r="V31" i="1" s="1"/>
  <c r="S31" i="1"/>
  <c r="T31" i="1"/>
  <c r="O32" i="1"/>
  <c r="Q32" i="1"/>
  <c r="V32" i="1" s="1"/>
  <c r="R32" i="1"/>
  <c r="S32" i="1"/>
  <c r="T32" i="1"/>
  <c r="O33" i="1"/>
  <c r="Q33" i="1"/>
  <c r="R33" i="1"/>
  <c r="S33" i="1"/>
  <c r="T33" i="1"/>
  <c r="O34" i="1"/>
  <c r="Q34" i="1"/>
  <c r="V34" i="1" s="1"/>
  <c r="R34" i="1"/>
  <c r="S34" i="1"/>
  <c r="T34" i="1"/>
  <c r="O35" i="1"/>
  <c r="Q35" i="1"/>
  <c r="R35" i="1"/>
  <c r="V35" i="1" s="1"/>
  <c r="S35" i="1"/>
  <c r="T35" i="1"/>
  <c r="O36" i="1"/>
  <c r="Q36" i="1"/>
  <c r="R36" i="1"/>
  <c r="V36" i="1" s="1"/>
  <c r="S36" i="1"/>
  <c r="T36" i="1"/>
  <c r="O37" i="1"/>
  <c r="Q37" i="1"/>
  <c r="R37" i="1"/>
  <c r="S37" i="1"/>
  <c r="T37" i="1"/>
  <c r="O38" i="1"/>
  <c r="Q38" i="1"/>
  <c r="V38" i="1" s="1"/>
  <c r="R38" i="1"/>
  <c r="S38" i="1"/>
  <c r="T38" i="1"/>
  <c r="O39" i="1"/>
  <c r="Q39" i="1"/>
  <c r="R39" i="1"/>
  <c r="S39" i="1"/>
  <c r="V39" i="1" s="1"/>
  <c r="T39" i="1"/>
  <c r="O40" i="1"/>
  <c r="Q40" i="1"/>
  <c r="R40" i="1"/>
  <c r="S40" i="1"/>
  <c r="T40" i="1"/>
  <c r="V40" i="1"/>
  <c r="O41" i="1"/>
  <c r="Q41" i="1"/>
  <c r="V41" i="1" s="1"/>
  <c r="R41" i="1"/>
  <c r="S41" i="1"/>
  <c r="T41" i="1"/>
  <c r="O42" i="1"/>
  <c r="Q42" i="1"/>
  <c r="V42" i="1" s="1"/>
  <c r="R42" i="1"/>
  <c r="S42" i="1"/>
  <c r="T42" i="1"/>
  <c r="Q43" i="1"/>
  <c r="R43" i="1"/>
  <c r="S43" i="1"/>
  <c r="T43" i="1"/>
  <c r="B44" i="1"/>
  <c r="Q44" i="1" s="1"/>
  <c r="V44" i="1" s="1"/>
  <c r="C44" i="1"/>
  <c r="D44" i="1"/>
  <c r="E44" i="1"/>
  <c r="F44" i="1"/>
  <c r="G44" i="1"/>
  <c r="R44" i="1" s="1"/>
  <c r="H44" i="1"/>
  <c r="S44" i="1" s="1"/>
  <c r="I44" i="1"/>
  <c r="J44" i="1"/>
  <c r="J60" i="1" s="1"/>
  <c r="J67" i="1" s="1"/>
  <c r="K44" i="1"/>
  <c r="L44" i="1"/>
  <c r="M44" i="1"/>
  <c r="T44" i="1"/>
  <c r="O47" i="1"/>
  <c r="Q47" i="1"/>
  <c r="V47" i="1" s="1"/>
  <c r="R47" i="1"/>
  <c r="S47" i="1"/>
  <c r="T47" i="1"/>
  <c r="O48" i="1"/>
  <c r="Q48" i="1"/>
  <c r="R48" i="1"/>
  <c r="V48" i="1" s="1"/>
  <c r="S48" i="1"/>
  <c r="T48" i="1"/>
  <c r="O49" i="1"/>
  <c r="Q49" i="1"/>
  <c r="R49" i="1"/>
  <c r="V49" i="1" s="1"/>
  <c r="S49" i="1"/>
  <c r="T49" i="1"/>
  <c r="O50" i="1"/>
  <c r="Q50" i="1"/>
  <c r="R50" i="1"/>
  <c r="S50" i="1"/>
  <c r="T50" i="1"/>
  <c r="O51" i="1"/>
  <c r="Q51" i="1"/>
  <c r="V51" i="1" s="1"/>
  <c r="R51" i="1"/>
  <c r="S51" i="1"/>
  <c r="T51" i="1"/>
  <c r="B52" i="1"/>
  <c r="C52" i="1"/>
  <c r="D52" i="1"/>
  <c r="E52" i="1"/>
  <c r="R52" i="1" s="1"/>
  <c r="F52" i="1"/>
  <c r="G52" i="1"/>
  <c r="H52" i="1"/>
  <c r="S52" i="1" s="1"/>
  <c r="I52" i="1"/>
  <c r="J52" i="1"/>
  <c r="K52" i="1"/>
  <c r="L52" i="1"/>
  <c r="M52" i="1"/>
  <c r="M60" i="1" s="1"/>
  <c r="M67" i="1" s="1"/>
  <c r="Q52" i="1"/>
  <c r="T52" i="1"/>
  <c r="O55" i="1"/>
  <c r="Q55" i="1"/>
  <c r="R55" i="1"/>
  <c r="S55" i="1"/>
  <c r="T55" i="1"/>
  <c r="O56" i="1"/>
  <c r="O58" i="1" s="1"/>
  <c r="Q56" i="1"/>
  <c r="R56" i="1"/>
  <c r="V56" i="1" s="1"/>
  <c r="S56" i="1"/>
  <c r="T56" i="1"/>
  <c r="B58" i="1"/>
  <c r="C58" i="1"/>
  <c r="C60" i="1" s="1"/>
  <c r="C67" i="1" s="1"/>
  <c r="D58" i="1"/>
  <c r="Q58" i="1" s="1"/>
  <c r="E58" i="1"/>
  <c r="F58" i="1"/>
  <c r="F60" i="1" s="1"/>
  <c r="G58" i="1"/>
  <c r="H58" i="1"/>
  <c r="I58" i="1"/>
  <c r="I60" i="1" s="1"/>
  <c r="J58" i="1"/>
  <c r="K58" i="1"/>
  <c r="K60" i="1" s="1"/>
  <c r="K67" i="1" s="1"/>
  <c r="L58" i="1"/>
  <c r="L60" i="1" s="1"/>
  <c r="M58" i="1"/>
  <c r="S58" i="1"/>
  <c r="E60" i="1"/>
  <c r="O63" i="1"/>
  <c r="Q63" i="1"/>
  <c r="V63" i="1" s="1"/>
  <c r="R63" i="1"/>
  <c r="S63" i="1"/>
  <c r="T63" i="1"/>
  <c r="O64" i="1"/>
  <c r="Q64" i="1"/>
  <c r="R64" i="1"/>
  <c r="V64" i="1" s="1"/>
  <c r="S64" i="1"/>
  <c r="T64" i="1"/>
  <c r="B65" i="1"/>
  <c r="Q65" i="1" s="1"/>
  <c r="C65" i="1"/>
  <c r="D65" i="1"/>
  <c r="E65" i="1"/>
  <c r="F65" i="1"/>
  <c r="G65" i="1"/>
  <c r="H65" i="1"/>
  <c r="I65" i="1"/>
  <c r="J65" i="1"/>
  <c r="K65" i="1"/>
  <c r="L65" i="1"/>
  <c r="M65" i="1"/>
  <c r="O65" i="1"/>
  <c r="S65" i="1"/>
  <c r="T65" i="1"/>
  <c r="A69" i="1"/>
  <c r="A70" i="1"/>
  <c r="A72" i="1"/>
  <c r="A73" i="1"/>
  <c r="A74" i="1"/>
  <c r="O78" i="1"/>
  <c r="Q78" i="1"/>
  <c r="R78" i="1"/>
  <c r="S78" i="1"/>
  <c r="T78" i="1"/>
  <c r="O82" i="1"/>
  <c r="Q82" i="1"/>
  <c r="V82" i="1" s="1"/>
  <c r="R82" i="1"/>
  <c r="S82" i="1"/>
  <c r="T82" i="1"/>
  <c r="O83" i="1"/>
  <c r="Q83" i="1"/>
  <c r="R83" i="1"/>
  <c r="S83" i="1"/>
  <c r="V83" i="1" s="1"/>
  <c r="T83" i="1"/>
  <c r="O84" i="1"/>
  <c r="Q84" i="1"/>
  <c r="R84" i="1"/>
  <c r="S84" i="1"/>
  <c r="T84" i="1"/>
  <c r="V84" i="1"/>
  <c r="O85" i="1"/>
  <c r="Q85" i="1"/>
  <c r="R85" i="1"/>
  <c r="S85" i="1"/>
  <c r="T85" i="1"/>
  <c r="O86" i="1"/>
  <c r="Q86" i="1"/>
  <c r="V86" i="1" s="1"/>
  <c r="R86" i="1"/>
  <c r="S86" i="1"/>
  <c r="T86" i="1"/>
  <c r="O87" i="1"/>
  <c r="Q87" i="1"/>
  <c r="R87" i="1"/>
  <c r="V87" i="1" s="1"/>
  <c r="S87" i="1"/>
  <c r="T87" i="1"/>
  <c r="O88" i="1"/>
  <c r="Q88" i="1"/>
  <c r="R88" i="1"/>
  <c r="V88" i="1" s="1"/>
  <c r="S88" i="1"/>
  <c r="T88" i="1"/>
  <c r="O89" i="1"/>
  <c r="Q89" i="1"/>
  <c r="V89" i="1" s="1"/>
  <c r="R89" i="1"/>
  <c r="S89" i="1"/>
  <c r="T89" i="1"/>
  <c r="O90" i="1"/>
  <c r="Q90" i="1"/>
  <c r="V90" i="1" s="1"/>
  <c r="R90" i="1"/>
  <c r="S90" i="1"/>
  <c r="T90" i="1"/>
  <c r="O91" i="1"/>
  <c r="Q91" i="1"/>
  <c r="R91" i="1"/>
  <c r="S91" i="1"/>
  <c r="V91" i="1" s="1"/>
  <c r="T91" i="1"/>
  <c r="O92" i="1"/>
  <c r="Q92" i="1"/>
  <c r="R92" i="1"/>
  <c r="S92" i="1"/>
  <c r="T92" i="1"/>
  <c r="V92" i="1"/>
  <c r="O93" i="1"/>
  <c r="Q93" i="1"/>
  <c r="V93" i="1" s="1"/>
  <c r="R93" i="1"/>
  <c r="S93" i="1"/>
  <c r="T93" i="1"/>
  <c r="O94" i="1"/>
  <c r="Q94" i="1"/>
  <c r="V94" i="1" s="1"/>
  <c r="R94" i="1"/>
  <c r="S94" i="1"/>
  <c r="T94" i="1"/>
  <c r="O95" i="1"/>
  <c r="Q95" i="1"/>
  <c r="R95" i="1"/>
  <c r="V95" i="1" s="1"/>
  <c r="S95" i="1"/>
  <c r="T95" i="1"/>
  <c r="O96" i="1"/>
  <c r="Q96" i="1"/>
  <c r="R96" i="1"/>
  <c r="S96" i="1"/>
  <c r="T96" i="1"/>
  <c r="V96" i="1"/>
  <c r="O97" i="1"/>
  <c r="Q97" i="1"/>
  <c r="R97" i="1"/>
  <c r="S97" i="1"/>
  <c r="T97" i="1"/>
  <c r="O98" i="1"/>
  <c r="Q98" i="1"/>
  <c r="R98" i="1"/>
  <c r="S98" i="1"/>
  <c r="V98" i="1" s="1"/>
  <c r="T98" i="1"/>
  <c r="O99" i="1"/>
  <c r="Q99" i="1"/>
  <c r="R99" i="1"/>
  <c r="S99" i="1"/>
  <c r="T99" i="1"/>
  <c r="V99" i="1"/>
  <c r="O100" i="1"/>
  <c r="Q100" i="1"/>
  <c r="V100" i="1" s="1"/>
  <c r="R100" i="1"/>
  <c r="S100" i="1"/>
  <c r="T100" i="1"/>
  <c r="O101" i="1"/>
  <c r="Q101" i="1"/>
  <c r="V101" i="1" s="1"/>
  <c r="R101" i="1"/>
  <c r="S101" i="1"/>
  <c r="T101" i="1"/>
  <c r="O102" i="1"/>
  <c r="Q102" i="1"/>
  <c r="R102" i="1"/>
  <c r="S102" i="1"/>
  <c r="V102" i="1" s="1"/>
  <c r="T102" i="1"/>
  <c r="O103" i="1"/>
  <c r="Q103" i="1"/>
  <c r="R103" i="1"/>
  <c r="S103" i="1"/>
  <c r="T103" i="1"/>
  <c r="V103" i="1"/>
  <c r="O104" i="1"/>
  <c r="Q104" i="1"/>
  <c r="V104" i="1" s="1"/>
  <c r="R104" i="1"/>
  <c r="S104" i="1"/>
  <c r="T104" i="1"/>
  <c r="O105" i="1"/>
  <c r="Q105" i="1"/>
  <c r="R105" i="1"/>
  <c r="S105" i="1"/>
  <c r="T105" i="1"/>
  <c r="O106" i="1"/>
  <c r="Q106" i="1"/>
  <c r="R106" i="1"/>
  <c r="S106" i="1"/>
  <c r="T106" i="1"/>
  <c r="V106" i="1"/>
  <c r="O107" i="1"/>
  <c r="Q107" i="1"/>
  <c r="R107" i="1"/>
  <c r="V107" i="1" s="1"/>
  <c r="S107" i="1"/>
  <c r="T107" i="1"/>
  <c r="O108" i="1"/>
  <c r="Q108" i="1"/>
  <c r="V108" i="1" s="1"/>
  <c r="R108" i="1"/>
  <c r="S108" i="1"/>
  <c r="T108" i="1"/>
  <c r="O109" i="1"/>
  <c r="Q109" i="1"/>
  <c r="R109" i="1"/>
  <c r="S109" i="1"/>
  <c r="T109" i="1"/>
  <c r="O110" i="1"/>
  <c r="Q110" i="1"/>
  <c r="R110" i="1"/>
  <c r="S110" i="1"/>
  <c r="T110" i="1"/>
  <c r="V110" i="1"/>
  <c r="Q111" i="1"/>
  <c r="V111" i="1" s="1"/>
  <c r="R111" i="1"/>
  <c r="S111" i="1"/>
  <c r="T111" i="1"/>
  <c r="B112" i="1"/>
  <c r="C112" i="1"/>
  <c r="D112" i="1"/>
  <c r="E112" i="1"/>
  <c r="E128" i="1" s="1"/>
  <c r="F112" i="1"/>
  <c r="G112" i="1"/>
  <c r="H112" i="1"/>
  <c r="S112" i="1" s="1"/>
  <c r="I112" i="1"/>
  <c r="J112" i="1"/>
  <c r="J128" i="1" s="1"/>
  <c r="J135" i="1" s="1"/>
  <c r="K112" i="1"/>
  <c r="L112" i="1"/>
  <c r="M112" i="1"/>
  <c r="M128" i="1" s="1"/>
  <c r="M135" i="1" s="1"/>
  <c r="Q112" i="1"/>
  <c r="T112" i="1"/>
  <c r="O115" i="1"/>
  <c r="Q115" i="1"/>
  <c r="R115" i="1"/>
  <c r="S115" i="1"/>
  <c r="T115" i="1"/>
  <c r="O116" i="1"/>
  <c r="Q116" i="1"/>
  <c r="R116" i="1"/>
  <c r="V116" i="1" s="1"/>
  <c r="S116" i="1"/>
  <c r="T116" i="1"/>
  <c r="O117" i="1"/>
  <c r="Q117" i="1"/>
  <c r="R117" i="1"/>
  <c r="V117" i="1" s="1"/>
  <c r="S117" i="1"/>
  <c r="T117" i="1"/>
  <c r="O118" i="1"/>
  <c r="Q118" i="1"/>
  <c r="R118" i="1"/>
  <c r="S118" i="1"/>
  <c r="T118" i="1"/>
  <c r="O119" i="1"/>
  <c r="Q119" i="1"/>
  <c r="V119" i="1" s="1"/>
  <c r="R119" i="1"/>
  <c r="S119" i="1"/>
  <c r="T119" i="1"/>
  <c r="B120" i="1"/>
  <c r="C120" i="1"/>
  <c r="D120" i="1"/>
  <c r="Q120" i="1" s="1"/>
  <c r="E120" i="1"/>
  <c r="F120" i="1"/>
  <c r="G120" i="1"/>
  <c r="H120" i="1"/>
  <c r="S120" i="1" s="1"/>
  <c r="I120" i="1"/>
  <c r="J120" i="1"/>
  <c r="K120" i="1"/>
  <c r="L120" i="1"/>
  <c r="T120" i="1" s="1"/>
  <c r="M120" i="1"/>
  <c r="R120" i="1"/>
  <c r="O123" i="1"/>
  <c r="Q123" i="1"/>
  <c r="R123" i="1"/>
  <c r="S123" i="1"/>
  <c r="T123" i="1"/>
  <c r="O124" i="1"/>
  <c r="O126" i="1" s="1"/>
  <c r="Q124" i="1"/>
  <c r="R124" i="1"/>
  <c r="S124" i="1"/>
  <c r="T124" i="1"/>
  <c r="V124" i="1"/>
  <c r="B126" i="1"/>
  <c r="Q126" i="1" s="1"/>
  <c r="C126" i="1"/>
  <c r="D126" i="1"/>
  <c r="E126" i="1"/>
  <c r="F126" i="1"/>
  <c r="F128" i="1" s="1"/>
  <c r="G126" i="1"/>
  <c r="H126" i="1"/>
  <c r="I126" i="1"/>
  <c r="I128" i="1" s="1"/>
  <c r="I135" i="1" s="1"/>
  <c r="J126" i="1"/>
  <c r="K126" i="1"/>
  <c r="L126" i="1"/>
  <c r="T126" i="1" s="1"/>
  <c r="M126" i="1"/>
  <c r="B128" i="1"/>
  <c r="C128" i="1"/>
  <c r="G128" i="1"/>
  <c r="K128" i="1"/>
  <c r="L128" i="1"/>
  <c r="O131" i="1"/>
  <c r="Q131" i="1"/>
  <c r="R131" i="1"/>
  <c r="S131" i="1"/>
  <c r="T131" i="1"/>
  <c r="O132" i="1"/>
  <c r="O133" i="1" s="1"/>
  <c r="Q132" i="1"/>
  <c r="R132" i="1"/>
  <c r="S132" i="1"/>
  <c r="T132" i="1"/>
  <c r="V132" i="1"/>
  <c r="B133" i="1"/>
  <c r="B135" i="1" s="1"/>
  <c r="C133" i="1"/>
  <c r="D133" i="1"/>
  <c r="E133" i="1"/>
  <c r="F133" i="1"/>
  <c r="G133" i="1"/>
  <c r="H133" i="1"/>
  <c r="I133" i="1"/>
  <c r="S133" i="1" s="1"/>
  <c r="J133" i="1"/>
  <c r="K133" i="1"/>
  <c r="L133" i="1"/>
  <c r="T133" i="1" s="1"/>
  <c r="M133" i="1"/>
  <c r="C135" i="1"/>
  <c r="G135" i="1"/>
  <c r="K135" i="1"/>
  <c r="L135" i="1"/>
  <c r="A137" i="1"/>
  <c r="A138" i="1"/>
  <c r="A140" i="1"/>
  <c r="A141" i="1"/>
  <c r="A142" i="1"/>
  <c r="B146" i="1"/>
  <c r="Q146" i="1" s="1"/>
  <c r="V146" i="1" s="1"/>
  <c r="C146" i="1"/>
  <c r="D146" i="1"/>
  <c r="E146" i="1"/>
  <c r="F146" i="1"/>
  <c r="G146" i="1"/>
  <c r="H146" i="1"/>
  <c r="S146" i="1" s="1"/>
  <c r="I146" i="1"/>
  <c r="J146" i="1"/>
  <c r="K146" i="1"/>
  <c r="T146" i="1" s="1"/>
  <c r="L146" i="1"/>
  <c r="M146" i="1"/>
  <c r="R146" i="1"/>
  <c r="B150" i="1"/>
  <c r="C150" i="1"/>
  <c r="D150" i="1"/>
  <c r="O150" i="1" s="1"/>
  <c r="E150" i="1"/>
  <c r="F150" i="1"/>
  <c r="G150" i="1"/>
  <c r="G180" i="1" s="1"/>
  <c r="H150" i="1"/>
  <c r="I150" i="1"/>
  <c r="J150" i="1"/>
  <c r="K150" i="1"/>
  <c r="L150" i="1"/>
  <c r="M150" i="1"/>
  <c r="Q150" i="1"/>
  <c r="S150" i="1"/>
  <c r="B151" i="1"/>
  <c r="C151" i="1"/>
  <c r="D151" i="1"/>
  <c r="E151" i="1"/>
  <c r="F151" i="1"/>
  <c r="G151" i="1"/>
  <c r="H151" i="1"/>
  <c r="I151" i="1"/>
  <c r="J151" i="1"/>
  <c r="S151" i="1" s="1"/>
  <c r="K151" i="1"/>
  <c r="L151" i="1"/>
  <c r="M151" i="1"/>
  <c r="T151" i="1"/>
  <c r="B152" i="1"/>
  <c r="C152" i="1"/>
  <c r="D152" i="1"/>
  <c r="E152" i="1"/>
  <c r="R152" i="1" s="1"/>
  <c r="F152" i="1"/>
  <c r="G152" i="1"/>
  <c r="H152" i="1"/>
  <c r="S152" i="1" s="1"/>
  <c r="I152" i="1"/>
  <c r="J152" i="1"/>
  <c r="K152" i="1"/>
  <c r="T152" i="1" s="1"/>
  <c r="L152" i="1"/>
  <c r="M152" i="1"/>
  <c r="B153" i="1"/>
  <c r="C153" i="1"/>
  <c r="O153" i="1" s="1"/>
  <c r="D153" i="1"/>
  <c r="E153" i="1"/>
  <c r="F153" i="1"/>
  <c r="G153" i="1"/>
  <c r="H153" i="1"/>
  <c r="I153" i="1"/>
  <c r="J153" i="1"/>
  <c r="K153" i="1"/>
  <c r="T153" i="1" s="1"/>
  <c r="L153" i="1"/>
  <c r="M153" i="1"/>
  <c r="R153" i="1"/>
  <c r="S153" i="1"/>
  <c r="B154" i="1"/>
  <c r="C154" i="1"/>
  <c r="D154" i="1"/>
  <c r="O154" i="1" s="1"/>
  <c r="E154" i="1"/>
  <c r="F154" i="1"/>
  <c r="G154" i="1"/>
  <c r="H154" i="1"/>
  <c r="I154" i="1"/>
  <c r="J154" i="1"/>
  <c r="K154" i="1"/>
  <c r="L154" i="1"/>
  <c r="M154" i="1"/>
  <c r="Q154" i="1"/>
  <c r="S154" i="1"/>
  <c r="B155" i="1"/>
  <c r="C155" i="1"/>
  <c r="D155" i="1"/>
  <c r="E155" i="1"/>
  <c r="F155" i="1"/>
  <c r="G155" i="1"/>
  <c r="H155" i="1"/>
  <c r="I155" i="1"/>
  <c r="J155" i="1"/>
  <c r="S155" i="1" s="1"/>
  <c r="K155" i="1"/>
  <c r="L155" i="1"/>
  <c r="M155" i="1"/>
  <c r="T155" i="1"/>
  <c r="B156" i="1"/>
  <c r="C156" i="1"/>
  <c r="D156" i="1"/>
  <c r="E156" i="1"/>
  <c r="F156" i="1"/>
  <c r="G156" i="1"/>
  <c r="H156" i="1"/>
  <c r="H180" i="1" s="1"/>
  <c r="I156" i="1"/>
  <c r="J156" i="1"/>
  <c r="K156" i="1"/>
  <c r="T156" i="1" s="1"/>
  <c r="L156" i="1"/>
  <c r="M156" i="1"/>
  <c r="R156" i="1"/>
  <c r="B157" i="1"/>
  <c r="C157" i="1"/>
  <c r="D157" i="1"/>
  <c r="E157" i="1"/>
  <c r="R157" i="1" s="1"/>
  <c r="F157" i="1"/>
  <c r="G157" i="1"/>
  <c r="O157" i="1" s="1"/>
  <c r="H157" i="1"/>
  <c r="I157" i="1"/>
  <c r="J157" i="1"/>
  <c r="K157" i="1"/>
  <c r="T157" i="1" s="1"/>
  <c r="L157" i="1"/>
  <c r="M157" i="1"/>
  <c r="Q157" i="1"/>
  <c r="S157" i="1"/>
  <c r="B158" i="1"/>
  <c r="C158" i="1"/>
  <c r="D158" i="1"/>
  <c r="Q158" i="1" s="1"/>
  <c r="E158" i="1"/>
  <c r="F158" i="1"/>
  <c r="G158" i="1"/>
  <c r="H158" i="1"/>
  <c r="I158" i="1"/>
  <c r="J158" i="1"/>
  <c r="K158" i="1"/>
  <c r="L158" i="1"/>
  <c r="M158" i="1"/>
  <c r="O158" i="1"/>
  <c r="S158" i="1"/>
  <c r="B159" i="1"/>
  <c r="C159" i="1"/>
  <c r="D159" i="1"/>
  <c r="E159" i="1"/>
  <c r="R159" i="1" s="1"/>
  <c r="F159" i="1"/>
  <c r="G159" i="1"/>
  <c r="H159" i="1"/>
  <c r="I159" i="1"/>
  <c r="S159" i="1" s="1"/>
  <c r="J159" i="1"/>
  <c r="K159" i="1"/>
  <c r="L159" i="1"/>
  <c r="M159" i="1"/>
  <c r="Q159" i="1"/>
  <c r="T159" i="1"/>
  <c r="B160" i="1"/>
  <c r="C160" i="1"/>
  <c r="D160" i="1"/>
  <c r="E160" i="1"/>
  <c r="R160" i="1" s="1"/>
  <c r="F160" i="1"/>
  <c r="G160" i="1"/>
  <c r="H160" i="1"/>
  <c r="I160" i="1"/>
  <c r="J160" i="1"/>
  <c r="K160" i="1"/>
  <c r="L160" i="1"/>
  <c r="M160" i="1"/>
  <c r="T160" i="1" s="1"/>
  <c r="Q160" i="1"/>
  <c r="V160" i="1" s="1"/>
  <c r="S160" i="1"/>
  <c r="B161" i="1"/>
  <c r="C161" i="1"/>
  <c r="O161" i="1" s="1"/>
  <c r="D161" i="1"/>
  <c r="E161" i="1"/>
  <c r="R161" i="1" s="1"/>
  <c r="F161" i="1"/>
  <c r="G161" i="1"/>
  <c r="H161" i="1"/>
  <c r="I161" i="1"/>
  <c r="J161" i="1"/>
  <c r="K161" i="1"/>
  <c r="L161" i="1"/>
  <c r="M161" i="1"/>
  <c r="Q161" i="1"/>
  <c r="S161" i="1"/>
  <c r="B162" i="1"/>
  <c r="C162" i="1"/>
  <c r="Q162" i="1" s="1"/>
  <c r="D162" i="1"/>
  <c r="D180" i="1" s="1"/>
  <c r="E162" i="1"/>
  <c r="F162" i="1"/>
  <c r="G162" i="1"/>
  <c r="H162" i="1"/>
  <c r="I162" i="1"/>
  <c r="J162" i="1"/>
  <c r="K162" i="1"/>
  <c r="L162" i="1"/>
  <c r="L180" i="1" s="1"/>
  <c r="M162" i="1"/>
  <c r="S162" i="1"/>
  <c r="B163" i="1"/>
  <c r="C163" i="1"/>
  <c r="D163" i="1"/>
  <c r="Q163" i="1" s="1"/>
  <c r="E163" i="1"/>
  <c r="F163" i="1"/>
  <c r="G163" i="1"/>
  <c r="H163" i="1"/>
  <c r="I163" i="1"/>
  <c r="J163" i="1"/>
  <c r="S163" i="1" s="1"/>
  <c r="K163" i="1"/>
  <c r="T163" i="1" s="1"/>
  <c r="L163" i="1"/>
  <c r="M163" i="1"/>
  <c r="B164" i="1"/>
  <c r="C164" i="1"/>
  <c r="D164" i="1"/>
  <c r="E164" i="1"/>
  <c r="F164" i="1"/>
  <c r="G164" i="1"/>
  <c r="H164" i="1"/>
  <c r="I164" i="1"/>
  <c r="J164" i="1"/>
  <c r="K164" i="1"/>
  <c r="T164" i="1" s="1"/>
  <c r="L164" i="1"/>
  <c r="M164" i="1"/>
  <c r="Q164" i="1"/>
  <c r="V164" i="1" s="1"/>
  <c r="R164" i="1"/>
  <c r="S164" i="1"/>
  <c r="B165" i="1"/>
  <c r="C165" i="1"/>
  <c r="O165" i="1" s="1"/>
  <c r="D165" i="1"/>
  <c r="E165" i="1"/>
  <c r="R165" i="1" s="1"/>
  <c r="F165" i="1"/>
  <c r="G165" i="1"/>
  <c r="H165" i="1"/>
  <c r="I165" i="1"/>
  <c r="J165" i="1"/>
  <c r="K165" i="1"/>
  <c r="T165" i="1" s="1"/>
  <c r="L165" i="1"/>
  <c r="M165" i="1"/>
  <c r="S165" i="1"/>
  <c r="B166" i="1"/>
  <c r="C166" i="1"/>
  <c r="D166" i="1"/>
  <c r="O166" i="1" s="1"/>
  <c r="E166" i="1"/>
  <c r="F166" i="1"/>
  <c r="G166" i="1"/>
  <c r="H166" i="1"/>
  <c r="I166" i="1"/>
  <c r="S166" i="1" s="1"/>
  <c r="J166" i="1"/>
  <c r="K166" i="1"/>
  <c r="L166" i="1"/>
  <c r="M166" i="1"/>
  <c r="B167" i="1"/>
  <c r="C167" i="1"/>
  <c r="D167" i="1"/>
  <c r="E167" i="1"/>
  <c r="R167" i="1" s="1"/>
  <c r="F167" i="1"/>
  <c r="G167" i="1"/>
  <c r="H167" i="1"/>
  <c r="I167" i="1"/>
  <c r="S167" i="1" s="1"/>
  <c r="J167" i="1"/>
  <c r="K167" i="1"/>
  <c r="L167" i="1"/>
  <c r="T167" i="1" s="1"/>
  <c r="M167" i="1"/>
  <c r="B168" i="1"/>
  <c r="C168" i="1"/>
  <c r="D168" i="1"/>
  <c r="E168" i="1"/>
  <c r="R168" i="1" s="1"/>
  <c r="F168" i="1"/>
  <c r="G168" i="1"/>
  <c r="H168" i="1"/>
  <c r="I168" i="1"/>
  <c r="S168" i="1" s="1"/>
  <c r="J168" i="1"/>
  <c r="K168" i="1"/>
  <c r="L168" i="1"/>
  <c r="M168" i="1"/>
  <c r="T168" i="1"/>
  <c r="B169" i="1"/>
  <c r="C169" i="1"/>
  <c r="O169" i="1" s="1"/>
  <c r="D169" i="1"/>
  <c r="E169" i="1"/>
  <c r="F169" i="1"/>
  <c r="G169" i="1"/>
  <c r="H169" i="1"/>
  <c r="I169" i="1"/>
  <c r="J169" i="1"/>
  <c r="K169" i="1"/>
  <c r="T169" i="1" s="1"/>
  <c r="L169" i="1"/>
  <c r="M169" i="1"/>
  <c r="R169" i="1"/>
  <c r="S169" i="1"/>
  <c r="B170" i="1"/>
  <c r="C170" i="1"/>
  <c r="D170" i="1"/>
  <c r="O170" i="1" s="1"/>
  <c r="E170" i="1"/>
  <c r="F170" i="1"/>
  <c r="G170" i="1"/>
  <c r="H170" i="1"/>
  <c r="I170" i="1"/>
  <c r="J170" i="1"/>
  <c r="K170" i="1"/>
  <c r="L170" i="1"/>
  <c r="M170" i="1"/>
  <c r="Q170" i="1"/>
  <c r="S170" i="1"/>
  <c r="B171" i="1"/>
  <c r="C171" i="1"/>
  <c r="D171" i="1"/>
  <c r="E171" i="1"/>
  <c r="F171" i="1"/>
  <c r="G171" i="1"/>
  <c r="H171" i="1"/>
  <c r="I171" i="1"/>
  <c r="J171" i="1"/>
  <c r="S171" i="1" s="1"/>
  <c r="K171" i="1"/>
  <c r="L171" i="1"/>
  <c r="M171" i="1"/>
  <c r="T171" i="1"/>
  <c r="B172" i="1"/>
  <c r="C172" i="1"/>
  <c r="D172" i="1"/>
  <c r="E172" i="1"/>
  <c r="F172" i="1"/>
  <c r="G172" i="1"/>
  <c r="H172" i="1"/>
  <c r="I172" i="1"/>
  <c r="J172" i="1"/>
  <c r="K172" i="1"/>
  <c r="T172" i="1" s="1"/>
  <c r="L172" i="1"/>
  <c r="M172" i="1"/>
  <c r="R172" i="1"/>
  <c r="S172" i="1"/>
  <c r="B173" i="1"/>
  <c r="C173" i="1"/>
  <c r="D173" i="1"/>
  <c r="E173" i="1"/>
  <c r="R173" i="1" s="1"/>
  <c r="F173" i="1"/>
  <c r="G173" i="1"/>
  <c r="O173" i="1" s="1"/>
  <c r="H173" i="1"/>
  <c r="I173" i="1"/>
  <c r="J173" i="1"/>
  <c r="K173" i="1"/>
  <c r="T173" i="1" s="1"/>
  <c r="L173" i="1"/>
  <c r="M173" i="1"/>
  <c r="Q173" i="1"/>
  <c r="V173" i="1" s="1"/>
  <c r="S173" i="1"/>
  <c r="B174" i="1"/>
  <c r="C174" i="1"/>
  <c r="Q174" i="1" s="1"/>
  <c r="D174" i="1"/>
  <c r="E174" i="1"/>
  <c r="F174" i="1"/>
  <c r="G174" i="1"/>
  <c r="H174" i="1"/>
  <c r="I174" i="1"/>
  <c r="J174" i="1"/>
  <c r="K174" i="1"/>
  <c r="L174" i="1"/>
  <c r="M174" i="1"/>
  <c r="O174" i="1"/>
  <c r="S174" i="1"/>
  <c r="B175" i="1"/>
  <c r="C175" i="1"/>
  <c r="D175" i="1"/>
  <c r="E175" i="1"/>
  <c r="R175" i="1" s="1"/>
  <c r="F175" i="1"/>
  <c r="G175" i="1"/>
  <c r="H175" i="1"/>
  <c r="I175" i="1"/>
  <c r="S175" i="1" s="1"/>
  <c r="J175" i="1"/>
  <c r="K175" i="1"/>
  <c r="L175" i="1"/>
  <c r="M175" i="1"/>
  <c r="Q175" i="1"/>
  <c r="T175" i="1"/>
  <c r="B176" i="1"/>
  <c r="C176" i="1"/>
  <c r="D176" i="1"/>
  <c r="E176" i="1"/>
  <c r="R176" i="1" s="1"/>
  <c r="F176" i="1"/>
  <c r="G176" i="1"/>
  <c r="H176" i="1"/>
  <c r="I176" i="1"/>
  <c r="J176" i="1"/>
  <c r="K176" i="1"/>
  <c r="L176" i="1"/>
  <c r="M176" i="1"/>
  <c r="T176" i="1" s="1"/>
  <c r="Q176" i="1"/>
  <c r="S176" i="1"/>
  <c r="B177" i="1"/>
  <c r="C177" i="1"/>
  <c r="D177" i="1"/>
  <c r="E177" i="1"/>
  <c r="R177" i="1" s="1"/>
  <c r="F177" i="1"/>
  <c r="G177" i="1"/>
  <c r="H177" i="1"/>
  <c r="I177" i="1"/>
  <c r="J177" i="1"/>
  <c r="K177" i="1"/>
  <c r="L177" i="1"/>
  <c r="M177" i="1"/>
  <c r="M180" i="1" s="1"/>
  <c r="Q177" i="1"/>
  <c r="S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S178" i="1"/>
  <c r="Q179" i="1"/>
  <c r="R179" i="1"/>
  <c r="S179" i="1"/>
  <c r="T179" i="1"/>
  <c r="B180" i="1"/>
  <c r="J180" i="1"/>
  <c r="B183" i="1"/>
  <c r="C183" i="1"/>
  <c r="C188" i="1" s="1"/>
  <c r="D183" i="1"/>
  <c r="E183" i="1"/>
  <c r="F183" i="1"/>
  <c r="G183" i="1"/>
  <c r="H183" i="1"/>
  <c r="I183" i="1"/>
  <c r="J183" i="1"/>
  <c r="K183" i="1"/>
  <c r="T183" i="1" s="1"/>
  <c r="L183" i="1"/>
  <c r="M183" i="1"/>
  <c r="M188" i="1" s="1"/>
  <c r="B184" i="1"/>
  <c r="C184" i="1"/>
  <c r="D184" i="1"/>
  <c r="E184" i="1"/>
  <c r="F184" i="1"/>
  <c r="G184" i="1"/>
  <c r="H184" i="1"/>
  <c r="I184" i="1"/>
  <c r="S184" i="1" s="1"/>
  <c r="J184" i="1"/>
  <c r="K184" i="1"/>
  <c r="T184" i="1" s="1"/>
  <c r="L184" i="1"/>
  <c r="M184" i="1"/>
  <c r="R184" i="1"/>
  <c r="B185" i="1"/>
  <c r="C185" i="1"/>
  <c r="D185" i="1"/>
  <c r="D188" i="1" s="1"/>
  <c r="E185" i="1"/>
  <c r="F185" i="1"/>
  <c r="G185" i="1"/>
  <c r="H185" i="1"/>
  <c r="H188" i="1" s="1"/>
  <c r="I185" i="1"/>
  <c r="I188" i="1" s="1"/>
  <c r="J185" i="1"/>
  <c r="K185" i="1"/>
  <c r="L185" i="1"/>
  <c r="L188" i="1" s="1"/>
  <c r="M185" i="1"/>
  <c r="R185" i="1"/>
  <c r="T185" i="1"/>
  <c r="B186" i="1"/>
  <c r="C186" i="1"/>
  <c r="D186" i="1"/>
  <c r="O186" i="1" s="1"/>
  <c r="E186" i="1"/>
  <c r="F186" i="1"/>
  <c r="G186" i="1"/>
  <c r="H186" i="1"/>
  <c r="S186" i="1" s="1"/>
  <c r="I186" i="1"/>
  <c r="J186" i="1"/>
  <c r="K186" i="1"/>
  <c r="L186" i="1"/>
  <c r="M186" i="1"/>
  <c r="Q186" i="1"/>
  <c r="R186" i="1"/>
  <c r="T186" i="1"/>
  <c r="B187" i="1"/>
  <c r="C187" i="1"/>
  <c r="O187" i="1" s="1"/>
  <c r="D187" i="1"/>
  <c r="E187" i="1"/>
  <c r="F187" i="1"/>
  <c r="G187" i="1"/>
  <c r="H187" i="1"/>
  <c r="S187" i="1" s="1"/>
  <c r="I187" i="1"/>
  <c r="J187" i="1"/>
  <c r="K187" i="1"/>
  <c r="T187" i="1" s="1"/>
  <c r="L187" i="1"/>
  <c r="M187" i="1"/>
  <c r="R187" i="1"/>
  <c r="F188" i="1"/>
  <c r="B191" i="1"/>
  <c r="O191" i="1" s="1"/>
  <c r="C191" i="1"/>
  <c r="D191" i="1"/>
  <c r="E191" i="1"/>
  <c r="F191" i="1"/>
  <c r="R191" i="1" s="1"/>
  <c r="G191" i="1"/>
  <c r="G194" i="1" s="1"/>
  <c r="H191" i="1"/>
  <c r="I191" i="1"/>
  <c r="I194" i="1" s="1"/>
  <c r="J191" i="1"/>
  <c r="S191" i="1" s="1"/>
  <c r="K191" i="1"/>
  <c r="L191" i="1"/>
  <c r="M191" i="1"/>
  <c r="T191" i="1"/>
  <c r="B192" i="1"/>
  <c r="C192" i="1"/>
  <c r="D192" i="1"/>
  <c r="D194" i="1" s="1"/>
  <c r="D196" i="1" s="1"/>
  <c r="D203" i="1" s="1"/>
  <c r="E192" i="1"/>
  <c r="F192" i="1"/>
  <c r="G192" i="1"/>
  <c r="H192" i="1"/>
  <c r="I192" i="1"/>
  <c r="J192" i="1"/>
  <c r="K192" i="1"/>
  <c r="L192" i="1"/>
  <c r="T192" i="1" s="1"/>
  <c r="M192" i="1"/>
  <c r="M194" i="1" s="1"/>
  <c r="R192" i="1"/>
  <c r="B194" i="1"/>
  <c r="C194" i="1"/>
  <c r="E194" i="1"/>
  <c r="F194" i="1"/>
  <c r="R194" i="1" s="1"/>
  <c r="K194" i="1"/>
  <c r="L194" i="1"/>
  <c r="B199" i="1"/>
  <c r="B201" i="1" s="1"/>
  <c r="Q201" i="1" s="1"/>
  <c r="C199" i="1"/>
  <c r="D199" i="1"/>
  <c r="E199" i="1"/>
  <c r="F199" i="1"/>
  <c r="F201" i="1" s="1"/>
  <c r="G199" i="1"/>
  <c r="H199" i="1"/>
  <c r="S199" i="1" s="1"/>
  <c r="I199" i="1"/>
  <c r="I201" i="1" s="1"/>
  <c r="J199" i="1"/>
  <c r="K199" i="1"/>
  <c r="L199" i="1"/>
  <c r="T199" i="1" s="1"/>
  <c r="M199" i="1"/>
  <c r="O199" i="1"/>
  <c r="B200" i="1"/>
  <c r="C200" i="1"/>
  <c r="D200" i="1"/>
  <c r="E200" i="1"/>
  <c r="F200" i="1"/>
  <c r="G200" i="1"/>
  <c r="H200" i="1"/>
  <c r="S200" i="1" s="1"/>
  <c r="I200" i="1"/>
  <c r="J200" i="1"/>
  <c r="K200" i="1"/>
  <c r="L200" i="1"/>
  <c r="M200" i="1"/>
  <c r="M201" i="1" s="1"/>
  <c r="Q200" i="1"/>
  <c r="C201" i="1"/>
  <c r="D201" i="1"/>
  <c r="H201" i="1"/>
  <c r="S201" i="1" s="1"/>
  <c r="J201" i="1"/>
  <c r="K201" i="1"/>
  <c r="A5" i="2"/>
  <c r="A6" i="2"/>
  <c r="O9" i="2"/>
  <c r="S9" i="2" s="1"/>
  <c r="O13" i="2"/>
  <c r="S13" i="2" s="1"/>
  <c r="O14" i="2"/>
  <c r="S14" i="2"/>
  <c r="O15" i="2"/>
  <c r="O16" i="2"/>
  <c r="S16" i="2" s="1"/>
  <c r="O17" i="2"/>
  <c r="S17" i="2" s="1"/>
  <c r="O18" i="2"/>
  <c r="S18" i="2" s="1"/>
  <c r="O19" i="2"/>
  <c r="S19" i="2" s="1"/>
  <c r="O20" i="2"/>
  <c r="S20" i="2" s="1"/>
  <c r="O21" i="2"/>
  <c r="S21" i="2" s="1"/>
  <c r="O22" i="2"/>
  <c r="S22" i="2" s="1"/>
  <c r="O23" i="2"/>
  <c r="S23" i="2" s="1"/>
  <c r="O24" i="2"/>
  <c r="S24" i="2" s="1"/>
  <c r="O25" i="2"/>
  <c r="S25" i="2"/>
  <c r="O26" i="2"/>
  <c r="S26" i="2" s="1"/>
  <c r="O27" i="2"/>
  <c r="S27" i="2" s="1"/>
  <c r="O28" i="2"/>
  <c r="S28" i="2" s="1"/>
  <c r="O29" i="2"/>
  <c r="S29" i="2" s="1"/>
  <c r="O30" i="2"/>
  <c r="S30" i="2"/>
  <c r="O31" i="2"/>
  <c r="S31" i="2" s="1"/>
  <c r="O32" i="2"/>
  <c r="S32" i="2"/>
  <c r="O33" i="2"/>
  <c r="S33" i="2" s="1"/>
  <c r="O34" i="2"/>
  <c r="S34" i="2"/>
  <c r="O35" i="2"/>
  <c r="S35" i="2" s="1"/>
  <c r="O36" i="2"/>
  <c r="S36" i="2" s="1"/>
  <c r="O37" i="2"/>
  <c r="S37" i="2" s="1"/>
  <c r="O38" i="2"/>
  <c r="S38" i="2" s="1"/>
  <c r="O39" i="2"/>
  <c r="S39" i="2" s="1"/>
  <c r="O40" i="2"/>
  <c r="S40" i="2"/>
  <c r="O41" i="2"/>
  <c r="S41" i="2"/>
  <c r="B43" i="2"/>
  <c r="B51" i="2" s="1"/>
  <c r="C43" i="2"/>
  <c r="D43" i="2"/>
  <c r="E43" i="2"/>
  <c r="F43" i="2"/>
  <c r="G43" i="2"/>
  <c r="G51" i="2" s="1"/>
  <c r="G67" i="2" s="1"/>
  <c r="H43" i="2"/>
  <c r="I43" i="2"/>
  <c r="I51" i="2" s="1"/>
  <c r="I67" i="2" s="1"/>
  <c r="J43" i="2"/>
  <c r="J51" i="2" s="1"/>
  <c r="K43" i="2"/>
  <c r="L43" i="2"/>
  <c r="M43" i="2"/>
  <c r="Q43" i="2"/>
  <c r="O46" i="2"/>
  <c r="S46" i="2" s="1"/>
  <c r="O47" i="2"/>
  <c r="S47" i="2" s="1"/>
  <c r="B49" i="2"/>
  <c r="C49" i="2"/>
  <c r="D49" i="2"/>
  <c r="D51" i="2" s="1"/>
  <c r="D67" i="2" s="1"/>
  <c r="E49" i="2"/>
  <c r="F49" i="2"/>
  <c r="G49" i="2"/>
  <c r="H49" i="2"/>
  <c r="I49" i="2"/>
  <c r="J49" i="2"/>
  <c r="K49" i="2"/>
  <c r="L49" i="2"/>
  <c r="L51" i="2" s="1"/>
  <c r="L67" i="2" s="1"/>
  <c r="M49" i="2"/>
  <c r="Q49" i="2"/>
  <c r="E51" i="2"/>
  <c r="E67" i="2" s="1"/>
  <c r="F51" i="2"/>
  <c r="F67" i="2" s="1"/>
  <c r="H51" i="2"/>
  <c r="H67" i="2" s="1"/>
  <c r="M51" i="2"/>
  <c r="M67" i="2" s="1"/>
  <c r="O54" i="2"/>
  <c r="O55" i="2"/>
  <c r="S55" i="2"/>
  <c r="O56" i="2"/>
  <c r="S56" i="2"/>
  <c r="O57" i="2"/>
  <c r="S57" i="2" s="1"/>
  <c r="B59" i="2"/>
  <c r="C59" i="2"/>
  <c r="D59" i="2"/>
  <c r="E59" i="2"/>
  <c r="F59" i="2"/>
  <c r="G59" i="2"/>
  <c r="H59" i="2"/>
  <c r="I59" i="2"/>
  <c r="J59" i="2"/>
  <c r="K59" i="2"/>
  <c r="L59" i="2"/>
  <c r="M59" i="2"/>
  <c r="Q59" i="2"/>
  <c r="O62" i="2"/>
  <c r="S62" i="2"/>
  <c r="O63" i="2"/>
  <c r="S63" i="2" s="1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T60" i="1" l="1"/>
  <c r="L67" i="1"/>
  <c r="O185" i="1"/>
  <c r="Q185" i="1"/>
  <c r="V185" i="1" s="1"/>
  <c r="B188" i="1"/>
  <c r="Q188" i="1" s="1"/>
  <c r="S180" i="1"/>
  <c r="Q135" i="1"/>
  <c r="R128" i="1"/>
  <c r="E135" i="1"/>
  <c r="S15" i="2"/>
  <c r="O43" i="2"/>
  <c r="O51" i="2" s="1"/>
  <c r="O67" i="2" s="1"/>
  <c r="O201" i="1"/>
  <c r="Q194" i="1"/>
  <c r="J188" i="1"/>
  <c r="S185" i="1"/>
  <c r="S188" i="1"/>
  <c r="O177" i="1"/>
  <c r="L196" i="1"/>
  <c r="V159" i="1"/>
  <c r="T135" i="1"/>
  <c r="K188" i="1"/>
  <c r="T188" i="1" s="1"/>
  <c r="V175" i="1"/>
  <c r="B196" i="1"/>
  <c r="Q178" i="1"/>
  <c r="V178" i="1" s="1"/>
  <c r="T200" i="1"/>
  <c r="Q51" i="2"/>
  <c r="O200" i="1"/>
  <c r="V176" i="1"/>
  <c r="V163" i="1"/>
  <c r="T128" i="1"/>
  <c r="T67" i="1"/>
  <c r="S49" i="2"/>
  <c r="R200" i="1"/>
  <c r="V200" i="1" s="1"/>
  <c r="T194" i="1"/>
  <c r="O49" i="2"/>
  <c r="O178" i="1"/>
  <c r="V120" i="1"/>
  <c r="S54" i="2"/>
  <c r="O59" i="2"/>
  <c r="S59" i="2" s="1"/>
  <c r="O192" i="1"/>
  <c r="O194" i="1" s="1"/>
  <c r="Q192" i="1"/>
  <c r="J67" i="2"/>
  <c r="B67" i="2"/>
  <c r="E201" i="1"/>
  <c r="R201" i="1" s="1"/>
  <c r="R199" i="1"/>
  <c r="H196" i="1"/>
  <c r="E188" i="1"/>
  <c r="R183" i="1"/>
  <c r="V157" i="1"/>
  <c r="F180" i="1"/>
  <c r="F196" i="1" s="1"/>
  <c r="F203" i="1" s="1"/>
  <c r="V154" i="1"/>
  <c r="O172" i="1"/>
  <c r="O171" i="1"/>
  <c r="O162" i="1"/>
  <c r="O156" i="1"/>
  <c r="O155" i="1"/>
  <c r="O151" i="1"/>
  <c r="O180" i="1" s="1"/>
  <c r="D128" i="1"/>
  <c r="D135" i="1" s="1"/>
  <c r="H60" i="1"/>
  <c r="F67" i="1"/>
  <c r="O44" i="1"/>
  <c r="O60" i="1" s="1"/>
  <c r="O67" i="1" s="1"/>
  <c r="Q199" i="1"/>
  <c r="G201" i="1"/>
  <c r="Q187" i="1"/>
  <c r="V187" i="1" s="1"/>
  <c r="R178" i="1"/>
  <c r="T166" i="1"/>
  <c r="R163" i="1"/>
  <c r="R162" i="1"/>
  <c r="V162" i="1" s="1"/>
  <c r="O152" i="1"/>
  <c r="I180" i="1"/>
  <c r="I196" i="1" s="1"/>
  <c r="I203" i="1" s="1"/>
  <c r="R112" i="1"/>
  <c r="V97" i="1"/>
  <c r="O112" i="1"/>
  <c r="G60" i="1"/>
  <c r="G67" i="1" s="1"/>
  <c r="R58" i="1"/>
  <c r="V58" i="1" s="1"/>
  <c r="O52" i="1"/>
  <c r="V29" i="1"/>
  <c r="S156" i="1"/>
  <c r="T178" i="1"/>
  <c r="R158" i="1"/>
  <c r="V158" i="1" s="1"/>
  <c r="D60" i="1"/>
  <c r="D67" i="1" s="1"/>
  <c r="J194" i="1"/>
  <c r="J196" i="1" s="1"/>
  <c r="J203" i="1" s="1"/>
  <c r="S192" i="1"/>
  <c r="V186" i="1"/>
  <c r="V179" i="1"/>
  <c r="T177" i="1"/>
  <c r="V177" i="1" s="1"/>
  <c r="Q172" i="1"/>
  <c r="V172" i="1" s="1"/>
  <c r="Q171" i="1"/>
  <c r="Q169" i="1"/>
  <c r="V169" i="1" s="1"/>
  <c r="O164" i="1"/>
  <c r="O163" i="1"/>
  <c r="T161" i="1"/>
  <c r="V161" i="1" s="1"/>
  <c r="Q156" i="1"/>
  <c r="V156" i="1" s="1"/>
  <c r="Q155" i="1"/>
  <c r="Q153" i="1"/>
  <c r="V153" i="1" s="1"/>
  <c r="Q151" i="1"/>
  <c r="R150" i="1"/>
  <c r="O146" i="1"/>
  <c r="V131" i="1"/>
  <c r="S126" i="1"/>
  <c r="V123" i="1"/>
  <c r="V109" i="1"/>
  <c r="E67" i="1"/>
  <c r="B60" i="1"/>
  <c r="V43" i="1"/>
  <c r="V33" i="1"/>
  <c r="V23" i="1"/>
  <c r="V112" i="1"/>
  <c r="L201" i="1"/>
  <c r="T201" i="1" s="1"/>
  <c r="H194" i="1"/>
  <c r="G188" i="1"/>
  <c r="G196" i="1" s="1"/>
  <c r="G203" i="1" s="1"/>
  <c r="S183" i="1"/>
  <c r="T174" i="1"/>
  <c r="R171" i="1"/>
  <c r="R170" i="1"/>
  <c r="V170" i="1" s="1"/>
  <c r="Q166" i="1"/>
  <c r="V166" i="1" s="1"/>
  <c r="T158" i="1"/>
  <c r="R155" i="1"/>
  <c r="R154" i="1"/>
  <c r="Q152" i="1"/>
  <c r="V152" i="1" s="1"/>
  <c r="R151" i="1"/>
  <c r="M196" i="1"/>
  <c r="M203" i="1" s="1"/>
  <c r="E196" i="1"/>
  <c r="Q133" i="1"/>
  <c r="H128" i="1"/>
  <c r="V118" i="1"/>
  <c r="V78" i="1"/>
  <c r="T58" i="1"/>
  <c r="I67" i="1"/>
  <c r="V37" i="1"/>
  <c r="O168" i="1"/>
  <c r="O167" i="1"/>
  <c r="V52" i="1"/>
  <c r="Q184" i="1"/>
  <c r="V184" i="1" s="1"/>
  <c r="Q183" i="1"/>
  <c r="V183" i="1" s="1"/>
  <c r="T162" i="1"/>
  <c r="V105" i="1"/>
  <c r="R65" i="1"/>
  <c r="V65" i="1" s="1"/>
  <c r="K51" i="2"/>
  <c r="K67" i="2" s="1"/>
  <c r="C51" i="2"/>
  <c r="C67" i="2" s="1"/>
  <c r="Q191" i="1"/>
  <c r="V191" i="1" s="1"/>
  <c r="E180" i="1"/>
  <c r="O176" i="1"/>
  <c r="O175" i="1"/>
  <c r="Q168" i="1"/>
  <c r="V168" i="1" s="1"/>
  <c r="Q167" i="1"/>
  <c r="V167" i="1" s="1"/>
  <c r="Q165" i="1"/>
  <c r="V165" i="1" s="1"/>
  <c r="O160" i="1"/>
  <c r="O159" i="1"/>
  <c r="F135" i="1"/>
  <c r="V115" i="1"/>
  <c r="V85" i="1"/>
  <c r="O128" i="1"/>
  <c r="O135" i="1" s="1"/>
  <c r="V55" i="1"/>
  <c r="R174" i="1"/>
  <c r="V174" i="1" s="1"/>
  <c r="O184" i="1"/>
  <c r="O183" i="1"/>
  <c r="T170" i="1"/>
  <c r="R166" i="1"/>
  <c r="T154" i="1"/>
  <c r="T150" i="1"/>
  <c r="V150" i="1" s="1"/>
  <c r="K180" i="1"/>
  <c r="C180" i="1"/>
  <c r="C196" i="1" s="1"/>
  <c r="C203" i="1" s="1"/>
  <c r="R133" i="1"/>
  <c r="R126" i="1"/>
  <c r="V126" i="1" s="1"/>
  <c r="O120" i="1"/>
  <c r="V50" i="1"/>
  <c r="S128" i="1" l="1"/>
  <c r="H135" i="1"/>
  <c r="S135" i="1" s="1"/>
  <c r="V135" i="1" s="1"/>
  <c r="Q196" i="1"/>
  <c r="B203" i="1"/>
  <c r="Q203" i="1" s="1"/>
  <c r="S60" i="1"/>
  <c r="H67" i="1"/>
  <c r="S67" i="1" s="1"/>
  <c r="V201" i="1"/>
  <c r="Q180" i="1"/>
  <c r="V180" i="1" s="1"/>
  <c r="V188" i="1"/>
  <c r="H203" i="1"/>
  <c r="S203" i="1" s="1"/>
  <c r="S196" i="1"/>
  <c r="L203" i="1"/>
  <c r="Q67" i="2"/>
  <c r="S67" i="2" s="1"/>
  <c r="S51" i="2"/>
  <c r="S43" i="2"/>
  <c r="O196" i="1"/>
  <c r="O203" i="1" s="1"/>
  <c r="B67" i="1"/>
  <c r="Q67" i="1" s="1"/>
  <c r="Q60" i="1"/>
  <c r="V151" i="1"/>
  <c r="V171" i="1"/>
  <c r="V192" i="1"/>
  <c r="R135" i="1"/>
  <c r="V133" i="1"/>
  <c r="K196" i="1"/>
  <c r="T180" i="1"/>
  <c r="R180" i="1"/>
  <c r="R67" i="1"/>
  <c r="R60" i="1"/>
  <c r="E203" i="1"/>
  <c r="R203" i="1" s="1"/>
  <c r="R196" i="1"/>
  <c r="O188" i="1"/>
  <c r="S194" i="1"/>
  <c r="V194" i="1" s="1"/>
  <c r="V155" i="1"/>
  <c r="V199" i="1"/>
  <c r="R188" i="1"/>
  <c r="Q128" i="1"/>
  <c r="V128" i="1" l="1"/>
  <c r="V60" i="1"/>
  <c r="V67" i="1"/>
  <c r="T196" i="1"/>
  <c r="V196" i="1" s="1"/>
  <c r="K203" i="1"/>
  <c r="T203" i="1" s="1"/>
  <c r="V203" i="1" s="1"/>
</calcChain>
</file>

<file path=xl/sharedStrings.xml><?xml version="1.0" encoding="utf-8"?>
<sst xmlns="http://schemas.openxmlformats.org/spreadsheetml/2006/main" count="279" uniqueCount="79">
  <si>
    <t>GENCO - Lincoln Energy Center</t>
  </si>
  <si>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</si>
  <si>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</si>
  <si>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</si>
  <si>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</si>
  <si>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</si>
  <si>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</si>
  <si>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</si>
  <si>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</si>
  <si>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</si>
  <si>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</si>
  <si>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</si>
  <si>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</si>
  <si>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</si>
  <si>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</si>
  <si>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</si>
  <si>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</si>
  <si>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</si>
  <si>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</si>
  <si>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</si>
  <si>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</si>
  <si>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</si>
  <si>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</si>
  <si>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</si>
  <si>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</si>
  <si>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</si>
  <si>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</si>
  <si>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</si>
  <si>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</si>
  <si>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</si>
  <si>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</si>
  <si>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</si>
  <si>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</si>
  <si>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</si>
  <si>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</si>
  <si>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</si>
  <si>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</si>
  <si>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</si>
  <si>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</si>
  <si>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</si>
  <si>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</si>
  <si>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</si>
  <si>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</si>
  <si>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</si>
  <si>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</si>
  <si>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</si>
  <si>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</si>
  <si>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</si>
  <si>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</si>
  <si>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</si>
  <si>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</si>
  <si>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</si>
  <si>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</si>
  <si>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</si>
  <si>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</si>
  <si>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</si>
  <si>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</si>
  <si>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</si>
  <si>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</si>
  <si>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</si>
  <si>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</si>
  <si>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</si>
  <si>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</si>
  <si>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</si>
  <si>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Lincoln Energy Center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</si>
  <si>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</si>
  <si>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</si>
  <si>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</si>
  <si>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</si>
  <si>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</si>
  <si>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</si>
  <si>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</si>
  <si>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</si>
  <si>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</si>
  <si>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</si>
  <si>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</si>
  <si>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Subtotal Fixed O&amp;M</t>
  </si>
  <si>
    <t>Spare Parts Useage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</si>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</sst>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165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1" fillId="0" borderId="0" xfId="1" applyNumberFormat="1"/>
    <xf numFmtId="0" fontId="8" fillId="0" borderId="0" xfId="0" applyFont="1" applyAlignment="1">
      <alignment horizontal="center"/>
    </xf>
    <xf numFmtId="17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165" fontId="1" fillId="0" borderId="1" xfId="1" applyNumberFormat="1" applyBorder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65" fontId="10" fillId="0" borderId="0" xfId="1" applyNumberFormat="1" applyFont="1"/>
    <xf numFmtId="165" fontId="1" fillId="0" borderId="0" xfId="1" applyNumberFormat="1" applyFont="1"/>
    <xf numFmtId="0" fontId="10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1" fillId="0" borderId="0" xfId="1" applyNumberFormat="1" applyFont="1"/>
    <xf numFmtId="165" fontId="9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10" fillId="0" borderId="0" xfId="1" applyNumberFormat="1" applyFont="1" applyFill="1"/>
    <xf numFmtId="165" fontId="1" fillId="0" borderId="5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4"/>
  <sheetViews>
    <sheetView zoomScale="75" zoomScaleNormal="100" workbookViewId="0">
      <pane xSplit="1" ySplit="8" topLeftCell="B9" activePane="bottomRight" state="frozen"/>
      <selection activeCell="A4" sqref="A4:V4"/>
      <selection pane="topRight" activeCell="A4" sqref="A4:V4"/>
      <selection pane="bottomLeft" activeCell="A4" sqref="A4:V4"/>
      <selection pane="bottomRight" activeCell="B9" sqref="B9"/>
    </sheetView>
  </sheetViews>
  <sheetFormatPr defaultColWidth="8.85546875" defaultRowHeight="12.75" x14ac:dyDescent="0.2"/>
  <cols>
    <col min="1" max="1" width="41.140625" customWidth="1"/>
    <col min="2" max="8" width="10.28515625" style="11" bestFit="1" customWidth="1"/>
    <col min="9" max="9" width="11.5703125" style="11" bestFit="1" customWidth="1"/>
    <col min="10" max="10" width="11.42578125" style="11" customWidth="1"/>
    <col min="11" max="13" width="10.28515625" style="11" bestFit="1" customWidth="1"/>
    <col min="14" max="14" width="0.85546875" style="11" customWidth="1"/>
    <col min="15" max="15" width="12" style="11" customWidth="1"/>
    <col min="16" max="16" width="2.7109375" style="11" customWidth="1"/>
    <col min="17" max="18" width="10.28515625" style="11" bestFit="1" customWidth="1"/>
    <col min="19" max="19" width="12.140625" style="11" customWidth="1"/>
    <col min="20" max="20" width="10.28515625" style="11" bestFit="1" customWidth="1"/>
    <col min="21" max="21" width="0.85546875" style="11" customWidth="1"/>
    <col min="22" max="22" width="11.85546875" style="11" customWidth="1"/>
    <col min="23" max="80" width="8.85546875" style="11" customWidth="1"/>
  </cols>
  <sheetData>
    <row r="1" spans="1:80" s="3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3" customFormat="1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3" customFormat="1" ht="15.75" x14ac:dyDescent="0.25">
      <c r="A4" s="5">
        <v>36769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3" customFormat="1" ht="15.75" x14ac:dyDescent="0.25">
      <c r="A5" s="6" t="str">
        <f ca="1">CELL("filename")</f>
        <v>C:\Users\Felienne\Enron\EnronSpreadsheets\[benjamin_rogers__1107__Lincoln Energy Center O&amp;M.xls]Lincoln Energy Center 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3" customFormat="1" ht="15.75" x14ac:dyDescent="0.25">
      <c r="A6" s="8">
        <f ca="1">NOW()</f>
        <v>41885.553387962966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"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10" t="s">
        <v>4</v>
      </c>
      <c r="K7" s="10" t="s">
        <v>5</v>
      </c>
      <c r="L7" s="10" t="s">
        <v>5</v>
      </c>
      <c r="M7" s="10" t="s">
        <v>5</v>
      </c>
      <c r="O7" s="10" t="s">
        <v>5</v>
      </c>
      <c r="Q7" s="9" t="s">
        <v>3</v>
      </c>
      <c r="R7" s="9" t="s">
        <v>3</v>
      </c>
      <c r="S7" s="10" t="s">
        <v>5</v>
      </c>
      <c r="T7" s="10" t="s">
        <v>5</v>
      </c>
      <c r="V7" s="10" t="s">
        <v>5</v>
      </c>
    </row>
    <row r="8" spans="1:80" s="12" customFormat="1" x14ac:dyDescent="0.2">
      <c r="B8" s="13">
        <v>36526</v>
      </c>
      <c r="C8" s="13">
        <v>36557</v>
      </c>
      <c r="D8" s="13">
        <v>36586</v>
      </c>
      <c r="E8" s="13">
        <v>36617</v>
      </c>
      <c r="F8" s="13">
        <v>36647</v>
      </c>
      <c r="G8" s="13">
        <v>36678</v>
      </c>
      <c r="H8" s="13">
        <v>36708</v>
      </c>
      <c r="I8" s="13">
        <v>36739</v>
      </c>
      <c r="J8" s="13">
        <v>36770</v>
      </c>
      <c r="K8" s="13">
        <v>36800</v>
      </c>
      <c r="L8" s="13">
        <v>36831</v>
      </c>
      <c r="M8" s="13">
        <v>36861</v>
      </c>
      <c r="N8" s="13"/>
      <c r="O8" s="14" t="s">
        <v>6</v>
      </c>
      <c r="P8" s="14"/>
      <c r="Q8" s="14" t="s">
        <v>7</v>
      </c>
      <c r="R8" s="14" t="s">
        <v>8</v>
      </c>
      <c r="S8" s="14" t="s">
        <v>9</v>
      </c>
      <c r="T8" s="14" t="s">
        <v>10</v>
      </c>
      <c r="U8" s="14"/>
      <c r="V8" s="14" t="s">
        <v>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10" spans="1:80" ht="13.5" thickBot="1" x14ac:dyDescent="0.25">
      <c r="A10" s="15" t="s">
        <v>11</v>
      </c>
      <c r="B10" s="16">
        <v>0</v>
      </c>
      <c r="C10" s="16">
        <v>97063.16</v>
      </c>
      <c r="D10" s="16">
        <v>81589</v>
      </c>
      <c r="E10" s="16">
        <v>151711.82999999999</v>
      </c>
      <c r="F10" s="16">
        <v>231342</v>
      </c>
      <c r="G10" s="16">
        <v>194200.32000000001</v>
      </c>
      <c r="H10" s="16">
        <v>64914.39</v>
      </c>
      <c r="I10" s="16">
        <v>33881.379999999997</v>
      </c>
      <c r="J10" s="16">
        <v>37188.449999999997</v>
      </c>
      <c r="K10" s="16">
        <v>0</v>
      </c>
      <c r="L10" s="16">
        <v>0</v>
      </c>
      <c r="M10" s="16">
        <v>0</v>
      </c>
      <c r="O10" s="16">
        <f>SUM(B10:M10)</f>
        <v>891890.53</v>
      </c>
      <c r="Q10" s="16">
        <f>SUM(B10:D10)</f>
        <v>178652.16</v>
      </c>
      <c r="R10" s="16">
        <f>SUM(E10:G10)</f>
        <v>577254.14999999991</v>
      </c>
      <c r="S10" s="16">
        <f>SUM(H10:J10)</f>
        <v>135984.21999999997</v>
      </c>
      <c r="T10" s="16">
        <f>SUM(K10:M10)</f>
        <v>0</v>
      </c>
      <c r="V10" s="16">
        <f>SUM(Q10:U10)</f>
        <v>891890.52999999991</v>
      </c>
    </row>
    <row r="12" spans="1:80" x14ac:dyDescent="0.2">
      <c r="A12" s="15" t="s">
        <v>12</v>
      </c>
    </row>
    <row r="13" spans="1:80" x14ac:dyDescent="0.2">
      <c r="A13" s="17" t="s">
        <v>13</v>
      </c>
    </row>
    <row r="14" spans="1:80" x14ac:dyDescent="0.2">
      <c r="A14" s="18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f t="shared" ref="O14:O42" si="0">SUM(B14:M14)</f>
        <v>0</v>
      </c>
      <c r="Q14" s="11">
        <f t="shared" ref="Q14:Q44" si="1">SUM(B14:D14)</f>
        <v>0</v>
      </c>
      <c r="R14" s="11">
        <f t="shared" ref="R14:R44" si="2">SUM(E14:G14)</f>
        <v>0</v>
      </c>
      <c r="S14" s="11">
        <f t="shared" ref="S14:S44" si="3">SUM(H14:J14)</f>
        <v>0</v>
      </c>
      <c r="T14" s="11">
        <f t="shared" ref="T14:T44" si="4">SUM(K14:M14)</f>
        <v>0</v>
      </c>
      <c r="V14" s="11">
        <f t="shared" ref="V14:V44" si="5">SUM(Q14:U14)</f>
        <v>0</v>
      </c>
    </row>
    <row r="15" spans="1:80" x14ac:dyDescent="0.2">
      <c r="A15" s="18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380</v>
      </c>
      <c r="I15" s="11">
        <v>294.8</v>
      </c>
      <c r="J15" s="11">
        <v>2291.86</v>
      </c>
      <c r="K15" s="11">
        <v>0</v>
      </c>
      <c r="L15" s="11">
        <v>0</v>
      </c>
      <c r="M15" s="11">
        <v>0</v>
      </c>
      <c r="O15" s="11">
        <f t="shared" si="0"/>
        <v>2966.66</v>
      </c>
      <c r="Q15" s="11">
        <f t="shared" si="1"/>
        <v>0</v>
      </c>
      <c r="R15" s="11">
        <f t="shared" si="2"/>
        <v>0</v>
      </c>
      <c r="S15" s="11">
        <f t="shared" si="3"/>
        <v>2966.66</v>
      </c>
      <c r="T15" s="11">
        <f t="shared" si="4"/>
        <v>0</v>
      </c>
      <c r="V15" s="11">
        <f t="shared" si="5"/>
        <v>2966.66</v>
      </c>
    </row>
    <row r="16" spans="1:80" x14ac:dyDescent="0.2">
      <c r="A16" s="18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11">
        <f t="shared" si="1"/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V16" s="11">
        <f t="shared" si="5"/>
        <v>0</v>
      </c>
    </row>
    <row r="17" spans="1:22" x14ac:dyDescent="0.2">
      <c r="A17" s="18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11">
        <f t="shared" si="1"/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V17" s="11">
        <f t="shared" si="5"/>
        <v>0</v>
      </c>
    </row>
    <row r="18" spans="1:22" x14ac:dyDescent="0.2">
      <c r="A18" s="18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V18" s="11">
        <f t="shared" si="5"/>
        <v>0</v>
      </c>
    </row>
    <row r="19" spans="1:22" x14ac:dyDescent="0.2">
      <c r="A19" s="18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O19" s="11">
        <f t="shared" si="0"/>
        <v>0</v>
      </c>
      <c r="Q19" s="11">
        <f t="shared" si="1"/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V19" s="11">
        <f t="shared" si="5"/>
        <v>0</v>
      </c>
    </row>
    <row r="20" spans="1:22" x14ac:dyDescent="0.2">
      <c r="A20" s="18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I20" s="11">
        <v>560</v>
      </c>
      <c r="J20" s="11">
        <v>0</v>
      </c>
      <c r="K20" s="11">
        <v>9868</v>
      </c>
      <c r="L20" s="11">
        <v>1974</v>
      </c>
      <c r="M20" s="11">
        <v>1973</v>
      </c>
      <c r="O20" s="11">
        <f t="shared" si="0"/>
        <v>14375</v>
      </c>
      <c r="Q20" s="11">
        <f t="shared" si="1"/>
        <v>0</v>
      </c>
      <c r="R20" s="11">
        <f t="shared" si="2"/>
        <v>0</v>
      </c>
      <c r="S20" s="11">
        <f t="shared" si="3"/>
        <v>560</v>
      </c>
      <c r="T20" s="11">
        <f t="shared" si="4"/>
        <v>13815</v>
      </c>
      <c r="V20" s="11">
        <f t="shared" si="5"/>
        <v>14375</v>
      </c>
    </row>
    <row r="21" spans="1:22" x14ac:dyDescent="0.2">
      <c r="A21" s="18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V21" s="11">
        <f t="shared" si="5"/>
        <v>0</v>
      </c>
    </row>
    <row r="22" spans="1:22" x14ac:dyDescent="0.2">
      <c r="A22" s="18" t="s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1318.92</v>
      </c>
      <c r="J22" s="11">
        <v>0</v>
      </c>
      <c r="K22" s="11">
        <v>0</v>
      </c>
      <c r="L22" s="11">
        <v>0</v>
      </c>
      <c r="M22" s="11">
        <v>0</v>
      </c>
      <c r="O22" s="11">
        <f t="shared" si="0"/>
        <v>1318.92</v>
      </c>
      <c r="Q22" s="11">
        <f t="shared" si="1"/>
        <v>0</v>
      </c>
      <c r="R22" s="11">
        <f t="shared" si="2"/>
        <v>0</v>
      </c>
      <c r="S22" s="11">
        <f t="shared" si="3"/>
        <v>1318.92</v>
      </c>
      <c r="T22" s="11">
        <f t="shared" si="4"/>
        <v>0</v>
      </c>
      <c r="V22" s="11">
        <f t="shared" si="5"/>
        <v>1318.92</v>
      </c>
    </row>
    <row r="23" spans="1:22" x14ac:dyDescent="0.2">
      <c r="A23" s="18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9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V23" s="11">
        <f t="shared" si="5"/>
        <v>0</v>
      </c>
    </row>
    <row r="24" spans="1:22" x14ac:dyDescent="0.2">
      <c r="A24" s="18" t="s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9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11">
        <f t="shared" si="1"/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V24" s="11">
        <f t="shared" si="5"/>
        <v>0</v>
      </c>
    </row>
    <row r="25" spans="1:22" x14ac:dyDescent="0.2">
      <c r="A25" s="18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9">
        <v>0</v>
      </c>
      <c r="K25" s="11">
        <v>0</v>
      </c>
      <c r="L25" s="11">
        <v>0</v>
      </c>
      <c r="M25" s="11">
        <v>0</v>
      </c>
      <c r="O25" s="11">
        <f t="shared" si="0"/>
        <v>0</v>
      </c>
      <c r="Q25" s="11">
        <f t="shared" si="1"/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V25" s="11">
        <f t="shared" si="5"/>
        <v>0</v>
      </c>
    </row>
    <row r="26" spans="1:22" x14ac:dyDescent="0.2">
      <c r="A26" s="18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9">
        <v>0</v>
      </c>
      <c r="K26" s="11">
        <v>1796</v>
      </c>
      <c r="L26" s="11">
        <v>224</v>
      </c>
      <c r="M26" s="11">
        <v>225</v>
      </c>
      <c r="O26" s="11">
        <f t="shared" si="0"/>
        <v>2245</v>
      </c>
      <c r="Q26" s="11">
        <f t="shared" si="1"/>
        <v>0</v>
      </c>
      <c r="R26" s="11">
        <f t="shared" si="2"/>
        <v>0</v>
      </c>
      <c r="S26" s="11">
        <f t="shared" si="3"/>
        <v>0</v>
      </c>
      <c r="T26" s="11">
        <f t="shared" si="4"/>
        <v>2245</v>
      </c>
      <c r="V26" s="11">
        <f t="shared" si="5"/>
        <v>2245</v>
      </c>
    </row>
    <row r="27" spans="1:22" x14ac:dyDescent="0.2">
      <c r="A27" s="18" t="s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11.35</v>
      </c>
      <c r="J27" s="19">
        <v>677</v>
      </c>
      <c r="K27" s="11">
        <v>5965</v>
      </c>
      <c r="L27" s="11">
        <v>1193</v>
      </c>
      <c r="M27" s="11">
        <v>1193</v>
      </c>
      <c r="O27" s="11">
        <f t="shared" si="0"/>
        <v>9039.35</v>
      </c>
      <c r="Q27" s="11">
        <f t="shared" si="1"/>
        <v>0</v>
      </c>
      <c r="R27" s="11">
        <f t="shared" si="2"/>
        <v>0</v>
      </c>
      <c r="S27" s="11">
        <f t="shared" si="3"/>
        <v>688.35</v>
      </c>
      <c r="T27" s="11">
        <f t="shared" si="4"/>
        <v>8351</v>
      </c>
      <c r="V27" s="11">
        <f t="shared" si="5"/>
        <v>9039.35</v>
      </c>
    </row>
    <row r="28" spans="1:22" x14ac:dyDescent="0.2">
      <c r="A28" s="18" t="s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9">
        <v>0</v>
      </c>
      <c r="K28" s="11">
        <v>0</v>
      </c>
      <c r="L28" s="11">
        <v>0</v>
      </c>
      <c r="M28" s="11">
        <v>0</v>
      </c>
      <c r="O28" s="11">
        <f t="shared" si="0"/>
        <v>0</v>
      </c>
      <c r="Q28" s="11">
        <f t="shared" si="1"/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V28" s="11">
        <f t="shared" si="5"/>
        <v>0</v>
      </c>
    </row>
    <row r="29" spans="1:22" x14ac:dyDescent="0.2">
      <c r="A29" s="18" t="s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9"/>
      <c r="K29" s="11">
        <v>2334</v>
      </c>
      <c r="L29" s="11">
        <v>467</v>
      </c>
      <c r="M29" s="11">
        <v>467</v>
      </c>
      <c r="O29" s="11">
        <f t="shared" si="0"/>
        <v>3268</v>
      </c>
      <c r="Q29" s="11">
        <f t="shared" si="1"/>
        <v>0</v>
      </c>
      <c r="R29" s="11">
        <f t="shared" si="2"/>
        <v>0</v>
      </c>
      <c r="S29" s="11">
        <f t="shared" si="3"/>
        <v>0</v>
      </c>
      <c r="T29" s="11">
        <f t="shared" si="4"/>
        <v>3268</v>
      </c>
      <c r="V29" s="11">
        <f t="shared" si="5"/>
        <v>3268</v>
      </c>
    </row>
    <row r="30" spans="1:22" x14ac:dyDescent="0.2">
      <c r="A30" s="18" t="s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36.020000000000003</v>
      </c>
      <c r="I30" s="11">
        <v>5050.54</v>
      </c>
      <c r="J30" s="19">
        <v>3924.57</v>
      </c>
      <c r="K30" s="11">
        <v>2758</v>
      </c>
      <c r="L30" s="11">
        <v>1379</v>
      </c>
      <c r="M30" s="11">
        <v>1379</v>
      </c>
      <c r="O30" s="11">
        <f t="shared" si="0"/>
        <v>14527.130000000001</v>
      </c>
      <c r="Q30" s="11">
        <f t="shared" si="1"/>
        <v>0</v>
      </c>
      <c r="R30" s="11">
        <f t="shared" si="2"/>
        <v>0</v>
      </c>
      <c r="S30" s="11">
        <f t="shared" si="3"/>
        <v>9011.130000000001</v>
      </c>
      <c r="T30" s="11">
        <f t="shared" si="4"/>
        <v>5516</v>
      </c>
      <c r="V30" s="11">
        <f t="shared" si="5"/>
        <v>14527.130000000001</v>
      </c>
    </row>
    <row r="31" spans="1:22" x14ac:dyDescent="0.2">
      <c r="A31" s="18" t="s">
        <v>31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2335.9899999999998</v>
      </c>
      <c r="I31" s="11">
        <v>21576.75</v>
      </c>
      <c r="J31" s="19">
        <v>33153.040000000001</v>
      </c>
      <c r="K31" s="11">
        <v>33754.285714285717</v>
      </c>
      <c r="L31" s="11">
        <v>16877.142857142859</v>
      </c>
      <c r="M31" s="11">
        <v>16877.142857142859</v>
      </c>
      <c r="O31" s="11">
        <f t="shared" si="0"/>
        <v>124574.35142857142</v>
      </c>
      <c r="Q31" s="11">
        <f t="shared" si="1"/>
        <v>0</v>
      </c>
      <c r="R31" s="11">
        <f t="shared" si="2"/>
        <v>0</v>
      </c>
      <c r="S31" s="11">
        <f t="shared" si="3"/>
        <v>57065.78</v>
      </c>
      <c r="T31" s="11">
        <f t="shared" si="4"/>
        <v>67508.571428571435</v>
      </c>
      <c r="V31" s="11">
        <f t="shared" si="5"/>
        <v>124574.35142857143</v>
      </c>
    </row>
    <row r="32" spans="1:22" x14ac:dyDescent="0.2">
      <c r="A32" s="18" t="s">
        <v>32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0">
        <v>65970.820000000007</v>
      </c>
      <c r="I32" s="20">
        <v>81206.95</v>
      </c>
      <c r="J32" s="19">
        <v>74044.289999999994</v>
      </c>
      <c r="K32" s="20">
        <v>130910</v>
      </c>
      <c r="L32" s="20">
        <v>65455</v>
      </c>
      <c r="M32" s="20">
        <v>65455</v>
      </c>
      <c r="O32" s="11">
        <f t="shared" si="0"/>
        <v>483042.06</v>
      </c>
      <c r="Q32" s="11">
        <f t="shared" si="1"/>
        <v>0</v>
      </c>
      <c r="R32" s="11">
        <f t="shared" si="2"/>
        <v>0</v>
      </c>
      <c r="S32" s="11">
        <f t="shared" si="3"/>
        <v>221222.06</v>
      </c>
      <c r="T32" s="11">
        <f t="shared" si="4"/>
        <v>261820</v>
      </c>
      <c r="V32" s="11">
        <f t="shared" si="5"/>
        <v>483042.06</v>
      </c>
    </row>
    <row r="33" spans="1:22" x14ac:dyDescent="0.2">
      <c r="A33" s="18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560.86</v>
      </c>
      <c r="I33" s="11">
        <v>2583.5</v>
      </c>
      <c r="J33" s="19">
        <v>17006.45</v>
      </c>
      <c r="K33" s="11">
        <v>3142</v>
      </c>
      <c r="L33" s="11">
        <v>1572</v>
      </c>
      <c r="M33" s="11">
        <v>1571</v>
      </c>
      <c r="O33" s="11">
        <f t="shared" si="0"/>
        <v>26435.81</v>
      </c>
      <c r="Q33" s="11">
        <f t="shared" si="1"/>
        <v>0</v>
      </c>
      <c r="R33" s="11">
        <f t="shared" si="2"/>
        <v>0</v>
      </c>
      <c r="S33" s="11">
        <f t="shared" si="3"/>
        <v>20150.810000000001</v>
      </c>
      <c r="T33" s="11">
        <f t="shared" si="4"/>
        <v>6285</v>
      </c>
      <c r="V33" s="11">
        <f t="shared" si="5"/>
        <v>26435.81</v>
      </c>
    </row>
    <row r="34" spans="1:22" x14ac:dyDescent="0.2">
      <c r="A34" s="18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76.58</v>
      </c>
      <c r="I34" s="11">
        <v>0</v>
      </c>
      <c r="J34" s="19">
        <v>339.24</v>
      </c>
      <c r="K34" s="11">
        <v>112</v>
      </c>
      <c r="L34" s="11">
        <v>56</v>
      </c>
      <c r="M34" s="11">
        <v>58</v>
      </c>
      <c r="O34" s="11">
        <f t="shared" si="0"/>
        <v>641.81999999999994</v>
      </c>
      <c r="Q34" s="11">
        <f t="shared" si="1"/>
        <v>0</v>
      </c>
      <c r="R34" s="11">
        <f t="shared" si="2"/>
        <v>0</v>
      </c>
      <c r="S34" s="11">
        <f t="shared" si="3"/>
        <v>415.82</v>
      </c>
      <c r="T34" s="11">
        <f t="shared" si="4"/>
        <v>226</v>
      </c>
      <c r="V34" s="11">
        <f t="shared" si="5"/>
        <v>641.81999999999994</v>
      </c>
    </row>
    <row r="35" spans="1:22" x14ac:dyDescent="0.2">
      <c r="A35" s="18" t="s">
        <v>35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9">
        <v>0</v>
      </c>
      <c r="K35" s="11">
        <v>0</v>
      </c>
      <c r="L35" s="11">
        <v>0</v>
      </c>
      <c r="M35" s="11">
        <v>0</v>
      </c>
      <c r="O35" s="11">
        <f t="shared" si="0"/>
        <v>0</v>
      </c>
      <c r="Q35" s="11">
        <f t="shared" si="1"/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V35" s="11">
        <f t="shared" si="5"/>
        <v>0</v>
      </c>
    </row>
    <row r="36" spans="1:22" x14ac:dyDescent="0.2">
      <c r="A36" s="18" t="s">
        <v>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285.51</v>
      </c>
      <c r="I36" s="11">
        <v>0</v>
      </c>
      <c r="J36" s="19">
        <v>0</v>
      </c>
      <c r="K36" s="11">
        <v>0</v>
      </c>
      <c r="L36" s="11">
        <v>0</v>
      </c>
      <c r="M36" s="11">
        <v>0</v>
      </c>
      <c r="O36" s="11">
        <f t="shared" si="0"/>
        <v>285.51</v>
      </c>
      <c r="Q36" s="11">
        <f t="shared" si="1"/>
        <v>0</v>
      </c>
      <c r="R36" s="11">
        <f t="shared" si="2"/>
        <v>0</v>
      </c>
      <c r="S36" s="11">
        <f t="shared" si="3"/>
        <v>285.51</v>
      </c>
      <c r="T36" s="11">
        <f t="shared" si="4"/>
        <v>0</v>
      </c>
      <c r="V36" s="11">
        <f t="shared" si="5"/>
        <v>285.51</v>
      </c>
    </row>
    <row r="37" spans="1:22" x14ac:dyDescent="0.2">
      <c r="A37" s="18" t="s">
        <v>37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9">
        <v>51.28</v>
      </c>
      <c r="K37" s="11">
        <v>138</v>
      </c>
      <c r="L37" s="11">
        <v>69</v>
      </c>
      <c r="M37" s="11">
        <v>67</v>
      </c>
      <c r="O37" s="11">
        <f t="shared" si="0"/>
        <v>325.27999999999997</v>
      </c>
      <c r="Q37" s="11">
        <f t="shared" si="1"/>
        <v>0</v>
      </c>
      <c r="R37" s="11">
        <f t="shared" si="2"/>
        <v>0</v>
      </c>
      <c r="S37" s="11">
        <f t="shared" si="3"/>
        <v>51.28</v>
      </c>
      <c r="T37" s="11">
        <f t="shared" si="4"/>
        <v>274</v>
      </c>
      <c r="V37" s="11">
        <f t="shared" si="5"/>
        <v>325.27999999999997</v>
      </c>
    </row>
    <row r="38" spans="1:22" x14ac:dyDescent="0.2">
      <c r="A38" s="18" t="s">
        <v>38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1180.1199999999999</v>
      </c>
      <c r="I38" s="11">
        <v>547.26</v>
      </c>
      <c r="J38" s="19">
        <v>1097.3699999999999</v>
      </c>
      <c r="K38" s="11">
        <v>1890</v>
      </c>
      <c r="L38" s="11">
        <v>945</v>
      </c>
      <c r="M38" s="11">
        <v>945</v>
      </c>
      <c r="O38" s="11">
        <f t="shared" si="0"/>
        <v>6604.75</v>
      </c>
      <c r="Q38" s="11">
        <f t="shared" si="1"/>
        <v>0</v>
      </c>
      <c r="R38" s="11">
        <f t="shared" si="2"/>
        <v>0</v>
      </c>
      <c r="S38" s="11">
        <f t="shared" si="3"/>
        <v>2824.75</v>
      </c>
      <c r="T38" s="11">
        <f t="shared" si="4"/>
        <v>3780</v>
      </c>
      <c r="V38" s="11">
        <f t="shared" si="5"/>
        <v>6604.75</v>
      </c>
    </row>
    <row r="39" spans="1:22" x14ac:dyDescent="0.2">
      <c r="A39" s="18" t="s">
        <v>39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9">
        <v>0</v>
      </c>
      <c r="K39" s="11">
        <v>348</v>
      </c>
      <c r="L39" s="11">
        <v>44</v>
      </c>
      <c r="M39" s="11">
        <v>44</v>
      </c>
      <c r="O39" s="11">
        <f t="shared" si="0"/>
        <v>436</v>
      </c>
      <c r="Q39" s="11">
        <f t="shared" si="1"/>
        <v>0</v>
      </c>
      <c r="R39" s="11">
        <f t="shared" si="2"/>
        <v>0</v>
      </c>
      <c r="S39" s="11">
        <f t="shared" si="3"/>
        <v>0</v>
      </c>
      <c r="T39" s="11">
        <f t="shared" si="4"/>
        <v>436</v>
      </c>
      <c r="V39" s="11">
        <f t="shared" si="5"/>
        <v>436</v>
      </c>
    </row>
    <row r="40" spans="1:22" x14ac:dyDescent="0.2">
      <c r="A40" s="18" t="s">
        <v>40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156.91999999999999</v>
      </c>
      <c r="J40" s="19">
        <v>11568.01</v>
      </c>
      <c r="K40" s="11">
        <v>154000</v>
      </c>
      <c r="L40" s="11">
        <v>30800</v>
      </c>
      <c r="M40" s="11">
        <v>30800</v>
      </c>
      <c r="O40" s="11">
        <f t="shared" si="0"/>
        <v>227324.93</v>
      </c>
      <c r="Q40" s="11">
        <f t="shared" si="1"/>
        <v>0</v>
      </c>
      <c r="R40" s="11">
        <f t="shared" si="2"/>
        <v>0</v>
      </c>
      <c r="S40" s="11">
        <f t="shared" si="3"/>
        <v>11724.93</v>
      </c>
      <c r="T40" s="11">
        <f t="shared" si="4"/>
        <v>215600</v>
      </c>
      <c r="V40" s="11">
        <f t="shared" si="5"/>
        <v>227324.93</v>
      </c>
    </row>
    <row r="41" spans="1:22" x14ac:dyDescent="0.2">
      <c r="A41" s="18" t="s">
        <v>41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14.64</v>
      </c>
      <c r="J41" s="19">
        <v>0</v>
      </c>
      <c r="K41" s="11">
        <v>0</v>
      </c>
      <c r="L41" s="11">
        <v>0</v>
      </c>
      <c r="M41" s="11">
        <v>0</v>
      </c>
      <c r="O41" s="11">
        <f t="shared" si="0"/>
        <v>14.64</v>
      </c>
      <c r="Q41" s="11">
        <f t="shared" si="1"/>
        <v>0</v>
      </c>
      <c r="R41" s="11">
        <f t="shared" si="2"/>
        <v>0</v>
      </c>
      <c r="S41" s="11">
        <f t="shared" si="3"/>
        <v>14.64</v>
      </c>
      <c r="T41" s="11">
        <f t="shared" si="4"/>
        <v>0</v>
      </c>
      <c r="V41" s="11">
        <f t="shared" si="5"/>
        <v>14.64</v>
      </c>
    </row>
    <row r="42" spans="1:22" x14ac:dyDescent="0.2">
      <c r="A42" s="18" t="s">
        <v>42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I42" s="11">
        <v>0</v>
      </c>
      <c r="J42" s="19">
        <v>2250</v>
      </c>
      <c r="K42" s="11">
        <v>2916</v>
      </c>
      <c r="L42" s="11">
        <v>1458</v>
      </c>
      <c r="M42" s="11">
        <v>1458</v>
      </c>
      <c r="O42" s="11">
        <f t="shared" si="0"/>
        <v>8082</v>
      </c>
      <c r="Q42" s="11">
        <f t="shared" si="1"/>
        <v>0</v>
      </c>
      <c r="R42" s="11">
        <f t="shared" si="2"/>
        <v>0</v>
      </c>
      <c r="S42" s="11">
        <f t="shared" si="3"/>
        <v>2250</v>
      </c>
      <c r="T42" s="11">
        <f t="shared" si="4"/>
        <v>5832</v>
      </c>
      <c r="V42" s="11">
        <f t="shared" si="5"/>
        <v>8082</v>
      </c>
    </row>
    <row r="43" spans="1:22" x14ac:dyDescent="0.2">
      <c r="A43" s="18"/>
      <c r="Q43" s="11">
        <f t="shared" si="1"/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V43" s="11">
        <f t="shared" si="5"/>
        <v>0</v>
      </c>
    </row>
    <row r="44" spans="1:22" x14ac:dyDescent="0.2">
      <c r="A44" s="21" t="s">
        <v>43</v>
      </c>
      <c r="B44" s="22">
        <f t="shared" ref="B44:M44" si="6">SUM(B13:B43)</f>
        <v>0</v>
      </c>
      <c r="C44" s="22">
        <f t="shared" si="6"/>
        <v>0</v>
      </c>
      <c r="D44" s="22">
        <f t="shared" si="6"/>
        <v>0</v>
      </c>
      <c r="E44" s="22">
        <f t="shared" si="6"/>
        <v>0</v>
      </c>
      <c r="F44" s="22">
        <f t="shared" si="6"/>
        <v>0</v>
      </c>
      <c r="G44" s="22">
        <f t="shared" si="6"/>
        <v>0</v>
      </c>
      <c r="H44" s="22">
        <f t="shared" si="6"/>
        <v>70825.899999999994</v>
      </c>
      <c r="I44" s="22">
        <f t="shared" si="6"/>
        <v>113321.62999999999</v>
      </c>
      <c r="J44" s="22">
        <f t="shared" si="6"/>
        <v>146403.10999999999</v>
      </c>
      <c r="K44" s="22">
        <f t="shared" si="6"/>
        <v>349931.28571428568</v>
      </c>
      <c r="L44" s="22">
        <f t="shared" si="6"/>
        <v>122513.14285714286</v>
      </c>
      <c r="M44" s="22">
        <f t="shared" si="6"/>
        <v>122512.14285714286</v>
      </c>
      <c r="O44" s="22">
        <f>SUM(O13:O43)</f>
        <v>925507.21142857138</v>
      </c>
      <c r="Q44" s="22">
        <f t="shared" si="1"/>
        <v>0</v>
      </c>
      <c r="R44" s="22">
        <f t="shared" si="2"/>
        <v>0</v>
      </c>
      <c r="S44" s="22">
        <f t="shared" si="3"/>
        <v>330550.63999999996</v>
      </c>
      <c r="T44" s="22">
        <f t="shared" si="4"/>
        <v>594956.57142857136</v>
      </c>
      <c r="V44" s="22">
        <f t="shared" si="5"/>
        <v>925507.21142857126</v>
      </c>
    </row>
    <row r="45" spans="1:22" x14ac:dyDescent="0.2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R45" s="23"/>
      <c r="S45" s="23"/>
      <c r="T45" s="23"/>
      <c r="V45" s="23"/>
    </row>
    <row r="46" spans="1:22" x14ac:dyDescent="0.2">
      <c r="A46" s="15" t="s">
        <v>44</v>
      </c>
    </row>
    <row r="47" spans="1:22" x14ac:dyDescent="0.2">
      <c r="A47" s="24" t="s">
        <v>45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H47" s="11">
        <v>0</v>
      </c>
      <c r="I47" s="11">
        <v>154540.13</v>
      </c>
      <c r="J47" s="11">
        <v>25756</v>
      </c>
      <c r="K47" s="11">
        <v>25757</v>
      </c>
      <c r="L47" s="11">
        <v>25757</v>
      </c>
      <c r="M47" s="11">
        <v>25756</v>
      </c>
      <c r="O47" s="11">
        <f>SUM(B47:M47)</f>
        <v>257566.13</v>
      </c>
      <c r="Q47" s="11">
        <f t="shared" ref="Q47:Q52" si="7">SUM(B47:D47)</f>
        <v>0</v>
      </c>
      <c r="R47" s="11">
        <f t="shared" ref="R47:R52" si="8">SUM(E47:G47)</f>
        <v>0</v>
      </c>
      <c r="S47" s="11">
        <f t="shared" ref="S47:S52" si="9">SUM(H47:J47)</f>
        <v>180296.13</v>
      </c>
      <c r="T47" s="11">
        <f t="shared" ref="T47:T52" si="10">SUM(K47:M47)</f>
        <v>77270</v>
      </c>
      <c r="V47" s="11">
        <f t="shared" ref="V47:V52" si="11">SUM(Q47:U47)</f>
        <v>257566.13</v>
      </c>
    </row>
    <row r="48" spans="1:22" x14ac:dyDescent="0.2">
      <c r="A48" s="24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8583.3333333333339</v>
      </c>
      <c r="L48" s="11">
        <v>8583.3333333333339</v>
      </c>
      <c r="M48" s="11">
        <v>8583.3333333333339</v>
      </c>
      <c r="O48" s="11">
        <f>SUM(B48:M48)</f>
        <v>25750</v>
      </c>
      <c r="Q48" s="11">
        <f t="shared" si="7"/>
        <v>0</v>
      </c>
      <c r="R48" s="11">
        <f t="shared" si="8"/>
        <v>0</v>
      </c>
      <c r="S48" s="11">
        <f t="shared" si="9"/>
        <v>0</v>
      </c>
      <c r="T48" s="11">
        <f t="shared" si="10"/>
        <v>25750</v>
      </c>
      <c r="V48" s="11">
        <f t="shared" si="11"/>
        <v>25750</v>
      </c>
    </row>
    <row r="49" spans="1:80" x14ac:dyDescent="0.2">
      <c r="A49" s="24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O49" s="11">
        <f>SUM(B49:M49)</f>
        <v>0</v>
      </c>
      <c r="Q49" s="11">
        <f t="shared" si="7"/>
        <v>0</v>
      </c>
      <c r="R49" s="11">
        <f t="shared" si="8"/>
        <v>0</v>
      </c>
      <c r="S49" s="11">
        <f t="shared" si="9"/>
        <v>0</v>
      </c>
      <c r="T49" s="11">
        <f t="shared" si="10"/>
        <v>0</v>
      </c>
      <c r="V49" s="11">
        <f t="shared" si="11"/>
        <v>0</v>
      </c>
    </row>
    <row r="50" spans="1:80" x14ac:dyDescent="0.2">
      <c r="A50" s="24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15264</v>
      </c>
      <c r="K50" s="11">
        <v>0</v>
      </c>
      <c r="L50" s="11">
        <v>0</v>
      </c>
      <c r="M50" s="25">
        <v>0</v>
      </c>
      <c r="O50" s="11">
        <f>SUM(B50:M50)</f>
        <v>15264</v>
      </c>
      <c r="Q50" s="11">
        <f t="shared" si="7"/>
        <v>0</v>
      </c>
      <c r="R50" s="11">
        <f t="shared" si="8"/>
        <v>0</v>
      </c>
      <c r="S50" s="11">
        <f t="shared" si="9"/>
        <v>15264</v>
      </c>
      <c r="T50" s="11">
        <f t="shared" si="10"/>
        <v>0</v>
      </c>
      <c r="V50" s="11">
        <f t="shared" si="11"/>
        <v>15264</v>
      </c>
    </row>
    <row r="51" spans="1:80" x14ac:dyDescent="0.2">
      <c r="A51" s="24"/>
      <c r="O51" s="11">
        <f>SUM(B51:M51)</f>
        <v>0</v>
      </c>
      <c r="Q51" s="11">
        <f t="shared" si="7"/>
        <v>0</v>
      </c>
      <c r="R51" s="11">
        <f t="shared" si="8"/>
        <v>0</v>
      </c>
      <c r="S51" s="11">
        <f t="shared" si="9"/>
        <v>0</v>
      </c>
      <c r="T51" s="11">
        <f t="shared" si="10"/>
        <v>0</v>
      </c>
      <c r="V51" s="11">
        <f t="shared" si="11"/>
        <v>0</v>
      </c>
    </row>
    <row r="52" spans="1:80" x14ac:dyDescent="0.2">
      <c r="A52" s="26" t="s">
        <v>51</v>
      </c>
      <c r="B52" s="22">
        <f t="shared" ref="B52:M52" si="12">SUM(B46:B51)</f>
        <v>0</v>
      </c>
      <c r="C52" s="22">
        <f t="shared" si="12"/>
        <v>0</v>
      </c>
      <c r="D52" s="22">
        <f t="shared" si="12"/>
        <v>0</v>
      </c>
      <c r="E52" s="22">
        <f t="shared" si="12"/>
        <v>0</v>
      </c>
      <c r="F52" s="22">
        <f t="shared" si="12"/>
        <v>0</v>
      </c>
      <c r="G52" s="22">
        <f t="shared" si="12"/>
        <v>0</v>
      </c>
      <c r="H52" s="22">
        <f t="shared" si="12"/>
        <v>0</v>
      </c>
      <c r="I52" s="22">
        <f t="shared" si="12"/>
        <v>154540.13</v>
      </c>
      <c r="J52" s="22">
        <f t="shared" si="12"/>
        <v>41020</v>
      </c>
      <c r="K52" s="22">
        <f t="shared" si="12"/>
        <v>34340.333333333336</v>
      </c>
      <c r="L52" s="22">
        <f t="shared" si="12"/>
        <v>34340.333333333336</v>
      </c>
      <c r="M52" s="22">
        <f t="shared" si="12"/>
        <v>34339.333333333336</v>
      </c>
      <c r="O52" s="22">
        <f>SUM(O46:O51)</f>
        <v>298580.13</v>
      </c>
      <c r="Q52" s="22">
        <f t="shared" si="7"/>
        <v>0</v>
      </c>
      <c r="R52" s="22">
        <f t="shared" si="8"/>
        <v>0</v>
      </c>
      <c r="S52" s="22">
        <f t="shared" si="9"/>
        <v>195560.13</v>
      </c>
      <c r="T52" s="22">
        <f t="shared" si="10"/>
        <v>103020</v>
      </c>
      <c r="V52" s="22">
        <f t="shared" si="11"/>
        <v>298580.13</v>
      </c>
    </row>
    <row r="53" spans="1:80" x14ac:dyDescent="0.2">
      <c r="A53" s="24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</row>
    <row r="54" spans="1:80" x14ac:dyDescent="0.2">
      <c r="A54" s="15" t="s">
        <v>62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3"/>
      <c r="Q54" s="34"/>
      <c r="R54" s="34"/>
      <c r="S54" s="34"/>
      <c r="T54" s="34"/>
      <c r="U54" s="33"/>
      <c r="V54" s="34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</row>
    <row r="55" spans="1:80" x14ac:dyDescent="0.2">
      <c r="A55" s="24" t="s">
        <v>46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80000</v>
      </c>
      <c r="H55" s="11">
        <v>0</v>
      </c>
      <c r="I55" s="11">
        <v>95342</v>
      </c>
      <c r="J55" s="11">
        <v>47671</v>
      </c>
      <c r="K55" s="11">
        <v>47671</v>
      </c>
      <c r="L55" s="11">
        <v>47671</v>
      </c>
      <c r="M55" s="11">
        <v>47674</v>
      </c>
      <c r="O55" s="11">
        <f>SUM(B55:M55)</f>
        <v>366029</v>
      </c>
      <c r="Q55" s="11">
        <f>SUM(B55:D55)</f>
        <v>0</v>
      </c>
      <c r="R55" s="11">
        <f>SUM(E55:G55)</f>
        <v>80000</v>
      </c>
      <c r="S55" s="11">
        <f>SUM(H55:J55)</f>
        <v>143013</v>
      </c>
      <c r="T55" s="11">
        <f>SUM(K55:M55)</f>
        <v>143016</v>
      </c>
      <c r="V55" s="11">
        <f>SUM(Q55:U55)</f>
        <v>366029</v>
      </c>
    </row>
    <row r="56" spans="1:80" x14ac:dyDescent="0.2">
      <c r="A56" s="24" t="s">
        <v>50</v>
      </c>
      <c r="B56" s="11">
        <v>0</v>
      </c>
      <c r="C56" s="11">
        <v>0</v>
      </c>
      <c r="D56" s="11">
        <v>0</v>
      </c>
      <c r="E56" s="11">
        <v>0</v>
      </c>
      <c r="F56" s="11">
        <v>100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O56" s="11">
        <f>SUM(B56:M56)</f>
        <v>100</v>
      </c>
      <c r="Q56" s="11">
        <f>SUM(B56:D56)</f>
        <v>0</v>
      </c>
      <c r="R56" s="11">
        <f>SUM(E56:G56)</f>
        <v>100</v>
      </c>
      <c r="S56" s="11">
        <f>SUM(H56:J56)</f>
        <v>0</v>
      </c>
      <c r="T56" s="11">
        <f>SUM(K56:M56)</f>
        <v>0</v>
      </c>
      <c r="V56" s="11">
        <f>SUM(Q56:U56)</f>
        <v>100</v>
      </c>
    </row>
    <row r="57" spans="1:80" x14ac:dyDescent="0.2">
      <c r="A57" s="2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</row>
    <row r="58" spans="1:80" ht="13.5" thickBot="1" x14ac:dyDescent="0.25">
      <c r="A58" s="26" t="s">
        <v>63</v>
      </c>
      <c r="B58" s="35">
        <f t="shared" ref="B58:M58" si="13">SUM(B55:B56)</f>
        <v>0</v>
      </c>
      <c r="C58" s="35">
        <f t="shared" si="13"/>
        <v>0</v>
      </c>
      <c r="D58" s="35">
        <f t="shared" si="13"/>
        <v>0</v>
      </c>
      <c r="E58" s="35">
        <f t="shared" si="13"/>
        <v>0</v>
      </c>
      <c r="F58" s="35">
        <f t="shared" si="13"/>
        <v>100</v>
      </c>
      <c r="G58" s="35">
        <f t="shared" si="13"/>
        <v>80000</v>
      </c>
      <c r="H58" s="35">
        <f t="shared" si="13"/>
        <v>0</v>
      </c>
      <c r="I58" s="35">
        <f t="shared" si="13"/>
        <v>95342</v>
      </c>
      <c r="J58" s="35">
        <f t="shared" si="13"/>
        <v>47671</v>
      </c>
      <c r="K58" s="35">
        <f t="shared" si="13"/>
        <v>47671</v>
      </c>
      <c r="L58" s="35">
        <f t="shared" si="13"/>
        <v>47671</v>
      </c>
      <c r="M58" s="35">
        <f t="shared" si="13"/>
        <v>47674</v>
      </c>
      <c r="N58" s="35"/>
      <c r="O58" s="35">
        <f>SUM(O55:O56)</f>
        <v>366129</v>
      </c>
      <c r="P58" s="33"/>
      <c r="Q58" s="35">
        <f>SUM(B58:D58)</f>
        <v>0</v>
      </c>
      <c r="R58" s="35">
        <f>SUM(E58:G58)</f>
        <v>80100</v>
      </c>
      <c r="S58" s="35">
        <f>SUM(H58:J58)</f>
        <v>143013</v>
      </c>
      <c r="T58" s="35">
        <f>SUM(K58:M58)</f>
        <v>143016</v>
      </c>
      <c r="U58" s="33"/>
      <c r="V58" s="35">
        <f>SUM(Q58:U58)</f>
        <v>366129</v>
      </c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</row>
    <row r="59" spans="1:80" x14ac:dyDescent="0.2">
      <c r="A59" s="24"/>
    </row>
    <row r="60" spans="1:80" ht="13.5" thickBot="1" x14ac:dyDescent="0.25">
      <c r="A60" s="15" t="s">
        <v>52</v>
      </c>
      <c r="B60" s="27">
        <f t="shared" ref="B60:M60" si="14">+B10+B44+B52+B58</f>
        <v>0</v>
      </c>
      <c r="C60" s="27">
        <f t="shared" si="14"/>
        <v>97063.16</v>
      </c>
      <c r="D60" s="27">
        <f t="shared" si="14"/>
        <v>81589</v>
      </c>
      <c r="E60" s="27">
        <f t="shared" si="14"/>
        <v>151711.82999999999</v>
      </c>
      <c r="F60" s="27">
        <f t="shared" si="14"/>
        <v>231442</v>
      </c>
      <c r="G60" s="27">
        <f t="shared" si="14"/>
        <v>274200.32000000001</v>
      </c>
      <c r="H60" s="27">
        <f t="shared" si="14"/>
        <v>135740.28999999998</v>
      </c>
      <c r="I60" s="27">
        <f t="shared" si="14"/>
        <v>397085.14</v>
      </c>
      <c r="J60" s="27">
        <f t="shared" si="14"/>
        <v>272282.56</v>
      </c>
      <c r="K60" s="27">
        <f t="shared" si="14"/>
        <v>431942.61904761899</v>
      </c>
      <c r="L60" s="27">
        <f t="shared" si="14"/>
        <v>204524.47619047618</v>
      </c>
      <c r="M60" s="27">
        <f t="shared" si="14"/>
        <v>204525.47619047618</v>
      </c>
      <c r="N60" s="27"/>
      <c r="O60" s="27">
        <f>+O10+O44+O52+O58</f>
        <v>2482106.8714285712</v>
      </c>
      <c r="Q60" s="27">
        <f>SUM(B60:D60)</f>
        <v>178652.16</v>
      </c>
      <c r="R60" s="27">
        <f>SUM(E60:G60)</f>
        <v>657354.14999999991</v>
      </c>
      <c r="S60" s="27">
        <f>SUM(H60:J60)</f>
        <v>805107.99</v>
      </c>
      <c r="T60" s="27">
        <f>SUM(K60:M60)</f>
        <v>840992.57142857136</v>
      </c>
      <c r="V60" s="27">
        <f>SUM(Q60:U60)</f>
        <v>2482106.8714285712</v>
      </c>
    </row>
    <row r="61" spans="1:80" ht="13.5" thickTop="1" x14ac:dyDescent="0.2">
      <c r="A61" s="1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Q61" s="23"/>
      <c r="R61" s="23"/>
      <c r="S61" s="23"/>
      <c r="T61" s="23"/>
      <c r="V61" s="23"/>
    </row>
    <row r="62" spans="1:80" x14ac:dyDescent="0.2">
      <c r="A62" s="15" t="s">
        <v>53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O62" s="23"/>
      <c r="Q62" s="23"/>
      <c r="R62" s="23"/>
      <c r="S62" s="23"/>
      <c r="T62" s="23"/>
      <c r="V62" s="23"/>
    </row>
    <row r="63" spans="1:80" x14ac:dyDescent="0.2">
      <c r="A63" s="18" t="s">
        <v>54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9">
        <v>11570</v>
      </c>
      <c r="K63" s="11">
        <v>0</v>
      </c>
      <c r="L63" s="11">
        <v>0</v>
      </c>
      <c r="M63" s="11">
        <v>0</v>
      </c>
      <c r="O63" s="11">
        <f>SUM(B63:M63)</f>
        <v>11570</v>
      </c>
      <c r="Q63" s="11">
        <f>SUM(B63:D63)</f>
        <v>0</v>
      </c>
      <c r="R63" s="11">
        <f>SUM(E63:G63)</f>
        <v>0</v>
      </c>
      <c r="S63" s="11">
        <f>SUM(H63:J63)</f>
        <v>11570</v>
      </c>
      <c r="T63" s="11">
        <f>SUM(K63:M63)</f>
        <v>0</v>
      </c>
      <c r="V63" s="11">
        <f>SUM(Q63:U63)</f>
        <v>11570</v>
      </c>
    </row>
    <row r="64" spans="1:80" x14ac:dyDescent="0.2">
      <c r="A64" s="18" t="s">
        <v>55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9">
        <v>0</v>
      </c>
      <c r="K64" s="11">
        <v>54654</v>
      </c>
      <c r="L64" s="11">
        <v>27327</v>
      </c>
      <c r="M64" s="11">
        <v>27327</v>
      </c>
      <c r="O64" s="11">
        <f>SUM(B64:M64)</f>
        <v>109308</v>
      </c>
      <c r="Q64" s="11">
        <f>SUM(B64:D64)</f>
        <v>0</v>
      </c>
      <c r="R64" s="11">
        <f>SUM(E64:G64)</f>
        <v>0</v>
      </c>
      <c r="S64" s="11">
        <f>SUM(H64:J64)</f>
        <v>0</v>
      </c>
      <c r="T64" s="11">
        <f>SUM(K64:M64)</f>
        <v>109308</v>
      </c>
      <c r="V64" s="11">
        <f>SUM(Q64:U64)</f>
        <v>109308</v>
      </c>
    </row>
    <row r="65" spans="1:80" x14ac:dyDescent="0.2">
      <c r="A65" s="21" t="s">
        <v>56</v>
      </c>
      <c r="B65" s="22">
        <f t="shared" ref="B65:M65" si="15">SUM(B63:B64)</f>
        <v>0</v>
      </c>
      <c r="C65" s="22">
        <f t="shared" si="15"/>
        <v>0</v>
      </c>
      <c r="D65" s="22">
        <f t="shared" si="15"/>
        <v>0</v>
      </c>
      <c r="E65" s="22">
        <f t="shared" si="15"/>
        <v>0</v>
      </c>
      <c r="F65" s="22">
        <f t="shared" si="15"/>
        <v>0</v>
      </c>
      <c r="G65" s="22">
        <f t="shared" si="15"/>
        <v>0</v>
      </c>
      <c r="H65" s="22">
        <f t="shared" si="15"/>
        <v>0</v>
      </c>
      <c r="I65" s="22">
        <f t="shared" si="15"/>
        <v>0</v>
      </c>
      <c r="J65" s="22">
        <f t="shared" si="15"/>
        <v>11570</v>
      </c>
      <c r="K65" s="22">
        <f t="shared" si="15"/>
        <v>54654</v>
      </c>
      <c r="L65" s="22">
        <f t="shared" si="15"/>
        <v>27327</v>
      </c>
      <c r="M65" s="22">
        <f t="shared" si="15"/>
        <v>27327</v>
      </c>
      <c r="O65" s="22">
        <f>SUM(O63:O64)</f>
        <v>120878</v>
      </c>
      <c r="Q65" s="22">
        <f>SUM(B65:D65)</f>
        <v>0</v>
      </c>
      <c r="R65" s="22">
        <f>SUM(E65:G65)</f>
        <v>0</v>
      </c>
      <c r="S65" s="22">
        <f>SUM(H65:J65)</f>
        <v>11570</v>
      </c>
      <c r="T65" s="22">
        <f>SUM(K65:M65)</f>
        <v>109308</v>
      </c>
      <c r="V65" s="22">
        <f>SUM(Q65:U65)</f>
        <v>120878</v>
      </c>
    </row>
    <row r="66" spans="1:80" x14ac:dyDescent="0.2">
      <c r="A66" s="15"/>
    </row>
    <row r="67" spans="1:80" ht="13.5" thickBot="1" x14ac:dyDescent="0.25">
      <c r="A67" s="15" t="s">
        <v>57</v>
      </c>
      <c r="B67" s="28">
        <f t="shared" ref="B67:M67" si="16">B60+B65</f>
        <v>0</v>
      </c>
      <c r="C67" s="28">
        <f t="shared" si="16"/>
        <v>97063.16</v>
      </c>
      <c r="D67" s="28">
        <f t="shared" si="16"/>
        <v>81589</v>
      </c>
      <c r="E67" s="28">
        <f t="shared" si="16"/>
        <v>151711.82999999999</v>
      </c>
      <c r="F67" s="28">
        <f t="shared" si="16"/>
        <v>231442</v>
      </c>
      <c r="G67" s="28">
        <f t="shared" si="16"/>
        <v>274200.32000000001</v>
      </c>
      <c r="H67" s="28">
        <f t="shared" si="16"/>
        <v>135740.28999999998</v>
      </c>
      <c r="I67" s="28">
        <f t="shared" si="16"/>
        <v>397085.14</v>
      </c>
      <c r="J67" s="28">
        <f t="shared" si="16"/>
        <v>283852.56</v>
      </c>
      <c r="K67" s="28">
        <f t="shared" si="16"/>
        <v>486596.61904761899</v>
      </c>
      <c r="L67" s="28">
        <f t="shared" si="16"/>
        <v>231851.47619047618</v>
      </c>
      <c r="M67" s="28">
        <f t="shared" si="16"/>
        <v>231852.47619047618</v>
      </c>
      <c r="N67" s="28"/>
      <c r="O67" s="28">
        <f>O60+O65</f>
        <v>2602984.8714285712</v>
      </c>
      <c r="Q67" s="28">
        <f>SUM(B67:D67)</f>
        <v>178652.16</v>
      </c>
      <c r="R67" s="28">
        <f>SUM(E67:G67)</f>
        <v>657354.14999999991</v>
      </c>
      <c r="S67" s="28">
        <f>SUM(H67:J67)</f>
        <v>816677.99</v>
      </c>
      <c r="T67" s="28">
        <f>SUM(K67:M67)</f>
        <v>950300.57142857136</v>
      </c>
      <c r="U67" s="28"/>
      <c r="V67" s="28">
        <f>SUM(Q67:U67)</f>
        <v>2602984.8714285712</v>
      </c>
    </row>
    <row r="68" spans="1:80" ht="13.5" thickTop="1" x14ac:dyDescent="0.2">
      <c r="A68" s="1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/>
      <c r="N68"/>
      <c r="O68"/>
      <c r="Q68" s="23"/>
      <c r="R68" s="23"/>
      <c r="S68" s="23"/>
      <c r="T68" s="23"/>
      <c r="V68" s="23"/>
    </row>
    <row r="69" spans="1:80" ht="15.75" x14ac:dyDescent="0.25">
      <c r="A69" s="1" t="str">
        <f>+A1</f>
        <v>GENCO - Lincoln Energy Center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80" ht="15.75" x14ac:dyDescent="0.25">
      <c r="A70" s="1" t="str">
        <f>+A2</f>
        <v>Expense Analysis Summary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80" ht="15.75" x14ac:dyDescent="0.25">
      <c r="A71" s="4" t="s">
        <v>58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80" ht="15.75" x14ac:dyDescent="0.25">
      <c r="A72" s="5">
        <f>+A4</f>
        <v>36769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80" ht="15.75" x14ac:dyDescent="0.25">
      <c r="A73" s="6" t="str">
        <f ca="1">CELL("filename")</f>
        <v>C:\Users\Felienne\Enron\EnronSpreadsheets\[benjamin_rogers__1107__Lincoln Energy Center O&amp;M.xls]Lincoln Energy Center 01 Budget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80" ht="15.75" x14ac:dyDescent="0.25">
      <c r="A74" s="8">
        <f ca="1">NOW()</f>
        <v>41885.553387962966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80" s="29" customFormat="1" x14ac:dyDescent="0.2">
      <c r="B75" s="30" t="s">
        <v>59</v>
      </c>
      <c r="C75" s="30" t="s">
        <v>59</v>
      </c>
      <c r="D75" s="30" t="s">
        <v>59</v>
      </c>
      <c r="E75" s="30" t="s">
        <v>59</v>
      </c>
      <c r="F75" s="30" t="s">
        <v>59</v>
      </c>
      <c r="G75" s="30" t="s">
        <v>59</v>
      </c>
      <c r="H75" s="30" t="s">
        <v>59</v>
      </c>
      <c r="I75" s="30" t="s">
        <v>59</v>
      </c>
      <c r="J75" s="30" t="s">
        <v>59</v>
      </c>
      <c r="K75" s="30" t="s">
        <v>59</v>
      </c>
      <c r="L75" s="30" t="s">
        <v>59</v>
      </c>
      <c r="M75" s="30" t="s">
        <v>59</v>
      </c>
      <c r="N75" s="31"/>
      <c r="O75" s="30" t="s">
        <v>59</v>
      </c>
      <c r="P75" s="31"/>
      <c r="Q75" s="30" t="s">
        <v>59</v>
      </c>
      <c r="R75" s="30" t="s">
        <v>59</v>
      </c>
      <c r="S75" s="30" t="s">
        <v>59</v>
      </c>
      <c r="T75" s="30" t="s">
        <v>59</v>
      </c>
      <c r="U75" s="31"/>
      <c r="V75" s="30" t="s">
        <v>59</v>
      </c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 spans="1:80" x14ac:dyDescent="0.2">
      <c r="A76" s="12"/>
      <c r="B76" s="13">
        <v>36526</v>
      </c>
      <c r="C76" s="13">
        <v>36557</v>
      </c>
      <c r="D76" s="13">
        <v>36586</v>
      </c>
      <c r="E76" s="13">
        <v>36617</v>
      </c>
      <c r="F76" s="13">
        <v>36647</v>
      </c>
      <c r="G76" s="13">
        <v>36678</v>
      </c>
      <c r="H76" s="13">
        <v>36708</v>
      </c>
      <c r="I76" s="13">
        <v>36739</v>
      </c>
      <c r="J76" s="13">
        <v>36770</v>
      </c>
      <c r="K76" s="13">
        <v>36800</v>
      </c>
      <c r="L76" s="13">
        <v>36831</v>
      </c>
      <c r="M76" s="13">
        <v>36861</v>
      </c>
      <c r="N76" s="13"/>
      <c r="O76" s="14" t="s">
        <v>6</v>
      </c>
      <c r="P76" s="14"/>
      <c r="Q76" s="14" t="s">
        <v>7</v>
      </c>
      <c r="R76" s="14" t="s">
        <v>8</v>
      </c>
      <c r="S76" s="14" t="s">
        <v>9</v>
      </c>
      <c r="T76" s="14" t="s">
        <v>10</v>
      </c>
      <c r="U76" s="14"/>
      <c r="V76" s="14" t="s">
        <v>6</v>
      </c>
    </row>
    <row r="78" spans="1:80" ht="13.5" thickBot="1" x14ac:dyDescent="0.25">
      <c r="A78" s="15" t="s">
        <v>11</v>
      </c>
      <c r="B78" s="16">
        <v>172157</v>
      </c>
      <c r="C78" s="16">
        <v>181773</v>
      </c>
      <c r="D78" s="16">
        <v>201278</v>
      </c>
      <c r="E78" s="16">
        <v>154777</v>
      </c>
      <c r="F78" s="16">
        <v>117662</v>
      </c>
      <c r="G78" s="16">
        <v>30833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O78" s="16">
        <f>SUM(B78:M78)</f>
        <v>858480</v>
      </c>
      <c r="Q78" s="16">
        <f>SUM(B78:D78)</f>
        <v>555208</v>
      </c>
      <c r="R78" s="16">
        <f>SUM(E78:G78)</f>
        <v>303272</v>
      </c>
      <c r="S78" s="16">
        <f>SUM(H78:J78)</f>
        <v>0</v>
      </c>
      <c r="T78" s="16">
        <f>SUM(K78:M78)</f>
        <v>0</v>
      </c>
      <c r="V78" s="16">
        <f>SUM(Q78:U78)</f>
        <v>858480</v>
      </c>
    </row>
    <row r="80" spans="1:80" x14ac:dyDescent="0.2">
      <c r="A80" s="15" t="s">
        <v>12</v>
      </c>
    </row>
    <row r="81" spans="1:22" x14ac:dyDescent="0.2">
      <c r="A81" s="17" t="s">
        <v>13</v>
      </c>
    </row>
    <row r="82" spans="1:22" x14ac:dyDescent="0.2">
      <c r="A82" s="18" t="s">
        <v>14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O82" s="11">
        <f t="shared" ref="O82:O110" si="17">SUM(B82:M82)</f>
        <v>0</v>
      </c>
      <c r="Q82" s="11">
        <f t="shared" ref="Q82:Q112" si="18">SUM(B82:D82)</f>
        <v>0</v>
      </c>
      <c r="R82" s="11">
        <f t="shared" ref="R82:R112" si="19">SUM(E82:G82)</f>
        <v>0</v>
      </c>
      <c r="S82" s="11">
        <f t="shared" ref="S82:S112" si="20">SUM(H82:J82)</f>
        <v>0</v>
      </c>
      <c r="T82" s="11">
        <f t="shared" ref="T82:T112" si="21">SUM(K82:M82)</f>
        <v>0</v>
      </c>
      <c r="V82" s="11">
        <f t="shared" ref="V82:V112" si="22">SUM(Q82:U82)</f>
        <v>0</v>
      </c>
    </row>
    <row r="83" spans="1:22" x14ac:dyDescent="0.2">
      <c r="A83" s="18" t="s">
        <v>15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O83" s="11">
        <f t="shared" si="17"/>
        <v>0</v>
      </c>
      <c r="Q83" s="11">
        <f t="shared" si="18"/>
        <v>0</v>
      </c>
      <c r="R83" s="11">
        <f t="shared" si="19"/>
        <v>0</v>
      </c>
      <c r="S83" s="11">
        <f t="shared" si="20"/>
        <v>0</v>
      </c>
      <c r="T83" s="11">
        <f t="shared" si="21"/>
        <v>0</v>
      </c>
      <c r="V83" s="11">
        <f t="shared" si="22"/>
        <v>0</v>
      </c>
    </row>
    <row r="84" spans="1:22" x14ac:dyDescent="0.2">
      <c r="A84" s="18" t="s">
        <v>16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O84" s="11">
        <f t="shared" si="17"/>
        <v>0</v>
      </c>
      <c r="Q84" s="11">
        <f t="shared" si="18"/>
        <v>0</v>
      </c>
      <c r="R84" s="11">
        <f t="shared" si="19"/>
        <v>0</v>
      </c>
      <c r="S84" s="11">
        <f t="shared" si="20"/>
        <v>0</v>
      </c>
      <c r="T84" s="11">
        <f t="shared" si="21"/>
        <v>0</v>
      </c>
      <c r="V84" s="11">
        <f t="shared" si="22"/>
        <v>0</v>
      </c>
    </row>
    <row r="85" spans="1:22" x14ac:dyDescent="0.2">
      <c r="A85" s="18" t="s">
        <v>17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O85" s="11">
        <f t="shared" si="17"/>
        <v>0</v>
      </c>
      <c r="Q85" s="11">
        <f t="shared" si="18"/>
        <v>0</v>
      </c>
      <c r="R85" s="11">
        <f t="shared" si="19"/>
        <v>0</v>
      </c>
      <c r="S85" s="11">
        <f t="shared" si="20"/>
        <v>0</v>
      </c>
      <c r="T85" s="11">
        <f t="shared" si="21"/>
        <v>0</v>
      </c>
      <c r="V85" s="11">
        <f t="shared" si="22"/>
        <v>0</v>
      </c>
    </row>
    <row r="86" spans="1:22" x14ac:dyDescent="0.2">
      <c r="A86" s="18" t="s">
        <v>18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O86" s="11">
        <f t="shared" si="17"/>
        <v>0</v>
      </c>
      <c r="Q86" s="11">
        <f t="shared" si="18"/>
        <v>0</v>
      </c>
      <c r="R86" s="11">
        <f t="shared" si="19"/>
        <v>0</v>
      </c>
      <c r="S86" s="11">
        <f t="shared" si="20"/>
        <v>0</v>
      </c>
      <c r="T86" s="11">
        <f t="shared" si="21"/>
        <v>0</v>
      </c>
      <c r="V86" s="11">
        <f t="shared" si="22"/>
        <v>0</v>
      </c>
    </row>
    <row r="87" spans="1:22" x14ac:dyDescent="0.2">
      <c r="A87" s="18" t="s">
        <v>19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O87" s="11">
        <f t="shared" si="17"/>
        <v>0</v>
      </c>
      <c r="Q87" s="11">
        <f t="shared" si="18"/>
        <v>0</v>
      </c>
      <c r="R87" s="11">
        <f t="shared" si="19"/>
        <v>0</v>
      </c>
      <c r="S87" s="11">
        <f t="shared" si="20"/>
        <v>0</v>
      </c>
      <c r="T87" s="11">
        <f t="shared" si="21"/>
        <v>0</v>
      </c>
      <c r="V87" s="11">
        <f t="shared" si="22"/>
        <v>0</v>
      </c>
    </row>
    <row r="88" spans="1:22" x14ac:dyDescent="0.2">
      <c r="A88" s="18" t="s">
        <v>20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1973</v>
      </c>
      <c r="H88" s="11">
        <v>1974</v>
      </c>
      <c r="I88" s="11">
        <v>1974</v>
      </c>
      <c r="J88" s="11">
        <v>1973</v>
      </c>
      <c r="K88" s="11">
        <v>7894</v>
      </c>
      <c r="L88" s="11">
        <v>1974</v>
      </c>
      <c r="M88" s="11">
        <v>1973</v>
      </c>
      <c r="O88" s="11">
        <f t="shared" si="17"/>
        <v>19735</v>
      </c>
      <c r="Q88" s="11">
        <f t="shared" si="18"/>
        <v>0</v>
      </c>
      <c r="R88" s="11">
        <f t="shared" si="19"/>
        <v>1973</v>
      </c>
      <c r="S88" s="11">
        <f t="shared" si="20"/>
        <v>5921</v>
      </c>
      <c r="T88" s="11">
        <f t="shared" si="21"/>
        <v>11841</v>
      </c>
      <c r="V88" s="11">
        <f t="shared" si="22"/>
        <v>19735</v>
      </c>
    </row>
    <row r="89" spans="1:22" x14ac:dyDescent="0.2">
      <c r="A89" s="18" t="s">
        <v>21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O89" s="11">
        <f t="shared" si="17"/>
        <v>0</v>
      </c>
      <c r="Q89" s="11">
        <f t="shared" si="18"/>
        <v>0</v>
      </c>
      <c r="R89" s="11">
        <f t="shared" si="19"/>
        <v>0</v>
      </c>
      <c r="S89" s="11">
        <f t="shared" si="20"/>
        <v>0</v>
      </c>
      <c r="T89" s="11">
        <f t="shared" si="21"/>
        <v>0</v>
      </c>
      <c r="V89" s="11">
        <f t="shared" si="22"/>
        <v>0</v>
      </c>
    </row>
    <row r="90" spans="1:22" x14ac:dyDescent="0.2">
      <c r="A90" s="18" t="s">
        <v>22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O90" s="11">
        <f t="shared" si="17"/>
        <v>0</v>
      </c>
      <c r="Q90" s="11">
        <f t="shared" si="18"/>
        <v>0</v>
      </c>
      <c r="R90" s="11">
        <f t="shared" si="19"/>
        <v>0</v>
      </c>
      <c r="S90" s="11">
        <f t="shared" si="20"/>
        <v>0</v>
      </c>
      <c r="T90" s="11">
        <f t="shared" si="21"/>
        <v>0</v>
      </c>
      <c r="V90" s="11">
        <f t="shared" si="22"/>
        <v>0</v>
      </c>
    </row>
    <row r="91" spans="1:22" x14ac:dyDescent="0.2">
      <c r="A91" s="18" t="s">
        <v>23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O91" s="11">
        <f t="shared" si="17"/>
        <v>0</v>
      </c>
      <c r="Q91" s="11">
        <f t="shared" si="18"/>
        <v>0</v>
      </c>
      <c r="R91" s="11">
        <f t="shared" si="19"/>
        <v>0</v>
      </c>
      <c r="S91" s="11">
        <f t="shared" si="20"/>
        <v>0</v>
      </c>
      <c r="T91" s="11">
        <f t="shared" si="21"/>
        <v>0</v>
      </c>
      <c r="V91" s="11">
        <f t="shared" si="22"/>
        <v>0</v>
      </c>
    </row>
    <row r="92" spans="1:22" x14ac:dyDescent="0.2">
      <c r="A92" s="18" t="s">
        <v>24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O92" s="11">
        <f t="shared" si="17"/>
        <v>0</v>
      </c>
      <c r="Q92" s="11">
        <f t="shared" si="18"/>
        <v>0</v>
      </c>
      <c r="R92" s="11">
        <f t="shared" si="19"/>
        <v>0</v>
      </c>
      <c r="S92" s="11">
        <f t="shared" si="20"/>
        <v>0</v>
      </c>
      <c r="T92" s="11">
        <f t="shared" si="21"/>
        <v>0</v>
      </c>
      <c r="V92" s="11">
        <f t="shared" si="22"/>
        <v>0</v>
      </c>
    </row>
    <row r="93" spans="1:22" x14ac:dyDescent="0.2">
      <c r="A93" s="18" t="s">
        <v>25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O93" s="11">
        <f t="shared" si="17"/>
        <v>0</v>
      </c>
      <c r="Q93" s="11">
        <f t="shared" si="18"/>
        <v>0</v>
      </c>
      <c r="R93" s="11">
        <f t="shared" si="19"/>
        <v>0</v>
      </c>
      <c r="S93" s="11">
        <f t="shared" si="20"/>
        <v>0</v>
      </c>
      <c r="T93" s="11">
        <f t="shared" si="21"/>
        <v>0</v>
      </c>
      <c r="V93" s="11">
        <f t="shared" si="22"/>
        <v>0</v>
      </c>
    </row>
    <row r="94" spans="1:22" x14ac:dyDescent="0.2">
      <c r="A94" s="18" t="s">
        <v>26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225</v>
      </c>
      <c r="H94" s="11">
        <v>224</v>
      </c>
      <c r="I94" s="11">
        <v>225</v>
      </c>
      <c r="J94" s="11">
        <v>225</v>
      </c>
      <c r="K94" s="11">
        <v>898</v>
      </c>
      <c r="L94" s="11">
        <v>224</v>
      </c>
      <c r="M94" s="11">
        <v>225</v>
      </c>
      <c r="O94" s="11">
        <f t="shared" si="17"/>
        <v>2246</v>
      </c>
      <c r="Q94" s="11">
        <f t="shared" si="18"/>
        <v>0</v>
      </c>
      <c r="R94" s="11">
        <f t="shared" si="19"/>
        <v>225</v>
      </c>
      <c r="S94" s="11">
        <f t="shared" si="20"/>
        <v>674</v>
      </c>
      <c r="T94" s="11">
        <f t="shared" si="21"/>
        <v>1347</v>
      </c>
      <c r="V94" s="11">
        <f t="shared" si="22"/>
        <v>2246</v>
      </c>
    </row>
    <row r="95" spans="1:22" x14ac:dyDescent="0.2">
      <c r="A95" s="18" t="s">
        <v>27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1193</v>
      </c>
      <c r="H95" s="11">
        <v>1193</v>
      </c>
      <c r="I95" s="11">
        <v>1193</v>
      </c>
      <c r="J95" s="11">
        <v>1192</v>
      </c>
      <c r="K95" s="11">
        <v>4772</v>
      </c>
      <c r="L95" s="11">
        <v>1193</v>
      </c>
      <c r="M95" s="11">
        <v>1193</v>
      </c>
      <c r="O95" s="11">
        <f t="shared" si="17"/>
        <v>11929</v>
      </c>
      <c r="Q95" s="11">
        <f t="shared" si="18"/>
        <v>0</v>
      </c>
      <c r="R95" s="11">
        <f t="shared" si="19"/>
        <v>1193</v>
      </c>
      <c r="S95" s="11">
        <f t="shared" si="20"/>
        <v>3578</v>
      </c>
      <c r="T95" s="11">
        <f t="shared" si="21"/>
        <v>7158</v>
      </c>
      <c r="V95" s="11">
        <f t="shared" si="22"/>
        <v>11929</v>
      </c>
    </row>
    <row r="96" spans="1:22" x14ac:dyDescent="0.2">
      <c r="A96" s="18" t="s">
        <v>28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O96" s="11">
        <f t="shared" si="17"/>
        <v>0</v>
      </c>
      <c r="Q96" s="11">
        <f t="shared" si="18"/>
        <v>0</v>
      </c>
      <c r="R96" s="11">
        <f t="shared" si="19"/>
        <v>0</v>
      </c>
      <c r="S96" s="11">
        <f t="shared" si="20"/>
        <v>0</v>
      </c>
      <c r="T96" s="11">
        <f t="shared" si="21"/>
        <v>0</v>
      </c>
      <c r="V96" s="11">
        <f t="shared" si="22"/>
        <v>0</v>
      </c>
    </row>
    <row r="97" spans="1:22" x14ac:dyDescent="0.2">
      <c r="A97" s="18" t="s">
        <v>29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466</v>
      </c>
      <c r="H97" s="11">
        <v>467</v>
      </c>
      <c r="I97" s="11">
        <v>466</v>
      </c>
      <c r="J97" s="11">
        <v>467</v>
      </c>
      <c r="K97" s="11">
        <v>1867</v>
      </c>
      <c r="L97" s="11">
        <v>467</v>
      </c>
      <c r="M97" s="11">
        <v>467</v>
      </c>
      <c r="O97" s="11">
        <f t="shared" si="17"/>
        <v>4667</v>
      </c>
      <c r="Q97" s="11">
        <f t="shared" si="18"/>
        <v>0</v>
      </c>
      <c r="R97" s="11">
        <f t="shared" si="19"/>
        <v>466</v>
      </c>
      <c r="S97" s="11">
        <f t="shared" si="20"/>
        <v>1400</v>
      </c>
      <c r="T97" s="11">
        <f t="shared" si="21"/>
        <v>2801</v>
      </c>
      <c r="V97" s="11">
        <f t="shared" si="22"/>
        <v>4667</v>
      </c>
    </row>
    <row r="98" spans="1:22" x14ac:dyDescent="0.2">
      <c r="A98" s="18" t="s">
        <v>30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1379</v>
      </c>
      <c r="H98" s="11">
        <v>1379</v>
      </c>
      <c r="I98" s="11">
        <v>1379</v>
      </c>
      <c r="J98" s="11">
        <v>1380</v>
      </c>
      <c r="K98" s="11">
        <v>1379</v>
      </c>
      <c r="L98" s="11">
        <v>1379</v>
      </c>
      <c r="M98" s="11">
        <v>1379</v>
      </c>
      <c r="O98" s="11">
        <f t="shared" si="17"/>
        <v>9654</v>
      </c>
      <c r="Q98" s="11">
        <f t="shared" si="18"/>
        <v>0</v>
      </c>
      <c r="R98" s="11">
        <f t="shared" si="19"/>
        <v>1379</v>
      </c>
      <c r="S98" s="11">
        <f t="shared" si="20"/>
        <v>4138</v>
      </c>
      <c r="T98" s="11">
        <f t="shared" si="21"/>
        <v>4137</v>
      </c>
      <c r="V98" s="11">
        <f t="shared" si="22"/>
        <v>9654</v>
      </c>
    </row>
    <row r="99" spans="1:22" x14ac:dyDescent="0.2">
      <c r="A99" s="18" t="s">
        <v>31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16877.142857142859</v>
      </c>
      <c r="H99" s="11">
        <v>16877.142857142859</v>
      </c>
      <c r="I99" s="11">
        <v>16877.142857142859</v>
      </c>
      <c r="J99" s="11">
        <v>16877.142857142859</v>
      </c>
      <c r="K99" s="11">
        <v>16877.142857142859</v>
      </c>
      <c r="L99" s="11">
        <v>16877.142857142859</v>
      </c>
      <c r="M99" s="11">
        <v>16877.142857142859</v>
      </c>
      <c r="O99" s="11">
        <f t="shared" si="17"/>
        <v>118140</v>
      </c>
      <c r="Q99" s="11">
        <f t="shared" si="18"/>
        <v>0</v>
      </c>
      <c r="R99" s="11">
        <f t="shared" si="19"/>
        <v>16877.142857142859</v>
      </c>
      <c r="S99" s="11">
        <f t="shared" si="20"/>
        <v>50631.42857142858</v>
      </c>
      <c r="T99" s="11">
        <f t="shared" si="21"/>
        <v>50631.42857142858</v>
      </c>
      <c r="V99" s="11">
        <f t="shared" si="22"/>
        <v>118140.00000000001</v>
      </c>
    </row>
    <row r="100" spans="1:22" x14ac:dyDescent="0.2">
      <c r="A100" s="18" t="s">
        <v>32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20">
        <v>65456</v>
      </c>
      <c r="H100" s="20">
        <v>65455</v>
      </c>
      <c r="I100" s="20">
        <v>65455</v>
      </c>
      <c r="J100" s="20">
        <v>65455</v>
      </c>
      <c r="K100" s="20">
        <v>65455</v>
      </c>
      <c r="L100" s="20">
        <v>65455</v>
      </c>
      <c r="M100" s="20">
        <v>65455</v>
      </c>
      <c r="O100" s="11">
        <f t="shared" si="17"/>
        <v>458186</v>
      </c>
      <c r="Q100" s="11">
        <f t="shared" si="18"/>
        <v>0</v>
      </c>
      <c r="R100" s="11">
        <f t="shared" si="19"/>
        <v>65456</v>
      </c>
      <c r="S100" s="11">
        <f t="shared" si="20"/>
        <v>196365</v>
      </c>
      <c r="T100" s="11">
        <f t="shared" si="21"/>
        <v>196365</v>
      </c>
      <c r="V100" s="11">
        <f t="shared" si="22"/>
        <v>458186</v>
      </c>
    </row>
    <row r="101" spans="1:22" x14ac:dyDescent="0.2">
      <c r="A101" s="18" t="s">
        <v>33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1571</v>
      </c>
      <c r="H101" s="11">
        <v>1572</v>
      </c>
      <c r="I101" s="11">
        <v>1572</v>
      </c>
      <c r="J101" s="11">
        <v>1571</v>
      </c>
      <c r="K101" s="11">
        <v>1571</v>
      </c>
      <c r="L101" s="11">
        <v>1572</v>
      </c>
      <c r="M101" s="11">
        <v>1571</v>
      </c>
      <c r="O101" s="11">
        <f t="shared" si="17"/>
        <v>11000</v>
      </c>
      <c r="Q101" s="11">
        <f t="shared" si="18"/>
        <v>0</v>
      </c>
      <c r="R101" s="11">
        <f t="shared" si="19"/>
        <v>1571</v>
      </c>
      <c r="S101" s="11">
        <f t="shared" si="20"/>
        <v>4715</v>
      </c>
      <c r="T101" s="11">
        <f t="shared" si="21"/>
        <v>4714</v>
      </c>
      <c r="V101" s="11">
        <f t="shared" si="22"/>
        <v>11000</v>
      </c>
    </row>
    <row r="102" spans="1:22" x14ac:dyDescent="0.2">
      <c r="A102" s="18" t="s">
        <v>34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56</v>
      </c>
      <c r="H102" s="11">
        <v>56</v>
      </c>
      <c r="I102" s="11">
        <v>56</v>
      </c>
      <c r="J102" s="11">
        <v>56</v>
      </c>
      <c r="K102" s="11">
        <v>56</v>
      </c>
      <c r="L102" s="11">
        <v>56</v>
      </c>
      <c r="M102" s="11">
        <v>58</v>
      </c>
      <c r="O102" s="11">
        <f t="shared" si="17"/>
        <v>394</v>
      </c>
      <c r="Q102" s="11">
        <f t="shared" si="18"/>
        <v>0</v>
      </c>
      <c r="R102" s="11">
        <f t="shared" si="19"/>
        <v>56</v>
      </c>
      <c r="S102" s="11">
        <f t="shared" si="20"/>
        <v>168</v>
      </c>
      <c r="T102" s="11">
        <f t="shared" si="21"/>
        <v>170</v>
      </c>
      <c r="V102" s="11">
        <f t="shared" si="22"/>
        <v>394</v>
      </c>
    </row>
    <row r="103" spans="1:22" x14ac:dyDescent="0.2">
      <c r="A103" s="18" t="s">
        <v>35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O103" s="11">
        <f t="shared" si="17"/>
        <v>0</v>
      </c>
      <c r="Q103" s="11">
        <f t="shared" si="18"/>
        <v>0</v>
      </c>
      <c r="R103" s="11">
        <f t="shared" si="19"/>
        <v>0</v>
      </c>
      <c r="S103" s="11">
        <f t="shared" si="20"/>
        <v>0</v>
      </c>
      <c r="T103" s="11">
        <f t="shared" si="21"/>
        <v>0</v>
      </c>
      <c r="V103" s="11">
        <f t="shared" si="22"/>
        <v>0</v>
      </c>
    </row>
    <row r="104" spans="1:22" x14ac:dyDescent="0.2">
      <c r="A104" s="18" t="s">
        <v>36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O104" s="11">
        <f t="shared" si="17"/>
        <v>0</v>
      </c>
      <c r="Q104" s="11">
        <f t="shared" si="18"/>
        <v>0</v>
      </c>
      <c r="R104" s="11">
        <f t="shared" si="19"/>
        <v>0</v>
      </c>
      <c r="S104" s="11">
        <f t="shared" si="20"/>
        <v>0</v>
      </c>
      <c r="T104" s="11">
        <f t="shared" si="21"/>
        <v>0</v>
      </c>
      <c r="V104" s="11">
        <f t="shared" si="22"/>
        <v>0</v>
      </c>
    </row>
    <row r="105" spans="1:22" x14ac:dyDescent="0.2">
      <c r="A105" s="18" t="s">
        <v>37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69</v>
      </c>
      <c r="H105" s="11">
        <v>69</v>
      </c>
      <c r="I105" s="11">
        <v>69</v>
      </c>
      <c r="J105" s="11">
        <v>69</v>
      </c>
      <c r="K105" s="11">
        <v>69</v>
      </c>
      <c r="L105" s="11">
        <v>69</v>
      </c>
      <c r="M105" s="11">
        <v>67</v>
      </c>
      <c r="O105" s="11">
        <f t="shared" si="17"/>
        <v>481</v>
      </c>
      <c r="Q105" s="11">
        <f t="shared" si="18"/>
        <v>0</v>
      </c>
      <c r="R105" s="11">
        <f t="shared" si="19"/>
        <v>69</v>
      </c>
      <c r="S105" s="11">
        <f t="shared" si="20"/>
        <v>207</v>
      </c>
      <c r="T105" s="11">
        <f t="shared" si="21"/>
        <v>205</v>
      </c>
      <c r="V105" s="11">
        <f t="shared" si="22"/>
        <v>481</v>
      </c>
    </row>
    <row r="106" spans="1:22" x14ac:dyDescent="0.2">
      <c r="A106" s="18" t="s">
        <v>38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945</v>
      </c>
      <c r="H106" s="11">
        <v>945</v>
      </c>
      <c r="I106" s="11">
        <v>945</v>
      </c>
      <c r="J106" s="11">
        <v>945</v>
      </c>
      <c r="K106" s="11">
        <v>945</v>
      </c>
      <c r="L106" s="11">
        <v>945</v>
      </c>
      <c r="M106" s="11">
        <v>945</v>
      </c>
      <c r="O106" s="11">
        <f t="shared" si="17"/>
        <v>6615</v>
      </c>
      <c r="Q106" s="11">
        <f t="shared" si="18"/>
        <v>0</v>
      </c>
      <c r="R106" s="11">
        <f t="shared" si="19"/>
        <v>945</v>
      </c>
      <c r="S106" s="11">
        <f t="shared" si="20"/>
        <v>2835</v>
      </c>
      <c r="T106" s="11">
        <f t="shared" si="21"/>
        <v>2835</v>
      </c>
      <c r="V106" s="11">
        <f t="shared" si="22"/>
        <v>6615</v>
      </c>
    </row>
    <row r="107" spans="1:22" x14ac:dyDescent="0.2">
      <c r="A107" s="18" t="s">
        <v>39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44</v>
      </c>
      <c r="H107" s="11">
        <v>44</v>
      </c>
      <c r="I107" s="11">
        <v>44</v>
      </c>
      <c r="J107" s="11">
        <v>44</v>
      </c>
      <c r="K107" s="11">
        <v>174</v>
      </c>
      <c r="L107" s="11">
        <v>44</v>
      </c>
      <c r="M107" s="11">
        <v>44</v>
      </c>
      <c r="O107" s="11">
        <f t="shared" si="17"/>
        <v>438</v>
      </c>
      <c r="Q107" s="11">
        <f t="shared" si="18"/>
        <v>0</v>
      </c>
      <c r="R107" s="11">
        <f t="shared" si="19"/>
        <v>44</v>
      </c>
      <c r="S107" s="11">
        <f t="shared" si="20"/>
        <v>132</v>
      </c>
      <c r="T107" s="11">
        <f t="shared" si="21"/>
        <v>262</v>
      </c>
      <c r="V107" s="11">
        <f t="shared" si="22"/>
        <v>438</v>
      </c>
    </row>
    <row r="108" spans="1:22" x14ac:dyDescent="0.2">
      <c r="A108" s="18" t="s">
        <v>40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30800</v>
      </c>
      <c r="H108" s="11">
        <v>30800</v>
      </c>
      <c r="I108" s="11">
        <v>30800</v>
      </c>
      <c r="J108" s="11">
        <v>30800</v>
      </c>
      <c r="K108" s="11">
        <v>123200</v>
      </c>
      <c r="L108" s="11">
        <v>30800</v>
      </c>
      <c r="M108" s="11">
        <v>30800</v>
      </c>
      <c r="O108" s="11">
        <f t="shared" si="17"/>
        <v>308000</v>
      </c>
      <c r="Q108" s="11">
        <f t="shared" si="18"/>
        <v>0</v>
      </c>
      <c r="R108" s="11">
        <f t="shared" si="19"/>
        <v>30800</v>
      </c>
      <c r="S108" s="11">
        <f t="shared" si="20"/>
        <v>92400</v>
      </c>
      <c r="T108" s="11">
        <f t="shared" si="21"/>
        <v>184800</v>
      </c>
      <c r="V108" s="11">
        <f t="shared" si="22"/>
        <v>308000</v>
      </c>
    </row>
    <row r="109" spans="1:22" x14ac:dyDescent="0.2">
      <c r="A109" s="18" t="s">
        <v>41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O109" s="11">
        <f t="shared" si="17"/>
        <v>0</v>
      </c>
      <c r="Q109" s="11">
        <f t="shared" si="18"/>
        <v>0</v>
      </c>
      <c r="R109" s="11">
        <f t="shared" si="19"/>
        <v>0</v>
      </c>
      <c r="S109" s="11">
        <f t="shared" si="20"/>
        <v>0</v>
      </c>
      <c r="T109" s="11">
        <f t="shared" si="21"/>
        <v>0</v>
      </c>
      <c r="V109" s="11">
        <f t="shared" si="22"/>
        <v>0</v>
      </c>
    </row>
    <row r="110" spans="1:22" x14ac:dyDescent="0.2">
      <c r="A110" s="18" t="s">
        <v>42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1459</v>
      </c>
      <c r="H110" s="11">
        <v>1458</v>
      </c>
      <c r="I110" s="11">
        <v>1458</v>
      </c>
      <c r="J110" s="11">
        <v>1459</v>
      </c>
      <c r="K110" s="11">
        <v>1458</v>
      </c>
      <c r="L110" s="11">
        <v>1458</v>
      </c>
      <c r="M110" s="11">
        <v>1458</v>
      </c>
      <c r="O110" s="11">
        <f t="shared" si="17"/>
        <v>10208</v>
      </c>
      <c r="Q110" s="11">
        <f t="shared" si="18"/>
        <v>0</v>
      </c>
      <c r="R110" s="11">
        <f t="shared" si="19"/>
        <v>1459</v>
      </c>
      <c r="S110" s="11">
        <f t="shared" si="20"/>
        <v>4375</v>
      </c>
      <c r="T110" s="11">
        <f t="shared" si="21"/>
        <v>4374</v>
      </c>
      <c r="V110" s="11">
        <f t="shared" si="22"/>
        <v>10208</v>
      </c>
    </row>
    <row r="111" spans="1:22" x14ac:dyDescent="0.2">
      <c r="A111" s="18"/>
      <c r="Q111" s="11">
        <f t="shared" si="18"/>
        <v>0</v>
      </c>
      <c r="R111" s="11">
        <f t="shared" si="19"/>
        <v>0</v>
      </c>
      <c r="S111" s="11">
        <f t="shared" si="20"/>
        <v>0</v>
      </c>
      <c r="T111" s="11">
        <f t="shared" si="21"/>
        <v>0</v>
      </c>
      <c r="V111" s="11">
        <f t="shared" si="22"/>
        <v>0</v>
      </c>
    </row>
    <row r="112" spans="1:22" x14ac:dyDescent="0.2">
      <c r="A112" s="21" t="s">
        <v>43</v>
      </c>
      <c r="B112" s="22">
        <f t="shared" ref="B112:M112" si="23">SUM(B81:B111)</f>
        <v>0</v>
      </c>
      <c r="C112" s="22">
        <f t="shared" si="23"/>
        <v>0</v>
      </c>
      <c r="D112" s="22">
        <f t="shared" si="23"/>
        <v>0</v>
      </c>
      <c r="E112" s="22">
        <f t="shared" si="23"/>
        <v>0</v>
      </c>
      <c r="F112" s="22">
        <f t="shared" si="23"/>
        <v>0</v>
      </c>
      <c r="G112" s="22">
        <f t="shared" si="23"/>
        <v>122513.14285714286</v>
      </c>
      <c r="H112" s="22">
        <f t="shared" si="23"/>
        <v>122513.14285714286</v>
      </c>
      <c r="I112" s="22">
        <f t="shared" si="23"/>
        <v>122513.14285714286</v>
      </c>
      <c r="J112" s="22">
        <f t="shared" si="23"/>
        <v>122513.14285714286</v>
      </c>
      <c r="K112" s="22">
        <f t="shared" si="23"/>
        <v>226615.14285714284</v>
      </c>
      <c r="L112" s="22">
        <f t="shared" si="23"/>
        <v>122513.14285714286</v>
      </c>
      <c r="M112" s="22">
        <f t="shared" si="23"/>
        <v>122512.14285714286</v>
      </c>
      <c r="O112" s="22">
        <f>SUM(O81:O111)</f>
        <v>961693</v>
      </c>
      <c r="Q112" s="22">
        <f t="shared" si="18"/>
        <v>0</v>
      </c>
      <c r="R112" s="22">
        <f t="shared" si="19"/>
        <v>122513.14285714286</v>
      </c>
      <c r="S112" s="22">
        <f t="shared" si="20"/>
        <v>367539.42857142858</v>
      </c>
      <c r="T112" s="22">
        <f t="shared" si="21"/>
        <v>471640.42857142852</v>
      </c>
      <c r="V112" s="22">
        <f t="shared" si="22"/>
        <v>961693</v>
      </c>
    </row>
    <row r="113" spans="1:80" x14ac:dyDescent="0.2">
      <c r="A113" s="2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O113" s="23"/>
      <c r="Q113" s="23"/>
      <c r="R113" s="23"/>
      <c r="S113" s="23"/>
      <c r="T113" s="23"/>
      <c r="V113" s="23"/>
    </row>
    <row r="114" spans="1:80" x14ac:dyDescent="0.2">
      <c r="A114" s="15" t="s">
        <v>44</v>
      </c>
    </row>
    <row r="115" spans="1:80" x14ac:dyDescent="0.2">
      <c r="A115" s="24" t="s">
        <v>45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22228.5</v>
      </c>
      <c r="H115" s="11">
        <v>22228.5</v>
      </c>
      <c r="I115" s="11">
        <v>22229.5</v>
      </c>
      <c r="J115" s="11">
        <v>22228.5</v>
      </c>
      <c r="K115" s="11">
        <v>22229.5</v>
      </c>
      <c r="L115" s="11">
        <v>22228.5</v>
      </c>
      <c r="M115" s="11">
        <v>22229.5</v>
      </c>
      <c r="O115" s="11">
        <f>SUM(B115:M115)</f>
        <v>155602.5</v>
      </c>
      <c r="Q115" s="11">
        <f t="shared" ref="Q115:Q120" si="24">SUM(B115:D115)</f>
        <v>0</v>
      </c>
      <c r="R115" s="11">
        <f t="shared" ref="R115:R120" si="25">SUM(E115:G115)</f>
        <v>22228.5</v>
      </c>
      <c r="S115" s="11">
        <f t="shared" ref="S115:S120" si="26">SUM(H115:J115)</f>
        <v>66686.5</v>
      </c>
      <c r="T115" s="11">
        <f t="shared" ref="T115:T120" si="27">SUM(K115:M115)</f>
        <v>66687.5</v>
      </c>
      <c r="V115" s="11">
        <f t="shared" ref="V115:V120" si="28">SUM(Q115:U115)</f>
        <v>155602.5</v>
      </c>
    </row>
    <row r="116" spans="1:80" x14ac:dyDescent="0.2">
      <c r="A116" s="24" t="s">
        <v>47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8583.3333333333339</v>
      </c>
      <c r="H116" s="11">
        <v>8583.3333333333339</v>
      </c>
      <c r="I116" s="11">
        <v>8583.3333333333339</v>
      </c>
      <c r="J116" s="11">
        <v>8583.3333333333339</v>
      </c>
      <c r="K116" s="11">
        <v>8583.3333333333339</v>
      </c>
      <c r="L116" s="11">
        <v>8583.3333333333339</v>
      </c>
      <c r="M116" s="11">
        <v>8583.3333333333339</v>
      </c>
      <c r="O116" s="11">
        <f>SUM(B116:M116)</f>
        <v>60083.333333333343</v>
      </c>
      <c r="Q116" s="11">
        <f t="shared" si="24"/>
        <v>0</v>
      </c>
      <c r="R116" s="11">
        <f t="shared" si="25"/>
        <v>8583.3333333333339</v>
      </c>
      <c r="S116" s="11">
        <f t="shared" si="26"/>
        <v>25750</v>
      </c>
      <c r="T116" s="11">
        <f t="shared" si="27"/>
        <v>25750</v>
      </c>
      <c r="V116" s="11">
        <f t="shared" si="28"/>
        <v>60083.333333333336</v>
      </c>
    </row>
    <row r="117" spans="1:80" x14ac:dyDescent="0.2">
      <c r="A117" s="24" t="s">
        <v>48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2575</v>
      </c>
      <c r="H117" s="11">
        <v>2575</v>
      </c>
      <c r="I117" s="11">
        <v>2575</v>
      </c>
      <c r="J117" s="11">
        <v>2575</v>
      </c>
      <c r="K117" s="11">
        <v>2575</v>
      </c>
      <c r="L117" s="11">
        <v>2575</v>
      </c>
      <c r="M117" s="11">
        <v>2575</v>
      </c>
      <c r="O117" s="11">
        <f>SUM(B117:M117)</f>
        <v>18025</v>
      </c>
      <c r="Q117" s="11">
        <f t="shared" si="24"/>
        <v>0</v>
      </c>
      <c r="R117" s="11">
        <f t="shared" si="25"/>
        <v>2575</v>
      </c>
      <c r="S117" s="11">
        <f t="shared" si="26"/>
        <v>7725</v>
      </c>
      <c r="T117" s="11">
        <f t="shared" si="27"/>
        <v>7725</v>
      </c>
      <c r="V117" s="11">
        <f t="shared" si="28"/>
        <v>18025</v>
      </c>
    </row>
    <row r="118" spans="1:80" x14ac:dyDescent="0.2">
      <c r="A118" s="24" t="s">
        <v>49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25">
        <v>0</v>
      </c>
      <c r="O118" s="11">
        <f>SUM(B118:M118)</f>
        <v>0</v>
      </c>
      <c r="Q118" s="11">
        <f t="shared" si="24"/>
        <v>0</v>
      </c>
      <c r="R118" s="11">
        <f t="shared" si="25"/>
        <v>0</v>
      </c>
      <c r="S118" s="11">
        <f t="shared" si="26"/>
        <v>0</v>
      </c>
      <c r="T118" s="11">
        <f t="shared" si="27"/>
        <v>0</v>
      </c>
      <c r="V118" s="11">
        <f t="shared" si="28"/>
        <v>0</v>
      </c>
    </row>
    <row r="119" spans="1:80" x14ac:dyDescent="0.2">
      <c r="A119" s="24"/>
      <c r="O119" s="11">
        <f>SUM(B119:M119)</f>
        <v>0</v>
      </c>
      <c r="Q119" s="11">
        <f t="shared" si="24"/>
        <v>0</v>
      </c>
      <c r="R119" s="11">
        <f t="shared" si="25"/>
        <v>0</v>
      </c>
      <c r="S119" s="11">
        <f t="shared" si="26"/>
        <v>0</v>
      </c>
      <c r="T119" s="11">
        <f t="shared" si="27"/>
        <v>0</v>
      </c>
      <c r="V119" s="11">
        <f t="shared" si="28"/>
        <v>0</v>
      </c>
    </row>
    <row r="120" spans="1:80" x14ac:dyDescent="0.2">
      <c r="A120" s="26" t="s">
        <v>51</v>
      </c>
      <c r="B120" s="22">
        <f t="shared" ref="B120:M120" si="29">SUM(B114:B119)</f>
        <v>0</v>
      </c>
      <c r="C120" s="22">
        <f t="shared" si="29"/>
        <v>0</v>
      </c>
      <c r="D120" s="22">
        <f t="shared" si="29"/>
        <v>0</v>
      </c>
      <c r="E120" s="22">
        <f t="shared" si="29"/>
        <v>0</v>
      </c>
      <c r="F120" s="22">
        <f t="shared" si="29"/>
        <v>0</v>
      </c>
      <c r="G120" s="22">
        <f t="shared" si="29"/>
        <v>33386.833333333336</v>
      </c>
      <c r="H120" s="22">
        <f t="shared" si="29"/>
        <v>33386.833333333336</v>
      </c>
      <c r="I120" s="22">
        <f t="shared" si="29"/>
        <v>33387.833333333336</v>
      </c>
      <c r="J120" s="22">
        <f t="shared" si="29"/>
        <v>33386.833333333336</v>
      </c>
      <c r="K120" s="22">
        <f t="shared" si="29"/>
        <v>33387.833333333336</v>
      </c>
      <c r="L120" s="22">
        <f t="shared" si="29"/>
        <v>33386.833333333336</v>
      </c>
      <c r="M120" s="22">
        <f t="shared" si="29"/>
        <v>33387.833333333336</v>
      </c>
      <c r="O120" s="22">
        <f>SUM(O114:O119)</f>
        <v>233710.83333333334</v>
      </c>
      <c r="Q120" s="22">
        <f t="shared" si="24"/>
        <v>0</v>
      </c>
      <c r="R120" s="22">
        <f t="shared" si="25"/>
        <v>33386.833333333336</v>
      </c>
      <c r="S120" s="22">
        <f t="shared" si="26"/>
        <v>100161.5</v>
      </c>
      <c r="T120" s="22">
        <f t="shared" si="27"/>
        <v>100162.5</v>
      </c>
      <c r="V120" s="22">
        <f t="shared" si="28"/>
        <v>233710.83333333334</v>
      </c>
    </row>
    <row r="121" spans="1:80" x14ac:dyDescent="0.2">
      <c r="A121" s="24"/>
    </row>
    <row r="122" spans="1:80" x14ac:dyDescent="0.2">
      <c r="A122" s="15" t="s">
        <v>62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3"/>
      <c r="Q122" s="34"/>
      <c r="R122" s="34"/>
      <c r="S122" s="34"/>
      <c r="T122" s="34"/>
      <c r="U122" s="33"/>
      <c r="V122" s="34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</row>
    <row r="123" spans="1:80" x14ac:dyDescent="0.2">
      <c r="A123" s="24" t="s">
        <v>46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O123" s="11">
        <f>SUM(B123:M123)</f>
        <v>0</v>
      </c>
      <c r="Q123" s="11">
        <f>SUM(B123:D123)</f>
        <v>0</v>
      </c>
      <c r="R123" s="11">
        <f>SUM(E123:G123)</f>
        <v>0</v>
      </c>
      <c r="S123" s="11">
        <f>SUM(H123:J123)</f>
        <v>0</v>
      </c>
      <c r="T123" s="11">
        <f>SUM(K123:M123)</f>
        <v>0</v>
      </c>
      <c r="V123" s="11">
        <f>SUM(Q123:U123)</f>
        <v>0</v>
      </c>
    </row>
    <row r="124" spans="1:80" x14ac:dyDescent="0.2">
      <c r="A124" s="24" t="s">
        <v>50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O124" s="11">
        <f>SUM(B124:M124)</f>
        <v>0</v>
      </c>
      <c r="Q124" s="11">
        <f>SUM(B124:D124)</f>
        <v>0</v>
      </c>
      <c r="R124" s="11">
        <f>SUM(E124:G124)</f>
        <v>0</v>
      </c>
      <c r="S124" s="11">
        <f>SUM(H124:J124)</f>
        <v>0</v>
      </c>
      <c r="T124" s="11">
        <f>SUM(K124:M124)</f>
        <v>0</v>
      </c>
      <c r="V124" s="11">
        <f>SUM(Q124:U124)</f>
        <v>0</v>
      </c>
    </row>
    <row r="125" spans="1:80" x14ac:dyDescent="0.2">
      <c r="A125" s="2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</row>
    <row r="126" spans="1:80" ht="13.5" thickBot="1" x14ac:dyDescent="0.25">
      <c r="A126" s="26" t="s">
        <v>63</v>
      </c>
      <c r="B126" s="35">
        <f t="shared" ref="B126:M126" si="30">SUM(B123:B124)</f>
        <v>0</v>
      </c>
      <c r="C126" s="35">
        <f t="shared" si="30"/>
        <v>0</v>
      </c>
      <c r="D126" s="35">
        <f t="shared" si="30"/>
        <v>0</v>
      </c>
      <c r="E126" s="35">
        <f t="shared" si="30"/>
        <v>0</v>
      </c>
      <c r="F126" s="35">
        <f t="shared" si="30"/>
        <v>0</v>
      </c>
      <c r="G126" s="35">
        <f t="shared" si="30"/>
        <v>0</v>
      </c>
      <c r="H126" s="35">
        <f t="shared" si="30"/>
        <v>0</v>
      </c>
      <c r="I126" s="35">
        <f t="shared" si="30"/>
        <v>0</v>
      </c>
      <c r="J126" s="35">
        <f t="shared" si="30"/>
        <v>0</v>
      </c>
      <c r="K126" s="35">
        <f t="shared" si="30"/>
        <v>0</v>
      </c>
      <c r="L126" s="35">
        <f t="shared" si="30"/>
        <v>0</v>
      </c>
      <c r="M126" s="35">
        <f t="shared" si="30"/>
        <v>0</v>
      </c>
      <c r="N126" s="35"/>
      <c r="O126" s="35">
        <f>SUM(O123:O124)</f>
        <v>0</v>
      </c>
      <c r="P126" s="33"/>
      <c r="Q126" s="35">
        <f>SUM(B126:D126)</f>
        <v>0</v>
      </c>
      <c r="R126" s="35">
        <f>SUM(E126:G126)</f>
        <v>0</v>
      </c>
      <c r="S126" s="35">
        <f>SUM(H126:J126)</f>
        <v>0</v>
      </c>
      <c r="T126" s="35">
        <f>SUM(K126:M126)</f>
        <v>0</v>
      </c>
      <c r="U126" s="33"/>
      <c r="V126" s="35">
        <f>SUM(Q126:U126)</f>
        <v>0</v>
      </c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</row>
    <row r="127" spans="1:80" x14ac:dyDescent="0.2">
      <c r="A127" s="24"/>
    </row>
    <row r="128" spans="1:80" ht="13.5" thickBot="1" x14ac:dyDescent="0.25">
      <c r="A128" s="15" t="s">
        <v>52</v>
      </c>
      <c r="B128" s="27">
        <f>+B78+B112+B120</f>
        <v>172157</v>
      </c>
      <c r="C128" s="27">
        <f>+C78+C112+C120</f>
        <v>181773</v>
      </c>
      <c r="D128" s="27">
        <f t="shared" ref="D128:M128" si="31">+D78+D112+D120+D126</f>
        <v>201278</v>
      </c>
      <c r="E128" s="27">
        <f t="shared" si="31"/>
        <v>154777</v>
      </c>
      <c r="F128" s="27">
        <f t="shared" si="31"/>
        <v>117662</v>
      </c>
      <c r="G128" s="27">
        <f t="shared" si="31"/>
        <v>186732.97619047618</v>
      </c>
      <c r="H128" s="27">
        <f t="shared" si="31"/>
        <v>155899.97619047618</v>
      </c>
      <c r="I128" s="27">
        <f t="shared" si="31"/>
        <v>155900.97619047618</v>
      </c>
      <c r="J128" s="27">
        <f t="shared" si="31"/>
        <v>155899.97619047618</v>
      </c>
      <c r="K128" s="27">
        <f t="shared" si="31"/>
        <v>260002.97619047618</v>
      </c>
      <c r="L128" s="27">
        <f t="shared" si="31"/>
        <v>155899.97619047618</v>
      </c>
      <c r="M128" s="27">
        <f t="shared" si="31"/>
        <v>155899.97619047618</v>
      </c>
      <c r="N128" s="27"/>
      <c r="O128" s="27">
        <f>+O78+O112+O120+O126</f>
        <v>2053883.8333333333</v>
      </c>
      <c r="Q128" s="27">
        <f>SUM(B128:D128)</f>
        <v>555208</v>
      </c>
      <c r="R128" s="27">
        <f>SUM(E128:G128)</f>
        <v>459171.97619047621</v>
      </c>
      <c r="S128" s="27">
        <f>SUM(H128:J128)</f>
        <v>467700.92857142852</v>
      </c>
      <c r="T128" s="27">
        <f>SUM(K128:M128)</f>
        <v>571802.92857142852</v>
      </c>
      <c r="V128" s="27">
        <f>SUM(Q128:U128)</f>
        <v>2053883.8333333335</v>
      </c>
    </row>
    <row r="129" spans="1:22" ht="13.5" thickTop="1" x14ac:dyDescent="0.2">
      <c r="A129" s="15"/>
    </row>
    <row r="130" spans="1:22" x14ac:dyDescent="0.2">
      <c r="A130" s="15" t="s">
        <v>53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O130" s="23"/>
      <c r="Q130" s="23"/>
      <c r="R130" s="23"/>
      <c r="S130" s="23"/>
      <c r="T130" s="23"/>
      <c r="V130" s="23"/>
    </row>
    <row r="131" spans="1:22" x14ac:dyDescent="0.2">
      <c r="A131" s="18" t="s">
        <v>54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O131" s="11">
        <f>SUM(B131:M131)</f>
        <v>0</v>
      </c>
      <c r="Q131" s="11">
        <f>SUM(B131:D131)</f>
        <v>0</v>
      </c>
      <c r="R131" s="11">
        <f>SUM(E131:G131)</f>
        <v>0</v>
      </c>
      <c r="S131" s="11">
        <f>SUM(H131:J131)</f>
        <v>0</v>
      </c>
      <c r="T131" s="11">
        <f>SUM(K131:M131)</f>
        <v>0</v>
      </c>
      <c r="V131" s="11">
        <f>SUM(Q131:U131)</f>
        <v>0</v>
      </c>
    </row>
    <row r="132" spans="1:22" x14ac:dyDescent="0.2">
      <c r="A132" s="18" t="s">
        <v>55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27327</v>
      </c>
      <c r="H132" s="11">
        <v>27327</v>
      </c>
      <c r="I132" s="11">
        <v>27327</v>
      </c>
      <c r="J132" s="11">
        <v>27327</v>
      </c>
      <c r="K132" s="11">
        <v>27327</v>
      </c>
      <c r="L132" s="11">
        <v>27327</v>
      </c>
      <c r="M132" s="11">
        <v>27327</v>
      </c>
      <c r="O132" s="11">
        <f>SUM(B132:M132)</f>
        <v>191289</v>
      </c>
      <c r="Q132" s="11">
        <f>SUM(B132:D132)</f>
        <v>0</v>
      </c>
      <c r="R132" s="11">
        <f>SUM(E132:G132)</f>
        <v>27327</v>
      </c>
      <c r="S132" s="11">
        <f>SUM(H132:J132)</f>
        <v>81981</v>
      </c>
      <c r="T132" s="11">
        <f>SUM(K132:M132)</f>
        <v>81981</v>
      </c>
      <c r="V132" s="11">
        <f>SUM(Q132:U132)</f>
        <v>191289</v>
      </c>
    </row>
    <row r="133" spans="1:22" x14ac:dyDescent="0.2">
      <c r="A133" s="21" t="s">
        <v>56</v>
      </c>
      <c r="B133" s="22">
        <f t="shared" ref="B133:M133" si="32">SUM(B131:B132)</f>
        <v>0</v>
      </c>
      <c r="C133" s="22">
        <f t="shared" si="32"/>
        <v>0</v>
      </c>
      <c r="D133" s="22">
        <f t="shared" si="32"/>
        <v>0</v>
      </c>
      <c r="E133" s="22">
        <f t="shared" si="32"/>
        <v>0</v>
      </c>
      <c r="F133" s="22">
        <f t="shared" si="32"/>
        <v>0</v>
      </c>
      <c r="G133" s="22">
        <f t="shared" si="32"/>
        <v>27327</v>
      </c>
      <c r="H133" s="22">
        <f t="shared" si="32"/>
        <v>27327</v>
      </c>
      <c r="I133" s="22">
        <f t="shared" si="32"/>
        <v>27327</v>
      </c>
      <c r="J133" s="22">
        <f t="shared" si="32"/>
        <v>27327</v>
      </c>
      <c r="K133" s="22">
        <f t="shared" si="32"/>
        <v>27327</v>
      </c>
      <c r="L133" s="22">
        <f t="shared" si="32"/>
        <v>27327</v>
      </c>
      <c r="M133" s="22">
        <f t="shared" si="32"/>
        <v>27327</v>
      </c>
      <c r="O133" s="22">
        <f>SUM(O131:O132)</f>
        <v>191289</v>
      </c>
      <c r="Q133" s="22">
        <f>SUM(B133:D133)</f>
        <v>0</v>
      </c>
      <c r="R133" s="22">
        <f>SUM(E133:G133)</f>
        <v>27327</v>
      </c>
      <c r="S133" s="22">
        <f>SUM(H133:J133)</f>
        <v>81981</v>
      </c>
      <c r="T133" s="22">
        <f>SUM(K133:M133)</f>
        <v>81981</v>
      </c>
      <c r="V133" s="22">
        <f>SUM(Q133:U133)</f>
        <v>191289</v>
      </c>
    </row>
    <row r="134" spans="1:22" x14ac:dyDescent="0.2">
      <c r="B134" s="32"/>
    </row>
    <row r="135" spans="1:22" ht="13.5" thickBot="1" x14ac:dyDescent="0.25">
      <c r="A135" s="15" t="s">
        <v>57</v>
      </c>
      <c r="B135" s="28">
        <f t="shared" ref="B135:M135" si="33">B128+B133</f>
        <v>172157</v>
      </c>
      <c r="C135" s="28">
        <f t="shared" si="33"/>
        <v>181773</v>
      </c>
      <c r="D135" s="28">
        <f t="shared" si="33"/>
        <v>201278</v>
      </c>
      <c r="E135" s="28">
        <f t="shared" si="33"/>
        <v>154777</v>
      </c>
      <c r="F135" s="28">
        <f t="shared" si="33"/>
        <v>117662</v>
      </c>
      <c r="G135" s="28">
        <f t="shared" si="33"/>
        <v>214059.97619047618</v>
      </c>
      <c r="H135" s="28">
        <f t="shared" si="33"/>
        <v>183226.97619047618</v>
      </c>
      <c r="I135" s="28">
        <f t="shared" si="33"/>
        <v>183227.97619047618</v>
      </c>
      <c r="J135" s="28">
        <f t="shared" si="33"/>
        <v>183226.97619047618</v>
      </c>
      <c r="K135" s="28">
        <f t="shared" si="33"/>
        <v>287329.97619047621</v>
      </c>
      <c r="L135" s="28">
        <f t="shared" si="33"/>
        <v>183226.97619047618</v>
      </c>
      <c r="M135" s="28">
        <f t="shared" si="33"/>
        <v>183226.97619047618</v>
      </c>
      <c r="N135" s="28"/>
      <c r="O135" s="28">
        <f>O128+O133</f>
        <v>2245172.833333333</v>
      </c>
      <c r="Q135" s="28">
        <f>SUM(B135:D135)</f>
        <v>555208</v>
      </c>
      <c r="R135" s="28">
        <f>SUM(E135:G135)</f>
        <v>486498.97619047621</v>
      </c>
      <c r="S135" s="28">
        <f>SUM(H135:J135)</f>
        <v>549681.92857142852</v>
      </c>
      <c r="T135" s="28">
        <f>SUM(K135:M135)</f>
        <v>653783.92857142864</v>
      </c>
      <c r="U135" s="28"/>
      <c r="V135" s="28">
        <f>SUM(Q135:U135)</f>
        <v>2245172.8333333335</v>
      </c>
    </row>
    <row r="136" spans="1:22" ht="13.5" thickTop="1" x14ac:dyDescent="0.2"/>
    <row r="137" spans="1:22" ht="15.75" x14ac:dyDescent="0.25">
      <c r="A137" s="1" t="str">
        <f>+A1</f>
        <v>GENCO - Lincoln Energy Center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x14ac:dyDescent="0.25">
      <c r="A138" s="1" t="str">
        <f>+A2</f>
        <v>Expense Analysis Summary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x14ac:dyDescent="0.25">
      <c r="A139" s="4" t="s">
        <v>60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x14ac:dyDescent="0.25">
      <c r="A140" s="5">
        <f>+A4</f>
        <v>36769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x14ac:dyDescent="0.25">
      <c r="A141" s="6" t="str">
        <f ca="1">CELL("filename")</f>
        <v>C:\Users\Felienne\Enron\EnronSpreadsheets\[benjamin_rogers__1107__Lincoln Energy Center O&amp;M.xls]Lincoln Energy Center 01 Budget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x14ac:dyDescent="0.25">
      <c r="A142" s="8">
        <f ca="1">NOW()</f>
        <v>41885.553387962966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">
      <c r="B143" s="9" t="s">
        <v>61</v>
      </c>
      <c r="C143" s="9" t="s">
        <v>61</v>
      </c>
      <c r="D143" s="9" t="s">
        <v>61</v>
      </c>
      <c r="E143" s="9" t="s">
        <v>61</v>
      </c>
      <c r="F143" s="9" t="s">
        <v>61</v>
      </c>
      <c r="G143" s="9" t="s">
        <v>61</v>
      </c>
      <c r="H143" s="9" t="s">
        <v>61</v>
      </c>
      <c r="I143" s="9" t="s">
        <v>61</v>
      </c>
      <c r="J143" s="9" t="s">
        <v>61</v>
      </c>
      <c r="K143" s="9" t="s">
        <v>61</v>
      </c>
      <c r="L143" s="9" t="s">
        <v>61</v>
      </c>
      <c r="M143" s="9" t="s">
        <v>61</v>
      </c>
      <c r="O143" s="9" t="s">
        <v>61</v>
      </c>
      <c r="Q143" s="9" t="s">
        <v>61</v>
      </c>
      <c r="R143" s="9" t="s">
        <v>61</v>
      </c>
      <c r="S143" s="9" t="s">
        <v>61</v>
      </c>
      <c r="T143" s="9" t="s">
        <v>61</v>
      </c>
      <c r="V143" s="9" t="s">
        <v>61</v>
      </c>
    </row>
    <row r="144" spans="1:22" x14ac:dyDescent="0.2">
      <c r="A144" s="12"/>
      <c r="B144" s="13">
        <v>36526</v>
      </c>
      <c r="C144" s="13">
        <v>36557</v>
      </c>
      <c r="D144" s="13">
        <v>36586</v>
      </c>
      <c r="E144" s="13">
        <v>36617</v>
      </c>
      <c r="F144" s="13">
        <v>36647</v>
      </c>
      <c r="G144" s="13">
        <v>36678</v>
      </c>
      <c r="H144" s="13">
        <v>36708</v>
      </c>
      <c r="I144" s="13">
        <v>36739</v>
      </c>
      <c r="J144" s="13">
        <v>36770</v>
      </c>
      <c r="K144" s="13">
        <v>36800</v>
      </c>
      <c r="L144" s="13">
        <v>36831</v>
      </c>
      <c r="M144" s="13">
        <v>36861</v>
      </c>
      <c r="N144" s="13"/>
      <c r="O144" s="14" t="s">
        <v>6</v>
      </c>
      <c r="P144" s="14"/>
      <c r="Q144" s="14" t="s">
        <v>7</v>
      </c>
      <c r="R144" s="14" t="s">
        <v>8</v>
      </c>
      <c r="S144" s="14" t="s">
        <v>9</v>
      </c>
      <c r="T144" s="14" t="s">
        <v>10</v>
      </c>
      <c r="U144" s="14"/>
      <c r="V144" s="14" t="s">
        <v>6</v>
      </c>
    </row>
    <row r="146" spans="1:22" ht="13.5" thickBot="1" x14ac:dyDescent="0.25">
      <c r="A146" s="15" t="s">
        <v>11</v>
      </c>
      <c r="B146" s="16">
        <f t="shared" ref="B146:M146" si="34">+B78-B10</f>
        <v>172157</v>
      </c>
      <c r="C146" s="16">
        <f t="shared" si="34"/>
        <v>84709.84</v>
      </c>
      <c r="D146" s="16">
        <f t="shared" si="34"/>
        <v>119689</v>
      </c>
      <c r="E146" s="16">
        <f t="shared" si="34"/>
        <v>3065.1700000000128</v>
      </c>
      <c r="F146" s="16">
        <f t="shared" si="34"/>
        <v>-113680</v>
      </c>
      <c r="G146" s="16">
        <f t="shared" si="34"/>
        <v>-163367.32</v>
      </c>
      <c r="H146" s="16">
        <f t="shared" si="34"/>
        <v>-64914.39</v>
      </c>
      <c r="I146" s="16">
        <f t="shared" si="34"/>
        <v>-33881.379999999997</v>
      </c>
      <c r="J146" s="16">
        <f t="shared" si="34"/>
        <v>-37188.449999999997</v>
      </c>
      <c r="K146" s="16">
        <f t="shared" si="34"/>
        <v>0</v>
      </c>
      <c r="L146" s="16">
        <f t="shared" si="34"/>
        <v>0</v>
      </c>
      <c r="M146" s="16">
        <f t="shared" si="34"/>
        <v>0</v>
      </c>
      <c r="O146" s="16">
        <f>SUM(B146:M146)</f>
        <v>-33410.529999999992</v>
      </c>
      <c r="Q146" s="16">
        <f>SUM(B146:D146)</f>
        <v>376555.83999999997</v>
      </c>
      <c r="R146" s="16">
        <f>SUM(E146:G146)</f>
        <v>-273982.15000000002</v>
      </c>
      <c r="S146" s="16">
        <f>SUM(H146:J146)</f>
        <v>-135984.21999999997</v>
      </c>
      <c r="T146" s="16">
        <f>SUM(K146:M146)</f>
        <v>0</v>
      </c>
      <c r="V146" s="16">
        <f>SUM(Q146:U146)</f>
        <v>-33410.530000000028</v>
      </c>
    </row>
    <row r="148" spans="1:22" x14ac:dyDescent="0.2">
      <c r="A148" s="15" t="s">
        <v>12</v>
      </c>
    </row>
    <row r="149" spans="1:22" x14ac:dyDescent="0.2">
      <c r="A149" s="17" t="s">
        <v>13</v>
      </c>
    </row>
    <row r="150" spans="1:22" x14ac:dyDescent="0.2">
      <c r="A150" s="18" t="s">
        <v>14</v>
      </c>
      <c r="B150" s="11">
        <f t="shared" ref="B150:M150" si="35">+B82-B14</f>
        <v>0</v>
      </c>
      <c r="C150" s="11">
        <f t="shared" si="35"/>
        <v>0</v>
      </c>
      <c r="D150" s="11">
        <f t="shared" si="35"/>
        <v>0</v>
      </c>
      <c r="E150" s="11">
        <f t="shared" si="35"/>
        <v>0</v>
      </c>
      <c r="F150" s="11">
        <f t="shared" si="35"/>
        <v>0</v>
      </c>
      <c r="G150" s="11">
        <f t="shared" si="35"/>
        <v>0</v>
      </c>
      <c r="H150" s="11">
        <f t="shared" si="35"/>
        <v>0</v>
      </c>
      <c r="I150" s="11">
        <f t="shared" si="35"/>
        <v>0</v>
      </c>
      <c r="J150" s="11">
        <f t="shared" si="35"/>
        <v>0</v>
      </c>
      <c r="K150" s="11">
        <f t="shared" si="35"/>
        <v>0</v>
      </c>
      <c r="L150" s="11">
        <f t="shared" si="35"/>
        <v>0</v>
      </c>
      <c r="M150" s="11">
        <f t="shared" si="35"/>
        <v>0</v>
      </c>
      <c r="O150" s="11">
        <f t="shared" ref="O150:O178" si="36">SUM(B150:M150)</f>
        <v>0</v>
      </c>
      <c r="Q150" s="11">
        <f t="shared" ref="Q150:Q180" si="37">SUM(B150:D150)</f>
        <v>0</v>
      </c>
      <c r="R150" s="11">
        <f t="shared" ref="R150:R180" si="38">SUM(E150:G150)</f>
        <v>0</v>
      </c>
      <c r="S150" s="11">
        <f t="shared" ref="S150:S180" si="39">SUM(H150:J150)</f>
        <v>0</v>
      </c>
      <c r="T150" s="11">
        <f t="shared" ref="T150:T180" si="40">SUM(K150:M150)</f>
        <v>0</v>
      </c>
      <c r="V150" s="11">
        <f t="shared" ref="V150:V180" si="41">SUM(Q150:U150)</f>
        <v>0</v>
      </c>
    </row>
    <row r="151" spans="1:22" x14ac:dyDescent="0.2">
      <c r="A151" s="18" t="s">
        <v>15</v>
      </c>
      <c r="B151" s="11">
        <f t="shared" ref="B151:M151" si="42">+B83-B15</f>
        <v>0</v>
      </c>
      <c r="C151" s="11">
        <f t="shared" si="42"/>
        <v>0</v>
      </c>
      <c r="D151" s="11">
        <f t="shared" si="42"/>
        <v>0</v>
      </c>
      <c r="E151" s="11">
        <f t="shared" si="42"/>
        <v>0</v>
      </c>
      <c r="F151" s="11">
        <f t="shared" si="42"/>
        <v>0</v>
      </c>
      <c r="G151" s="11">
        <f t="shared" si="42"/>
        <v>0</v>
      </c>
      <c r="H151" s="11">
        <f t="shared" si="42"/>
        <v>-380</v>
      </c>
      <c r="I151" s="11">
        <f t="shared" si="42"/>
        <v>-294.8</v>
      </c>
      <c r="J151" s="11">
        <f t="shared" si="42"/>
        <v>-2291.86</v>
      </c>
      <c r="K151" s="11">
        <f t="shared" si="42"/>
        <v>0</v>
      </c>
      <c r="L151" s="11">
        <f t="shared" si="42"/>
        <v>0</v>
      </c>
      <c r="M151" s="11">
        <f t="shared" si="42"/>
        <v>0</v>
      </c>
      <c r="O151" s="11">
        <f t="shared" si="36"/>
        <v>-2966.66</v>
      </c>
      <c r="Q151" s="11">
        <f t="shared" si="37"/>
        <v>0</v>
      </c>
      <c r="R151" s="11">
        <f t="shared" si="38"/>
        <v>0</v>
      </c>
      <c r="S151" s="11">
        <f t="shared" si="39"/>
        <v>-2966.66</v>
      </c>
      <c r="T151" s="11">
        <f t="shared" si="40"/>
        <v>0</v>
      </c>
      <c r="V151" s="11">
        <f t="shared" si="41"/>
        <v>-2966.66</v>
      </c>
    </row>
    <row r="152" spans="1:22" x14ac:dyDescent="0.2">
      <c r="A152" s="18" t="s">
        <v>16</v>
      </c>
      <c r="B152" s="11">
        <f t="shared" ref="B152:M152" si="43">+B84-B16</f>
        <v>0</v>
      </c>
      <c r="C152" s="11">
        <f t="shared" si="43"/>
        <v>0</v>
      </c>
      <c r="D152" s="11">
        <f t="shared" si="43"/>
        <v>0</v>
      </c>
      <c r="E152" s="11">
        <f t="shared" si="43"/>
        <v>0</v>
      </c>
      <c r="F152" s="11">
        <f t="shared" si="43"/>
        <v>0</v>
      </c>
      <c r="G152" s="11">
        <f t="shared" si="43"/>
        <v>0</v>
      </c>
      <c r="H152" s="11">
        <f t="shared" si="43"/>
        <v>0</v>
      </c>
      <c r="I152" s="11">
        <f t="shared" si="43"/>
        <v>0</v>
      </c>
      <c r="J152" s="11">
        <f t="shared" si="43"/>
        <v>0</v>
      </c>
      <c r="K152" s="11">
        <f t="shared" si="43"/>
        <v>0</v>
      </c>
      <c r="L152" s="11">
        <f t="shared" si="43"/>
        <v>0</v>
      </c>
      <c r="M152" s="11">
        <f t="shared" si="43"/>
        <v>0</v>
      </c>
      <c r="O152" s="11">
        <f t="shared" si="36"/>
        <v>0</v>
      </c>
      <c r="Q152" s="11">
        <f t="shared" si="37"/>
        <v>0</v>
      </c>
      <c r="R152" s="11">
        <f t="shared" si="38"/>
        <v>0</v>
      </c>
      <c r="S152" s="11">
        <f t="shared" si="39"/>
        <v>0</v>
      </c>
      <c r="T152" s="11">
        <f t="shared" si="40"/>
        <v>0</v>
      </c>
      <c r="V152" s="11">
        <f t="shared" si="41"/>
        <v>0</v>
      </c>
    </row>
    <row r="153" spans="1:22" x14ac:dyDescent="0.2">
      <c r="A153" s="18" t="s">
        <v>17</v>
      </c>
      <c r="B153" s="11">
        <f t="shared" ref="B153:M153" si="44">+B85-B17</f>
        <v>0</v>
      </c>
      <c r="C153" s="11">
        <f t="shared" si="44"/>
        <v>0</v>
      </c>
      <c r="D153" s="11">
        <f t="shared" si="44"/>
        <v>0</v>
      </c>
      <c r="E153" s="11">
        <f t="shared" si="44"/>
        <v>0</v>
      </c>
      <c r="F153" s="11">
        <f t="shared" si="44"/>
        <v>0</v>
      </c>
      <c r="G153" s="11">
        <f t="shared" si="44"/>
        <v>0</v>
      </c>
      <c r="H153" s="11">
        <f t="shared" si="44"/>
        <v>0</v>
      </c>
      <c r="I153" s="11">
        <f t="shared" si="44"/>
        <v>0</v>
      </c>
      <c r="J153" s="11">
        <f t="shared" si="44"/>
        <v>0</v>
      </c>
      <c r="K153" s="11">
        <f t="shared" si="44"/>
        <v>0</v>
      </c>
      <c r="L153" s="11">
        <f t="shared" si="44"/>
        <v>0</v>
      </c>
      <c r="M153" s="11">
        <f t="shared" si="44"/>
        <v>0</v>
      </c>
      <c r="O153" s="11">
        <f t="shared" si="36"/>
        <v>0</v>
      </c>
      <c r="Q153" s="11">
        <f t="shared" si="37"/>
        <v>0</v>
      </c>
      <c r="R153" s="11">
        <f t="shared" si="38"/>
        <v>0</v>
      </c>
      <c r="S153" s="11">
        <f t="shared" si="39"/>
        <v>0</v>
      </c>
      <c r="T153" s="11">
        <f t="shared" si="40"/>
        <v>0</v>
      </c>
      <c r="V153" s="11">
        <f t="shared" si="41"/>
        <v>0</v>
      </c>
    </row>
    <row r="154" spans="1:22" x14ac:dyDescent="0.2">
      <c r="A154" s="18" t="s">
        <v>18</v>
      </c>
      <c r="B154" s="11">
        <f t="shared" ref="B154:M154" si="45">+B86-B18</f>
        <v>0</v>
      </c>
      <c r="C154" s="11">
        <f t="shared" si="45"/>
        <v>0</v>
      </c>
      <c r="D154" s="11">
        <f t="shared" si="45"/>
        <v>0</v>
      </c>
      <c r="E154" s="11">
        <f t="shared" si="45"/>
        <v>0</v>
      </c>
      <c r="F154" s="11">
        <f t="shared" si="45"/>
        <v>0</v>
      </c>
      <c r="G154" s="11">
        <f t="shared" si="45"/>
        <v>0</v>
      </c>
      <c r="H154" s="11">
        <f t="shared" si="45"/>
        <v>0</v>
      </c>
      <c r="I154" s="11">
        <f t="shared" si="45"/>
        <v>0</v>
      </c>
      <c r="J154" s="11">
        <f t="shared" si="45"/>
        <v>0</v>
      </c>
      <c r="K154" s="11">
        <f t="shared" si="45"/>
        <v>0</v>
      </c>
      <c r="L154" s="11">
        <f t="shared" si="45"/>
        <v>0</v>
      </c>
      <c r="M154" s="11">
        <f t="shared" si="45"/>
        <v>0</v>
      </c>
      <c r="O154" s="11">
        <f t="shared" si="36"/>
        <v>0</v>
      </c>
      <c r="Q154" s="11">
        <f t="shared" si="37"/>
        <v>0</v>
      </c>
      <c r="R154" s="11">
        <f t="shared" si="38"/>
        <v>0</v>
      </c>
      <c r="S154" s="11">
        <f t="shared" si="39"/>
        <v>0</v>
      </c>
      <c r="T154" s="11">
        <f t="shared" si="40"/>
        <v>0</v>
      </c>
      <c r="V154" s="11">
        <f t="shared" si="41"/>
        <v>0</v>
      </c>
    </row>
    <row r="155" spans="1:22" x14ac:dyDescent="0.2">
      <c r="A155" s="18" t="s">
        <v>19</v>
      </c>
      <c r="B155" s="11">
        <f t="shared" ref="B155:M155" si="46">+B87-B19</f>
        <v>0</v>
      </c>
      <c r="C155" s="11">
        <f t="shared" si="46"/>
        <v>0</v>
      </c>
      <c r="D155" s="11">
        <f t="shared" si="46"/>
        <v>0</v>
      </c>
      <c r="E155" s="11">
        <f t="shared" si="46"/>
        <v>0</v>
      </c>
      <c r="F155" s="11">
        <f t="shared" si="46"/>
        <v>0</v>
      </c>
      <c r="G155" s="11">
        <f t="shared" si="46"/>
        <v>0</v>
      </c>
      <c r="H155" s="11">
        <f t="shared" si="46"/>
        <v>0</v>
      </c>
      <c r="I155" s="11">
        <f t="shared" si="46"/>
        <v>0</v>
      </c>
      <c r="J155" s="11">
        <f t="shared" si="46"/>
        <v>0</v>
      </c>
      <c r="K155" s="11">
        <f t="shared" si="46"/>
        <v>0</v>
      </c>
      <c r="L155" s="11">
        <f t="shared" si="46"/>
        <v>0</v>
      </c>
      <c r="M155" s="11">
        <f t="shared" si="46"/>
        <v>0</v>
      </c>
      <c r="O155" s="11">
        <f t="shared" si="36"/>
        <v>0</v>
      </c>
      <c r="Q155" s="11">
        <f t="shared" si="37"/>
        <v>0</v>
      </c>
      <c r="R155" s="11">
        <f t="shared" si="38"/>
        <v>0</v>
      </c>
      <c r="S155" s="11">
        <f t="shared" si="39"/>
        <v>0</v>
      </c>
      <c r="T155" s="11">
        <f t="shared" si="40"/>
        <v>0</v>
      </c>
      <c r="V155" s="11">
        <f t="shared" si="41"/>
        <v>0</v>
      </c>
    </row>
    <row r="156" spans="1:22" x14ac:dyDescent="0.2">
      <c r="A156" s="18" t="s">
        <v>20</v>
      </c>
      <c r="B156" s="11">
        <f t="shared" ref="B156:M156" si="47">+B88-B20</f>
        <v>0</v>
      </c>
      <c r="C156" s="11">
        <f t="shared" si="47"/>
        <v>0</v>
      </c>
      <c r="D156" s="11">
        <f t="shared" si="47"/>
        <v>0</v>
      </c>
      <c r="E156" s="11">
        <f t="shared" si="47"/>
        <v>0</v>
      </c>
      <c r="F156" s="11">
        <f t="shared" si="47"/>
        <v>0</v>
      </c>
      <c r="G156" s="11">
        <f t="shared" si="47"/>
        <v>1973</v>
      </c>
      <c r="H156" s="11">
        <f t="shared" si="47"/>
        <v>1974</v>
      </c>
      <c r="I156" s="11">
        <f t="shared" si="47"/>
        <v>1414</v>
      </c>
      <c r="J156" s="11">
        <f t="shared" si="47"/>
        <v>1973</v>
      </c>
      <c r="K156" s="11">
        <f t="shared" si="47"/>
        <v>-1974</v>
      </c>
      <c r="L156" s="11">
        <f t="shared" si="47"/>
        <v>0</v>
      </c>
      <c r="M156" s="11">
        <f t="shared" si="47"/>
        <v>0</v>
      </c>
      <c r="O156" s="11">
        <f t="shared" si="36"/>
        <v>5360</v>
      </c>
      <c r="Q156" s="11">
        <f t="shared" si="37"/>
        <v>0</v>
      </c>
      <c r="R156" s="11">
        <f t="shared" si="38"/>
        <v>1973</v>
      </c>
      <c r="S156" s="11">
        <f t="shared" si="39"/>
        <v>5361</v>
      </c>
      <c r="T156" s="11">
        <f t="shared" si="40"/>
        <v>-1974</v>
      </c>
      <c r="V156" s="11">
        <f t="shared" si="41"/>
        <v>5360</v>
      </c>
    </row>
    <row r="157" spans="1:22" x14ac:dyDescent="0.2">
      <c r="A157" s="18" t="s">
        <v>21</v>
      </c>
      <c r="B157" s="11">
        <f t="shared" ref="B157:M157" si="48">+B89-B21</f>
        <v>0</v>
      </c>
      <c r="C157" s="11">
        <f t="shared" si="48"/>
        <v>0</v>
      </c>
      <c r="D157" s="11">
        <f t="shared" si="48"/>
        <v>0</v>
      </c>
      <c r="E157" s="11">
        <f t="shared" si="48"/>
        <v>0</v>
      </c>
      <c r="F157" s="11">
        <f t="shared" si="48"/>
        <v>0</v>
      </c>
      <c r="G157" s="11">
        <f t="shared" si="48"/>
        <v>0</v>
      </c>
      <c r="H157" s="11">
        <f t="shared" si="48"/>
        <v>0</v>
      </c>
      <c r="I157" s="11">
        <f t="shared" si="48"/>
        <v>0</v>
      </c>
      <c r="J157" s="11">
        <f t="shared" si="48"/>
        <v>0</v>
      </c>
      <c r="K157" s="11">
        <f t="shared" si="48"/>
        <v>0</v>
      </c>
      <c r="L157" s="11">
        <f t="shared" si="48"/>
        <v>0</v>
      </c>
      <c r="M157" s="11">
        <f t="shared" si="48"/>
        <v>0</v>
      </c>
      <c r="O157" s="11">
        <f t="shared" si="36"/>
        <v>0</v>
      </c>
      <c r="Q157" s="11">
        <f t="shared" si="37"/>
        <v>0</v>
      </c>
      <c r="R157" s="11">
        <f t="shared" si="38"/>
        <v>0</v>
      </c>
      <c r="S157" s="11">
        <f t="shared" si="39"/>
        <v>0</v>
      </c>
      <c r="T157" s="11">
        <f t="shared" si="40"/>
        <v>0</v>
      </c>
      <c r="V157" s="11">
        <f t="shared" si="41"/>
        <v>0</v>
      </c>
    </row>
    <row r="158" spans="1:22" x14ac:dyDescent="0.2">
      <c r="A158" s="18" t="s">
        <v>22</v>
      </c>
      <c r="B158" s="11">
        <f t="shared" ref="B158:M158" si="49">+B90-B22</f>
        <v>0</v>
      </c>
      <c r="C158" s="11">
        <f t="shared" si="49"/>
        <v>0</v>
      </c>
      <c r="D158" s="11">
        <f t="shared" si="49"/>
        <v>0</v>
      </c>
      <c r="E158" s="11">
        <f t="shared" si="49"/>
        <v>0</v>
      </c>
      <c r="F158" s="11">
        <f t="shared" si="49"/>
        <v>0</v>
      </c>
      <c r="G158" s="11">
        <f t="shared" si="49"/>
        <v>0</v>
      </c>
      <c r="H158" s="11">
        <f t="shared" si="49"/>
        <v>0</v>
      </c>
      <c r="I158" s="11">
        <f t="shared" si="49"/>
        <v>-1318.92</v>
      </c>
      <c r="J158" s="11">
        <f t="shared" si="49"/>
        <v>0</v>
      </c>
      <c r="K158" s="11">
        <f t="shared" si="49"/>
        <v>0</v>
      </c>
      <c r="L158" s="11">
        <f t="shared" si="49"/>
        <v>0</v>
      </c>
      <c r="M158" s="11">
        <f t="shared" si="49"/>
        <v>0</v>
      </c>
      <c r="O158" s="11">
        <f t="shared" si="36"/>
        <v>-1318.92</v>
      </c>
      <c r="Q158" s="11">
        <f t="shared" si="37"/>
        <v>0</v>
      </c>
      <c r="R158" s="11">
        <f t="shared" si="38"/>
        <v>0</v>
      </c>
      <c r="S158" s="11">
        <f t="shared" si="39"/>
        <v>-1318.92</v>
      </c>
      <c r="T158" s="11">
        <f t="shared" si="40"/>
        <v>0</v>
      </c>
      <c r="V158" s="11">
        <f t="shared" si="41"/>
        <v>-1318.92</v>
      </c>
    </row>
    <row r="159" spans="1:22" x14ac:dyDescent="0.2">
      <c r="A159" s="18" t="s">
        <v>23</v>
      </c>
      <c r="B159" s="11">
        <f t="shared" ref="B159:M159" si="50">+B91-B23</f>
        <v>0</v>
      </c>
      <c r="C159" s="11">
        <f t="shared" si="50"/>
        <v>0</v>
      </c>
      <c r="D159" s="11">
        <f t="shared" si="50"/>
        <v>0</v>
      </c>
      <c r="E159" s="11">
        <f t="shared" si="50"/>
        <v>0</v>
      </c>
      <c r="F159" s="11">
        <f t="shared" si="50"/>
        <v>0</v>
      </c>
      <c r="G159" s="11">
        <f t="shared" si="50"/>
        <v>0</v>
      </c>
      <c r="H159" s="11">
        <f t="shared" si="50"/>
        <v>0</v>
      </c>
      <c r="I159" s="11">
        <f t="shared" si="50"/>
        <v>0</v>
      </c>
      <c r="J159" s="11">
        <f t="shared" si="50"/>
        <v>0</v>
      </c>
      <c r="K159" s="11">
        <f t="shared" si="50"/>
        <v>0</v>
      </c>
      <c r="L159" s="11">
        <f t="shared" si="50"/>
        <v>0</v>
      </c>
      <c r="M159" s="11">
        <f t="shared" si="50"/>
        <v>0</v>
      </c>
      <c r="O159" s="11">
        <f t="shared" si="36"/>
        <v>0</v>
      </c>
      <c r="Q159" s="11">
        <f t="shared" si="37"/>
        <v>0</v>
      </c>
      <c r="R159" s="11">
        <f t="shared" si="38"/>
        <v>0</v>
      </c>
      <c r="S159" s="11">
        <f t="shared" si="39"/>
        <v>0</v>
      </c>
      <c r="T159" s="11">
        <f t="shared" si="40"/>
        <v>0</v>
      </c>
      <c r="V159" s="11">
        <f t="shared" si="41"/>
        <v>0</v>
      </c>
    </row>
    <row r="160" spans="1:22" x14ac:dyDescent="0.2">
      <c r="A160" s="18" t="s">
        <v>24</v>
      </c>
      <c r="B160" s="11">
        <f t="shared" ref="B160:M160" si="51">+B92-B24</f>
        <v>0</v>
      </c>
      <c r="C160" s="11">
        <f t="shared" si="51"/>
        <v>0</v>
      </c>
      <c r="D160" s="11">
        <f t="shared" si="51"/>
        <v>0</v>
      </c>
      <c r="E160" s="11">
        <f t="shared" si="51"/>
        <v>0</v>
      </c>
      <c r="F160" s="11">
        <f t="shared" si="51"/>
        <v>0</v>
      </c>
      <c r="G160" s="11">
        <f t="shared" si="51"/>
        <v>0</v>
      </c>
      <c r="H160" s="11">
        <f t="shared" si="51"/>
        <v>0</v>
      </c>
      <c r="I160" s="11">
        <f t="shared" si="51"/>
        <v>0</v>
      </c>
      <c r="J160" s="11">
        <f t="shared" si="51"/>
        <v>0</v>
      </c>
      <c r="K160" s="11">
        <f t="shared" si="51"/>
        <v>0</v>
      </c>
      <c r="L160" s="11">
        <f t="shared" si="51"/>
        <v>0</v>
      </c>
      <c r="M160" s="11">
        <f t="shared" si="51"/>
        <v>0</v>
      </c>
      <c r="O160" s="11">
        <f t="shared" si="36"/>
        <v>0</v>
      </c>
      <c r="Q160" s="11">
        <f t="shared" si="37"/>
        <v>0</v>
      </c>
      <c r="R160" s="11">
        <f t="shared" si="38"/>
        <v>0</v>
      </c>
      <c r="S160" s="11">
        <f t="shared" si="39"/>
        <v>0</v>
      </c>
      <c r="T160" s="11">
        <f t="shared" si="40"/>
        <v>0</v>
      </c>
      <c r="V160" s="11">
        <f t="shared" si="41"/>
        <v>0</v>
      </c>
    </row>
    <row r="161" spans="1:22" x14ac:dyDescent="0.2">
      <c r="A161" s="18" t="s">
        <v>25</v>
      </c>
      <c r="B161" s="11">
        <f t="shared" ref="B161:M161" si="52">+B93-B25</f>
        <v>0</v>
      </c>
      <c r="C161" s="11">
        <f t="shared" si="52"/>
        <v>0</v>
      </c>
      <c r="D161" s="11">
        <f t="shared" si="52"/>
        <v>0</v>
      </c>
      <c r="E161" s="11">
        <f t="shared" si="52"/>
        <v>0</v>
      </c>
      <c r="F161" s="11">
        <f t="shared" si="52"/>
        <v>0</v>
      </c>
      <c r="G161" s="11">
        <f t="shared" si="52"/>
        <v>0</v>
      </c>
      <c r="H161" s="11">
        <f t="shared" si="52"/>
        <v>0</v>
      </c>
      <c r="I161" s="11">
        <f t="shared" si="52"/>
        <v>0</v>
      </c>
      <c r="J161" s="11">
        <f t="shared" si="52"/>
        <v>0</v>
      </c>
      <c r="K161" s="11">
        <f t="shared" si="52"/>
        <v>0</v>
      </c>
      <c r="L161" s="11">
        <f t="shared" si="52"/>
        <v>0</v>
      </c>
      <c r="M161" s="11">
        <f t="shared" si="52"/>
        <v>0</v>
      </c>
      <c r="O161" s="11">
        <f t="shared" si="36"/>
        <v>0</v>
      </c>
      <c r="Q161" s="11">
        <f t="shared" si="37"/>
        <v>0</v>
      </c>
      <c r="R161" s="11">
        <f t="shared" si="38"/>
        <v>0</v>
      </c>
      <c r="S161" s="11">
        <f t="shared" si="39"/>
        <v>0</v>
      </c>
      <c r="T161" s="11">
        <f t="shared" si="40"/>
        <v>0</v>
      </c>
      <c r="V161" s="11">
        <f t="shared" si="41"/>
        <v>0</v>
      </c>
    </row>
    <row r="162" spans="1:22" x14ac:dyDescent="0.2">
      <c r="A162" s="18" t="s">
        <v>26</v>
      </c>
      <c r="B162" s="11">
        <f t="shared" ref="B162:M162" si="53">+B94-B26</f>
        <v>0</v>
      </c>
      <c r="C162" s="11">
        <f t="shared" si="53"/>
        <v>0</v>
      </c>
      <c r="D162" s="11">
        <f t="shared" si="53"/>
        <v>0</v>
      </c>
      <c r="E162" s="11">
        <f t="shared" si="53"/>
        <v>0</v>
      </c>
      <c r="F162" s="11">
        <f t="shared" si="53"/>
        <v>0</v>
      </c>
      <c r="G162" s="11">
        <f t="shared" si="53"/>
        <v>225</v>
      </c>
      <c r="H162" s="11">
        <f t="shared" si="53"/>
        <v>224</v>
      </c>
      <c r="I162" s="11">
        <f t="shared" si="53"/>
        <v>225</v>
      </c>
      <c r="J162" s="11">
        <f t="shared" si="53"/>
        <v>225</v>
      </c>
      <c r="K162" s="11">
        <f t="shared" si="53"/>
        <v>-898</v>
      </c>
      <c r="L162" s="11">
        <f t="shared" si="53"/>
        <v>0</v>
      </c>
      <c r="M162" s="11">
        <f t="shared" si="53"/>
        <v>0</v>
      </c>
      <c r="O162" s="11">
        <f t="shared" si="36"/>
        <v>1</v>
      </c>
      <c r="Q162" s="11">
        <f t="shared" si="37"/>
        <v>0</v>
      </c>
      <c r="R162" s="11">
        <f t="shared" si="38"/>
        <v>225</v>
      </c>
      <c r="S162" s="11">
        <f t="shared" si="39"/>
        <v>674</v>
      </c>
      <c r="T162" s="11">
        <f t="shared" si="40"/>
        <v>-898</v>
      </c>
      <c r="V162" s="11">
        <f t="shared" si="41"/>
        <v>1</v>
      </c>
    </row>
    <row r="163" spans="1:22" x14ac:dyDescent="0.2">
      <c r="A163" s="18" t="s">
        <v>27</v>
      </c>
      <c r="B163" s="11">
        <f t="shared" ref="B163:M163" si="54">+B95-B27</f>
        <v>0</v>
      </c>
      <c r="C163" s="11">
        <f t="shared" si="54"/>
        <v>0</v>
      </c>
      <c r="D163" s="11">
        <f t="shared" si="54"/>
        <v>0</v>
      </c>
      <c r="E163" s="11">
        <f t="shared" si="54"/>
        <v>0</v>
      </c>
      <c r="F163" s="11">
        <f t="shared" si="54"/>
        <v>0</v>
      </c>
      <c r="G163" s="11">
        <f t="shared" si="54"/>
        <v>1193</v>
      </c>
      <c r="H163" s="11">
        <f t="shared" si="54"/>
        <v>1193</v>
      </c>
      <c r="I163" s="11">
        <f t="shared" si="54"/>
        <v>1181.6500000000001</v>
      </c>
      <c r="J163" s="11">
        <f t="shared" si="54"/>
        <v>515</v>
      </c>
      <c r="K163" s="11">
        <f t="shared" si="54"/>
        <v>-1193</v>
      </c>
      <c r="L163" s="11">
        <f t="shared" si="54"/>
        <v>0</v>
      </c>
      <c r="M163" s="11">
        <f t="shared" si="54"/>
        <v>0</v>
      </c>
      <c r="O163" s="11">
        <f t="shared" si="36"/>
        <v>2889.65</v>
      </c>
      <c r="Q163" s="11">
        <f t="shared" si="37"/>
        <v>0</v>
      </c>
      <c r="R163" s="11">
        <f t="shared" si="38"/>
        <v>1193</v>
      </c>
      <c r="S163" s="11">
        <f t="shared" si="39"/>
        <v>2889.65</v>
      </c>
      <c r="T163" s="11">
        <f t="shared" si="40"/>
        <v>-1193</v>
      </c>
      <c r="V163" s="11">
        <f t="shared" si="41"/>
        <v>2889.65</v>
      </c>
    </row>
    <row r="164" spans="1:22" x14ac:dyDescent="0.2">
      <c r="A164" s="18" t="s">
        <v>28</v>
      </c>
      <c r="B164" s="11">
        <f t="shared" ref="B164:M164" si="55">+B96-B28</f>
        <v>0</v>
      </c>
      <c r="C164" s="11">
        <f t="shared" si="55"/>
        <v>0</v>
      </c>
      <c r="D164" s="11">
        <f t="shared" si="55"/>
        <v>0</v>
      </c>
      <c r="E164" s="11">
        <f t="shared" si="55"/>
        <v>0</v>
      </c>
      <c r="F164" s="11">
        <f t="shared" si="55"/>
        <v>0</v>
      </c>
      <c r="G164" s="11">
        <f t="shared" si="55"/>
        <v>0</v>
      </c>
      <c r="H164" s="11">
        <f t="shared" si="55"/>
        <v>0</v>
      </c>
      <c r="I164" s="11">
        <f t="shared" si="55"/>
        <v>0</v>
      </c>
      <c r="J164" s="11">
        <f t="shared" si="55"/>
        <v>0</v>
      </c>
      <c r="K164" s="11">
        <f t="shared" si="55"/>
        <v>0</v>
      </c>
      <c r="L164" s="11">
        <f t="shared" si="55"/>
        <v>0</v>
      </c>
      <c r="M164" s="11">
        <f t="shared" si="55"/>
        <v>0</v>
      </c>
      <c r="O164" s="11">
        <f t="shared" si="36"/>
        <v>0</v>
      </c>
      <c r="Q164" s="11">
        <f t="shared" si="37"/>
        <v>0</v>
      </c>
      <c r="R164" s="11">
        <f t="shared" si="38"/>
        <v>0</v>
      </c>
      <c r="S164" s="11">
        <f t="shared" si="39"/>
        <v>0</v>
      </c>
      <c r="T164" s="11">
        <f t="shared" si="40"/>
        <v>0</v>
      </c>
      <c r="V164" s="11">
        <f t="shared" si="41"/>
        <v>0</v>
      </c>
    </row>
    <row r="165" spans="1:22" x14ac:dyDescent="0.2">
      <c r="A165" s="18" t="s">
        <v>29</v>
      </c>
      <c r="B165" s="11">
        <f t="shared" ref="B165:M165" si="56">+B97-B29</f>
        <v>0</v>
      </c>
      <c r="C165" s="11">
        <f t="shared" si="56"/>
        <v>0</v>
      </c>
      <c r="D165" s="11">
        <f t="shared" si="56"/>
        <v>0</v>
      </c>
      <c r="E165" s="11">
        <f t="shared" si="56"/>
        <v>0</v>
      </c>
      <c r="F165" s="11">
        <f t="shared" si="56"/>
        <v>0</v>
      </c>
      <c r="G165" s="11">
        <f t="shared" si="56"/>
        <v>466</v>
      </c>
      <c r="H165" s="11">
        <f t="shared" si="56"/>
        <v>467</v>
      </c>
      <c r="I165" s="11">
        <f t="shared" si="56"/>
        <v>466</v>
      </c>
      <c r="J165" s="11">
        <f t="shared" si="56"/>
        <v>467</v>
      </c>
      <c r="K165" s="11">
        <f t="shared" si="56"/>
        <v>-467</v>
      </c>
      <c r="L165" s="11">
        <f t="shared" si="56"/>
        <v>0</v>
      </c>
      <c r="M165" s="11">
        <f t="shared" si="56"/>
        <v>0</v>
      </c>
      <c r="O165" s="11">
        <f t="shared" si="36"/>
        <v>1399</v>
      </c>
      <c r="Q165" s="11">
        <f t="shared" si="37"/>
        <v>0</v>
      </c>
      <c r="R165" s="11">
        <f t="shared" si="38"/>
        <v>466</v>
      </c>
      <c r="S165" s="11">
        <f t="shared" si="39"/>
        <v>1400</v>
      </c>
      <c r="T165" s="11">
        <f t="shared" si="40"/>
        <v>-467</v>
      </c>
      <c r="V165" s="11">
        <f t="shared" si="41"/>
        <v>1399</v>
      </c>
    </row>
    <row r="166" spans="1:22" x14ac:dyDescent="0.2">
      <c r="A166" s="18" t="s">
        <v>30</v>
      </c>
      <c r="B166" s="11">
        <f t="shared" ref="B166:M166" si="57">+B98-B30</f>
        <v>0</v>
      </c>
      <c r="C166" s="11">
        <f t="shared" si="57"/>
        <v>0</v>
      </c>
      <c r="D166" s="11">
        <f t="shared" si="57"/>
        <v>0</v>
      </c>
      <c r="E166" s="11">
        <f t="shared" si="57"/>
        <v>0</v>
      </c>
      <c r="F166" s="11">
        <f t="shared" si="57"/>
        <v>0</v>
      </c>
      <c r="G166" s="11">
        <f t="shared" si="57"/>
        <v>1379</v>
      </c>
      <c r="H166" s="11">
        <f t="shared" si="57"/>
        <v>1342.98</v>
      </c>
      <c r="I166" s="11">
        <f t="shared" si="57"/>
        <v>-3671.54</v>
      </c>
      <c r="J166" s="11">
        <f t="shared" si="57"/>
        <v>-2544.5700000000002</v>
      </c>
      <c r="K166" s="11">
        <f t="shared" si="57"/>
        <v>-1379</v>
      </c>
      <c r="L166" s="11">
        <f t="shared" si="57"/>
        <v>0</v>
      </c>
      <c r="M166" s="11">
        <f t="shared" si="57"/>
        <v>0</v>
      </c>
      <c r="O166" s="11">
        <f t="shared" si="36"/>
        <v>-4873.13</v>
      </c>
      <c r="Q166" s="11">
        <f t="shared" si="37"/>
        <v>0</v>
      </c>
      <c r="R166" s="11">
        <f t="shared" si="38"/>
        <v>1379</v>
      </c>
      <c r="S166" s="11">
        <f t="shared" si="39"/>
        <v>-4873.13</v>
      </c>
      <c r="T166" s="11">
        <f t="shared" si="40"/>
        <v>-1379</v>
      </c>
      <c r="V166" s="11">
        <f t="shared" si="41"/>
        <v>-4873.13</v>
      </c>
    </row>
    <row r="167" spans="1:22" x14ac:dyDescent="0.2">
      <c r="A167" s="18" t="s">
        <v>31</v>
      </c>
      <c r="B167" s="11">
        <f t="shared" ref="B167:M167" si="58">+B99-B31</f>
        <v>0</v>
      </c>
      <c r="C167" s="11">
        <f t="shared" si="58"/>
        <v>0</v>
      </c>
      <c r="D167" s="11">
        <f t="shared" si="58"/>
        <v>0</v>
      </c>
      <c r="E167" s="11">
        <f t="shared" si="58"/>
        <v>0</v>
      </c>
      <c r="F167" s="11">
        <f t="shared" si="58"/>
        <v>0</v>
      </c>
      <c r="G167" s="11">
        <f t="shared" si="58"/>
        <v>16877.142857142859</v>
      </c>
      <c r="H167" s="11">
        <f t="shared" si="58"/>
        <v>14541.152857142859</v>
      </c>
      <c r="I167" s="11">
        <f t="shared" si="58"/>
        <v>-4699.6071428571413</v>
      </c>
      <c r="J167" s="11">
        <f t="shared" si="58"/>
        <v>-16275.897142857142</v>
      </c>
      <c r="K167" s="11">
        <f t="shared" si="58"/>
        <v>-16877.142857142859</v>
      </c>
      <c r="L167" s="11">
        <f t="shared" si="58"/>
        <v>0</v>
      </c>
      <c r="M167" s="11">
        <f t="shared" si="58"/>
        <v>0</v>
      </c>
      <c r="O167" s="11">
        <f t="shared" si="36"/>
        <v>-6434.3514285714227</v>
      </c>
      <c r="Q167" s="11">
        <f t="shared" si="37"/>
        <v>0</v>
      </c>
      <c r="R167" s="11">
        <f t="shared" si="38"/>
        <v>16877.142857142859</v>
      </c>
      <c r="S167" s="11">
        <f t="shared" si="39"/>
        <v>-6434.3514285714245</v>
      </c>
      <c r="T167" s="11">
        <f t="shared" si="40"/>
        <v>-16877.142857142859</v>
      </c>
      <c r="V167" s="11">
        <f t="shared" si="41"/>
        <v>-6434.3514285714245</v>
      </c>
    </row>
    <row r="168" spans="1:22" x14ac:dyDescent="0.2">
      <c r="A168" s="18" t="s">
        <v>32</v>
      </c>
      <c r="B168" s="11">
        <f t="shared" ref="B168:M168" si="59">+B100-B32</f>
        <v>0</v>
      </c>
      <c r="C168" s="11">
        <f t="shared" si="59"/>
        <v>0</v>
      </c>
      <c r="D168" s="11">
        <f t="shared" si="59"/>
        <v>0</v>
      </c>
      <c r="E168" s="11">
        <f t="shared" si="59"/>
        <v>0</v>
      </c>
      <c r="F168" s="11">
        <f t="shared" si="59"/>
        <v>0</v>
      </c>
      <c r="G168" s="11">
        <f t="shared" si="59"/>
        <v>65456</v>
      </c>
      <c r="H168" s="11">
        <f t="shared" si="59"/>
        <v>-515.82000000000698</v>
      </c>
      <c r="I168" s="11">
        <f t="shared" si="59"/>
        <v>-15751.949999999997</v>
      </c>
      <c r="J168" s="11">
        <f t="shared" si="59"/>
        <v>-8589.2899999999936</v>
      </c>
      <c r="K168" s="11">
        <f t="shared" si="59"/>
        <v>-65455</v>
      </c>
      <c r="L168" s="11">
        <f t="shared" si="59"/>
        <v>0</v>
      </c>
      <c r="M168" s="11">
        <f t="shared" si="59"/>
        <v>0</v>
      </c>
      <c r="O168" s="11">
        <f t="shared" si="36"/>
        <v>-24856.059999999998</v>
      </c>
      <c r="Q168" s="11">
        <f t="shared" si="37"/>
        <v>0</v>
      </c>
      <c r="R168" s="11">
        <f t="shared" si="38"/>
        <v>65456</v>
      </c>
      <c r="S168" s="11">
        <f t="shared" si="39"/>
        <v>-24857.059999999998</v>
      </c>
      <c r="T168" s="11">
        <f t="shared" si="40"/>
        <v>-65455</v>
      </c>
      <c r="V168" s="11">
        <f t="shared" si="41"/>
        <v>-24856.059999999998</v>
      </c>
    </row>
    <row r="169" spans="1:22" x14ac:dyDescent="0.2">
      <c r="A169" s="18" t="s">
        <v>33</v>
      </c>
      <c r="B169" s="11">
        <f t="shared" ref="B169:M169" si="60">+B101-B33</f>
        <v>0</v>
      </c>
      <c r="C169" s="11">
        <f t="shared" si="60"/>
        <v>0</v>
      </c>
      <c r="D169" s="11">
        <f t="shared" si="60"/>
        <v>0</v>
      </c>
      <c r="E169" s="11">
        <f t="shared" si="60"/>
        <v>0</v>
      </c>
      <c r="F169" s="11">
        <f t="shared" si="60"/>
        <v>0</v>
      </c>
      <c r="G169" s="11">
        <f t="shared" si="60"/>
        <v>1571</v>
      </c>
      <c r="H169" s="11">
        <f t="shared" si="60"/>
        <v>1011.14</v>
      </c>
      <c r="I169" s="11">
        <f t="shared" si="60"/>
        <v>-1011.5</v>
      </c>
      <c r="J169" s="11">
        <f t="shared" si="60"/>
        <v>-15435.45</v>
      </c>
      <c r="K169" s="11">
        <f t="shared" si="60"/>
        <v>-1571</v>
      </c>
      <c r="L169" s="11">
        <f t="shared" si="60"/>
        <v>0</v>
      </c>
      <c r="M169" s="11">
        <f t="shared" si="60"/>
        <v>0</v>
      </c>
      <c r="O169" s="11">
        <f t="shared" si="36"/>
        <v>-15435.810000000001</v>
      </c>
      <c r="Q169" s="11">
        <f t="shared" si="37"/>
        <v>0</v>
      </c>
      <c r="R169" s="11">
        <f t="shared" si="38"/>
        <v>1571</v>
      </c>
      <c r="S169" s="11">
        <f t="shared" si="39"/>
        <v>-15435.810000000001</v>
      </c>
      <c r="T169" s="11">
        <f t="shared" si="40"/>
        <v>-1571</v>
      </c>
      <c r="V169" s="11">
        <f t="shared" si="41"/>
        <v>-15435.810000000001</v>
      </c>
    </row>
    <row r="170" spans="1:22" x14ac:dyDescent="0.2">
      <c r="A170" s="18" t="s">
        <v>34</v>
      </c>
      <c r="B170" s="11">
        <f t="shared" ref="B170:M170" si="61">+B102-B34</f>
        <v>0</v>
      </c>
      <c r="C170" s="11">
        <f t="shared" si="61"/>
        <v>0</v>
      </c>
      <c r="D170" s="11">
        <f t="shared" si="61"/>
        <v>0</v>
      </c>
      <c r="E170" s="11">
        <f t="shared" si="61"/>
        <v>0</v>
      </c>
      <c r="F170" s="11">
        <f t="shared" si="61"/>
        <v>0</v>
      </c>
      <c r="G170" s="11">
        <f t="shared" si="61"/>
        <v>56</v>
      </c>
      <c r="H170" s="11">
        <f t="shared" si="61"/>
        <v>-20.58</v>
      </c>
      <c r="I170" s="11">
        <f t="shared" si="61"/>
        <v>56</v>
      </c>
      <c r="J170" s="11">
        <f t="shared" si="61"/>
        <v>-283.24</v>
      </c>
      <c r="K170" s="11">
        <f t="shared" si="61"/>
        <v>-56</v>
      </c>
      <c r="L170" s="11">
        <f t="shared" si="61"/>
        <v>0</v>
      </c>
      <c r="M170" s="11">
        <f t="shared" si="61"/>
        <v>0</v>
      </c>
      <c r="O170" s="11">
        <f t="shared" si="36"/>
        <v>-247.82</v>
      </c>
      <c r="Q170" s="11">
        <f t="shared" si="37"/>
        <v>0</v>
      </c>
      <c r="R170" s="11">
        <f t="shared" si="38"/>
        <v>56</v>
      </c>
      <c r="S170" s="11">
        <f t="shared" si="39"/>
        <v>-247.82</v>
      </c>
      <c r="T170" s="11">
        <f t="shared" si="40"/>
        <v>-56</v>
      </c>
      <c r="V170" s="11">
        <f t="shared" si="41"/>
        <v>-247.82</v>
      </c>
    </row>
    <row r="171" spans="1:22" x14ac:dyDescent="0.2">
      <c r="A171" s="18" t="s">
        <v>35</v>
      </c>
      <c r="B171" s="11">
        <f t="shared" ref="B171:M171" si="62">+B103-B35</f>
        <v>0</v>
      </c>
      <c r="C171" s="11">
        <f t="shared" si="62"/>
        <v>0</v>
      </c>
      <c r="D171" s="11">
        <f t="shared" si="62"/>
        <v>0</v>
      </c>
      <c r="E171" s="11">
        <f t="shared" si="62"/>
        <v>0</v>
      </c>
      <c r="F171" s="11">
        <f t="shared" si="62"/>
        <v>0</v>
      </c>
      <c r="G171" s="11">
        <f t="shared" si="62"/>
        <v>0</v>
      </c>
      <c r="H171" s="11">
        <f t="shared" si="62"/>
        <v>0</v>
      </c>
      <c r="I171" s="11">
        <f t="shared" si="62"/>
        <v>0</v>
      </c>
      <c r="J171" s="11">
        <f t="shared" si="62"/>
        <v>0</v>
      </c>
      <c r="K171" s="11">
        <f t="shared" si="62"/>
        <v>0</v>
      </c>
      <c r="L171" s="11">
        <f t="shared" si="62"/>
        <v>0</v>
      </c>
      <c r="M171" s="11">
        <f t="shared" si="62"/>
        <v>0</v>
      </c>
      <c r="O171" s="11">
        <f t="shared" si="36"/>
        <v>0</v>
      </c>
      <c r="Q171" s="11">
        <f t="shared" si="37"/>
        <v>0</v>
      </c>
      <c r="R171" s="11">
        <f t="shared" si="38"/>
        <v>0</v>
      </c>
      <c r="S171" s="11">
        <f t="shared" si="39"/>
        <v>0</v>
      </c>
      <c r="T171" s="11">
        <f t="shared" si="40"/>
        <v>0</v>
      </c>
      <c r="V171" s="11">
        <f t="shared" si="41"/>
        <v>0</v>
      </c>
    </row>
    <row r="172" spans="1:22" x14ac:dyDescent="0.2">
      <c r="A172" s="18" t="s">
        <v>36</v>
      </c>
      <c r="B172" s="11">
        <f t="shared" ref="B172:M172" si="63">+B104-B36</f>
        <v>0</v>
      </c>
      <c r="C172" s="11">
        <f t="shared" si="63"/>
        <v>0</v>
      </c>
      <c r="D172" s="11">
        <f t="shared" si="63"/>
        <v>0</v>
      </c>
      <c r="E172" s="11">
        <f t="shared" si="63"/>
        <v>0</v>
      </c>
      <c r="F172" s="11">
        <f t="shared" si="63"/>
        <v>0</v>
      </c>
      <c r="G172" s="11">
        <f t="shared" si="63"/>
        <v>0</v>
      </c>
      <c r="H172" s="11">
        <f t="shared" si="63"/>
        <v>-285.51</v>
      </c>
      <c r="I172" s="11">
        <f t="shared" si="63"/>
        <v>0</v>
      </c>
      <c r="J172" s="11">
        <f t="shared" si="63"/>
        <v>0</v>
      </c>
      <c r="K172" s="11">
        <f t="shared" si="63"/>
        <v>0</v>
      </c>
      <c r="L172" s="11">
        <f t="shared" si="63"/>
        <v>0</v>
      </c>
      <c r="M172" s="11">
        <f t="shared" si="63"/>
        <v>0</v>
      </c>
      <c r="O172" s="11">
        <f t="shared" si="36"/>
        <v>-285.51</v>
      </c>
      <c r="Q172" s="11">
        <f t="shared" si="37"/>
        <v>0</v>
      </c>
      <c r="R172" s="11">
        <f t="shared" si="38"/>
        <v>0</v>
      </c>
      <c r="S172" s="11">
        <f t="shared" si="39"/>
        <v>-285.51</v>
      </c>
      <c r="T172" s="11">
        <f t="shared" si="40"/>
        <v>0</v>
      </c>
      <c r="V172" s="11">
        <f t="shared" si="41"/>
        <v>-285.51</v>
      </c>
    </row>
    <row r="173" spans="1:22" x14ac:dyDescent="0.2">
      <c r="A173" s="18" t="s">
        <v>37</v>
      </c>
      <c r="B173" s="11">
        <f t="shared" ref="B173:M173" si="64">+B105-B37</f>
        <v>0</v>
      </c>
      <c r="C173" s="11">
        <f t="shared" si="64"/>
        <v>0</v>
      </c>
      <c r="D173" s="11">
        <f t="shared" si="64"/>
        <v>0</v>
      </c>
      <c r="E173" s="11">
        <f t="shared" si="64"/>
        <v>0</v>
      </c>
      <c r="F173" s="11">
        <f t="shared" si="64"/>
        <v>0</v>
      </c>
      <c r="G173" s="11">
        <f t="shared" si="64"/>
        <v>69</v>
      </c>
      <c r="H173" s="11">
        <f t="shared" si="64"/>
        <v>69</v>
      </c>
      <c r="I173" s="11">
        <f t="shared" si="64"/>
        <v>69</v>
      </c>
      <c r="J173" s="11">
        <f t="shared" si="64"/>
        <v>17.72</v>
      </c>
      <c r="K173" s="11">
        <f t="shared" si="64"/>
        <v>-69</v>
      </c>
      <c r="L173" s="11">
        <f t="shared" si="64"/>
        <v>0</v>
      </c>
      <c r="M173" s="11">
        <f t="shared" si="64"/>
        <v>0</v>
      </c>
      <c r="O173" s="11">
        <f t="shared" si="36"/>
        <v>155.72</v>
      </c>
      <c r="Q173" s="11">
        <f t="shared" si="37"/>
        <v>0</v>
      </c>
      <c r="R173" s="11">
        <f t="shared" si="38"/>
        <v>69</v>
      </c>
      <c r="S173" s="11">
        <f t="shared" si="39"/>
        <v>155.72</v>
      </c>
      <c r="T173" s="11">
        <f t="shared" si="40"/>
        <v>-69</v>
      </c>
      <c r="V173" s="11">
        <f t="shared" si="41"/>
        <v>155.72</v>
      </c>
    </row>
    <row r="174" spans="1:22" x14ac:dyDescent="0.2">
      <c r="A174" s="18" t="s">
        <v>38</v>
      </c>
      <c r="B174" s="11">
        <f t="shared" ref="B174:M174" si="65">+B106-B38</f>
        <v>0</v>
      </c>
      <c r="C174" s="11">
        <f t="shared" si="65"/>
        <v>0</v>
      </c>
      <c r="D174" s="11">
        <f t="shared" si="65"/>
        <v>0</v>
      </c>
      <c r="E174" s="11">
        <f t="shared" si="65"/>
        <v>0</v>
      </c>
      <c r="F174" s="11">
        <f t="shared" si="65"/>
        <v>0</v>
      </c>
      <c r="G174" s="11">
        <f t="shared" si="65"/>
        <v>945</v>
      </c>
      <c r="H174" s="11">
        <f t="shared" si="65"/>
        <v>-235.11999999999989</v>
      </c>
      <c r="I174" s="11">
        <f t="shared" si="65"/>
        <v>397.74</v>
      </c>
      <c r="J174" s="11">
        <f t="shared" si="65"/>
        <v>-152.36999999999989</v>
      </c>
      <c r="K174" s="11">
        <f t="shared" si="65"/>
        <v>-945</v>
      </c>
      <c r="L174" s="11">
        <f t="shared" si="65"/>
        <v>0</v>
      </c>
      <c r="M174" s="11">
        <f t="shared" si="65"/>
        <v>0</v>
      </c>
      <c r="O174" s="11">
        <f t="shared" si="36"/>
        <v>10.250000000000227</v>
      </c>
      <c r="Q174" s="11">
        <f t="shared" si="37"/>
        <v>0</v>
      </c>
      <c r="R174" s="11">
        <f t="shared" si="38"/>
        <v>945</v>
      </c>
      <c r="S174" s="11">
        <f t="shared" si="39"/>
        <v>10.250000000000227</v>
      </c>
      <c r="T174" s="11">
        <f t="shared" si="40"/>
        <v>-945</v>
      </c>
      <c r="V174" s="11">
        <f t="shared" si="41"/>
        <v>10.250000000000227</v>
      </c>
    </row>
    <row r="175" spans="1:22" x14ac:dyDescent="0.2">
      <c r="A175" s="18" t="s">
        <v>39</v>
      </c>
      <c r="B175" s="11">
        <f t="shared" ref="B175:M175" si="66">+B107-B39</f>
        <v>0</v>
      </c>
      <c r="C175" s="11">
        <f t="shared" si="66"/>
        <v>0</v>
      </c>
      <c r="D175" s="11">
        <f t="shared" si="66"/>
        <v>0</v>
      </c>
      <c r="E175" s="11">
        <f t="shared" si="66"/>
        <v>0</v>
      </c>
      <c r="F175" s="11">
        <f t="shared" si="66"/>
        <v>0</v>
      </c>
      <c r="G175" s="11">
        <f t="shared" si="66"/>
        <v>44</v>
      </c>
      <c r="H175" s="11">
        <f t="shared" si="66"/>
        <v>44</v>
      </c>
      <c r="I175" s="11">
        <f t="shared" si="66"/>
        <v>44</v>
      </c>
      <c r="J175" s="11">
        <f t="shared" si="66"/>
        <v>44</v>
      </c>
      <c r="K175" s="11">
        <f t="shared" si="66"/>
        <v>-174</v>
      </c>
      <c r="L175" s="11">
        <f t="shared" si="66"/>
        <v>0</v>
      </c>
      <c r="M175" s="11">
        <f t="shared" si="66"/>
        <v>0</v>
      </c>
      <c r="O175" s="11">
        <f t="shared" si="36"/>
        <v>2</v>
      </c>
      <c r="Q175" s="11">
        <f t="shared" si="37"/>
        <v>0</v>
      </c>
      <c r="R175" s="11">
        <f t="shared" si="38"/>
        <v>44</v>
      </c>
      <c r="S175" s="11">
        <f t="shared" si="39"/>
        <v>132</v>
      </c>
      <c r="T175" s="11">
        <f t="shared" si="40"/>
        <v>-174</v>
      </c>
      <c r="V175" s="11">
        <f t="shared" si="41"/>
        <v>2</v>
      </c>
    </row>
    <row r="176" spans="1:22" x14ac:dyDescent="0.2">
      <c r="A176" s="18" t="s">
        <v>40</v>
      </c>
      <c r="B176" s="11">
        <f t="shared" ref="B176:M176" si="67">+B108-B40</f>
        <v>0</v>
      </c>
      <c r="C176" s="11">
        <f t="shared" si="67"/>
        <v>0</v>
      </c>
      <c r="D176" s="11">
        <f t="shared" si="67"/>
        <v>0</v>
      </c>
      <c r="E176" s="11">
        <f t="shared" si="67"/>
        <v>0</v>
      </c>
      <c r="F176" s="11">
        <f t="shared" si="67"/>
        <v>0</v>
      </c>
      <c r="G176" s="11">
        <f t="shared" si="67"/>
        <v>30800</v>
      </c>
      <c r="H176" s="11">
        <f t="shared" si="67"/>
        <v>30800</v>
      </c>
      <c r="I176" s="11">
        <f t="shared" si="67"/>
        <v>30643.08</v>
      </c>
      <c r="J176" s="11">
        <f t="shared" si="67"/>
        <v>19231.989999999998</v>
      </c>
      <c r="K176" s="11">
        <f t="shared" si="67"/>
        <v>-30800</v>
      </c>
      <c r="L176" s="11">
        <f t="shared" si="67"/>
        <v>0</v>
      </c>
      <c r="M176" s="11">
        <f t="shared" si="67"/>
        <v>0</v>
      </c>
      <c r="O176" s="11">
        <f t="shared" si="36"/>
        <v>80675.070000000007</v>
      </c>
      <c r="Q176" s="11">
        <f t="shared" si="37"/>
        <v>0</v>
      </c>
      <c r="R176" s="11">
        <f t="shared" si="38"/>
        <v>30800</v>
      </c>
      <c r="S176" s="11">
        <f t="shared" si="39"/>
        <v>80675.070000000007</v>
      </c>
      <c r="T176" s="11">
        <f t="shared" si="40"/>
        <v>-30800</v>
      </c>
      <c r="V176" s="11">
        <f t="shared" si="41"/>
        <v>80675.070000000007</v>
      </c>
    </row>
    <row r="177" spans="1:80" x14ac:dyDescent="0.2">
      <c r="A177" s="18" t="s">
        <v>41</v>
      </c>
      <c r="B177" s="11">
        <f t="shared" ref="B177:M177" si="68">+B109-B41</f>
        <v>0</v>
      </c>
      <c r="C177" s="11">
        <f t="shared" si="68"/>
        <v>0</v>
      </c>
      <c r="D177" s="11">
        <f t="shared" si="68"/>
        <v>0</v>
      </c>
      <c r="E177" s="11">
        <f t="shared" si="68"/>
        <v>0</v>
      </c>
      <c r="F177" s="11">
        <f t="shared" si="68"/>
        <v>0</v>
      </c>
      <c r="G177" s="11">
        <f t="shared" si="68"/>
        <v>0</v>
      </c>
      <c r="H177" s="11">
        <f t="shared" si="68"/>
        <v>0</v>
      </c>
      <c r="I177" s="11">
        <f t="shared" si="68"/>
        <v>-14.64</v>
      </c>
      <c r="J177" s="11">
        <f t="shared" si="68"/>
        <v>0</v>
      </c>
      <c r="K177" s="11">
        <f t="shared" si="68"/>
        <v>0</v>
      </c>
      <c r="L177" s="11">
        <f t="shared" si="68"/>
        <v>0</v>
      </c>
      <c r="M177" s="11">
        <f t="shared" si="68"/>
        <v>0</v>
      </c>
      <c r="O177" s="11">
        <f t="shared" si="36"/>
        <v>-14.64</v>
      </c>
      <c r="Q177" s="11">
        <f t="shared" si="37"/>
        <v>0</v>
      </c>
      <c r="R177" s="11">
        <f t="shared" si="38"/>
        <v>0</v>
      </c>
      <c r="S177" s="11">
        <f t="shared" si="39"/>
        <v>-14.64</v>
      </c>
      <c r="T177" s="11">
        <f t="shared" si="40"/>
        <v>0</v>
      </c>
      <c r="V177" s="11">
        <f t="shared" si="41"/>
        <v>-14.64</v>
      </c>
    </row>
    <row r="178" spans="1:80" x14ac:dyDescent="0.2">
      <c r="A178" s="18" t="s">
        <v>42</v>
      </c>
      <c r="B178" s="11">
        <f t="shared" ref="B178:M178" si="69">+B110-B42</f>
        <v>0</v>
      </c>
      <c r="C178" s="11">
        <f t="shared" si="69"/>
        <v>0</v>
      </c>
      <c r="D178" s="11">
        <f t="shared" si="69"/>
        <v>0</v>
      </c>
      <c r="E178" s="11">
        <f t="shared" si="69"/>
        <v>0</v>
      </c>
      <c r="F178" s="11">
        <f t="shared" si="69"/>
        <v>0</v>
      </c>
      <c r="G178" s="11">
        <f t="shared" si="69"/>
        <v>1459</v>
      </c>
      <c r="H178" s="11">
        <f t="shared" si="69"/>
        <v>1458</v>
      </c>
      <c r="I178" s="11">
        <f t="shared" si="69"/>
        <v>1458</v>
      </c>
      <c r="J178" s="11">
        <f t="shared" si="69"/>
        <v>-791</v>
      </c>
      <c r="K178" s="11">
        <f t="shared" si="69"/>
        <v>-1458</v>
      </c>
      <c r="L178" s="11">
        <f t="shared" si="69"/>
        <v>0</v>
      </c>
      <c r="M178" s="11">
        <f t="shared" si="69"/>
        <v>0</v>
      </c>
      <c r="O178" s="11">
        <f t="shared" si="36"/>
        <v>2126</v>
      </c>
      <c r="Q178" s="11">
        <f t="shared" si="37"/>
        <v>0</v>
      </c>
      <c r="R178" s="11">
        <f t="shared" si="38"/>
        <v>1459</v>
      </c>
      <c r="S178" s="11">
        <f t="shared" si="39"/>
        <v>2125</v>
      </c>
      <c r="T178" s="11">
        <f t="shared" si="40"/>
        <v>-1458</v>
      </c>
      <c r="V178" s="11">
        <f t="shared" si="41"/>
        <v>2126</v>
      </c>
    </row>
    <row r="179" spans="1:80" x14ac:dyDescent="0.2">
      <c r="A179" s="18"/>
      <c r="Q179" s="11">
        <f t="shared" si="37"/>
        <v>0</v>
      </c>
      <c r="R179" s="11">
        <f t="shared" si="38"/>
        <v>0</v>
      </c>
      <c r="S179" s="11">
        <f t="shared" si="39"/>
        <v>0</v>
      </c>
      <c r="T179" s="11">
        <f t="shared" si="40"/>
        <v>0</v>
      </c>
      <c r="V179" s="11">
        <f t="shared" si="41"/>
        <v>0</v>
      </c>
    </row>
    <row r="180" spans="1:80" x14ac:dyDescent="0.2">
      <c r="A180" s="21" t="s">
        <v>43</v>
      </c>
      <c r="B180" s="22">
        <f t="shared" ref="B180:M180" si="70">SUM(B149:B179)</f>
        <v>0</v>
      </c>
      <c r="C180" s="22">
        <f t="shared" si="70"/>
        <v>0</v>
      </c>
      <c r="D180" s="22">
        <f t="shared" si="70"/>
        <v>0</v>
      </c>
      <c r="E180" s="22">
        <f t="shared" si="70"/>
        <v>0</v>
      </c>
      <c r="F180" s="22">
        <f t="shared" si="70"/>
        <v>0</v>
      </c>
      <c r="G180" s="22">
        <f t="shared" si="70"/>
        <v>122513.14285714286</v>
      </c>
      <c r="H180" s="22">
        <f t="shared" si="70"/>
        <v>51687.242857142854</v>
      </c>
      <c r="I180" s="22">
        <f t="shared" si="70"/>
        <v>9191.512857142865</v>
      </c>
      <c r="J180" s="22">
        <f t="shared" si="70"/>
        <v>-23889.967142857138</v>
      </c>
      <c r="K180" s="22">
        <f t="shared" si="70"/>
        <v>-123316.14285714286</v>
      </c>
      <c r="L180" s="22">
        <f t="shared" si="70"/>
        <v>0</v>
      </c>
      <c r="M180" s="22">
        <f t="shared" si="70"/>
        <v>0</v>
      </c>
      <c r="O180" s="22">
        <f>SUM(O149:O179)</f>
        <v>36185.78857142858</v>
      </c>
      <c r="Q180" s="22">
        <f t="shared" si="37"/>
        <v>0</v>
      </c>
      <c r="R180" s="22">
        <f t="shared" si="38"/>
        <v>122513.14285714286</v>
      </c>
      <c r="S180" s="22">
        <f t="shared" si="39"/>
        <v>36988.78857142858</v>
      </c>
      <c r="T180" s="22">
        <f t="shared" si="40"/>
        <v>-123316.14285714286</v>
      </c>
      <c r="V180" s="22">
        <f t="shared" si="41"/>
        <v>36185.78857142858</v>
      </c>
    </row>
    <row r="181" spans="1:80" x14ac:dyDescent="0.2">
      <c r="A181" s="2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O181" s="23"/>
      <c r="Q181" s="23"/>
      <c r="R181" s="23"/>
      <c r="S181" s="23"/>
      <c r="T181" s="23"/>
      <c r="V181" s="23"/>
    </row>
    <row r="182" spans="1:80" x14ac:dyDescent="0.2">
      <c r="A182" s="15" t="s">
        <v>44</v>
      </c>
    </row>
    <row r="183" spans="1:80" x14ac:dyDescent="0.2">
      <c r="A183" s="24" t="s">
        <v>45</v>
      </c>
      <c r="B183" s="11">
        <f t="shared" ref="B183:M183" si="71">+B115-B47</f>
        <v>0</v>
      </c>
      <c r="C183" s="11">
        <f t="shared" si="71"/>
        <v>0</v>
      </c>
      <c r="D183" s="11">
        <f t="shared" si="71"/>
        <v>0</v>
      </c>
      <c r="E183" s="11">
        <f t="shared" si="71"/>
        <v>0</v>
      </c>
      <c r="F183" s="11">
        <f t="shared" si="71"/>
        <v>0</v>
      </c>
      <c r="G183" s="11">
        <f t="shared" si="71"/>
        <v>22228.5</v>
      </c>
      <c r="H183" s="11">
        <f t="shared" si="71"/>
        <v>22228.5</v>
      </c>
      <c r="I183" s="11">
        <f t="shared" si="71"/>
        <v>-132310.63</v>
      </c>
      <c r="J183" s="11">
        <f t="shared" si="71"/>
        <v>-3527.5</v>
      </c>
      <c r="K183" s="11">
        <f t="shared" si="71"/>
        <v>-3527.5</v>
      </c>
      <c r="L183" s="11">
        <f t="shared" si="71"/>
        <v>-3528.5</v>
      </c>
      <c r="M183" s="11">
        <f t="shared" si="71"/>
        <v>-3526.5</v>
      </c>
      <c r="O183" s="11">
        <f>SUM(B183:M183)</f>
        <v>-101963.63</v>
      </c>
      <c r="Q183" s="11">
        <f t="shared" ref="Q183:Q188" si="72">SUM(B183:D183)</f>
        <v>0</v>
      </c>
      <c r="R183" s="11">
        <f t="shared" ref="R183:R188" si="73">SUM(E183:G183)</f>
        <v>22228.5</v>
      </c>
      <c r="S183" s="11">
        <f t="shared" ref="S183:S188" si="74">SUM(H183:J183)</f>
        <v>-113609.63</v>
      </c>
      <c r="T183" s="11">
        <f t="shared" ref="T183:T188" si="75">SUM(K183:M183)</f>
        <v>-10582.5</v>
      </c>
      <c r="V183" s="11">
        <f t="shared" ref="V183:V188" si="76">SUM(Q183:U183)</f>
        <v>-101963.63</v>
      </c>
    </row>
    <row r="184" spans="1:80" x14ac:dyDescent="0.2">
      <c r="A184" s="24" t="s">
        <v>47</v>
      </c>
      <c r="B184" s="11">
        <f t="shared" ref="B184:M184" si="77">+B116-B48</f>
        <v>0</v>
      </c>
      <c r="C184" s="11">
        <f t="shared" si="77"/>
        <v>0</v>
      </c>
      <c r="D184" s="11">
        <f t="shared" si="77"/>
        <v>0</v>
      </c>
      <c r="E184" s="11">
        <f t="shared" si="77"/>
        <v>0</v>
      </c>
      <c r="F184" s="11">
        <f t="shared" si="77"/>
        <v>0</v>
      </c>
      <c r="G184" s="11">
        <f t="shared" si="77"/>
        <v>8583.3333333333339</v>
      </c>
      <c r="H184" s="11">
        <f t="shared" si="77"/>
        <v>8583.3333333333339</v>
      </c>
      <c r="I184" s="11">
        <f t="shared" si="77"/>
        <v>8583.3333333333339</v>
      </c>
      <c r="J184" s="11">
        <f t="shared" si="77"/>
        <v>8583.3333333333339</v>
      </c>
      <c r="K184" s="11">
        <f t="shared" si="77"/>
        <v>0</v>
      </c>
      <c r="L184" s="11">
        <f t="shared" si="77"/>
        <v>0</v>
      </c>
      <c r="M184" s="11">
        <f t="shared" si="77"/>
        <v>0</v>
      </c>
      <c r="O184" s="11">
        <f>SUM(B184:M184)</f>
        <v>34333.333333333336</v>
      </c>
      <c r="Q184" s="11">
        <f t="shared" si="72"/>
        <v>0</v>
      </c>
      <c r="R184" s="11">
        <f t="shared" si="73"/>
        <v>8583.3333333333339</v>
      </c>
      <c r="S184" s="11">
        <f t="shared" si="74"/>
        <v>25750</v>
      </c>
      <c r="T184" s="11">
        <f t="shared" si="75"/>
        <v>0</v>
      </c>
      <c r="V184" s="11">
        <f t="shared" si="76"/>
        <v>34333.333333333336</v>
      </c>
    </row>
    <row r="185" spans="1:80" x14ac:dyDescent="0.2">
      <c r="A185" s="24" t="s">
        <v>48</v>
      </c>
      <c r="B185" s="11">
        <f t="shared" ref="B185:M185" si="78">+B117-B49</f>
        <v>0</v>
      </c>
      <c r="C185" s="11">
        <f t="shared" si="78"/>
        <v>0</v>
      </c>
      <c r="D185" s="11">
        <f t="shared" si="78"/>
        <v>0</v>
      </c>
      <c r="E185" s="11">
        <f t="shared" si="78"/>
        <v>0</v>
      </c>
      <c r="F185" s="11">
        <f t="shared" si="78"/>
        <v>0</v>
      </c>
      <c r="G185" s="11">
        <f t="shared" si="78"/>
        <v>2575</v>
      </c>
      <c r="H185" s="11">
        <f t="shared" si="78"/>
        <v>2575</v>
      </c>
      <c r="I185" s="11">
        <f t="shared" si="78"/>
        <v>2575</v>
      </c>
      <c r="J185" s="11">
        <f t="shared" si="78"/>
        <v>2575</v>
      </c>
      <c r="K185" s="11">
        <f t="shared" si="78"/>
        <v>2575</v>
      </c>
      <c r="L185" s="11">
        <f t="shared" si="78"/>
        <v>2575</v>
      </c>
      <c r="M185" s="11">
        <f t="shared" si="78"/>
        <v>2575</v>
      </c>
      <c r="O185" s="11">
        <f>SUM(B185:M185)</f>
        <v>18025</v>
      </c>
      <c r="Q185" s="11">
        <f t="shared" si="72"/>
        <v>0</v>
      </c>
      <c r="R185" s="11">
        <f t="shared" si="73"/>
        <v>2575</v>
      </c>
      <c r="S185" s="11">
        <f t="shared" si="74"/>
        <v>7725</v>
      </c>
      <c r="T185" s="11">
        <f t="shared" si="75"/>
        <v>7725</v>
      </c>
      <c r="V185" s="11">
        <f t="shared" si="76"/>
        <v>18025</v>
      </c>
    </row>
    <row r="186" spans="1:80" x14ac:dyDescent="0.2">
      <c r="A186" s="24" t="s">
        <v>49</v>
      </c>
      <c r="B186" s="11">
        <f t="shared" ref="B186:M186" si="79">+B118-B50</f>
        <v>0</v>
      </c>
      <c r="C186" s="11">
        <f t="shared" si="79"/>
        <v>0</v>
      </c>
      <c r="D186" s="11">
        <f t="shared" si="79"/>
        <v>0</v>
      </c>
      <c r="E186" s="11">
        <f t="shared" si="79"/>
        <v>0</v>
      </c>
      <c r="F186" s="11">
        <f t="shared" si="79"/>
        <v>0</v>
      </c>
      <c r="G186" s="11">
        <f t="shared" si="79"/>
        <v>0</v>
      </c>
      <c r="H186" s="11">
        <f t="shared" si="79"/>
        <v>0</v>
      </c>
      <c r="I186" s="11">
        <f t="shared" si="79"/>
        <v>0</v>
      </c>
      <c r="J186" s="11">
        <f t="shared" si="79"/>
        <v>-15264</v>
      </c>
      <c r="K186" s="11">
        <f t="shared" si="79"/>
        <v>0</v>
      </c>
      <c r="L186" s="11">
        <f t="shared" si="79"/>
        <v>0</v>
      </c>
      <c r="M186" s="11">
        <f t="shared" si="79"/>
        <v>0</v>
      </c>
      <c r="O186" s="11">
        <f>SUM(B186:M186)</f>
        <v>-15264</v>
      </c>
      <c r="Q186" s="11">
        <f t="shared" si="72"/>
        <v>0</v>
      </c>
      <c r="R186" s="11">
        <f t="shared" si="73"/>
        <v>0</v>
      </c>
      <c r="S186" s="11">
        <f t="shared" si="74"/>
        <v>-15264</v>
      </c>
      <c r="T186" s="11">
        <f t="shared" si="75"/>
        <v>0</v>
      </c>
      <c r="V186" s="11">
        <f t="shared" si="76"/>
        <v>-15264</v>
      </c>
    </row>
    <row r="187" spans="1:80" x14ac:dyDescent="0.2">
      <c r="A187" s="24"/>
      <c r="B187" s="11">
        <f t="shared" ref="B187:M187" si="80">+B119-B51</f>
        <v>0</v>
      </c>
      <c r="C187" s="11">
        <f t="shared" si="80"/>
        <v>0</v>
      </c>
      <c r="D187" s="11">
        <f t="shared" si="80"/>
        <v>0</v>
      </c>
      <c r="E187" s="11">
        <f t="shared" si="80"/>
        <v>0</v>
      </c>
      <c r="F187" s="11">
        <f t="shared" si="80"/>
        <v>0</v>
      </c>
      <c r="G187" s="11">
        <f t="shared" si="80"/>
        <v>0</v>
      </c>
      <c r="H187" s="11">
        <f t="shared" si="80"/>
        <v>0</v>
      </c>
      <c r="I187" s="11">
        <f t="shared" si="80"/>
        <v>0</v>
      </c>
      <c r="J187" s="11">
        <f t="shared" si="80"/>
        <v>0</v>
      </c>
      <c r="K187" s="11">
        <f t="shared" si="80"/>
        <v>0</v>
      </c>
      <c r="L187" s="11">
        <f t="shared" si="80"/>
        <v>0</v>
      </c>
      <c r="M187" s="11">
        <f t="shared" si="80"/>
        <v>0</v>
      </c>
      <c r="O187" s="11">
        <f>SUM(B187:M187)</f>
        <v>0</v>
      </c>
      <c r="Q187" s="11">
        <f t="shared" si="72"/>
        <v>0</v>
      </c>
      <c r="R187" s="11">
        <f t="shared" si="73"/>
        <v>0</v>
      </c>
      <c r="S187" s="11">
        <f t="shared" si="74"/>
        <v>0</v>
      </c>
      <c r="T187" s="11">
        <f t="shared" si="75"/>
        <v>0</v>
      </c>
      <c r="V187" s="11">
        <f t="shared" si="76"/>
        <v>0</v>
      </c>
    </row>
    <row r="188" spans="1:80" x14ac:dyDescent="0.2">
      <c r="A188" s="26" t="s">
        <v>51</v>
      </c>
      <c r="B188" s="22">
        <f t="shared" ref="B188:M188" si="81">SUM(B182:B187)</f>
        <v>0</v>
      </c>
      <c r="C188" s="22">
        <f t="shared" si="81"/>
        <v>0</v>
      </c>
      <c r="D188" s="22">
        <f t="shared" si="81"/>
        <v>0</v>
      </c>
      <c r="E188" s="22">
        <f t="shared" si="81"/>
        <v>0</v>
      </c>
      <c r="F188" s="22">
        <f t="shared" si="81"/>
        <v>0</v>
      </c>
      <c r="G188" s="22">
        <f t="shared" si="81"/>
        <v>33386.833333333336</v>
      </c>
      <c r="H188" s="22">
        <f t="shared" si="81"/>
        <v>33386.833333333336</v>
      </c>
      <c r="I188" s="22">
        <f t="shared" si="81"/>
        <v>-121152.29666666668</v>
      </c>
      <c r="J188" s="22">
        <f t="shared" si="81"/>
        <v>-7633.1666666666661</v>
      </c>
      <c r="K188" s="22">
        <f t="shared" si="81"/>
        <v>-952.5</v>
      </c>
      <c r="L188" s="22">
        <f t="shared" si="81"/>
        <v>-953.5</v>
      </c>
      <c r="M188" s="22">
        <f t="shared" si="81"/>
        <v>-951.5</v>
      </c>
      <c r="O188" s="22">
        <f>SUM(O182:O187)</f>
        <v>-64869.296666666662</v>
      </c>
      <c r="Q188" s="22">
        <f t="shared" si="72"/>
        <v>0</v>
      </c>
      <c r="R188" s="22">
        <f t="shared" si="73"/>
        <v>33386.833333333336</v>
      </c>
      <c r="S188" s="22">
        <f t="shared" si="74"/>
        <v>-95398.630000000019</v>
      </c>
      <c r="T188" s="22">
        <f t="shared" si="75"/>
        <v>-2857.5</v>
      </c>
      <c r="V188" s="22">
        <f t="shared" si="76"/>
        <v>-64869.296666666683</v>
      </c>
    </row>
    <row r="189" spans="1:80" x14ac:dyDescent="0.2">
      <c r="A189" s="24"/>
    </row>
    <row r="190" spans="1:80" x14ac:dyDescent="0.2">
      <c r="A190" s="15" t="s">
        <v>62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3"/>
      <c r="Q190" s="34"/>
      <c r="R190" s="34"/>
      <c r="S190" s="34"/>
      <c r="T190" s="34"/>
      <c r="U190" s="33"/>
      <c r="V190" s="34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</row>
    <row r="191" spans="1:80" x14ac:dyDescent="0.2">
      <c r="A191" s="24" t="s">
        <v>46</v>
      </c>
      <c r="B191" s="11">
        <f t="shared" ref="B191:M191" si="82">+B123-B55</f>
        <v>0</v>
      </c>
      <c r="C191" s="11">
        <f t="shared" si="82"/>
        <v>0</v>
      </c>
      <c r="D191" s="11">
        <f t="shared" si="82"/>
        <v>0</v>
      </c>
      <c r="E191" s="11">
        <f t="shared" si="82"/>
        <v>0</v>
      </c>
      <c r="F191" s="11">
        <f t="shared" si="82"/>
        <v>0</v>
      </c>
      <c r="G191" s="11">
        <f t="shared" si="82"/>
        <v>-80000</v>
      </c>
      <c r="H191" s="11">
        <f t="shared" si="82"/>
        <v>0</v>
      </c>
      <c r="I191" s="11">
        <f t="shared" si="82"/>
        <v>-95342</v>
      </c>
      <c r="J191" s="11">
        <f t="shared" si="82"/>
        <v>-47671</v>
      </c>
      <c r="K191" s="11">
        <f t="shared" si="82"/>
        <v>-47671</v>
      </c>
      <c r="L191" s="11">
        <f t="shared" si="82"/>
        <v>-47671</v>
      </c>
      <c r="M191" s="11">
        <f t="shared" si="82"/>
        <v>-47674</v>
      </c>
      <c r="O191" s="11">
        <f>SUM(B191:M191)</f>
        <v>-366029</v>
      </c>
      <c r="Q191" s="11">
        <f>SUM(B191:D191)</f>
        <v>0</v>
      </c>
      <c r="R191" s="11">
        <f>SUM(E191:G191)</f>
        <v>-80000</v>
      </c>
      <c r="S191" s="11">
        <f>SUM(H191:J191)</f>
        <v>-143013</v>
      </c>
      <c r="T191" s="11">
        <f>SUM(K191:M191)</f>
        <v>-143016</v>
      </c>
      <c r="V191" s="11">
        <f>SUM(Q191:U191)</f>
        <v>-366029</v>
      </c>
    </row>
    <row r="192" spans="1:80" x14ac:dyDescent="0.2">
      <c r="A192" s="24" t="s">
        <v>50</v>
      </c>
      <c r="B192" s="11">
        <f t="shared" ref="B192:M192" si="83">+B124-B56</f>
        <v>0</v>
      </c>
      <c r="C192" s="11">
        <f t="shared" si="83"/>
        <v>0</v>
      </c>
      <c r="D192" s="11">
        <f t="shared" si="83"/>
        <v>0</v>
      </c>
      <c r="E192" s="11">
        <f t="shared" si="83"/>
        <v>0</v>
      </c>
      <c r="F192" s="11">
        <f t="shared" si="83"/>
        <v>-100</v>
      </c>
      <c r="G192" s="11">
        <f t="shared" si="83"/>
        <v>0</v>
      </c>
      <c r="H192" s="11">
        <f t="shared" si="83"/>
        <v>0</v>
      </c>
      <c r="I192" s="11">
        <f t="shared" si="83"/>
        <v>0</v>
      </c>
      <c r="J192" s="11">
        <f t="shared" si="83"/>
        <v>0</v>
      </c>
      <c r="K192" s="11">
        <f t="shared" si="83"/>
        <v>0</v>
      </c>
      <c r="L192" s="11">
        <f t="shared" si="83"/>
        <v>0</v>
      </c>
      <c r="M192" s="11">
        <f t="shared" si="83"/>
        <v>0</v>
      </c>
      <c r="O192" s="11">
        <f>SUM(B192:M192)</f>
        <v>-100</v>
      </c>
      <c r="Q192" s="11">
        <f>SUM(B192:D192)</f>
        <v>0</v>
      </c>
      <c r="R192" s="11">
        <f>SUM(E192:G192)</f>
        <v>-100</v>
      </c>
      <c r="S192" s="11">
        <f>SUM(H192:J192)</f>
        <v>0</v>
      </c>
      <c r="T192" s="11">
        <f>SUM(K192:M192)</f>
        <v>0</v>
      </c>
      <c r="V192" s="11">
        <f>SUM(Q192:U192)</f>
        <v>-100</v>
      </c>
    </row>
    <row r="193" spans="1:80" x14ac:dyDescent="0.2">
      <c r="A193" s="24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</row>
    <row r="194" spans="1:80" ht="13.5" thickBot="1" x14ac:dyDescent="0.25">
      <c r="A194" s="26" t="s">
        <v>63</v>
      </c>
      <c r="B194" s="35">
        <f t="shared" ref="B194:M194" si="84">SUM(B191:B192)</f>
        <v>0</v>
      </c>
      <c r="C194" s="35">
        <f t="shared" si="84"/>
        <v>0</v>
      </c>
      <c r="D194" s="35">
        <f t="shared" si="84"/>
        <v>0</v>
      </c>
      <c r="E194" s="35">
        <f t="shared" si="84"/>
        <v>0</v>
      </c>
      <c r="F194" s="35">
        <f t="shared" si="84"/>
        <v>-100</v>
      </c>
      <c r="G194" s="35">
        <f t="shared" si="84"/>
        <v>-80000</v>
      </c>
      <c r="H194" s="35">
        <f t="shared" si="84"/>
        <v>0</v>
      </c>
      <c r="I194" s="35">
        <f t="shared" si="84"/>
        <v>-95342</v>
      </c>
      <c r="J194" s="35">
        <f t="shared" si="84"/>
        <v>-47671</v>
      </c>
      <c r="K194" s="35">
        <f t="shared" si="84"/>
        <v>-47671</v>
      </c>
      <c r="L194" s="35">
        <f t="shared" si="84"/>
        <v>-47671</v>
      </c>
      <c r="M194" s="35">
        <f t="shared" si="84"/>
        <v>-47674</v>
      </c>
      <c r="N194" s="35"/>
      <c r="O194" s="35">
        <f>SUM(O191:O192)</f>
        <v>-366129</v>
      </c>
      <c r="P194" s="33"/>
      <c r="Q194" s="35">
        <f>SUM(B194:D194)</f>
        <v>0</v>
      </c>
      <c r="R194" s="35">
        <f>SUM(E194:G194)</f>
        <v>-80100</v>
      </c>
      <c r="S194" s="35">
        <f>SUM(H194:J194)</f>
        <v>-143013</v>
      </c>
      <c r="T194" s="35">
        <f>SUM(K194:M194)</f>
        <v>-143016</v>
      </c>
      <c r="U194" s="33"/>
      <c r="V194" s="35">
        <f>SUM(Q194:U194)</f>
        <v>-366129</v>
      </c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</row>
    <row r="195" spans="1:80" x14ac:dyDescent="0.2">
      <c r="A195" s="24"/>
    </row>
    <row r="196" spans="1:80" ht="13.5" thickBot="1" x14ac:dyDescent="0.25">
      <c r="A196" s="15" t="s">
        <v>52</v>
      </c>
      <c r="B196" s="27">
        <f>+B146+B180+B188+B194</f>
        <v>172157</v>
      </c>
      <c r="C196" s="27">
        <f t="shared" ref="C196:O196" si="85">+C146+C180+C188+C194</f>
        <v>84709.84</v>
      </c>
      <c r="D196" s="27">
        <f t="shared" si="85"/>
        <v>119689</v>
      </c>
      <c r="E196" s="27">
        <f t="shared" si="85"/>
        <v>3065.1700000000128</v>
      </c>
      <c r="F196" s="27">
        <f t="shared" si="85"/>
        <v>-113780</v>
      </c>
      <c r="G196" s="27">
        <f t="shared" si="85"/>
        <v>-87467.343809523823</v>
      </c>
      <c r="H196" s="27">
        <f t="shared" si="85"/>
        <v>20159.68619047619</v>
      </c>
      <c r="I196" s="27">
        <f t="shared" si="85"/>
        <v>-241184.1638095238</v>
      </c>
      <c r="J196" s="27">
        <f t="shared" si="85"/>
        <v>-116382.5838095238</v>
      </c>
      <c r="K196" s="27">
        <f t="shared" si="85"/>
        <v>-171939.64285714284</v>
      </c>
      <c r="L196" s="27">
        <f t="shared" si="85"/>
        <v>-48624.5</v>
      </c>
      <c r="M196" s="27">
        <f t="shared" si="85"/>
        <v>-48625.5</v>
      </c>
      <c r="N196" s="27"/>
      <c r="O196" s="27">
        <f t="shared" si="85"/>
        <v>-428223.03809523809</v>
      </c>
      <c r="Q196" s="27">
        <f>SUM(B196:D196)</f>
        <v>376555.83999999997</v>
      </c>
      <c r="R196" s="27">
        <f>SUM(E196:G196)</f>
        <v>-198182.17380952381</v>
      </c>
      <c r="S196" s="27">
        <f>SUM(H196:J196)</f>
        <v>-337407.06142857141</v>
      </c>
      <c r="T196" s="27">
        <f>SUM(K196:M196)</f>
        <v>-269189.64285714284</v>
      </c>
      <c r="V196" s="27">
        <f>SUM(Q196:U196)</f>
        <v>-428223.03809523809</v>
      </c>
    </row>
    <row r="197" spans="1:80" ht="13.5" thickTop="1" x14ac:dyDescent="0.2">
      <c r="A197" s="15"/>
    </row>
    <row r="198" spans="1:80" x14ac:dyDescent="0.2">
      <c r="A198" s="15" t="s">
        <v>53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O198" s="23"/>
      <c r="Q198" s="23"/>
      <c r="R198" s="23"/>
      <c r="S198" s="23"/>
      <c r="T198" s="23"/>
      <c r="V198" s="23"/>
    </row>
    <row r="199" spans="1:80" x14ac:dyDescent="0.2">
      <c r="A199" s="18" t="s">
        <v>54</v>
      </c>
      <c r="B199" s="11">
        <f t="shared" ref="B199:M199" si="86">+B131-B63</f>
        <v>0</v>
      </c>
      <c r="C199" s="11">
        <f t="shared" si="86"/>
        <v>0</v>
      </c>
      <c r="D199" s="11">
        <f t="shared" si="86"/>
        <v>0</v>
      </c>
      <c r="E199" s="11">
        <f t="shared" si="86"/>
        <v>0</v>
      </c>
      <c r="F199" s="11">
        <f t="shared" si="86"/>
        <v>0</v>
      </c>
      <c r="G199" s="11">
        <f t="shared" si="86"/>
        <v>0</v>
      </c>
      <c r="H199" s="11">
        <f t="shared" si="86"/>
        <v>0</v>
      </c>
      <c r="I199" s="11">
        <f t="shared" si="86"/>
        <v>0</v>
      </c>
      <c r="J199" s="11">
        <f t="shared" si="86"/>
        <v>-11570</v>
      </c>
      <c r="K199" s="11">
        <f t="shared" si="86"/>
        <v>0</v>
      </c>
      <c r="L199" s="11">
        <f t="shared" si="86"/>
        <v>0</v>
      </c>
      <c r="M199" s="11">
        <f t="shared" si="86"/>
        <v>0</v>
      </c>
      <c r="O199" s="11">
        <f>SUM(B199:M199)</f>
        <v>-11570</v>
      </c>
      <c r="Q199" s="11">
        <f>SUM(B199:D199)</f>
        <v>0</v>
      </c>
      <c r="R199" s="11">
        <f>SUM(E199:G199)</f>
        <v>0</v>
      </c>
      <c r="S199" s="11">
        <f>SUM(H199:J199)</f>
        <v>-11570</v>
      </c>
      <c r="T199" s="11">
        <f>SUM(K199:M199)</f>
        <v>0</v>
      </c>
      <c r="V199" s="11">
        <f>SUM(Q199:U199)</f>
        <v>-11570</v>
      </c>
    </row>
    <row r="200" spans="1:80" x14ac:dyDescent="0.2">
      <c r="A200" s="18" t="s">
        <v>55</v>
      </c>
      <c r="B200" s="11">
        <f t="shared" ref="B200:M200" si="87">+B132-B64</f>
        <v>0</v>
      </c>
      <c r="C200" s="11">
        <f t="shared" si="87"/>
        <v>0</v>
      </c>
      <c r="D200" s="11">
        <f t="shared" si="87"/>
        <v>0</v>
      </c>
      <c r="E200" s="11">
        <f t="shared" si="87"/>
        <v>0</v>
      </c>
      <c r="F200" s="11">
        <f t="shared" si="87"/>
        <v>0</v>
      </c>
      <c r="G200" s="11">
        <f t="shared" si="87"/>
        <v>27327</v>
      </c>
      <c r="H200" s="11">
        <f t="shared" si="87"/>
        <v>27327</v>
      </c>
      <c r="I200" s="11">
        <f t="shared" si="87"/>
        <v>27327</v>
      </c>
      <c r="J200" s="11">
        <f t="shared" si="87"/>
        <v>27327</v>
      </c>
      <c r="K200" s="11">
        <f t="shared" si="87"/>
        <v>-27327</v>
      </c>
      <c r="L200" s="11">
        <f t="shared" si="87"/>
        <v>0</v>
      </c>
      <c r="M200" s="11">
        <f t="shared" si="87"/>
        <v>0</v>
      </c>
      <c r="O200" s="11">
        <f>SUM(B200:M200)</f>
        <v>81981</v>
      </c>
      <c r="Q200" s="11">
        <f>SUM(B200:D200)</f>
        <v>0</v>
      </c>
      <c r="R200" s="11">
        <f>SUM(E200:G200)</f>
        <v>27327</v>
      </c>
      <c r="S200" s="11">
        <f>SUM(H200:J200)</f>
        <v>81981</v>
      </c>
      <c r="T200" s="11">
        <f>SUM(K200:M200)</f>
        <v>-27327</v>
      </c>
      <c r="V200" s="11">
        <f>SUM(Q200:U200)</f>
        <v>81981</v>
      </c>
    </row>
    <row r="201" spans="1:80" x14ac:dyDescent="0.2">
      <c r="A201" s="21" t="s">
        <v>56</v>
      </c>
      <c r="B201" s="22">
        <f t="shared" ref="B201:M201" si="88">SUM(B199:B200)</f>
        <v>0</v>
      </c>
      <c r="C201" s="22">
        <f t="shared" si="88"/>
        <v>0</v>
      </c>
      <c r="D201" s="22">
        <f t="shared" si="88"/>
        <v>0</v>
      </c>
      <c r="E201" s="22">
        <f t="shared" si="88"/>
        <v>0</v>
      </c>
      <c r="F201" s="22">
        <f t="shared" si="88"/>
        <v>0</v>
      </c>
      <c r="G201" s="22">
        <f t="shared" si="88"/>
        <v>27327</v>
      </c>
      <c r="H201" s="22">
        <f t="shared" si="88"/>
        <v>27327</v>
      </c>
      <c r="I201" s="22">
        <f t="shared" si="88"/>
        <v>27327</v>
      </c>
      <c r="J201" s="22">
        <f t="shared" si="88"/>
        <v>15757</v>
      </c>
      <c r="K201" s="22">
        <f t="shared" si="88"/>
        <v>-27327</v>
      </c>
      <c r="L201" s="22">
        <f t="shared" si="88"/>
        <v>0</v>
      </c>
      <c r="M201" s="22">
        <f t="shared" si="88"/>
        <v>0</v>
      </c>
      <c r="O201" s="22">
        <f>SUM(O199:O200)</f>
        <v>70411</v>
      </c>
      <c r="Q201" s="22">
        <f>SUM(B201:D201)</f>
        <v>0</v>
      </c>
      <c r="R201" s="22">
        <f>SUM(E201:G201)</f>
        <v>27327</v>
      </c>
      <c r="S201" s="22">
        <f>SUM(H201:J201)</f>
        <v>70411</v>
      </c>
      <c r="T201" s="22">
        <f>SUM(K201:M201)</f>
        <v>-27327</v>
      </c>
      <c r="V201" s="22">
        <f>SUM(Q201:U201)</f>
        <v>70411</v>
      </c>
    </row>
    <row r="203" spans="1:80" ht="13.5" thickBot="1" x14ac:dyDescent="0.25">
      <c r="A203" s="15" t="s">
        <v>57</v>
      </c>
      <c r="B203" s="28">
        <f t="shared" ref="B203:M203" si="89">B196+B201</f>
        <v>172157</v>
      </c>
      <c r="C203" s="28">
        <f t="shared" si="89"/>
        <v>84709.84</v>
      </c>
      <c r="D203" s="28">
        <f t="shared" si="89"/>
        <v>119689</v>
      </c>
      <c r="E203" s="28">
        <f t="shared" si="89"/>
        <v>3065.1700000000128</v>
      </c>
      <c r="F203" s="28">
        <f t="shared" si="89"/>
        <v>-113780</v>
      </c>
      <c r="G203" s="28">
        <f t="shared" si="89"/>
        <v>-60140.343809523823</v>
      </c>
      <c r="H203" s="28">
        <f t="shared" si="89"/>
        <v>47486.68619047619</v>
      </c>
      <c r="I203" s="28">
        <f t="shared" si="89"/>
        <v>-213857.1638095238</v>
      </c>
      <c r="J203" s="28">
        <f t="shared" si="89"/>
        <v>-100625.5838095238</v>
      </c>
      <c r="K203" s="28">
        <f t="shared" si="89"/>
        <v>-199266.64285714284</v>
      </c>
      <c r="L203" s="28">
        <f t="shared" si="89"/>
        <v>-48624.5</v>
      </c>
      <c r="M203" s="28">
        <f t="shared" si="89"/>
        <v>-48625.5</v>
      </c>
      <c r="N203" s="28"/>
      <c r="O203" s="28">
        <f>O196+O201</f>
        <v>-357812.03809523809</v>
      </c>
      <c r="Q203" s="28">
        <f>SUM(B203:D203)</f>
        <v>376555.83999999997</v>
      </c>
      <c r="R203" s="28">
        <f>SUM(E203:G203)</f>
        <v>-170855.17380952381</v>
      </c>
      <c r="S203" s="28">
        <f>SUM(H203:J203)</f>
        <v>-266996.06142857141</v>
      </c>
      <c r="T203" s="28">
        <f>SUM(K203:M203)</f>
        <v>-296516.64285714284</v>
      </c>
      <c r="U203" s="28"/>
      <c r="V203" s="28">
        <f>SUM(Q203:U203)</f>
        <v>-357812.03809523809</v>
      </c>
    </row>
    <row r="204" spans="1:80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8" max="16383" man="1"/>
    <brk id="1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8.85546875" defaultRowHeight="12.75" x14ac:dyDescent="0.2"/>
  <cols>
    <col min="1" max="1" width="41.140625" customWidth="1"/>
    <col min="2" max="9" width="10.28515625" style="11" customWidth="1"/>
    <col min="10" max="10" width="11.42578125" style="11" customWidth="1"/>
    <col min="11" max="13" width="10.28515625" style="11" customWidth="1"/>
    <col min="14" max="14" width="0.85546875" style="11" customWidth="1"/>
    <col min="15" max="15" width="12" style="11" customWidth="1"/>
    <col min="16" max="16" width="2.140625" style="11" customWidth="1"/>
    <col min="17" max="17" width="11.28515625" style="11" customWidth="1"/>
    <col min="18" max="18" width="2.140625" style="11" customWidth="1"/>
    <col min="19" max="19" width="11.28515625" style="11" customWidth="1"/>
  </cols>
  <sheetData>
    <row r="1" spans="1:19" s="3" customFormat="1" ht="15.75" x14ac:dyDescent="0.25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s="3" customFormat="1" ht="15.75" x14ac:dyDescent="0.25">
      <c r="A3" s="4" t="s">
        <v>65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s="3" customFormat="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</row>
    <row r="5" spans="1:19" s="3" customFormat="1" ht="15.75" x14ac:dyDescent="0.25">
      <c r="A5" s="6" t="str">
        <f ca="1">CELL("filename")</f>
        <v>C:\Users\Felienne\Enron\EnronSpreadsheets\[benjamin_rogers__1107__Lincoln Energy Center O&amp;M.xls]Lincoln Energy Center 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</row>
    <row r="6" spans="1:19" s="3" customFormat="1" ht="15.75" x14ac:dyDescent="0.25">
      <c r="A6" s="8">
        <f ca="1">NOW()</f>
        <v>41885.553387962966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</row>
    <row r="7" spans="1:19" s="12" customFormat="1" x14ac:dyDescent="0.2">
      <c r="B7" s="13">
        <v>36892</v>
      </c>
      <c r="C7" s="13">
        <v>36923</v>
      </c>
      <c r="D7" s="13">
        <v>36951</v>
      </c>
      <c r="E7" s="13">
        <v>36982</v>
      </c>
      <c r="F7" s="13">
        <v>37012</v>
      </c>
      <c r="G7" s="13">
        <v>37043</v>
      </c>
      <c r="H7" s="13">
        <v>37073</v>
      </c>
      <c r="I7" s="13">
        <v>37104</v>
      </c>
      <c r="J7" s="13">
        <v>37135</v>
      </c>
      <c r="K7" s="13">
        <v>37165</v>
      </c>
      <c r="L7" s="13">
        <v>37196</v>
      </c>
      <c r="M7" s="13">
        <v>37226</v>
      </c>
      <c r="N7" s="13"/>
      <c r="O7" s="14" t="s">
        <v>6</v>
      </c>
      <c r="P7" s="14"/>
      <c r="Q7" s="14" t="s">
        <v>66</v>
      </c>
      <c r="R7" s="14"/>
      <c r="S7" s="14" t="s">
        <v>61</v>
      </c>
    </row>
    <row r="9" spans="1:19" ht="13.5" thickBot="1" x14ac:dyDescent="0.25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O9" s="16">
        <f>SUM(B9:M9)</f>
        <v>0</v>
      </c>
      <c r="Q9" s="16">
        <v>891890.53</v>
      </c>
      <c r="S9" s="16">
        <f>Q9-O9</f>
        <v>891890.53</v>
      </c>
    </row>
    <row r="11" spans="1:19" x14ac:dyDescent="0.2">
      <c r="A11" s="15" t="s">
        <v>12</v>
      </c>
    </row>
    <row r="12" spans="1:19" x14ac:dyDescent="0.2">
      <c r="A12" s="17" t="s">
        <v>13</v>
      </c>
    </row>
    <row r="13" spans="1:19" x14ac:dyDescent="0.2">
      <c r="A13" s="18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O13" s="11">
        <f t="shared" ref="O13:O41" si="0">SUM(B13:M13)</f>
        <v>0</v>
      </c>
      <c r="Q13" s="23">
        <v>0</v>
      </c>
      <c r="S13" s="23">
        <f t="shared" ref="S13:S41" si="1">Q13-O13</f>
        <v>0</v>
      </c>
    </row>
    <row r="14" spans="1:19" x14ac:dyDescent="0.2">
      <c r="A14" s="18" t="s">
        <v>67</v>
      </c>
      <c r="B14" s="11">
        <v>285</v>
      </c>
      <c r="C14" s="11">
        <v>285</v>
      </c>
      <c r="D14" s="11">
        <v>285</v>
      </c>
      <c r="E14" s="11">
        <v>950</v>
      </c>
      <c r="F14" s="11">
        <v>285</v>
      </c>
      <c r="G14" s="11">
        <v>285</v>
      </c>
      <c r="H14" s="11">
        <v>285</v>
      </c>
      <c r="I14" s="11">
        <v>285</v>
      </c>
      <c r="J14" s="11">
        <v>285</v>
      </c>
      <c r="K14" s="11">
        <v>950</v>
      </c>
      <c r="L14" s="11">
        <v>285</v>
      </c>
      <c r="M14" s="11">
        <v>285</v>
      </c>
      <c r="O14" s="11">
        <f t="shared" si="0"/>
        <v>4750</v>
      </c>
      <c r="Q14" s="23">
        <v>5933.32</v>
      </c>
      <c r="S14" s="23">
        <f t="shared" si="1"/>
        <v>1183.3199999999997</v>
      </c>
    </row>
    <row r="15" spans="1:19" x14ac:dyDescent="0.2">
      <c r="A15" s="18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O15" s="11">
        <f t="shared" si="0"/>
        <v>0</v>
      </c>
      <c r="Q15" s="23">
        <v>0</v>
      </c>
      <c r="S15" s="23">
        <f t="shared" si="1"/>
        <v>0</v>
      </c>
    </row>
    <row r="16" spans="1:19" x14ac:dyDescent="0.2">
      <c r="A16" s="18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23">
        <v>0</v>
      </c>
      <c r="S16" s="23">
        <f t="shared" si="1"/>
        <v>0</v>
      </c>
    </row>
    <row r="17" spans="1:19" x14ac:dyDescent="0.2">
      <c r="A17" s="18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23">
        <v>0</v>
      </c>
      <c r="S17" s="23">
        <f t="shared" si="1"/>
        <v>0</v>
      </c>
    </row>
    <row r="18" spans="1:19" x14ac:dyDescent="0.2">
      <c r="A18" s="18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23">
        <v>0</v>
      </c>
      <c r="S18" s="23">
        <f t="shared" si="1"/>
        <v>0</v>
      </c>
    </row>
    <row r="19" spans="1:19" x14ac:dyDescent="0.2">
      <c r="A19" s="18" t="s">
        <v>20</v>
      </c>
      <c r="B19" s="11">
        <v>5688</v>
      </c>
      <c r="C19" s="11">
        <v>2688</v>
      </c>
      <c r="D19" s="11">
        <v>2688</v>
      </c>
      <c r="E19" s="11">
        <v>6010</v>
      </c>
      <c r="F19" s="11">
        <v>2688</v>
      </c>
      <c r="G19" s="11">
        <v>2688</v>
      </c>
      <c r="H19" s="11">
        <v>20388</v>
      </c>
      <c r="I19" s="11">
        <v>2688</v>
      </c>
      <c r="J19" s="11">
        <v>2688</v>
      </c>
      <c r="K19" s="11">
        <v>6010</v>
      </c>
      <c r="L19" s="11">
        <v>2688</v>
      </c>
      <c r="M19" s="11">
        <v>2688</v>
      </c>
      <c r="O19" s="11">
        <f t="shared" si="0"/>
        <v>59600</v>
      </c>
      <c r="Q19" s="23">
        <v>28750</v>
      </c>
      <c r="S19" s="23">
        <f t="shared" si="1"/>
        <v>-30850</v>
      </c>
    </row>
    <row r="20" spans="1:19" x14ac:dyDescent="0.2">
      <c r="A20" s="18" t="s">
        <v>21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O20" s="11">
        <f t="shared" si="0"/>
        <v>0</v>
      </c>
      <c r="Q20" s="23">
        <v>0</v>
      </c>
      <c r="S20" s="23">
        <f t="shared" si="1"/>
        <v>0</v>
      </c>
    </row>
    <row r="21" spans="1:19" x14ac:dyDescent="0.2">
      <c r="A21" s="18" t="s">
        <v>22</v>
      </c>
      <c r="B21" s="11">
        <v>1093.8499999999999</v>
      </c>
      <c r="C21" s="11">
        <v>149.85</v>
      </c>
      <c r="D21" s="11">
        <v>149.85</v>
      </c>
      <c r="E21" s="11">
        <v>1093.8499999999999</v>
      </c>
      <c r="F21" s="11">
        <v>149.85</v>
      </c>
      <c r="G21" s="11">
        <v>149.85</v>
      </c>
      <c r="H21" s="11">
        <v>1093.8499999999999</v>
      </c>
      <c r="I21" s="11">
        <v>149.85</v>
      </c>
      <c r="J21" s="11">
        <v>149.85</v>
      </c>
      <c r="K21" s="11">
        <v>1093.8499999999999</v>
      </c>
      <c r="L21" s="11">
        <v>149.85</v>
      </c>
      <c r="M21" s="11">
        <v>149.85</v>
      </c>
      <c r="O21" s="11">
        <f t="shared" si="0"/>
        <v>5574.2000000000007</v>
      </c>
      <c r="Q21" s="23">
        <v>2637.84</v>
      </c>
      <c r="S21" s="23">
        <f t="shared" si="1"/>
        <v>-2936.3600000000006</v>
      </c>
    </row>
    <row r="22" spans="1:19" x14ac:dyDescent="0.2">
      <c r="A22" s="18" t="s">
        <v>23</v>
      </c>
      <c r="B22" s="11">
        <v>84</v>
      </c>
      <c r="C22" s="11">
        <v>84</v>
      </c>
      <c r="D22" s="11">
        <v>84</v>
      </c>
      <c r="E22" s="11">
        <v>1580</v>
      </c>
      <c r="F22" s="11">
        <v>84</v>
      </c>
      <c r="G22" s="11">
        <v>1384</v>
      </c>
      <c r="H22" s="11">
        <v>1384</v>
      </c>
      <c r="I22" s="11">
        <v>1384</v>
      </c>
      <c r="J22" s="11">
        <v>1384</v>
      </c>
      <c r="K22" s="11">
        <v>1580</v>
      </c>
      <c r="L22" s="11">
        <v>84</v>
      </c>
      <c r="M22" s="11">
        <v>84</v>
      </c>
      <c r="O22" s="11">
        <f t="shared" si="0"/>
        <v>9200</v>
      </c>
      <c r="Q22" s="23">
        <v>0</v>
      </c>
      <c r="S22" s="23">
        <f t="shared" si="1"/>
        <v>-9200</v>
      </c>
    </row>
    <row r="23" spans="1:19" x14ac:dyDescent="0.2">
      <c r="A23" s="18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23">
        <v>0</v>
      </c>
      <c r="S23" s="23">
        <f t="shared" si="1"/>
        <v>0</v>
      </c>
    </row>
    <row r="24" spans="1:19" x14ac:dyDescent="0.2">
      <c r="A24" s="18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23">
        <v>0</v>
      </c>
      <c r="S24" s="23">
        <f t="shared" si="1"/>
        <v>0</v>
      </c>
    </row>
    <row r="25" spans="1:19" x14ac:dyDescent="0.2">
      <c r="A25" s="18" t="s">
        <v>68</v>
      </c>
      <c r="B25" s="11">
        <v>897</v>
      </c>
      <c r="C25" s="11">
        <v>897</v>
      </c>
      <c r="D25" s="11">
        <v>897</v>
      </c>
      <c r="E25" s="11">
        <v>2115</v>
      </c>
      <c r="F25" s="11">
        <v>897</v>
      </c>
      <c r="G25" s="11">
        <v>897</v>
      </c>
      <c r="H25" s="11">
        <v>897</v>
      </c>
      <c r="I25" s="11">
        <v>897</v>
      </c>
      <c r="J25" s="11">
        <v>897</v>
      </c>
      <c r="K25" s="11">
        <v>2115</v>
      </c>
      <c r="L25" s="11">
        <v>897</v>
      </c>
      <c r="M25" s="11">
        <v>897</v>
      </c>
      <c r="O25" s="11">
        <f t="shared" si="0"/>
        <v>13200</v>
      </c>
      <c r="Q25" s="23">
        <v>4490</v>
      </c>
      <c r="S25" s="23">
        <f t="shared" si="1"/>
        <v>-8710</v>
      </c>
    </row>
    <row r="26" spans="1:19" x14ac:dyDescent="0.2">
      <c r="A26" s="18" t="s">
        <v>69</v>
      </c>
      <c r="B26" s="11">
        <v>1251</v>
      </c>
      <c r="C26" s="11">
        <v>1251</v>
      </c>
      <c r="D26" s="11">
        <v>51201</v>
      </c>
      <c r="E26" s="11">
        <v>2770</v>
      </c>
      <c r="F26" s="11">
        <v>1251</v>
      </c>
      <c r="G26" s="11">
        <v>5051</v>
      </c>
      <c r="H26" s="11">
        <v>1551</v>
      </c>
      <c r="I26" s="11">
        <v>1551</v>
      </c>
      <c r="J26" s="11">
        <v>2051</v>
      </c>
      <c r="K26" s="11">
        <v>2770</v>
      </c>
      <c r="L26" s="11">
        <v>1251</v>
      </c>
      <c r="M26" s="11">
        <v>1251</v>
      </c>
      <c r="O26" s="11">
        <f t="shared" si="0"/>
        <v>73200</v>
      </c>
      <c r="Q26" s="23">
        <v>18078.7</v>
      </c>
      <c r="S26" s="23">
        <f t="shared" si="1"/>
        <v>-55121.3</v>
      </c>
    </row>
    <row r="27" spans="1:19" x14ac:dyDescent="0.2">
      <c r="A27" s="18" t="s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O27" s="11">
        <f t="shared" si="0"/>
        <v>0</v>
      </c>
      <c r="Q27" s="23">
        <v>0</v>
      </c>
      <c r="S27" s="23">
        <f t="shared" si="1"/>
        <v>0</v>
      </c>
    </row>
    <row r="28" spans="1:19" x14ac:dyDescent="0.2">
      <c r="A28" s="18" t="s">
        <v>29</v>
      </c>
      <c r="B28" s="11">
        <v>1300</v>
      </c>
      <c r="C28" s="11">
        <v>1300</v>
      </c>
      <c r="D28" s="11">
        <v>4290</v>
      </c>
      <c r="E28" s="11">
        <v>2000</v>
      </c>
      <c r="F28" s="11">
        <v>1300</v>
      </c>
      <c r="G28" s="11">
        <v>1300</v>
      </c>
      <c r="H28" s="11">
        <v>1300</v>
      </c>
      <c r="I28" s="11">
        <v>1300</v>
      </c>
      <c r="J28" s="11">
        <v>1300</v>
      </c>
      <c r="K28" s="11">
        <v>2000</v>
      </c>
      <c r="L28" s="11">
        <v>1300</v>
      </c>
      <c r="M28" s="11">
        <v>1300</v>
      </c>
      <c r="O28" s="11">
        <f t="shared" si="0"/>
        <v>19990</v>
      </c>
      <c r="Q28" s="23">
        <v>6536</v>
      </c>
      <c r="S28" s="23">
        <f t="shared" si="1"/>
        <v>-13454</v>
      </c>
    </row>
    <row r="29" spans="1:19" x14ac:dyDescent="0.2">
      <c r="A29" s="18" t="s">
        <v>70</v>
      </c>
      <c r="B29" s="11">
        <v>1383</v>
      </c>
      <c r="C29" s="11">
        <v>1383</v>
      </c>
      <c r="D29" s="11">
        <v>1383</v>
      </c>
      <c r="E29" s="36">
        <v>4435</v>
      </c>
      <c r="F29" s="25">
        <v>1383</v>
      </c>
      <c r="G29" s="19">
        <v>1383</v>
      </c>
      <c r="H29" s="11">
        <v>1383</v>
      </c>
      <c r="I29" s="11">
        <v>1383</v>
      </c>
      <c r="J29" s="11">
        <v>1383</v>
      </c>
      <c r="K29" s="11">
        <v>4435</v>
      </c>
      <c r="L29" s="11">
        <v>1383</v>
      </c>
      <c r="M29" s="11">
        <v>1382.8</v>
      </c>
      <c r="O29" s="11">
        <f t="shared" si="0"/>
        <v>22699.8</v>
      </c>
      <c r="Q29" s="23">
        <v>29054.26</v>
      </c>
      <c r="S29" s="23">
        <f t="shared" si="1"/>
        <v>6354.4599999999991</v>
      </c>
    </row>
    <row r="30" spans="1:19" x14ac:dyDescent="0.2">
      <c r="A30" s="18" t="s">
        <v>71</v>
      </c>
      <c r="B30" s="11">
        <v>20332.55</v>
      </c>
      <c r="C30" s="11">
        <v>20382.55</v>
      </c>
      <c r="D30" s="11">
        <v>17582.55</v>
      </c>
      <c r="E30" s="11">
        <v>19982.55</v>
      </c>
      <c r="F30" s="11">
        <v>25782.55</v>
      </c>
      <c r="G30" s="11">
        <v>29307.55</v>
      </c>
      <c r="H30" s="11">
        <v>38307.550000000003</v>
      </c>
      <c r="I30" s="11">
        <v>28307.5</v>
      </c>
      <c r="J30" s="11">
        <v>40507.5</v>
      </c>
      <c r="K30" s="11">
        <v>19982.5</v>
      </c>
      <c r="L30" s="11">
        <v>14582.5</v>
      </c>
      <c r="M30" s="11">
        <v>18582.5</v>
      </c>
      <c r="O30" s="11">
        <f t="shared" si="0"/>
        <v>293640.34999999998</v>
      </c>
      <c r="Q30" s="23">
        <v>249148.70285714284</v>
      </c>
      <c r="S30" s="23">
        <f t="shared" si="1"/>
        <v>-44491.647142857139</v>
      </c>
    </row>
    <row r="31" spans="1:19" x14ac:dyDescent="0.2">
      <c r="A31" s="18" t="s">
        <v>32</v>
      </c>
      <c r="B31" s="11">
        <v>85079</v>
      </c>
      <c r="C31" s="11">
        <v>82841</v>
      </c>
      <c r="D31" s="11">
        <v>82841</v>
      </c>
      <c r="E31" s="11">
        <v>82841</v>
      </c>
      <c r="F31" s="11">
        <v>122298</v>
      </c>
      <c r="G31" s="11">
        <v>87481</v>
      </c>
      <c r="H31" s="11">
        <v>92502</v>
      </c>
      <c r="I31" s="11">
        <v>87481</v>
      </c>
      <c r="J31" s="11">
        <v>92502</v>
      </c>
      <c r="K31" s="11">
        <v>80057</v>
      </c>
      <c r="L31" s="11">
        <v>121753</v>
      </c>
      <c r="M31" s="11">
        <v>82295</v>
      </c>
      <c r="O31" s="11">
        <f t="shared" si="0"/>
        <v>1099971</v>
      </c>
      <c r="Q31" s="23">
        <v>966084.12</v>
      </c>
      <c r="S31" s="23">
        <f t="shared" si="1"/>
        <v>-133886.88</v>
      </c>
    </row>
    <row r="32" spans="1:19" x14ac:dyDescent="0.2">
      <c r="A32" s="18" t="s">
        <v>33</v>
      </c>
      <c r="B32" s="11">
        <v>10700</v>
      </c>
      <c r="C32" s="11">
        <v>1000</v>
      </c>
      <c r="D32" s="11">
        <v>1000</v>
      </c>
      <c r="E32" s="11">
        <v>2400</v>
      </c>
      <c r="F32" s="11">
        <v>1000</v>
      </c>
      <c r="G32" s="11">
        <v>1000</v>
      </c>
      <c r="H32" s="11">
        <v>1000</v>
      </c>
      <c r="I32" s="11">
        <v>999.9</v>
      </c>
      <c r="J32" s="11">
        <v>999.9</v>
      </c>
      <c r="K32" s="11">
        <v>2400</v>
      </c>
      <c r="L32" s="11">
        <v>999.9</v>
      </c>
      <c r="M32" s="11">
        <v>999.9</v>
      </c>
      <c r="O32" s="11">
        <f t="shared" si="0"/>
        <v>24499.600000000006</v>
      </c>
      <c r="Q32" s="23">
        <v>52871.62</v>
      </c>
      <c r="S32" s="23">
        <f t="shared" si="1"/>
        <v>28372.019999999997</v>
      </c>
    </row>
    <row r="33" spans="1:19" x14ac:dyDescent="0.2">
      <c r="A33" s="18" t="s">
        <v>34</v>
      </c>
      <c r="B33" s="11">
        <v>235.7</v>
      </c>
      <c r="C33" s="11">
        <v>235.7</v>
      </c>
      <c r="D33" s="11">
        <v>235.7</v>
      </c>
      <c r="E33" s="11">
        <v>1010.7</v>
      </c>
      <c r="F33" s="11">
        <v>235.7</v>
      </c>
      <c r="G33" s="11">
        <v>235.7</v>
      </c>
      <c r="H33" s="11">
        <v>235.7</v>
      </c>
      <c r="I33" s="11">
        <v>235.7</v>
      </c>
      <c r="J33" s="11">
        <v>235.7</v>
      </c>
      <c r="K33" s="11">
        <v>410.7</v>
      </c>
      <c r="L33" s="11">
        <v>235.7</v>
      </c>
      <c r="M33" s="11">
        <v>235.7</v>
      </c>
      <c r="O33" s="11">
        <f t="shared" si="0"/>
        <v>3778.3999999999987</v>
      </c>
      <c r="Q33" s="23">
        <v>1283.6400000000001</v>
      </c>
      <c r="S33" s="23">
        <f t="shared" si="1"/>
        <v>-2494.7599999999984</v>
      </c>
    </row>
    <row r="34" spans="1:19" x14ac:dyDescent="0.2">
      <c r="A34" s="18" t="s">
        <v>38</v>
      </c>
      <c r="B34" s="11">
        <v>1000</v>
      </c>
      <c r="C34" s="11">
        <v>1000</v>
      </c>
      <c r="D34" s="11">
        <v>1000</v>
      </c>
      <c r="E34" s="11">
        <v>1000</v>
      </c>
      <c r="F34" s="11">
        <v>1000</v>
      </c>
      <c r="G34" s="11">
        <v>1000</v>
      </c>
      <c r="H34" s="11">
        <v>1000</v>
      </c>
      <c r="I34" s="11">
        <v>1000</v>
      </c>
      <c r="J34" s="11">
        <v>1000</v>
      </c>
      <c r="K34" s="11">
        <v>1000</v>
      </c>
      <c r="L34" s="11">
        <v>1000</v>
      </c>
      <c r="M34" s="11">
        <v>1000</v>
      </c>
      <c r="O34" s="11">
        <f t="shared" si="0"/>
        <v>12000</v>
      </c>
      <c r="Q34" s="23">
        <v>0</v>
      </c>
      <c r="S34" s="23">
        <f t="shared" si="1"/>
        <v>-12000</v>
      </c>
    </row>
    <row r="35" spans="1:19" x14ac:dyDescent="0.2">
      <c r="A35" s="18" t="s">
        <v>36</v>
      </c>
      <c r="B35" s="11">
        <v>300</v>
      </c>
      <c r="C35" s="11">
        <v>300</v>
      </c>
      <c r="D35" s="11">
        <v>300</v>
      </c>
      <c r="E35" s="11">
        <v>300</v>
      </c>
      <c r="F35" s="11">
        <v>300</v>
      </c>
      <c r="G35" s="11">
        <v>300</v>
      </c>
      <c r="H35" s="11">
        <v>300</v>
      </c>
      <c r="I35" s="11">
        <v>300</v>
      </c>
      <c r="J35" s="11">
        <v>300</v>
      </c>
      <c r="K35" s="11">
        <v>300</v>
      </c>
      <c r="L35" s="11">
        <v>300</v>
      </c>
      <c r="M35" s="11">
        <v>300</v>
      </c>
      <c r="O35" s="11">
        <f t="shared" si="0"/>
        <v>3600</v>
      </c>
      <c r="Q35" s="23">
        <v>571.02</v>
      </c>
      <c r="S35" s="23">
        <f t="shared" si="1"/>
        <v>-3028.98</v>
      </c>
    </row>
    <row r="36" spans="1:19" x14ac:dyDescent="0.2">
      <c r="A36" s="18" t="s">
        <v>72</v>
      </c>
      <c r="B36" s="11">
        <v>110</v>
      </c>
      <c r="C36" s="11">
        <v>110</v>
      </c>
      <c r="D36" s="11">
        <v>110</v>
      </c>
      <c r="E36" s="11">
        <v>110</v>
      </c>
      <c r="F36" s="11">
        <v>110</v>
      </c>
      <c r="G36" s="11">
        <v>110</v>
      </c>
      <c r="H36" s="11">
        <v>110</v>
      </c>
      <c r="I36" s="11">
        <v>110</v>
      </c>
      <c r="J36" s="11">
        <v>110</v>
      </c>
      <c r="K36" s="11">
        <v>110</v>
      </c>
      <c r="L36" s="11">
        <v>110</v>
      </c>
      <c r="M36" s="11">
        <v>110</v>
      </c>
      <c r="O36" s="11">
        <f t="shared" si="0"/>
        <v>1320</v>
      </c>
      <c r="Q36" s="23">
        <v>650.55999999999995</v>
      </c>
      <c r="S36" s="23">
        <f t="shared" si="1"/>
        <v>-669.44</v>
      </c>
    </row>
    <row r="37" spans="1:19" x14ac:dyDescent="0.2">
      <c r="A37" s="18" t="s">
        <v>73</v>
      </c>
      <c r="B37" s="11">
        <v>125</v>
      </c>
      <c r="C37" s="11">
        <v>125</v>
      </c>
      <c r="D37" s="11">
        <v>125</v>
      </c>
      <c r="E37" s="11">
        <v>125</v>
      </c>
      <c r="F37" s="11">
        <v>125</v>
      </c>
      <c r="G37" s="11">
        <v>125</v>
      </c>
      <c r="H37" s="11">
        <v>125</v>
      </c>
      <c r="I37" s="11">
        <v>125</v>
      </c>
      <c r="J37" s="11">
        <v>125</v>
      </c>
      <c r="K37" s="11">
        <v>125</v>
      </c>
      <c r="L37" s="11">
        <v>125</v>
      </c>
      <c r="M37" s="11">
        <v>125</v>
      </c>
      <c r="O37" s="11">
        <f t="shared" si="0"/>
        <v>1500</v>
      </c>
      <c r="Q37" s="23">
        <v>13209.5</v>
      </c>
      <c r="S37" s="23">
        <f t="shared" si="1"/>
        <v>11709.5</v>
      </c>
    </row>
    <row r="38" spans="1:19" x14ac:dyDescent="0.2">
      <c r="A38" s="18" t="s">
        <v>74</v>
      </c>
      <c r="B38" s="11">
        <v>174</v>
      </c>
      <c r="C38" s="11">
        <v>174</v>
      </c>
      <c r="D38" s="11">
        <v>174</v>
      </c>
      <c r="E38" s="11">
        <v>580</v>
      </c>
      <c r="F38" s="11">
        <v>174</v>
      </c>
      <c r="G38" s="11">
        <v>174</v>
      </c>
      <c r="H38" s="11">
        <v>174</v>
      </c>
      <c r="I38" s="11">
        <v>174</v>
      </c>
      <c r="J38" s="11">
        <v>174</v>
      </c>
      <c r="K38" s="11">
        <v>580</v>
      </c>
      <c r="L38" s="11">
        <v>174</v>
      </c>
      <c r="M38" s="11">
        <v>174</v>
      </c>
      <c r="O38" s="11">
        <f t="shared" si="0"/>
        <v>2900</v>
      </c>
      <c r="Q38" s="23">
        <v>872</v>
      </c>
      <c r="S38" s="23">
        <f t="shared" si="1"/>
        <v>-2028</v>
      </c>
    </row>
    <row r="39" spans="1:19" x14ac:dyDescent="0.2">
      <c r="A39" s="18" t="s">
        <v>40</v>
      </c>
      <c r="B39" s="11">
        <v>11980</v>
      </c>
      <c r="C39" s="11">
        <v>16780</v>
      </c>
      <c r="D39" s="11">
        <v>26340</v>
      </c>
      <c r="E39" s="11">
        <v>34750</v>
      </c>
      <c r="F39" s="11">
        <v>19860</v>
      </c>
      <c r="G39" s="11">
        <v>15580</v>
      </c>
      <c r="H39" s="11">
        <v>13980</v>
      </c>
      <c r="I39" s="11">
        <v>13980</v>
      </c>
      <c r="J39" s="11">
        <v>15580</v>
      </c>
      <c r="K39" s="11">
        <v>23600</v>
      </c>
      <c r="L39" s="11">
        <v>11980</v>
      </c>
      <c r="M39" s="11">
        <v>13580</v>
      </c>
      <c r="O39" s="11">
        <f t="shared" si="0"/>
        <v>217990</v>
      </c>
      <c r="Q39" s="23">
        <v>454649.86</v>
      </c>
      <c r="S39" s="23">
        <f t="shared" si="1"/>
        <v>236659.86</v>
      </c>
    </row>
    <row r="40" spans="1:19" x14ac:dyDescent="0.2">
      <c r="A40" s="18" t="s">
        <v>41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O40" s="11">
        <f t="shared" si="0"/>
        <v>0</v>
      </c>
      <c r="Q40" s="23">
        <v>29.28</v>
      </c>
      <c r="S40" s="23">
        <f t="shared" si="1"/>
        <v>29.28</v>
      </c>
    </row>
    <row r="41" spans="1:19" x14ac:dyDescent="0.2">
      <c r="A41" s="18" t="s">
        <v>75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O41" s="11">
        <f t="shared" si="0"/>
        <v>0</v>
      </c>
      <c r="Q41" s="23">
        <v>11664</v>
      </c>
      <c r="S41" s="23">
        <f t="shared" si="1"/>
        <v>11664</v>
      </c>
    </row>
    <row r="42" spans="1:19" x14ac:dyDescent="0.2">
      <c r="A42" s="18"/>
      <c r="C42" s="20"/>
    </row>
    <row r="43" spans="1:19" x14ac:dyDescent="0.2">
      <c r="A43" s="21" t="s">
        <v>76</v>
      </c>
      <c r="B43" s="22">
        <f t="shared" ref="B43:M43" si="2">SUM(B12:B41)</f>
        <v>142018.09999999998</v>
      </c>
      <c r="C43" s="22">
        <f t="shared" si="2"/>
        <v>130986.09999999999</v>
      </c>
      <c r="D43" s="22">
        <f t="shared" si="2"/>
        <v>190686.1</v>
      </c>
      <c r="E43" s="22">
        <f t="shared" si="2"/>
        <v>164053.09999999998</v>
      </c>
      <c r="F43" s="22">
        <f t="shared" si="2"/>
        <v>178923.1</v>
      </c>
      <c r="G43" s="22">
        <f t="shared" si="2"/>
        <v>148451.1</v>
      </c>
      <c r="H43" s="22">
        <f t="shared" si="2"/>
        <v>176016.1</v>
      </c>
      <c r="I43" s="22">
        <f t="shared" si="2"/>
        <v>142350.95000000001</v>
      </c>
      <c r="J43" s="22">
        <f t="shared" si="2"/>
        <v>161671.95000000001</v>
      </c>
      <c r="K43" s="22">
        <f t="shared" si="2"/>
        <v>149519.04999999999</v>
      </c>
      <c r="L43" s="22">
        <f t="shared" si="2"/>
        <v>159297.95000000001</v>
      </c>
      <c r="M43" s="22">
        <f t="shared" si="2"/>
        <v>125439.74999999999</v>
      </c>
      <c r="O43" s="22">
        <f>SUM(O12:O41)</f>
        <v>1869413.35</v>
      </c>
      <c r="Q43" s="22">
        <f>SUM(Q12:Q41)</f>
        <v>1846514.4228571428</v>
      </c>
      <c r="S43" s="22">
        <f>Q43-O43</f>
        <v>-22898.927142857341</v>
      </c>
    </row>
    <row r="44" spans="1:19" x14ac:dyDescent="0.2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O44" s="23"/>
      <c r="Q44" s="23"/>
      <c r="S44" s="23"/>
    </row>
    <row r="45" spans="1:19" x14ac:dyDescent="0.2">
      <c r="A45" s="15" t="s">
        <v>53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S45" s="23"/>
    </row>
    <row r="46" spans="1:19" x14ac:dyDescent="0.2">
      <c r="A46" s="18" t="s">
        <v>54</v>
      </c>
      <c r="B46" s="11">
        <v>126</v>
      </c>
      <c r="C46" s="11">
        <v>126</v>
      </c>
      <c r="D46" s="11">
        <v>126</v>
      </c>
      <c r="E46" s="11">
        <v>5720</v>
      </c>
      <c r="F46" s="25">
        <v>126</v>
      </c>
      <c r="G46" s="19">
        <v>55776</v>
      </c>
      <c r="H46" s="11">
        <v>55776</v>
      </c>
      <c r="I46" s="11">
        <v>55776</v>
      </c>
      <c r="J46" s="11">
        <v>55776</v>
      </c>
      <c r="K46" s="11">
        <v>420</v>
      </c>
      <c r="L46" s="11">
        <v>126</v>
      </c>
      <c r="M46" s="11">
        <v>126</v>
      </c>
      <c r="O46" s="11">
        <f>SUM(B46:M46)</f>
        <v>230000</v>
      </c>
      <c r="Q46" s="23">
        <v>23140</v>
      </c>
      <c r="S46" s="23">
        <f>Q46-O46</f>
        <v>-206860</v>
      </c>
    </row>
    <row r="47" spans="1:19" x14ac:dyDescent="0.2">
      <c r="A47" s="18" t="s">
        <v>55</v>
      </c>
      <c r="B47" s="11">
        <v>87641</v>
      </c>
      <c r="C47" s="11">
        <v>61409</v>
      </c>
      <c r="D47" s="11">
        <v>53752</v>
      </c>
      <c r="E47" s="11">
        <v>45486</v>
      </c>
      <c r="F47" s="11">
        <v>69186.100000000006</v>
      </c>
      <c r="G47" s="11">
        <v>71862.100000000006</v>
      </c>
      <c r="H47" s="11">
        <v>72372.100000000006</v>
      </c>
      <c r="I47" s="11">
        <v>73121.100000000006</v>
      </c>
      <c r="J47" s="11">
        <v>71114.100000000006</v>
      </c>
      <c r="K47" s="11">
        <v>46745.1</v>
      </c>
      <c r="L47" s="11">
        <v>52692.1</v>
      </c>
      <c r="M47" s="11">
        <v>86518.1</v>
      </c>
      <c r="O47" s="11">
        <f>SUM(B47:M47)</f>
        <v>791898.79999999981</v>
      </c>
      <c r="Q47" s="23">
        <v>218616</v>
      </c>
      <c r="S47" s="23">
        <f>Q47-O47</f>
        <v>-573282.79999999981</v>
      </c>
    </row>
    <row r="48" spans="1:19" x14ac:dyDescent="0.2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O48" s="23"/>
      <c r="Q48" s="23"/>
      <c r="S48" s="23"/>
    </row>
    <row r="49" spans="1:19" ht="13.5" thickBot="1" x14ac:dyDescent="0.25">
      <c r="A49" s="21" t="s">
        <v>56</v>
      </c>
      <c r="B49" s="37">
        <f t="shared" ref="B49:M49" si="3">SUM(B46:B47)</f>
        <v>87767</v>
      </c>
      <c r="C49" s="37">
        <f t="shared" si="3"/>
        <v>61535</v>
      </c>
      <c r="D49" s="37">
        <f t="shared" si="3"/>
        <v>53878</v>
      </c>
      <c r="E49" s="37">
        <f t="shared" si="3"/>
        <v>51206</v>
      </c>
      <c r="F49" s="37">
        <f t="shared" si="3"/>
        <v>69312.100000000006</v>
      </c>
      <c r="G49" s="37">
        <f t="shared" si="3"/>
        <v>127638.1</v>
      </c>
      <c r="H49" s="37">
        <f t="shared" si="3"/>
        <v>128148.1</v>
      </c>
      <c r="I49" s="37">
        <f t="shared" si="3"/>
        <v>128897.1</v>
      </c>
      <c r="J49" s="37">
        <f t="shared" si="3"/>
        <v>126890.1</v>
      </c>
      <c r="K49" s="37">
        <f t="shared" si="3"/>
        <v>47165.1</v>
      </c>
      <c r="L49" s="37">
        <f t="shared" si="3"/>
        <v>52818.1</v>
      </c>
      <c r="M49" s="37">
        <f t="shared" si="3"/>
        <v>86644.1</v>
      </c>
      <c r="O49" s="37">
        <f>SUM(O46:O47)</f>
        <v>1021898.7999999998</v>
      </c>
      <c r="Q49" s="37">
        <f>SUM(Q46:Q47)</f>
        <v>241756</v>
      </c>
      <c r="S49" s="37">
        <f>Q49-O49</f>
        <v>-780142.79999999981</v>
      </c>
    </row>
    <row r="50" spans="1:19" x14ac:dyDescent="0.2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23"/>
      <c r="Q50" s="23"/>
      <c r="S50" s="23"/>
    </row>
    <row r="51" spans="1:19" ht="13.5" thickBot="1" x14ac:dyDescent="0.25">
      <c r="A51" s="15" t="s">
        <v>57</v>
      </c>
      <c r="B51" s="27">
        <f t="shared" ref="B51:M51" si="4">B43+B49</f>
        <v>229785.09999999998</v>
      </c>
      <c r="C51" s="27">
        <f t="shared" si="4"/>
        <v>192521.09999999998</v>
      </c>
      <c r="D51" s="27">
        <f t="shared" si="4"/>
        <v>244564.1</v>
      </c>
      <c r="E51" s="27">
        <f t="shared" si="4"/>
        <v>215259.09999999998</v>
      </c>
      <c r="F51" s="27">
        <f t="shared" si="4"/>
        <v>248235.2</v>
      </c>
      <c r="G51" s="27">
        <f t="shared" si="4"/>
        <v>276089.2</v>
      </c>
      <c r="H51" s="27">
        <f t="shared" si="4"/>
        <v>304164.2</v>
      </c>
      <c r="I51" s="27">
        <f t="shared" si="4"/>
        <v>271248.05000000005</v>
      </c>
      <c r="J51" s="27">
        <f t="shared" si="4"/>
        <v>288562.05000000005</v>
      </c>
      <c r="K51" s="27">
        <f t="shared" si="4"/>
        <v>196684.15</v>
      </c>
      <c r="L51" s="27">
        <f t="shared" si="4"/>
        <v>212116.05000000002</v>
      </c>
      <c r="M51" s="27">
        <f t="shared" si="4"/>
        <v>212083.84999999998</v>
      </c>
      <c r="O51" s="27">
        <f>O43+O49</f>
        <v>2891312.15</v>
      </c>
      <c r="Q51" s="27">
        <f>Q43+Q49</f>
        <v>2088270.4228571428</v>
      </c>
      <c r="S51" s="27">
        <f>Q51-O51</f>
        <v>-803041.72714285715</v>
      </c>
    </row>
    <row r="52" spans="1:19" ht="13.5" thickTop="1" x14ac:dyDescent="0.2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O52" s="23"/>
    </row>
    <row r="53" spans="1:19" x14ac:dyDescent="0.2">
      <c r="A53" s="15" t="s">
        <v>44</v>
      </c>
    </row>
    <row r="54" spans="1:19" x14ac:dyDescent="0.2">
      <c r="A54" s="24" t="s">
        <v>45</v>
      </c>
      <c r="B54" s="11">
        <v>25833.333333333332</v>
      </c>
      <c r="C54" s="11">
        <v>25833.333333333332</v>
      </c>
      <c r="D54" s="11">
        <v>25833.333333333332</v>
      </c>
      <c r="E54" s="11">
        <v>25833.333333333332</v>
      </c>
      <c r="F54" s="11">
        <v>25833.333333333332</v>
      </c>
      <c r="G54" s="11">
        <v>25833.333333333332</v>
      </c>
      <c r="H54" s="11">
        <v>25833.333333333332</v>
      </c>
      <c r="I54" s="11">
        <v>25833.333333333332</v>
      </c>
      <c r="J54" s="11">
        <v>25833.333333333332</v>
      </c>
      <c r="K54" s="11">
        <v>25833.333333333332</v>
      </c>
      <c r="L54" s="11">
        <v>25833.333333333332</v>
      </c>
      <c r="M54" s="11">
        <v>25833.333333333332</v>
      </c>
      <c r="O54" s="11">
        <f>SUM(B54:M54)</f>
        <v>310000</v>
      </c>
      <c r="Q54" s="23">
        <v>309080.26800000004</v>
      </c>
      <c r="S54" s="23">
        <f t="shared" ref="S54:S59" si="5">Q54-O54</f>
        <v>-919.73199999995995</v>
      </c>
    </row>
    <row r="55" spans="1:19" x14ac:dyDescent="0.2">
      <c r="A55" s="24" t="s">
        <v>47</v>
      </c>
      <c r="B55" s="11">
        <v>8583.3333333333339</v>
      </c>
      <c r="C55" s="11">
        <v>8583.3333333333339</v>
      </c>
      <c r="D55" s="11">
        <v>8583.3333333333339</v>
      </c>
      <c r="E55" s="11">
        <v>8583.3333333333339</v>
      </c>
      <c r="F55" s="11">
        <v>8583.3333333333339</v>
      </c>
      <c r="G55" s="11">
        <v>8583.3333333333339</v>
      </c>
      <c r="H55" s="11">
        <v>8583.3333333333339</v>
      </c>
      <c r="I55" s="11">
        <v>8583.3333333333339</v>
      </c>
      <c r="J55" s="11">
        <v>8583.3333333333339</v>
      </c>
      <c r="K55" s="11">
        <v>8583.3333333333339</v>
      </c>
      <c r="L55" s="11">
        <v>8583.3333333333339</v>
      </c>
      <c r="M55" s="11">
        <v>8583.3333333333339</v>
      </c>
      <c r="O55" s="11">
        <f>SUM(B55:M55)</f>
        <v>102999.99999999999</v>
      </c>
      <c r="Q55" s="23">
        <v>51500</v>
      </c>
      <c r="S55" s="23">
        <f t="shared" si="5"/>
        <v>-51499.999999999985</v>
      </c>
    </row>
    <row r="56" spans="1:19" x14ac:dyDescent="0.2">
      <c r="A56" s="24" t="s">
        <v>77</v>
      </c>
      <c r="B56" s="11">
        <v>0</v>
      </c>
      <c r="C56" s="11">
        <v>0</v>
      </c>
      <c r="D56" s="11">
        <v>0</v>
      </c>
      <c r="E56" s="11">
        <v>0</v>
      </c>
      <c r="F56" s="25">
        <v>0</v>
      </c>
      <c r="G56" s="11">
        <v>0</v>
      </c>
      <c r="H56" s="11">
        <v>0</v>
      </c>
      <c r="O56" s="11">
        <f>SUM(B56:M56)</f>
        <v>0</v>
      </c>
      <c r="Q56" s="23">
        <v>0</v>
      </c>
      <c r="S56" s="23">
        <f t="shared" si="5"/>
        <v>0</v>
      </c>
    </row>
    <row r="57" spans="1:19" x14ac:dyDescent="0.2">
      <c r="A57" s="24" t="s">
        <v>49</v>
      </c>
      <c r="B57" s="11">
        <v>5000</v>
      </c>
      <c r="C57" s="11">
        <v>5000</v>
      </c>
      <c r="D57" s="11">
        <v>5000</v>
      </c>
      <c r="E57" s="11">
        <v>5000</v>
      </c>
      <c r="F57" s="11">
        <v>5000</v>
      </c>
      <c r="G57" s="11">
        <v>5000</v>
      </c>
      <c r="H57" s="11">
        <v>5000</v>
      </c>
      <c r="I57" s="11">
        <v>5000</v>
      </c>
      <c r="J57" s="11">
        <v>5000</v>
      </c>
      <c r="K57" s="11">
        <v>5000</v>
      </c>
      <c r="L57" s="11">
        <v>5000</v>
      </c>
      <c r="M57" s="11">
        <v>5000</v>
      </c>
      <c r="O57" s="11">
        <f>SUM(B57:M57)</f>
        <v>60000</v>
      </c>
      <c r="Q57" s="23">
        <v>0</v>
      </c>
      <c r="S57" s="23">
        <f t="shared" si="5"/>
        <v>-60000</v>
      </c>
    </row>
    <row r="58" spans="1:19" x14ac:dyDescent="0.2">
      <c r="A58" s="24"/>
      <c r="Q58" s="23"/>
      <c r="S58" s="23"/>
    </row>
    <row r="59" spans="1:19" ht="13.5" thickBot="1" x14ac:dyDescent="0.25">
      <c r="A59" s="26" t="s">
        <v>51</v>
      </c>
      <c r="B59" s="37">
        <f t="shared" ref="B59:M59" si="6">SUM(B53:B58)</f>
        <v>39416.666666666664</v>
      </c>
      <c r="C59" s="37">
        <f t="shared" si="6"/>
        <v>39416.666666666664</v>
      </c>
      <c r="D59" s="37">
        <f t="shared" si="6"/>
        <v>39416.666666666664</v>
      </c>
      <c r="E59" s="37">
        <f t="shared" si="6"/>
        <v>39416.666666666664</v>
      </c>
      <c r="F59" s="37">
        <f t="shared" si="6"/>
        <v>39416.666666666664</v>
      </c>
      <c r="G59" s="37">
        <f t="shared" si="6"/>
        <v>39416.666666666664</v>
      </c>
      <c r="H59" s="37">
        <f t="shared" si="6"/>
        <v>39416.666666666664</v>
      </c>
      <c r="I59" s="37">
        <f t="shared" si="6"/>
        <v>39416.666666666664</v>
      </c>
      <c r="J59" s="37">
        <f t="shared" si="6"/>
        <v>39416.666666666664</v>
      </c>
      <c r="K59" s="37">
        <f t="shared" si="6"/>
        <v>39416.666666666664</v>
      </c>
      <c r="L59" s="37">
        <f t="shared" si="6"/>
        <v>39416.666666666664</v>
      </c>
      <c r="M59" s="37">
        <f t="shared" si="6"/>
        <v>39416.666666666664</v>
      </c>
      <c r="O59" s="37">
        <f>SUM(O53:O58)</f>
        <v>473000</v>
      </c>
      <c r="Q59" s="37">
        <f>SUM(Q53:Q58)</f>
        <v>360580.26800000004</v>
      </c>
      <c r="S59" s="37">
        <f t="shared" si="5"/>
        <v>-112419.73199999996</v>
      </c>
    </row>
    <row r="60" spans="1:19" x14ac:dyDescent="0.2">
      <c r="A60" s="24"/>
    </row>
    <row r="61" spans="1:19" x14ac:dyDescent="0.2">
      <c r="A61" s="15" t="s">
        <v>62</v>
      </c>
    </row>
    <row r="62" spans="1:19" x14ac:dyDescent="0.2">
      <c r="A62" s="24" t="s">
        <v>46</v>
      </c>
      <c r="B62" s="11">
        <v>46333.333333333336</v>
      </c>
      <c r="C62" s="11">
        <v>46333.333333333336</v>
      </c>
      <c r="D62" s="11">
        <v>46333.333333333336</v>
      </c>
      <c r="E62" s="11">
        <v>46333.333333333336</v>
      </c>
      <c r="F62" s="11">
        <v>46333.333333333336</v>
      </c>
      <c r="G62" s="11">
        <v>46333.333333333336</v>
      </c>
      <c r="H62" s="11">
        <v>46333.333333333336</v>
      </c>
      <c r="I62" s="11">
        <v>46333.333333333336</v>
      </c>
      <c r="J62" s="11">
        <v>46333.333333333336</v>
      </c>
      <c r="K62" s="11">
        <v>46333.333333333336</v>
      </c>
      <c r="L62" s="11">
        <v>46333.333333333336</v>
      </c>
      <c r="M62" s="11">
        <v>46333.333333333336</v>
      </c>
      <c r="O62" s="11">
        <f>SUM(B62:M62)</f>
        <v>555999.99999999988</v>
      </c>
      <c r="Q62" s="23">
        <v>732058</v>
      </c>
      <c r="S62" s="23">
        <f>Q62-O62</f>
        <v>176058.00000000012</v>
      </c>
    </row>
    <row r="63" spans="1:19" x14ac:dyDescent="0.2">
      <c r="A63" s="24" t="s">
        <v>50</v>
      </c>
      <c r="B63" s="11">
        <v>0</v>
      </c>
      <c r="C63" s="11">
        <v>0</v>
      </c>
      <c r="D63" s="11">
        <v>0</v>
      </c>
      <c r="E63" s="11">
        <v>0</v>
      </c>
      <c r="F63" s="11">
        <v>100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O63" s="11">
        <f>SUM(B63:M63)</f>
        <v>100</v>
      </c>
      <c r="Q63" s="23">
        <v>100</v>
      </c>
      <c r="S63" s="23">
        <f>Q63-O63</f>
        <v>0</v>
      </c>
    </row>
    <row r="64" spans="1:19" x14ac:dyDescent="0.2">
      <c r="A64" s="24"/>
      <c r="Q64" s="23"/>
      <c r="S64" s="23"/>
    </row>
    <row r="65" spans="1:19" ht="13.5" thickBot="1" x14ac:dyDescent="0.25">
      <c r="A65" s="26" t="s">
        <v>63</v>
      </c>
      <c r="B65" s="37">
        <f t="shared" ref="B65:M65" si="7">SUM(B61:B64)</f>
        <v>46333.333333333336</v>
      </c>
      <c r="C65" s="37">
        <f t="shared" si="7"/>
        <v>46333.333333333336</v>
      </c>
      <c r="D65" s="37">
        <f t="shared" si="7"/>
        <v>46333.333333333336</v>
      </c>
      <c r="E65" s="37">
        <f t="shared" si="7"/>
        <v>46333.333333333336</v>
      </c>
      <c r="F65" s="37">
        <f t="shared" si="7"/>
        <v>46433.333333333336</v>
      </c>
      <c r="G65" s="37">
        <f t="shared" si="7"/>
        <v>46333.333333333336</v>
      </c>
      <c r="H65" s="37">
        <f t="shared" si="7"/>
        <v>46333.333333333336</v>
      </c>
      <c r="I65" s="37">
        <f t="shared" si="7"/>
        <v>46333.333333333336</v>
      </c>
      <c r="J65" s="37">
        <f t="shared" si="7"/>
        <v>46333.333333333336</v>
      </c>
      <c r="K65" s="37">
        <f t="shared" si="7"/>
        <v>46333.333333333336</v>
      </c>
      <c r="L65" s="37">
        <f t="shared" si="7"/>
        <v>46333.333333333336</v>
      </c>
      <c r="M65" s="37">
        <f t="shared" si="7"/>
        <v>46333.333333333336</v>
      </c>
      <c r="O65" s="37">
        <f>SUM(O61:O64)</f>
        <v>556099.99999999988</v>
      </c>
      <c r="Q65" s="37">
        <f>SUM(Q61:Q64)</f>
        <v>732158</v>
      </c>
      <c r="S65" s="37">
        <f>Q65-O65</f>
        <v>176058.00000000012</v>
      </c>
    </row>
    <row r="67" spans="1:19" ht="13.5" thickBot="1" x14ac:dyDescent="0.25">
      <c r="A67" s="15" t="s">
        <v>78</v>
      </c>
      <c r="B67" s="27">
        <f t="shared" ref="B67:M67" si="8">B9+B51+B59+B65</f>
        <v>315535.09999999998</v>
      </c>
      <c r="C67" s="27">
        <f t="shared" si="8"/>
        <v>278271.09999999998</v>
      </c>
      <c r="D67" s="27">
        <f t="shared" si="8"/>
        <v>330314.09999999998</v>
      </c>
      <c r="E67" s="27">
        <f t="shared" si="8"/>
        <v>301009.09999999998</v>
      </c>
      <c r="F67" s="27">
        <f t="shared" si="8"/>
        <v>334085.2</v>
      </c>
      <c r="G67" s="27">
        <f t="shared" si="8"/>
        <v>361839.2</v>
      </c>
      <c r="H67" s="27">
        <f t="shared" si="8"/>
        <v>389914.2</v>
      </c>
      <c r="I67" s="27">
        <f t="shared" si="8"/>
        <v>356998.05000000005</v>
      </c>
      <c r="J67" s="27">
        <f t="shared" si="8"/>
        <v>374312.05000000005</v>
      </c>
      <c r="K67" s="27">
        <f t="shared" si="8"/>
        <v>282434.14999999997</v>
      </c>
      <c r="L67" s="27">
        <f t="shared" si="8"/>
        <v>297866.05</v>
      </c>
      <c r="M67" s="27">
        <f t="shared" si="8"/>
        <v>297833.84999999998</v>
      </c>
      <c r="N67" s="27"/>
      <c r="O67" s="27">
        <f>O9+O51+O59+O65</f>
        <v>3920412.15</v>
      </c>
      <c r="Q67" s="27">
        <f>Q9+Q51+Q59+Q65</f>
        <v>4072899.2208571429</v>
      </c>
      <c r="S67" s="27">
        <f>Q67-O67</f>
        <v>152487.07085714303</v>
      </c>
    </row>
    <row r="68" spans="1:19" ht="13.5" thickTop="1" x14ac:dyDescent="0.2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Lincoln Energy Center 00 Exp</vt:lpstr>
      <vt:lpstr>Lincoln Energy Center 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2000-10-06T21:26:54Z</cp:lastPrinted>
  <dcterms:created xsi:type="dcterms:W3CDTF">2000-10-06T17:56:15Z</dcterms:created>
  <dcterms:modified xsi:type="dcterms:W3CDTF">2014-09-03T11:16:53Z</dcterms:modified>
</cp:coreProperties>
</file>