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32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6" i="1" l="1"/>
  <c r="H27" i="1"/>
  <c r="E29" i="1"/>
  <c r="H30" i="1"/>
  <c r="H41" i="1"/>
  <c r="H42" i="1"/>
  <c r="H43" i="1"/>
  <c r="G45" i="1"/>
  <c r="H45" i="1" s="1"/>
  <c r="F10" i="2"/>
  <c r="F12" i="2" s="1"/>
  <c r="F16" i="2" s="1"/>
  <c r="F17" i="2" s="1"/>
  <c r="F22" i="2"/>
</calcChain>
</file>

<file path=xl/sharedStrings.xml><?xml version="1.0" encoding="utf-8"?>
<sst xmlns="http://schemas.openxmlformats.org/spreadsheetml/2006/main" count="72" uniqueCount="68">
  <si>
    <t>Transport Worksheet</t>
  </si>
  <si>
    <t>Formula</t>
  </si>
  <si>
    <t xml:space="preserve">DP = </t>
  </si>
  <si>
    <t>RP</t>
  </si>
  <si>
    <t>(1- Fuel)</t>
  </si>
  <si>
    <t xml:space="preserve">  + Comm</t>
  </si>
  <si>
    <t>Where</t>
  </si>
  <si>
    <t>DP = Delivery Price  (Transco Z6)</t>
  </si>
  <si>
    <t>RP = Receipt Price  (Transco St 65)</t>
  </si>
  <si>
    <t>Fuel = Transco Z3-Z6 fuel</t>
  </si>
  <si>
    <t>Comm = Commodity cost for Transco Z3-Z6 (includes all surcharges)</t>
  </si>
  <si>
    <t xml:space="preserve">Fuel = </t>
  </si>
  <si>
    <t xml:space="preserve">Comm = </t>
  </si>
  <si>
    <t>ENA purchases 1,000,000 dth from Aquila at St 65 at a price of $4.8750</t>
  </si>
  <si>
    <t xml:space="preserve">RP = </t>
  </si>
  <si>
    <t>Example</t>
  </si>
  <si>
    <t>ENA sells 952,800 dth to Keyspan in Z6 at a price of $5.163</t>
  </si>
  <si>
    <t>Transco will bill ENA commodity charges of $.0465 on a delivered volume</t>
  </si>
  <si>
    <t>of 952,800 dth.</t>
  </si>
  <si>
    <t>Cashflows</t>
  </si>
  <si>
    <t>Purchase</t>
  </si>
  <si>
    <t>Volume</t>
  </si>
  <si>
    <t xml:space="preserve">Price </t>
  </si>
  <si>
    <t>Amount</t>
  </si>
  <si>
    <t>Transport Bill</t>
  </si>
  <si>
    <t xml:space="preserve">Total Expense  </t>
  </si>
  <si>
    <t>Sale</t>
  </si>
  <si>
    <t>(1-.0472)</t>
  </si>
  <si>
    <t xml:space="preserve">  + $.0465</t>
  </si>
  <si>
    <t xml:space="preserve">Fuel Cost = </t>
  </si>
  <si>
    <t>(1-Fuel)</t>
  </si>
  <si>
    <t xml:space="preserve">Variable = </t>
  </si>
  <si>
    <t xml:space="preserve">  - RP</t>
  </si>
  <si>
    <t>Fuel Cost + Comm</t>
  </si>
  <si>
    <t>Also referred to as the "all in" cost.</t>
  </si>
  <si>
    <t>Fuel Cost = fuel percentage converted to dollars.</t>
  </si>
  <si>
    <t>Variable</t>
  </si>
  <si>
    <t>Variable =</t>
  </si>
  <si>
    <t>(1 - .0472)</t>
  </si>
  <si>
    <t xml:space="preserve"> -  $4.8750  </t>
  </si>
  <si>
    <t>=</t>
  </si>
  <si>
    <t xml:space="preserve">  + $.0465 =</t>
  </si>
  <si>
    <t>TGT to CNG</t>
  </si>
  <si>
    <t>TGT Comm</t>
  </si>
  <si>
    <t>Gas Daily TGT SL</t>
  </si>
  <si>
    <t>TGT Fuel %</t>
  </si>
  <si>
    <t>TGT delivered to CNG price</t>
  </si>
  <si>
    <t>Gas Daily CNG South</t>
  </si>
  <si>
    <t>Difference</t>
  </si>
  <si>
    <t>Demand TGT</t>
  </si>
  <si>
    <t>Demand CNG</t>
  </si>
  <si>
    <t>Total Demand</t>
  </si>
  <si>
    <t xml:space="preserve">    ($4.85 + $.1681)</t>
  </si>
  <si>
    <t>Texas Gas (TGT) has an interconnect with CNG at Lebanon (TGT Z4, CNG South)</t>
  </si>
  <si>
    <t xml:space="preserve">This point is restricted on CNG, usually you must flow primary at Lebanon on CNG </t>
  </si>
  <si>
    <t>to receive your gas.  CNG</t>
  </si>
  <si>
    <t>You get it right, I give you 1 free pop.</t>
  </si>
  <si>
    <t>BUT, you get it wrong, I get a free pop.  I also love homemade cookies and Chic Fil A!!</t>
  </si>
  <si>
    <t>You are determing the value of some longhaul Transco capacity for October.</t>
  </si>
  <si>
    <t>Transco St 65 (Zone 3) is offered at $5.00</t>
  </si>
  <si>
    <t>Transco Z6 is bid at $5.50</t>
  </si>
  <si>
    <t>Commodity Cost (Z3 - Z6) = $.0465</t>
  </si>
  <si>
    <t>Fuel =  4.72%</t>
  </si>
  <si>
    <t xml:space="preserve">AND  DP = </t>
  </si>
  <si>
    <t xml:space="preserve">  + Comm + Demand</t>
  </si>
  <si>
    <t>Texas Gas Example</t>
  </si>
  <si>
    <t>Variable = total transport cost to move gas from one point to another.</t>
  </si>
  <si>
    <t>Homework - for a free pop!!!  Return to Chris Germany by 4:15 pm tomorrow.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</si>
</sst>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%"/>
    <numFmt numFmtId="166" formatCode="0.0000%"/>
    <numFmt numFmtId="168" formatCode="_(&quot;$&quot;* #,##0.0000_);_(&quot;$&quot;* \(#,##0.0000\);_(&quot;$&quot;* &quot;-&quot;??_);_(@_)"/>
    <numFmt numFmtId="173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165" fontId="0" fillId="0" borderId="0" xfId="3" applyNumberFormat="1" applyFont="1"/>
    <xf numFmtId="166" fontId="0" fillId="0" borderId="0" xfId="3" applyNumberFormat="1" applyFont="1"/>
    <xf numFmtId="44" fontId="0" fillId="0" borderId="0" xfId="2" applyFont="1"/>
    <xf numFmtId="168" fontId="0" fillId="0" borderId="0" xfId="2" applyNumberFormat="1" applyFont="1"/>
    <xf numFmtId="168" fontId="0" fillId="0" borderId="2" xfId="2" applyNumberFormat="1" applyFont="1" applyBorder="1"/>
    <xf numFmtId="173" fontId="0" fillId="0" borderId="0" xfId="1" applyNumberFormat="1" applyFont="1"/>
    <xf numFmtId="168" fontId="0" fillId="0" borderId="0" xfId="2" applyNumberFormat="1" applyFont="1" applyAlignment="1">
      <alignment horizontal="right"/>
    </xf>
    <xf numFmtId="0" fontId="0" fillId="0" borderId="0" xfId="0" quotePrefix="1" applyAlignment="1">
      <alignment horizontal="center"/>
    </xf>
    <xf numFmtId="168" fontId="0" fillId="0" borderId="1" xfId="0" applyNumberFormat="1" applyBorder="1"/>
    <xf numFmtId="0" fontId="0" fillId="0" borderId="0" xfId="0" applyAlignment="1">
      <alignment horizontal="right"/>
    </xf>
    <xf numFmtId="168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quotePrefix="1" applyBorder="1"/>
    <xf numFmtId="44" fontId="2" fillId="0" borderId="6" xfId="2" applyFont="1" applyBorder="1"/>
    <xf numFmtId="44" fontId="2" fillId="0" borderId="2" xfId="2" applyFont="1" applyBorder="1"/>
    <xf numFmtId="168" fontId="0" fillId="0" borderId="6" xfId="2" applyNumberFormat="1" applyFont="1" applyBorder="1"/>
    <xf numFmtId="168" fontId="0" fillId="0" borderId="0" xfId="2" applyNumberFormat="1" applyFont="1" applyBorder="1"/>
    <xf numFmtId="0" fontId="0" fillId="2" borderId="0" xfId="0" applyFill="1"/>
    <xf numFmtId="168" fontId="0" fillId="2" borderId="0" xfId="2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topLeftCell="A7" workbookViewId="0">
      <selection activeCell="H27" sqref="H27"/>
    </sheetView>
  </sheetViews>
  <sheetFormatPr defaultRowHeight="12.75" x14ac:dyDescent="0.2"/>
  <cols>
    <col min="5" max="5" width="13.5703125" customWidth="1"/>
    <col min="6" max="6" width="12.85546875" bestFit="1" customWidth="1"/>
    <col min="7" max="7" width="12.42578125" customWidth="1"/>
    <col min="8" max="8" width="16.7109375" customWidth="1"/>
  </cols>
  <sheetData>
    <row r="1" spans="1:8" x14ac:dyDescent="0.2">
      <c r="A1" s="4" t="s">
        <v>0</v>
      </c>
    </row>
    <row r="4" spans="1:8" x14ac:dyDescent="0.2">
      <c r="B4" t="s">
        <v>1</v>
      </c>
    </row>
    <row r="5" spans="1:8" x14ac:dyDescent="0.2">
      <c r="D5" s="3" t="s">
        <v>3</v>
      </c>
      <c r="G5" s="3" t="s">
        <v>3</v>
      </c>
    </row>
    <row r="6" spans="1:8" x14ac:dyDescent="0.2">
      <c r="C6" s="14" t="s">
        <v>2</v>
      </c>
      <c r="D6" s="2" t="s">
        <v>4</v>
      </c>
      <c r="E6" s="1" t="s">
        <v>5</v>
      </c>
      <c r="F6" t="s">
        <v>63</v>
      </c>
      <c r="G6" s="2" t="s">
        <v>4</v>
      </c>
      <c r="H6" s="1" t="s">
        <v>64</v>
      </c>
    </row>
    <row r="7" spans="1:8" x14ac:dyDescent="0.2">
      <c r="D7" s="2"/>
      <c r="E7" s="1"/>
    </row>
    <row r="8" spans="1:8" x14ac:dyDescent="0.2">
      <c r="D8" s="3" t="s">
        <v>3</v>
      </c>
      <c r="E8" s="1"/>
    </row>
    <row r="9" spans="1:8" ht="14.25" customHeight="1" x14ac:dyDescent="0.2">
      <c r="C9" s="14" t="s">
        <v>29</v>
      </c>
      <c r="D9" s="12" t="s">
        <v>30</v>
      </c>
      <c r="E9" s="1" t="s">
        <v>32</v>
      </c>
    </row>
    <row r="10" spans="1:8" ht="14.25" customHeight="1" x14ac:dyDescent="0.2">
      <c r="C10" s="14"/>
      <c r="D10" s="12"/>
      <c r="E10" s="1"/>
    </row>
    <row r="11" spans="1:8" x14ac:dyDescent="0.2">
      <c r="C11" t="s">
        <v>31</v>
      </c>
      <c r="D11" t="s">
        <v>33</v>
      </c>
    </row>
    <row r="13" spans="1:8" x14ac:dyDescent="0.2">
      <c r="C13" t="s">
        <v>6</v>
      </c>
    </row>
    <row r="14" spans="1:8" x14ac:dyDescent="0.2">
      <c r="D14" t="s">
        <v>7</v>
      </c>
    </row>
    <row r="15" spans="1:8" x14ac:dyDescent="0.2">
      <c r="D15" t="s">
        <v>8</v>
      </c>
    </row>
    <row r="16" spans="1:8" x14ac:dyDescent="0.2">
      <c r="D16" t="s">
        <v>9</v>
      </c>
    </row>
    <row r="17" spans="4:8" x14ac:dyDescent="0.2">
      <c r="D17" t="s">
        <v>35</v>
      </c>
    </row>
    <row r="18" spans="4:8" x14ac:dyDescent="0.2">
      <c r="D18" t="s">
        <v>10</v>
      </c>
    </row>
    <row r="19" spans="4:8" x14ac:dyDescent="0.2">
      <c r="D19" t="s">
        <v>66</v>
      </c>
    </row>
    <row r="20" spans="4:8" x14ac:dyDescent="0.2">
      <c r="E20" t="s">
        <v>34</v>
      </c>
    </row>
    <row r="22" spans="4:8" x14ac:dyDescent="0.2">
      <c r="D22" t="s">
        <v>14</v>
      </c>
      <c r="E22" s="8">
        <v>4.875</v>
      </c>
    </row>
    <row r="23" spans="4:8" x14ac:dyDescent="0.2">
      <c r="D23" t="s">
        <v>11</v>
      </c>
      <c r="E23" s="6">
        <v>4.7199999999999999E-2</v>
      </c>
    </row>
    <row r="24" spans="4:8" x14ac:dyDescent="0.2">
      <c r="D24" t="s">
        <v>12</v>
      </c>
      <c r="E24" s="8">
        <v>4.65E-2</v>
      </c>
    </row>
    <row r="26" spans="4:8" x14ac:dyDescent="0.2">
      <c r="E26" s="13">
        <f>+E22</f>
        <v>4.875</v>
      </c>
    </row>
    <row r="27" spans="4:8" ht="13.5" thickBot="1" x14ac:dyDescent="0.25">
      <c r="D27" t="s">
        <v>2</v>
      </c>
      <c r="E27" s="12" t="s">
        <v>27</v>
      </c>
      <c r="F27" s="1" t="s">
        <v>28</v>
      </c>
      <c r="G27" t="s">
        <v>40</v>
      </c>
      <c r="H27" s="9">
        <f>+E22/(1-E23)+E24</f>
        <v>5.1629987405541566</v>
      </c>
    </row>
    <row r="28" spans="4:8" ht="13.5" thickTop="1" x14ac:dyDescent="0.2"/>
    <row r="29" spans="4:8" x14ac:dyDescent="0.2">
      <c r="E29" s="15">
        <f>+E22</f>
        <v>4.875</v>
      </c>
      <c r="F29" s="17"/>
    </row>
    <row r="30" spans="4:8" x14ac:dyDescent="0.2">
      <c r="D30" t="s">
        <v>37</v>
      </c>
      <c r="E30" s="16" t="s">
        <v>38</v>
      </c>
      <c r="F30" s="18" t="s">
        <v>39</v>
      </c>
      <c r="G30" s="1" t="s">
        <v>41</v>
      </c>
      <c r="H30" s="8">
        <f>+E22/(1-E23)-E22+E24</f>
        <v>0.28799874055415664</v>
      </c>
    </row>
    <row r="33" spans="3:8" x14ac:dyDescent="0.2">
      <c r="C33" t="s">
        <v>15</v>
      </c>
    </row>
    <row r="34" spans="3:8" x14ac:dyDescent="0.2">
      <c r="D34" t="s">
        <v>13</v>
      </c>
    </row>
    <row r="35" spans="3:8" x14ac:dyDescent="0.2">
      <c r="D35" t="s">
        <v>16</v>
      </c>
    </row>
    <row r="36" spans="3:8" x14ac:dyDescent="0.2">
      <c r="D36" t="s">
        <v>17</v>
      </c>
    </row>
    <row r="37" spans="3:8" x14ac:dyDescent="0.2">
      <c r="D37" t="s">
        <v>18</v>
      </c>
    </row>
    <row r="39" spans="3:8" x14ac:dyDescent="0.2">
      <c r="D39" t="s">
        <v>19</v>
      </c>
    </row>
    <row r="40" spans="3:8" x14ac:dyDescent="0.2">
      <c r="F40" t="s">
        <v>21</v>
      </c>
      <c r="G40" t="s">
        <v>22</v>
      </c>
      <c r="H40" t="s">
        <v>23</v>
      </c>
    </row>
    <row r="41" spans="3:8" x14ac:dyDescent="0.2">
      <c r="E41" t="s">
        <v>20</v>
      </c>
      <c r="F41" s="10">
        <v>1000000</v>
      </c>
      <c r="G41" s="8">
        <v>4.875</v>
      </c>
      <c r="H41" s="7">
        <f>+F41*G41</f>
        <v>4875000</v>
      </c>
    </row>
    <row r="42" spans="3:8" x14ac:dyDescent="0.2">
      <c r="E42" t="s">
        <v>24</v>
      </c>
      <c r="F42" s="10">
        <v>952800</v>
      </c>
      <c r="G42" s="8">
        <v>4.65E-2</v>
      </c>
      <c r="H42" s="7">
        <f>+F42*G42</f>
        <v>44305.2</v>
      </c>
    </row>
    <row r="43" spans="3:8" ht="13.5" thickBot="1" x14ac:dyDescent="0.25">
      <c r="F43" s="10"/>
      <c r="G43" s="11" t="s">
        <v>25</v>
      </c>
      <c r="H43" s="19">
        <f>SUM(H41:H42)</f>
        <v>4919305.2</v>
      </c>
    </row>
    <row r="44" spans="3:8" ht="13.5" thickTop="1" x14ac:dyDescent="0.2">
      <c r="F44" s="10"/>
      <c r="G44" s="8"/>
      <c r="H44" s="7"/>
    </row>
    <row r="45" spans="3:8" ht="13.5" thickBot="1" x14ac:dyDescent="0.25">
      <c r="E45" t="s">
        <v>26</v>
      </c>
      <c r="F45" s="10">
        <v>952800</v>
      </c>
      <c r="G45" s="8">
        <f>+H27</f>
        <v>5.1629987405541566</v>
      </c>
      <c r="H45" s="20">
        <f>+G45*F45</f>
        <v>4919305.2</v>
      </c>
    </row>
    <row r="46" spans="3:8" ht="13.5" thickTop="1" x14ac:dyDescent="0.2">
      <c r="F46" s="10"/>
      <c r="G46" s="8"/>
      <c r="H46" s="7"/>
    </row>
    <row r="47" spans="3:8" x14ac:dyDescent="0.2">
      <c r="F47" s="10"/>
      <c r="G47" s="8"/>
      <c r="H47" s="7"/>
    </row>
    <row r="48" spans="3:8" x14ac:dyDescent="0.2">
      <c r="F48" s="10"/>
      <c r="G48" s="8"/>
      <c r="H48" s="7"/>
    </row>
    <row r="49" spans="6:8" x14ac:dyDescent="0.2">
      <c r="F49" s="10"/>
      <c r="G49" s="8"/>
      <c r="H49" s="7"/>
    </row>
    <row r="50" spans="6:8" x14ac:dyDescent="0.2">
      <c r="F50" s="10"/>
      <c r="G50" s="8"/>
      <c r="H50" s="7"/>
    </row>
    <row r="51" spans="6:8" x14ac:dyDescent="0.2">
      <c r="F51" s="10"/>
      <c r="G51" s="8"/>
      <c r="H51" s="7"/>
    </row>
    <row r="52" spans="6:8" x14ac:dyDescent="0.2">
      <c r="F52" s="10"/>
      <c r="G52" s="8"/>
      <c r="H52" s="7"/>
    </row>
    <row r="53" spans="6:8" x14ac:dyDescent="0.2">
      <c r="F53" s="10"/>
      <c r="G53" s="8"/>
      <c r="H53" s="7"/>
    </row>
    <row r="54" spans="6:8" x14ac:dyDescent="0.2">
      <c r="F54" s="10"/>
      <c r="G54" s="8"/>
      <c r="H54" s="7"/>
    </row>
    <row r="55" spans="6:8" x14ac:dyDescent="0.2">
      <c r="F55" s="10"/>
      <c r="G55" s="8"/>
      <c r="H55" s="7"/>
    </row>
    <row r="56" spans="6:8" x14ac:dyDescent="0.2">
      <c r="F56" s="10"/>
      <c r="G56" s="8"/>
      <c r="H56" s="7"/>
    </row>
  </sheetData>
  <pageMargins left="0.75" right="0.75" top="1" bottom="1" header="0.5" footer="0.5"/>
  <pageSetup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topLeftCell="A4" workbookViewId="0">
      <selection activeCell="F21" sqref="F21"/>
    </sheetView>
  </sheetViews>
  <sheetFormatPr defaultRowHeight="12.75" x14ac:dyDescent="0.2"/>
  <cols>
    <col min="6" max="6" width="19.42578125" customWidth="1"/>
  </cols>
  <sheetData>
    <row r="1" spans="1:7" x14ac:dyDescent="0.2">
      <c r="A1" t="s">
        <v>65</v>
      </c>
    </row>
    <row r="3" spans="1:7" x14ac:dyDescent="0.2">
      <c r="C3" t="s">
        <v>53</v>
      </c>
    </row>
    <row r="4" spans="1:7" x14ac:dyDescent="0.2">
      <c r="C4" t="s">
        <v>54</v>
      </c>
    </row>
    <row r="5" spans="1:7" x14ac:dyDescent="0.2">
      <c r="C5" t="s">
        <v>55</v>
      </c>
    </row>
    <row r="7" spans="1:7" x14ac:dyDescent="0.2">
      <c r="B7" t="s">
        <v>42</v>
      </c>
    </row>
    <row r="9" spans="1:7" x14ac:dyDescent="0.2">
      <c r="B9" t="s">
        <v>44</v>
      </c>
      <c r="F9" s="8">
        <v>4.8499999999999996</v>
      </c>
    </row>
    <row r="10" spans="1:7" x14ac:dyDescent="0.2">
      <c r="B10" t="s">
        <v>43</v>
      </c>
      <c r="F10" s="8">
        <f>0.0323+0.0022</f>
        <v>3.4500000000000003E-2</v>
      </c>
    </row>
    <row r="11" spans="1:7" x14ac:dyDescent="0.2">
      <c r="B11" t="s">
        <v>45</v>
      </c>
      <c r="F11" s="5">
        <v>2.6800000000000001E-2</v>
      </c>
    </row>
    <row r="12" spans="1:7" ht="13.5" thickBot="1" x14ac:dyDescent="0.25">
      <c r="B12" t="s">
        <v>36</v>
      </c>
      <c r="F12" s="21">
        <f>+F9/(1-F11)-F9+F10</f>
        <v>0.16805939169749309</v>
      </c>
    </row>
    <row r="13" spans="1:7" ht="13.5" thickTop="1" x14ac:dyDescent="0.2">
      <c r="F13" s="22"/>
    </row>
    <row r="15" spans="1:7" x14ac:dyDescent="0.2">
      <c r="B15" t="s">
        <v>47</v>
      </c>
      <c r="F15" s="8">
        <v>5.25</v>
      </c>
    </row>
    <row r="16" spans="1:7" x14ac:dyDescent="0.2">
      <c r="B16" t="s">
        <v>46</v>
      </c>
      <c r="F16" s="8">
        <f>SUM(F9,F12)</f>
        <v>5.0180593916974932</v>
      </c>
      <c r="G16" t="s">
        <v>52</v>
      </c>
    </row>
    <row r="17" spans="2:6" ht="13.5" thickBot="1" x14ac:dyDescent="0.25">
      <c r="B17" t="s">
        <v>48</v>
      </c>
      <c r="F17" s="21">
        <f>+F15-F16</f>
        <v>0.23194060830250685</v>
      </c>
    </row>
    <row r="18" spans="2:6" ht="13.5" thickTop="1" x14ac:dyDescent="0.2">
      <c r="F18" s="8"/>
    </row>
    <row r="19" spans="2:6" x14ac:dyDescent="0.2">
      <c r="F19" s="8"/>
    </row>
    <row r="20" spans="2:6" x14ac:dyDescent="0.2">
      <c r="B20" t="s">
        <v>49</v>
      </c>
      <c r="F20" s="8">
        <v>0.06</v>
      </c>
    </row>
    <row r="21" spans="2:6" x14ac:dyDescent="0.2">
      <c r="B21" t="s">
        <v>50</v>
      </c>
      <c r="F21" s="8">
        <v>0.08</v>
      </c>
    </row>
    <row r="22" spans="2:6" ht="13.5" thickBot="1" x14ac:dyDescent="0.25">
      <c r="B22" t="s">
        <v>51</v>
      </c>
      <c r="F22" s="21">
        <f>+F21+F20</f>
        <v>0.14000000000000001</v>
      </c>
    </row>
    <row r="23" spans="2:6" ht="13.5" thickTop="1" x14ac:dyDescent="0.2">
      <c r="F23" s="22"/>
    </row>
    <row r="24" spans="2:6" x14ac:dyDescent="0.2">
      <c r="F24" s="8"/>
    </row>
    <row r="25" spans="2:6" s="23" customFormat="1" ht="7.5" customHeight="1" x14ac:dyDescent="0.2">
      <c r="F25" s="24"/>
    </row>
    <row r="26" spans="2:6" x14ac:dyDescent="0.2">
      <c r="F26" s="8"/>
    </row>
    <row r="27" spans="2:6" x14ac:dyDescent="0.2">
      <c r="B27" s="4" t="s">
        <v>67</v>
      </c>
    </row>
    <row r="28" spans="2:6" x14ac:dyDescent="0.2">
      <c r="B28" t="s">
        <v>56</v>
      </c>
    </row>
    <row r="29" spans="2:6" x14ac:dyDescent="0.2">
      <c r="B29" s="4" t="s">
        <v>57</v>
      </c>
    </row>
    <row r="30" spans="2:6" x14ac:dyDescent="0.2">
      <c r="F30" s="8"/>
    </row>
    <row r="31" spans="2:6" x14ac:dyDescent="0.2">
      <c r="F31" s="8"/>
    </row>
    <row r="32" spans="2:6" x14ac:dyDescent="0.2">
      <c r="B32" t="s">
        <v>58</v>
      </c>
      <c r="F32" s="8"/>
    </row>
    <row r="33" spans="2:6" x14ac:dyDescent="0.2">
      <c r="B33" t="s">
        <v>59</v>
      </c>
      <c r="F33" s="8"/>
    </row>
    <row r="34" spans="2:6" x14ac:dyDescent="0.2">
      <c r="B34" t="s">
        <v>60</v>
      </c>
      <c r="F34" s="8"/>
    </row>
    <row r="35" spans="2:6" x14ac:dyDescent="0.2">
      <c r="B35" t="s">
        <v>61</v>
      </c>
      <c r="F35" s="8"/>
    </row>
    <row r="36" spans="2:6" x14ac:dyDescent="0.2">
      <c r="B36" t="s">
        <v>62</v>
      </c>
      <c r="F36" s="8"/>
    </row>
  </sheetData>
  <pageMargins left="0.75" right="0.75" top="1" bottom="1" header="0.5" footer="0.5"/>
  <pageSetup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cp:lastPrinted>2000-09-12T18:23:34Z</cp:lastPrinted>
  <dcterms:created xsi:type="dcterms:W3CDTF">2000-09-12T15:53:29Z</dcterms:created>
  <dcterms:modified xsi:type="dcterms:W3CDTF">2014-09-03T12:15:18Z</dcterms:modified>
</cp:coreProperties>
</file>