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9210" yWindow="105" windowWidth="16230" windowHeight="9600"/>
  </bookViews>
  <sheets>
    <sheet name="Sheet3" sheetId="8" r:id="rId1"/>
  </sheets>
  <definedNames>
    <definedName name="_xlnm._FilterDatabase" localSheetId="0" hidden="1">Sheet3!$C$3:$L$369</definedName>
  </definedNames>
  <calcPr calcId="152511" calcMode="manual"/>
  <pivotCaches>
    <pivotCache cacheId="0" r:id="rId2"/>
    <pivotCache cacheId="1" r:id="rId3"/>
  </pivotCaches>
</workbook>
</file>

<file path=xl/calcChain.xml><?xml version="1.0" encoding="utf-8"?>
<calcChain xmlns="http://schemas.openxmlformats.org/spreadsheetml/2006/main">
  <c r="F2" i="8" l="1"/>
  <c r="G2" i="8"/>
  <c r="H2" i="8"/>
  <c r="I2" i="8"/>
  <c r="P3" i="8"/>
  <c r="P13" i="8" s="1"/>
  <c r="Q3" i="8"/>
  <c r="J4" i="8"/>
  <c r="K4" i="8"/>
  <c r="L4" i="8"/>
  <c r="P4" i="8"/>
  <c r="Q4" i="8"/>
  <c r="Q5" i="8" s="1"/>
  <c r="Q10" i="8" s="1"/>
  <c r="J5" i="8"/>
  <c r="K5" i="8"/>
  <c r="L5" i="8"/>
  <c r="J6" i="8"/>
  <c r="L6" i="8" s="1"/>
  <c r="K6" i="8"/>
  <c r="J7" i="8"/>
  <c r="K7" i="8"/>
  <c r="L7" i="8" s="1"/>
  <c r="P7" i="8"/>
  <c r="Q7" i="8"/>
  <c r="J8" i="8"/>
  <c r="K8" i="8"/>
  <c r="L8" i="8"/>
  <c r="P8" i="8"/>
  <c r="Q8" i="8"/>
  <c r="J9" i="8"/>
  <c r="K9" i="8"/>
  <c r="L9" i="8"/>
  <c r="J10" i="8"/>
  <c r="K10" i="8"/>
  <c r="L10" i="8"/>
  <c r="J11" i="8"/>
  <c r="K11" i="8"/>
  <c r="L11" i="8" s="1"/>
  <c r="J12" i="8"/>
  <c r="L12" i="8" s="1"/>
  <c r="K12" i="8"/>
  <c r="P12" i="8"/>
  <c r="Q12" i="8"/>
  <c r="Q13" i="8" s="1"/>
  <c r="R12" i="8"/>
  <c r="S12" i="8" s="1"/>
  <c r="J13" i="8"/>
  <c r="L13" i="8" s="1"/>
  <c r="K13" i="8"/>
  <c r="J14" i="8"/>
  <c r="K14" i="8"/>
  <c r="L14" i="8"/>
  <c r="J15" i="8"/>
  <c r="L15" i="8" s="1"/>
  <c r="K15" i="8"/>
  <c r="J16" i="8"/>
  <c r="K16" i="8"/>
  <c r="L16" i="8"/>
  <c r="J17" i="8"/>
  <c r="K17" i="8"/>
  <c r="L17" i="8"/>
  <c r="J18" i="8"/>
  <c r="L18" i="8" s="1"/>
  <c r="K18" i="8"/>
  <c r="J19" i="8"/>
  <c r="K19" i="8"/>
  <c r="L19" i="8" s="1"/>
  <c r="J20" i="8"/>
  <c r="K20" i="8"/>
  <c r="J21" i="8"/>
  <c r="L21" i="8" s="1"/>
  <c r="K21" i="8"/>
  <c r="J22" i="8"/>
  <c r="L22" i="8" s="1"/>
  <c r="K22" i="8"/>
  <c r="J23" i="8"/>
  <c r="L23" i="8" s="1"/>
  <c r="K23" i="8"/>
  <c r="J24" i="8"/>
  <c r="K24" i="8"/>
  <c r="L24" i="8"/>
  <c r="J25" i="8"/>
  <c r="L25" i="8" s="1"/>
  <c r="K25" i="8"/>
  <c r="J26" i="8"/>
  <c r="L26" i="8" s="1"/>
  <c r="K26" i="8"/>
  <c r="J27" i="8"/>
  <c r="K27" i="8"/>
  <c r="L27" i="8"/>
  <c r="J28" i="8"/>
  <c r="L28" i="8" s="1"/>
  <c r="K28" i="8"/>
  <c r="J29" i="8"/>
  <c r="L29" i="8" s="1"/>
  <c r="K29" i="8"/>
  <c r="J30" i="8"/>
  <c r="K30" i="8"/>
  <c r="L30" i="8"/>
  <c r="J31" i="8"/>
  <c r="L31" i="8" s="1"/>
  <c r="K31" i="8"/>
  <c r="J32" i="8"/>
  <c r="K32" i="8"/>
  <c r="L32" i="8"/>
  <c r="J33" i="8"/>
  <c r="K33" i="8"/>
  <c r="L33" i="8"/>
  <c r="J34" i="8"/>
  <c r="L34" i="8" s="1"/>
  <c r="K34" i="8"/>
  <c r="J35" i="8"/>
  <c r="K35" i="8"/>
  <c r="L35" i="8" s="1"/>
  <c r="J36" i="8"/>
  <c r="K36" i="8"/>
  <c r="J37" i="8"/>
  <c r="L37" i="8" s="1"/>
  <c r="K37" i="8"/>
  <c r="J38" i="8"/>
  <c r="L38" i="8" s="1"/>
  <c r="K38" i="8"/>
  <c r="J39" i="8"/>
  <c r="L39" i="8" s="1"/>
  <c r="K39" i="8"/>
  <c r="J40" i="8"/>
  <c r="K40" i="8"/>
  <c r="L40" i="8"/>
  <c r="J41" i="8"/>
  <c r="L41" i="8" s="1"/>
  <c r="K41" i="8"/>
  <c r="J42" i="8"/>
  <c r="L42" i="8" s="1"/>
  <c r="K42" i="8"/>
  <c r="J43" i="8"/>
  <c r="K43" i="8"/>
  <c r="L43" i="8"/>
  <c r="J44" i="8"/>
  <c r="L44" i="8" s="1"/>
  <c r="K44" i="8"/>
  <c r="J45" i="8"/>
  <c r="L45" i="8" s="1"/>
  <c r="K45" i="8"/>
  <c r="J46" i="8"/>
  <c r="K46" i="8"/>
  <c r="L46" i="8"/>
  <c r="J47" i="8"/>
  <c r="L47" i="8" s="1"/>
  <c r="K47" i="8"/>
  <c r="J48" i="8"/>
  <c r="K48" i="8"/>
  <c r="L48" i="8"/>
  <c r="J49" i="8"/>
  <c r="K49" i="8"/>
  <c r="L49" i="8"/>
  <c r="J50" i="8"/>
  <c r="L50" i="8" s="1"/>
  <c r="K50" i="8"/>
  <c r="J51" i="8"/>
  <c r="K51" i="8"/>
  <c r="L51" i="8" s="1"/>
  <c r="J52" i="8"/>
  <c r="K52" i="8"/>
  <c r="J53" i="8"/>
  <c r="L53" i="8" s="1"/>
  <c r="K53" i="8"/>
  <c r="J54" i="8"/>
  <c r="L54" i="8" s="1"/>
  <c r="K54" i="8"/>
  <c r="J55" i="8"/>
  <c r="L55" i="8" s="1"/>
  <c r="K55" i="8"/>
  <c r="J56" i="8"/>
  <c r="K56" i="8"/>
  <c r="L56" i="8"/>
  <c r="J57" i="8"/>
  <c r="L57" i="8" s="1"/>
  <c r="K57" i="8"/>
  <c r="J58" i="8"/>
  <c r="L58" i="8" s="1"/>
  <c r="K58" i="8"/>
  <c r="J59" i="8"/>
  <c r="K59" i="8"/>
  <c r="L59" i="8"/>
  <c r="J60" i="8"/>
  <c r="L60" i="8" s="1"/>
  <c r="K60" i="8"/>
  <c r="J61" i="8"/>
  <c r="L61" i="8" s="1"/>
  <c r="K61" i="8"/>
  <c r="J62" i="8"/>
  <c r="K62" i="8"/>
  <c r="L62" i="8"/>
  <c r="J63" i="8"/>
  <c r="L63" i="8" s="1"/>
  <c r="K63" i="8"/>
  <c r="J64" i="8"/>
  <c r="K64" i="8"/>
  <c r="L64" i="8"/>
  <c r="J65" i="8"/>
  <c r="K65" i="8"/>
  <c r="L65" i="8"/>
  <c r="J66" i="8"/>
  <c r="L66" i="8" s="1"/>
  <c r="K66" i="8"/>
  <c r="J67" i="8"/>
  <c r="K67" i="8"/>
  <c r="L67" i="8" s="1"/>
  <c r="J68" i="8"/>
  <c r="K68" i="8"/>
  <c r="J69" i="8"/>
  <c r="L69" i="8" s="1"/>
  <c r="K69" i="8"/>
  <c r="J70" i="8"/>
  <c r="L70" i="8" s="1"/>
  <c r="K70" i="8"/>
  <c r="J71" i="8"/>
  <c r="L71" i="8" s="1"/>
  <c r="K71" i="8"/>
  <c r="J72" i="8"/>
  <c r="K72" i="8"/>
  <c r="L72" i="8"/>
  <c r="J73" i="8"/>
  <c r="L73" i="8" s="1"/>
  <c r="K73" i="8"/>
  <c r="J74" i="8"/>
  <c r="L74" i="8" s="1"/>
  <c r="K74" i="8"/>
  <c r="J75" i="8"/>
  <c r="K75" i="8"/>
  <c r="L75" i="8"/>
  <c r="J76" i="8"/>
  <c r="L76" i="8" s="1"/>
  <c r="K76" i="8"/>
  <c r="J77" i="8"/>
  <c r="L77" i="8" s="1"/>
  <c r="K77" i="8"/>
  <c r="J78" i="8"/>
  <c r="K78" i="8"/>
  <c r="L78" i="8"/>
  <c r="J79" i="8"/>
  <c r="L79" i="8" s="1"/>
  <c r="K79" i="8"/>
  <c r="J80" i="8"/>
  <c r="K80" i="8"/>
  <c r="L80" i="8"/>
  <c r="J81" i="8"/>
  <c r="K81" i="8"/>
  <c r="L81" i="8"/>
  <c r="J82" i="8"/>
  <c r="L82" i="8" s="1"/>
  <c r="K82" i="8"/>
  <c r="J83" i="8"/>
  <c r="K83" i="8"/>
  <c r="L83" i="8" s="1"/>
  <c r="J84" i="8"/>
  <c r="K84" i="8"/>
  <c r="J85" i="8"/>
  <c r="L85" i="8" s="1"/>
  <c r="K85" i="8"/>
  <c r="J86" i="8"/>
  <c r="L86" i="8" s="1"/>
  <c r="K86" i="8"/>
  <c r="J87" i="8"/>
  <c r="L87" i="8" s="1"/>
  <c r="K87" i="8"/>
  <c r="J88" i="8"/>
  <c r="K88" i="8"/>
  <c r="L88" i="8"/>
  <c r="J89" i="8"/>
  <c r="L89" i="8" s="1"/>
  <c r="K89" i="8"/>
  <c r="J90" i="8"/>
  <c r="L90" i="8" s="1"/>
  <c r="K90" i="8"/>
  <c r="J91" i="8"/>
  <c r="K91" i="8"/>
  <c r="L91" i="8"/>
  <c r="J92" i="8"/>
  <c r="L92" i="8" s="1"/>
  <c r="K92" i="8"/>
  <c r="J93" i="8"/>
  <c r="L93" i="8" s="1"/>
  <c r="K93" i="8"/>
  <c r="J94" i="8"/>
  <c r="K94" i="8"/>
  <c r="L94" i="8"/>
  <c r="J95" i="8"/>
  <c r="L95" i="8" s="1"/>
  <c r="K95" i="8"/>
  <c r="J96" i="8"/>
  <c r="K96" i="8"/>
  <c r="L96" i="8"/>
  <c r="J97" i="8"/>
  <c r="K97" i="8"/>
  <c r="L97" i="8"/>
  <c r="J98" i="8"/>
  <c r="L98" i="8" s="1"/>
  <c r="K98" i="8"/>
  <c r="J99" i="8"/>
  <c r="K99" i="8"/>
  <c r="L99" i="8" s="1"/>
  <c r="J100" i="8"/>
  <c r="K100" i="8"/>
  <c r="J101" i="8"/>
  <c r="L101" i="8" s="1"/>
  <c r="K101" i="8"/>
  <c r="J102" i="8"/>
  <c r="L102" i="8" s="1"/>
  <c r="K102" i="8"/>
  <c r="J103" i="8"/>
  <c r="L103" i="8" s="1"/>
  <c r="K103" i="8"/>
  <c r="J104" i="8"/>
  <c r="K104" i="8"/>
  <c r="L104" i="8"/>
  <c r="J105" i="8"/>
  <c r="L105" i="8" s="1"/>
  <c r="K105" i="8"/>
  <c r="J106" i="8"/>
  <c r="L106" i="8" s="1"/>
  <c r="K106" i="8"/>
  <c r="J107" i="8"/>
  <c r="K107" i="8"/>
  <c r="L107" i="8"/>
  <c r="J108" i="8"/>
  <c r="L108" i="8" s="1"/>
  <c r="K108" i="8"/>
  <c r="J109" i="8"/>
  <c r="L109" i="8" s="1"/>
  <c r="K109" i="8"/>
  <c r="J110" i="8"/>
  <c r="K110" i="8"/>
  <c r="L110" i="8"/>
  <c r="J111" i="8"/>
  <c r="L111" i="8" s="1"/>
  <c r="K111" i="8"/>
  <c r="J112" i="8"/>
  <c r="K112" i="8"/>
  <c r="L112" i="8"/>
  <c r="J113" i="8"/>
  <c r="K113" i="8"/>
  <c r="L113" i="8"/>
  <c r="J114" i="8"/>
  <c r="L114" i="8" s="1"/>
  <c r="K114" i="8"/>
  <c r="J115" i="8"/>
  <c r="K115" i="8"/>
  <c r="L115" i="8" s="1"/>
  <c r="J116" i="8"/>
  <c r="K116" i="8"/>
  <c r="J117" i="8"/>
  <c r="L117" i="8" s="1"/>
  <c r="K117" i="8"/>
  <c r="J118" i="8"/>
  <c r="L118" i="8" s="1"/>
  <c r="K118" i="8"/>
  <c r="J119" i="8"/>
  <c r="L119" i="8" s="1"/>
  <c r="K119" i="8"/>
  <c r="J120" i="8"/>
  <c r="K120" i="8"/>
  <c r="L120" i="8"/>
  <c r="J121" i="8"/>
  <c r="L121" i="8" s="1"/>
  <c r="K121" i="8"/>
  <c r="J122" i="8"/>
  <c r="L122" i="8" s="1"/>
  <c r="K122" i="8"/>
  <c r="J123" i="8"/>
  <c r="K123" i="8"/>
  <c r="L123" i="8"/>
  <c r="J124" i="8"/>
  <c r="L124" i="8" s="1"/>
  <c r="K124" i="8"/>
  <c r="J125" i="8"/>
  <c r="L125" i="8" s="1"/>
  <c r="K125" i="8"/>
  <c r="J126" i="8"/>
  <c r="K126" i="8"/>
  <c r="L126" i="8"/>
  <c r="J127" i="8"/>
  <c r="L127" i="8" s="1"/>
  <c r="K127" i="8"/>
  <c r="J128" i="8"/>
  <c r="K128" i="8"/>
  <c r="L128" i="8"/>
  <c r="J129" i="8"/>
  <c r="K129" i="8"/>
  <c r="L129" i="8"/>
  <c r="J130" i="8"/>
  <c r="L130" i="8" s="1"/>
  <c r="K130" i="8"/>
  <c r="J131" i="8"/>
  <c r="K131" i="8"/>
  <c r="L131" i="8" s="1"/>
  <c r="J132" i="8"/>
  <c r="K132" i="8"/>
  <c r="J133" i="8"/>
  <c r="L133" i="8" s="1"/>
  <c r="K133" i="8"/>
  <c r="J134" i="8"/>
  <c r="L134" i="8" s="1"/>
  <c r="K134" i="8"/>
  <c r="J135" i="8"/>
  <c r="L135" i="8" s="1"/>
  <c r="K135" i="8"/>
  <c r="J136" i="8"/>
  <c r="K136" i="8"/>
  <c r="L136" i="8"/>
  <c r="J137" i="8"/>
  <c r="L137" i="8" s="1"/>
  <c r="K137" i="8"/>
  <c r="J138" i="8"/>
  <c r="L138" i="8" s="1"/>
  <c r="K138" i="8"/>
  <c r="J139" i="8"/>
  <c r="K139" i="8"/>
  <c r="L139" i="8"/>
  <c r="J140" i="8"/>
  <c r="L140" i="8" s="1"/>
  <c r="K140" i="8"/>
  <c r="J141" i="8"/>
  <c r="L141" i="8" s="1"/>
  <c r="K141" i="8"/>
  <c r="J142" i="8"/>
  <c r="K142" i="8"/>
  <c r="L142" i="8"/>
  <c r="J143" i="8"/>
  <c r="L143" i="8" s="1"/>
  <c r="K143" i="8"/>
  <c r="J144" i="8"/>
  <c r="K144" i="8"/>
  <c r="L144" i="8"/>
  <c r="J145" i="8"/>
  <c r="K145" i="8"/>
  <c r="L145" i="8"/>
  <c r="J146" i="8"/>
  <c r="L146" i="8" s="1"/>
  <c r="K146" i="8"/>
  <c r="J147" i="8"/>
  <c r="K147" i="8"/>
  <c r="L147" i="8" s="1"/>
  <c r="J148" i="8"/>
  <c r="K148" i="8"/>
  <c r="J149" i="8"/>
  <c r="L149" i="8" s="1"/>
  <c r="K149" i="8"/>
  <c r="J150" i="8"/>
  <c r="L150" i="8" s="1"/>
  <c r="K150" i="8"/>
  <c r="J151" i="8"/>
  <c r="L151" i="8" s="1"/>
  <c r="K151" i="8"/>
  <c r="J152" i="8"/>
  <c r="K152" i="8"/>
  <c r="L152" i="8"/>
  <c r="J153" i="8"/>
  <c r="L153" i="8" s="1"/>
  <c r="K153" i="8"/>
  <c r="J154" i="8"/>
  <c r="L154" i="8" s="1"/>
  <c r="K154" i="8"/>
  <c r="J155" i="8"/>
  <c r="K155" i="8"/>
  <c r="L155" i="8"/>
  <c r="J156" i="8"/>
  <c r="L156" i="8" s="1"/>
  <c r="K156" i="8"/>
  <c r="J157" i="8"/>
  <c r="L157" i="8" s="1"/>
  <c r="K157" i="8"/>
  <c r="J158" i="8"/>
  <c r="K158" i="8"/>
  <c r="L158" i="8"/>
  <c r="J159" i="8"/>
  <c r="L159" i="8" s="1"/>
  <c r="K159" i="8"/>
  <c r="J160" i="8"/>
  <c r="K160" i="8"/>
  <c r="L160" i="8"/>
  <c r="J161" i="8"/>
  <c r="K161" i="8"/>
  <c r="L161" i="8"/>
  <c r="J162" i="8"/>
  <c r="L162" i="8" s="1"/>
  <c r="K162" i="8"/>
  <c r="J163" i="8"/>
  <c r="K163" i="8"/>
  <c r="L163" i="8" s="1"/>
  <c r="J164" i="8"/>
  <c r="K164" i="8"/>
  <c r="J165" i="8"/>
  <c r="L165" i="8" s="1"/>
  <c r="K165" i="8"/>
  <c r="J166" i="8"/>
  <c r="L166" i="8" s="1"/>
  <c r="K166" i="8"/>
  <c r="J167" i="8"/>
  <c r="L167" i="8" s="1"/>
  <c r="K167" i="8"/>
  <c r="J168" i="8"/>
  <c r="K168" i="8"/>
  <c r="L168" i="8"/>
  <c r="J169" i="8"/>
  <c r="L169" i="8" s="1"/>
  <c r="K169" i="8"/>
  <c r="J170" i="8"/>
  <c r="L170" i="8" s="1"/>
  <c r="K170" i="8"/>
  <c r="J171" i="8"/>
  <c r="K171" i="8"/>
  <c r="L171" i="8"/>
  <c r="J172" i="8"/>
  <c r="L172" i="8" s="1"/>
  <c r="K172" i="8"/>
  <c r="J173" i="8"/>
  <c r="K173" i="8"/>
  <c r="L173" i="8"/>
  <c r="J174" i="8"/>
  <c r="K174" i="8"/>
  <c r="L174" i="8"/>
  <c r="J175" i="8"/>
  <c r="L175" i="8" s="1"/>
  <c r="K175" i="8"/>
  <c r="J176" i="8"/>
  <c r="K176" i="8"/>
  <c r="L176" i="8"/>
  <c r="J177" i="8"/>
  <c r="K177" i="8"/>
  <c r="L177" i="8"/>
  <c r="J178" i="8"/>
  <c r="L178" i="8" s="1"/>
  <c r="K178" i="8"/>
  <c r="J179" i="8"/>
  <c r="K179" i="8"/>
  <c r="L179" i="8" s="1"/>
  <c r="J180" i="8"/>
  <c r="K180" i="8"/>
  <c r="J181" i="8"/>
  <c r="K181" i="8"/>
  <c r="L181" i="8"/>
  <c r="J182" i="8"/>
  <c r="L182" i="8" s="1"/>
  <c r="K182" i="8"/>
  <c r="J183" i="8"/>
  <c r="L183" i="8" s="1"/>
  <c r="K183" i="8"/>
  <c r="J184" i="8"/>
  <c r="K184" i="8"/>
  <c r="L184" i="8"/>
  <c r="J185" i="8"/>
  <c r="L185" i="8" s="1"/>
  <c r="K185" i="8"/>
  <c r="J186" i="8"/>
  <c r="L186" i="8" s="1"/>
  <c r="K186" i="8"/>
  <c r="J187" i="8"/>
  <c r="K187" i="8"/>
  <c r="L187" i="8" s="1"/>
  <c r="J188" i="8"/>
  <c r="L188" i="8" s="1"/>
  <c r="K188" i="8"/>
  <c r="J189" i="8"/>
  <c r="K189" i="8"/>
  <c r="L189" i="8"/>
  <c r="J190" i="8"/>
  <c r="L190" i="8" s="1"/>
  <c r="K190" i="8"/>
  <c r="J191" i="8"/>
  <c r="L191" i="8" s="1"/>
  <c r="K191" i="8"/>
  <c r="J192" i="8"/>
  <c r="K192" i="8"/>
  <c r="L192" i="8"/>
  <c r="J193" i="8"/>
  <c r="L193" i="8" s="1"/>
  <c r="K193" i="8"/>
  <c r="J194" i="8"/>
  <c r="L194" i="8" s="1"/>
  <c r="K194" i="8"/>
  <c r="J195" i="8"/>
  <c r="K195" i="8"/>
  <c r="L195" i="8"/>
  <c r="J196" i="8"/>
  <c r="K196" i="8"/>
  <c r="J197" i="8"/>
  <c r="K197" i="8"/>
  <c r="L197" i="8"/>
  <c r="J198" i="8"/>
  <c r="K198" i="8"/>
  <c r="L198" i="8"/>
  <c r="J199" i="8"/>
  <c r="L199" i="8" s="1"/>
  <c r="K199" i="8"/>
  <c r="J200" i="8"/>
  <c r="K200" i="8"/>
  <c r="L200" i="8"/>
  <c r="J201" i="8"/>
  <c r="K201" i="8"/>
  <c r="L201" i="8"/>
  <c r="J202" i="8"/>
  <c r="L202" i="8" s="1"/>
  <c r="K202" i="8"/>
  <c r="J203" i="8"/>
  <c r="K203" i="8"/>
  <c r="L203" i="8" s="1"/>
  <c r="J204" i="8"/>
  <c r="K204" i="8"/>
  <c r="J205" i="8"/>
  <c r="K205" i="8"/>
  <c r="L205" i="8"/>
  <c r="J206" i="8"/>
  <c r="K206" i="8"/>
  <c r="L206" i="8" s="1"/>
  <c r="J207" i="8"/>
  <c r="L207" i="8" s="1"/>
  <c r="K207" i="8"/>
  <c r="J208" i="8"/>
  <c r="K208" i="8"/>
  <c r="L208" i="8"/>
  <c r="J209" i="8"/>
  <c r="K209" i="8"/>
  <c r="L209" i="8" s="1"/>
  <c r="J210" i="8"/>
  <c r="L210" i="8" s="1"/>
  <c r="K210" i="8"/>
  <c r="J211" i="8"/>
  <c r="K211" i="8"/>
  <c r="L211" i="8"/>
  <c r="J212" i="8"/>
  <c r="K212" i="8"/>
  <c r="J213" i="8"/>
  <c r="K213" i="8"/>
  <c r="L213" i="8"/>
  <c r="J214" i="8"/>
  <c r="K214" i="8"/>
  <c r="L214" i="8"/>
  <c r="J215" i="8"/>
  <c r="L215" i="8" s="1"/>
  <c r="K215" i="8"/>
  <c r="J216" i="8"/>
  <c r="K216" i="8"/>
  <c r="L216" i="8"/>
  <c r="J217" i="8"/>
  <c r="K217" i="8"/>
  <c r="L217" i="8"/>
  <c r="J218" i="8"/>
  <c r="L218" i="8" s="1"/>
  <c r="K218" i="8"/>
  <c r="J219" i="8"/>
  <c r="K219" i="8"/>
  <c r="L219" i="8"/>
  <c r="J220" i="8"/>
  <c r="K220" i="8"/>
  <c r="J221" i="8"/>
  <c r="K221" i="8"/>
  <c r="L221" i="8"/>
  <c r="J222" i="8"/>
  <c r="K222" i="8"/>
  <c r="L222" i="8"/>
  <c r="J223" i="8"/>
  <c r="L223" i="8" s="1"/>
  <c r="K223" i="8"/>
  <c r="J224" i="8"/>
  <c r="K224" i="8"/>
  <c r="L224" i="8"/>
  <c r="J225" i="8"/>
  <c r="K225" i="8"/>
  <c r="L225" i="8"/>
  <c r="J226" i="8"/>
  <c r="L226" i="8" s="1"/>
  <c r="K226" i="8"/>
  <c r="J227" i="8"/>
  <c r="L227" i="8" s="1"/>
  <c r="K227" i="8"/>
  <c r="J228" i="8"/>
  <c r="L228" i="8" s="1"/>
  <c r="K228" i="8"/>
  <c r="J229" i="8"/>
  <c r="K229" i="8"/>
  <c r="L229" i="8"/>
  <c r="J230" i="8"/>
  <c r="L230" i="8" s="1"/>
  <c r="K230" i="8"/>
  <c r="J231" i="8"/>
  <c r="L231" i="8" s="1"/>
  <c r="K231" i="8"/>
  <c r="J232" i="8"/>
  <c r="K232" i="8"/>
  <c r="L232" i="8"/>
  <c r="J233" i="8"/>
  <c r="L233" i="8" s="1"/>
  <c r="K233" i="8"/>
  <c r="J234" i="8"/>
  <c r="L234" i="8" s="1"/>
  <c r="K234" i="8"/>
  <c r="J235" i="8"/>
  <c r="K235" i="8"/>
  <c r="L235" i="8"/>
  <c r="J236" i="8"/>
  <c r="L236" i="8" s="1"/>
  <c r="K236" i="8"/>
  <c r="J237" i="8"/>
  <c r="K237" i="8"/>
  <c r="L237" i="8"/>
  <c r="J238" i="8"/>
  <c r="K238" i="8"/>
  <c r="L238" i="8"/>
  <c r="J239" i="8"/>
  <c r="L239" i="8" s="1"/>
  <c r="K239" i="8"/>
  <c r="J240" i="8"/>
  <c r="K240" i="8"/>
  <c r="L240" i="8" s="1"/>
  <c r="J241" i="8"/>
  <c r="K241" i="8"/>
  <c r="L241" i="8"/>
  <c r="J242" i="8"/>
  <c r="L242" i="8" s="1"/>
  <c r="K242" i="8"/>
  <c r="J243" i="8"/>
  <c r="L243" i="8" s="1"/>
  <c r="K243" i="8"/>
  <c r="J244" i="8"/>
  <c r="K244" i="8"/>
  <c r="J245" i="8"/>
  <c r="L245" i="8" s="1"/>
  <c r="K245" i="8"/>
  <c r="J246" i="8"/>
  <c r="L246" i="8" s="1"/>
  <c r="K246" i="8"/>
  <c r="J247" i="8"/>
  <c r="K247" i="8"/>
  <c r="L247" i="8"/>
  <c r="J248" i="8"/>
  <c r="K248" i="8"/>
  <c r="L248" i="8"/>
  <c r="J249" i="8"/>
  <c r="K249" i="8"/>
  <c r="L249" i="8"/>
  <c r="J250" i="8"/>
  <c r="K250" i="8"/>
  <c r="J251" i="8"/>
  <c r="L251" i="8" s="1"/>
  <c r="K251" i="8"/>
  <c r="J252" i="8"/>
  <c r="L252" i="8" s="1"/>
  <c r="K252" i="8"/>
  <c r="J253" i="8"/>
  <c r="K253" i="8"/>
  <c r="L253" i="8"/>
  <c r="J254" i="8"/>
  <c r="L254" i="8" s="1"/>
  <c r="K254" i="8"/>
  <c r="J255" i="8"/>
  <c r="K255" i="8"/>
  <c r="L255" i="8"/>
  <c r="J256" i="8"/>
  <c r="K256" i="8"/>
  <c r="L256" i="8"/>
  <c r="J257" i="8"/>
  <c r="K257" i="8"/>
  <c r="L257" i="8" s="1"/>
  <c r="J258" i="8"/>
  <c r="K258" i="8"/>
  <c r="J259" i="8"/>
  <c r="K259" i="8"/>
  <c r="L259" i="8"/>
  <c r="J260" i="8"/>
  <c r="K260" i="8"/>
  <c r="J261" i="8"/>
  <c r="K261" i="8"/>
  <c r="L261" i="8"/>
  <c r="J262" i="8"/>
  <c r="K262" i="8"/>
  <c r="L262" i="8"/>
  <c r="J263" i="8"/>
  <c r="K263" i="8"/>
  <c r="L263" i="8"/>
  <c r="J264" i="8"/>
  <c r="K264" i="8"/>
  <c r="L264" i="8"/>
  <c r="J265" i="8"/>
  <c r="L265" i="8" s="1"/>
  <c r="K265" i="8"/>
  <c r="J266" i="8"/>
  <c r="L266" i="8" s="1"/>
  <c r="K266" i="8"/>
  <c r="J267" i="8"/>
  <c r="K267" i="8"/>
  <c r="L267" i="8"/>
  <c r="J268" i="8"/>
  <c r="K268" i="8"/>
  <c r="J269" i="8"/>
  <c r="K269" i="8"/>
  <c r="L269" i="8"/>
  <c r="J270" i="8"/>
  <c r="K270" i="8"/>
  <c r="L270" i="8"/>
  <c r="J271" i="8"/>
  <c r="L271" i="8" s="1"/>
  <c r="K271" i="8"/>
  <c r="J272" i="8"/>
  <c r="K272" i="8"/>
  <c r="L272" i="8" s="1"/>
  <c r="J273" i="8"/>
  <c r="K273" i="8"/>
  <c r="L273" i="8"/>
  <c r="J274" i="8"/>
  <c r="L274" i="8" s="1"/>
  <c r="K274" i="8"/>
  <c r="J275" i="8"/>
  <c r="L275" i="8" s="1"/>
  <c r="K275" i="8"/>
  <c r="J276" i="8"/>
  <c r="K276" i="8"/>
  <c r="J277" i="8"/>
  <c r="L277" i="8" s="1"/>
  <c r="K277" i="8"/>
  <c r="J278" i="8"/>
  <c r="L278" i="8" s="1"/>
  <c r="K278" i="8"/>
  <c r="J279" i="8"/>
  <c r="K279" i="8"/>
  <c r="L279" i="8"/>
  <c r="J280" i="8"/>
  <c r="K280" i="8"/>
  <c r="L280" i="8"/>
  <c r="J281" i="8"/>
  <c r="K281" i="8"/>
  <c r="L281" i="8"/>
  <c r="J282" i="8"/>
  <c r="K282" i="8"/>
  <c r="J283" i="8"/>
  <c r="L283" i="8" s="1"/>
  <c r="K283" i="8"/>
  <c r="J284" i="8"/>
  <c r="L284" i="8" s="1"/>
  <c r="K284" i="8"/>
  <c r="J285" i="8"/>
  <c r="K285" i="8"/>
  <c r="L285" i="8"/>
  <c r="J286" i="8"/>
  <c r="L286" i="8" s="1"/>
  <c r="K286" i="8"/>
  <c r="J287" i="8"/>
  <c r="K287" i="8"/>
  <c r="L287" i="8"/>
  <c r="J288" i="8"/>
  <c r="K288" i="8"/>
  <c r="L288" i="8"/>
  <c r="J289" i="8"/>
  <c r="K289" i="8"/>
  <c r="L289" i="8" s="1"/>
  <c r="J290" i="8"/>
  <c r="K290" i="8"/>
  <c r="J291" i="8"/>
  <c r="K291" i="8"/>
  <c r="L291" i="8"/>
  <c r="J292" i="8"/>
  <c r="K292" i="8"/>
  <c r="J293" i="8"/>
  <c r="K293" i="8"/>
  <c r="L293" i="8"/>
  <c r="J294" i="8"/>
  <c r="K294" i="8"/>
  <c r="L294" i="8"/>
  <c r="J295" i="8"/>
  <c r="K295" i="8"/>
  <c r="L295" i="8"/>
  <c r="J296" i="8"/>
  <c r="K296" i="8"/>
  <c r="L296" i="8"/>
  <c r="J297" i="8"/>
  <c r="L297" i="8" s="1"/>
  <c r="K297" i="8"/>
  <c r="J298" i="8"/>
  <c r="L298" i="8" s="1"/>
  <c r="K298" i="8"/>
  <c r="J299" i="8"/>
  <c r="K299" i="8"/>
  <c r="L299" i="8"/>
  <c r="J300" i="8"/>
  <c r="K300" i="8"/>
  <c r="J301" i="8"/>
  <c r="K301" i="8"/>
  <c r="L301" i="8"/>
  <c r="J302" i="8"/>
  <c r="K302" i="8"/>
  <c r="L302" i="8"/>
  <c r="J303" i="8"/>
  <c r="L303" i="8" s="1"/>
  <c r="K303" i="8"/>
  <c r="J304" i="8"/>
  <c r="K304" i="8"/>
  <c r="L304" i="8" s="1"/>
  <c r="J305" i="8"/>
  <c r="K305" i="8"/>
  <c r="L305" i="8"/>
  <c r="J306" i="8"/>
  <c r="L306" i="8" s="1"/>
  <c r="K306" i="8"/>
  <c r="J307" i="8"/>
  <c r="L307" i="8" s="1"/>
  <c r="K307" i="8"/>
  <c r="J308" i="8"/>
  <c r="K308" i="8"/>
  <c r="J309" i="8"/>
  <c r="L309" i="8" s="1"/>
  <c r="K309" i="8"/>
  <c r="J310" i="8"/>
  <c r="L310" i="8" s="1"/>
  <c r="K310" i="8"/>
  <c r="J311" i="8"/>
  <c r="K311" i="8"/>
  <c r="L311" i="8"/>
  <c r="J312" i="8"/>
  <c r="K312" i="8"/>
  <c r="L312" i="8"/>
  <c r="J313" i="8"/>
  <c r="K313" i="8"/>
  <c r="L313" i="8"/>
  <c r="J314" i="8"/>
  <c r="K314" i="8"/>
  <c r="J315" i="8"/>
  <c r="L315" i="8" s="1"/>
  <c r="K315" i="8"/>
  <c r="J316" i="8"/>
  <c r="L316" i="8" s="1"/>
  <c r="K316" i="8"/>
  <c r="J317" i="8"/>
  <c r="K317" i="8"/>
  <c r="L317" i="8"/>
  <c r="J318" i="8"/>
  <c r="L318" i="8" s="1"/>
  <c r="K318" i="8"/>
  <c r="J319" i="8"/>
  <c r="K319" i="8"/>
  <c r="L319" i="8"/>
  <c r="J320" i="8"/>
  <c r="K320" i="8"/>
  <c r="L320" i="8"/>
  <c r="J321" i="8"/>
  <c r="K321" i="8"/>
  <c r="L321" i="8" s="1"/>
  <c r="J322" i="8"/>
  <c r="K322" i="8"/>
  <c r="J323" i="8"/>
  <c r="K323" i="8"/>
  <c r="L323" i="8"/>
  <c r="J324" i="8"/>
  <c r="K324" i="8"/>
  <c r="J325" i="8"/>
  <c r="K325" i="8"/>
  <c r="L325" i="8"/>
  <c r="J326" i="8"/>
  <c r="K326" i="8"/>
  <c r="L326" i="8"/>
  <c r="J327" i="8"/>
  <c r="K327" i="8"/>
  <c r="L327" i="8"/>
  <c r="J328" i="8"/>
  <c r="K328" i="8"/>
  <c r="L328" i="8"/>
  <c r="J329" i="8"/>
  <c r="L329" i="8" s="1"/>
  <c r="K329" i="8"/>
  <c r="J330" i="8"/>
  <c r="L330" i="8" s="1"/>
  <c r="K330" i="8"/>
  <c r="J331" i="8"/>
  <c r="K331" i="8"/>
  <c r="L331" i="8"/>
  <c r="J332" i="8"/>
  <c r="K332" i="8"/>
  <c r="J333" i="8"/>
  <c r="K333" i="8"/>
  <c r="L333" i="8"/>
  <c r="J334" i="8"/>
  <c r="K334" i="8"/>
  <c r="L334" i="8"/>
  <c r="J335" i="8"/>
  <c r="L335" i="8" s="1"/>
  <c r="K335" i="8"/>
  <c r="J336" i="8"/>
  <c r="K336" i="8"/>
  <c r="L336" i="8" s="1"/>
  <c r="J337" i="8"/>
  <c r="K337" i="8"/>
  <c r="L337" i="8"/>
  <c r="J338" i="8"/>
  <c r="L338" i="8" s="1"/>
  <c r="K338" i="8"/>
  <c r="J339" i="8"/>
  <c r="L339" i="8" s="1"/>
  <c r="K339" i="8"/>
  <c r="J340" i="8"/>
  <c r="K340" i="8"/>
  <c r="J341" i="8"/>
  <c r="L341" i="8" s="1"/>
  <c r="K341" i="8"/>
  <c r="J342" i="8"/>
  <c r="L342" i="8" s="1"/>
  <c r="K342" i="8"/>
  <c r="J343" i="8"/>
  <c r="K343" i="8"/>
  <c r="L343" i="8"/>
  <c r="J344" i="8"/>
  <c r="K344" i="8"/>
  <c r="L344" i="8"/>
  <c r="J345" i="8"/>
  <c r="K345" i="8"/>
  <c r="L345" i="8"/>
  <c r="J346" i="8"/>
  <c r="K346" i="8"/>
  <c r="J347" i="8"/>
  <c r="L347" i="8" s="1"/>
  <c r="K347" i="8"/>
  <c r="J348" i="8"/>
  <c r="L348" i="8" s="1"/>
  <c r="K348" i="8"/>
  <c r="J349" i="8"/>
  <c r="K349" i="8"/>
  <c r="L349" i="8"/>
  <c r="J350" i="8"/>
  <c r="L350" i="8" s="1"/>
  <c r="K350" i="8"/>
  <c r="J351" i="8"/>
  <c r="K351" i="8"/>
  <c r="L351" i="8"/>
  <c r="J352" i="8"/>
  <c r="K352" i="8"/>
  <c r="L352" i="8"/>
  <c r="J353" i="8"/>
  <c r="K353" i="8"/>
  <c r="L353" i="8" s="1"/>
  <c r="J354" i="8"/>
  <c r="K354" i="8"/>
  <c r="J355" i="8"/>
  <c r="K355" i="8"/>
  <c r="L355" i="8"/>
  <c r="J356" i="8"/>
  <c r="K356" i="8"/>
  <c r="J357" i="8"/>
  <c r="K357" i="8"/>
  <c r="L357" i="8"/>
  <c r="J358" i="8"/>
  <c r="K358" i="8"/>
  <c r="L358" i="8"/>
  <c r="J359" i="8"/>
  <c r="K359" i="8"/>
  <c r="L359" i="8"/>
  <c r="J360" i="8"/>
  <c r="K360" i="8"/>
  <c r="L360" i="8"/>
  <c r="J361" i="8"/>
  <c r="L361" i="8" s="1"/>
  <c r="K361" i="8"/>
  <c r="J362" i="8"/>
  <c r="L362" i="8" s="1"/>
  <c r="K362" i="8"/>
  <c r="J363" i="8"/>
  <c r="K363" i="8"/>
  <c r="L363" i="8"/>
  <c r="J364" i="8"/>
  <c r="K364" i="8"/>
  <c r="J365" i="8"/>
  <c r="K365" i="8"/>
  <c r="L365" i="8"/>
  <c r="J366" i="8"/>
  <c r="K366" i="8"/>
  <c r="L366" i="8"/>
  <c r="J367" i="8"/>
  <c r="L367" i="8" s="1"/>
  <c r="K367" i="8"/>
  <c r="R8" i="8" s="1"/>
  <c r="J368" i="8"/>
  <c r="K368" i="8"/>
  <c r="L368" i="8" s="1"/>
  <c r="J369" i="8"/>
  <c r="K369" i="8"/>
  <c r="R7" i="8" s="1"/>
  <c r="L369" i="8"/>
  <c r="K2" i="8" l="1"/>
  <c r="L356" i="8"/>
  <c r="L324" i="8"/>
  <c r="L292" i="8"/>
  <c r="L260" i="8"/>
  <c r="L212" i="8"/>
  <c r="S8" i="8"/>
  <c r="L364" i="8"/>
  <c r="L332" i="8"/>
  <c r="L300" i="8"/>
  <c r="L196" i="8"/>
  <c r="L268" i="8"/>
  <c r="J2" i="8"/>
  <c r="L314" i="8"/>
  <c r="L340" i="8"/>
  <c r="L244" i="8"/>
  <c r="R4" i="8"/>
  <c r="R3" i="8"/>
  <c r="R5" i="8" s="1"/>
  <c r="R10" i="8" s="1"/>
  <c r="L354" i="8"/>
  <c r="L322" i="8"/>
  <c r="L290" i="8"/>
  <c r="L258" i="8"/>
  <c r="L204" i="8"/>
  <c r="L164" i="8"/>
  <c r="L148" i="8"/>
  <c r="L132" i="8"/>
  <c r="L116" i="8"/>
  <c r="L100" i="8"/>
  <c r="L84" i="8"/>
  <c r="L68" i="8"/>
  <c r="L52" i="8"/>
  <c r="L36" i="8"/>
  <c r="L20" i="8"/>
  <c r="S4" i="8" s="1"/>
  <c r="S7" i="8"/>
  <c r="P5" i="8"/>
  <c r="P10" i="8" s="1"/>
  <c r="L346" i="8"/>
  <c r="L282" i="8"/>
  <c r="L250" i="8"/>
  <c r="L220" i="8"/>
  <c r="L308" i="8"/>
  <c r="L276" i="8"/>
  <c r="L180" i="8"/>
  <c r="S3" i="8" l="1"/>
  <c r="L2" i="8"/>
  <c r="S5" i="8" l="1"/>
  <c r="S10" i="8" s="1"/>
  <c r="S13" i="8"/>
</calcChain>
</file>

<file path=xl/sharedStrings.xml><?xml version="1.0" encoding="utf-8"?>
<sst xmlns="http://schemas.openxmlformats.org/spreadsheetml/2006/main" count="400" uniqueCount="390">
  <si>
    <t>Counterparty</t>
  </si>
  <si>
    <t>CPID</t>
  </si>
  <si>
    <t>Financial</t>
  </si>
  <si>
    <t>Physical</t>
  </si>
  <si>
    <t>Term Date</t>
  </si>
  <si>
    <t>Total MTM</t>
  </si>
  <si>
    <t>Total Annuity</t>
  </si>
  <si>
    <t>Total Value</t>
  </si>
  <si>
    <t>Financial MTM</t>
  </si>
  <si>
    <t>Financial Annuity</t>
  </si>
  <si>
    <t>Physical MTM</t>
  </si>
  <si>
    <t>Physical Annuity</t>
  </si>
  <si>
    <t>In the Money</t>
  </si>
  <si>
    <t>Out of the Money</t>
  </si>
  <si>
    <t>Adjusted Total</t>
  </si>
  <si>
    <t>Top 50 by MTM</t>
  </si>
  <si>
    <t>Count of Term Date</t>
  </si>
  <si>
    <t>Distribution of Termination Dates</t>
  </si>
  <si>
    <t>All Counterparties</t>
  </si>
  <si>
    <t>*MAHONIALTD</t>
  </si>
  <si>
    <t>*AMERPUBENE</t>
  </si>
  <si>
    <t>prepays</t>
  </si>
  <si>
    <t>ADAMSRESMAR</t>
  </si>
  <si>
    <t>AEC-OIL&amp;GAS</t>
  </si>
  <si>
    <t>AECMAR</t>
  </si>
  <si>
    <t>AECMARUSA</t>
  </si>
  <si>
    <t>AEPENESER</t>
  </si>
  <si>
    <t>AESNEWENE</t>
  </si>
  <si>
    <t>AGAVEENECOM</t>
  </si>
  <si>
    <t>AIGENETRA</t>
  </si>
  <si>
    <t>ALABAMAGASCOR</t>
  </si>
  <si>
    <t>ALCOA</t>
  </si>
  <si>
    <t>ALLEGHENENESUP</t>
  </si>
  <si>
    <t>ALLIANCEENERGY</t>
  </si>
  <si>
    <t>AMERADA</t>
  </si>
  <si>
    <t>AMERADAHESCOM</t>
  </si>
  <si>
    <t>AMERENSERCOM</t>
  </si>
  <si>
    <t>AMERICANASS200</t>
  </si>
  <si>
    <t>AMERPUBENE</t>
  </si>
  <si>
    <t>ANADARKOPETCOR</t>
  </si>
  <si>
    <t>ANDERSONEXPL</t>
  </si>
  <si>
    <t>APS</t>
  </si>
  <si>
    <t>AQUILA RISK</t>
  </si>
  <si>
    <t>AQUILA</t>
  </si>
  <si>
    <t>AQUILACANCOR</t>
  </si>
  <si>
    <t>AQUILADALMARLP</t>
  </si>
  <si>
    <t>AQUILAMERSERINT</t>
  </si>
  <si>
    <t>ASPECTRESLLC</t>
  </si>
  <si>
    <t>AVISTACORP</t>
  </si>
  <si>
    <t>AVISTAENE</t>
  </si>
  <si>
    <t>BANKAMENAT</t>
  </si>
  <si>
    <t>BANKMONTREALCAN</t>
  </si>
  <si>
    <t>BANKONENAT</t>
  </si>
  <si>
    <t>BARCLAYS_BANK</t>
  </si>
  <si>
    <t>BERRYPETCO</t>
  </si>
  <si>
    <t>BLACKSTOMIN</t>
  </si>
  <si>
    <t>BNPPARIBAS</t>
  </si>
  <si>
    <t>BONNEVILLE</t>
  </si>
  <si>
    <t>BOONVILLENATGAS</t>
  </si>
  <si>
    <t>BOSTON</t>
  </si>
  <si>
    <t>BPCANENECOM</t>
  </si>
  <si>
    <t>BPCANENEMAR</t>
  </si>
  <si>
    <t>BPCORNORAME</t>
  </si>
  <si>
    <t>BPENERGYCO</t>
  </si>
  <si>
    <t>BRAVONATRES</t>
  </si>
  <si>
    <t>BROOKLYN</t>
  </si>
  <si>
    <t>BURLINGTON RES</t>
  </si>
  <si>
    <t>BURLINGTRESTRA</t>
  </si>
  <si>
    <t>C&amp;LPET</t>
  </si>
  <si>
    <t>CACTUSHYDIIILP</t>
  </si>
  <si>
    <t>CALIFORNENEHUB</t>
  </si>
  <si>
    <t>CALLON-PET</t>
  </si>
  <si>
    <t>CALPINEENESER</t>
  </si>
  <si>
    <t>CALPINEPROSER</t>
  </si>
  <si>
    <t>CANADIANNATRES</t>
  </si>
  <si>
    <t>CANANATRES</t>
  </si>
  <si>
    <t>CARGILL</t>
  </si>
  <si>
    <t>CARGILLENEA D</t>
  </si>
  <si>
    <t>CARGILLENETRA</t>
  </si>
  <si>
    <t>CASCADENATGASCO</t>
  </si>
  <si>
    <t>CASTLEPOWLLC</t>
  </si>
  <si>
    <t>CATEQUILPARLP</t>
  </si>
  <si>
    <t>CATEQUILPARLTD</t>
  </si>
  <si>
    <t>CENEXHARSTA</t>
  </si>
  <si>
    <t>CENTRALHUDSON</t>
  </si>
  <si>
    <t>CENTRALILLLIGCO</t>
  </si>
  <si>
    <t>CHASEMANBANCOR</t>
  </si>
  <si>
    <t>CIBC</t>
  </si>
  <si>
    <t>CINERGYMARTRA</t>
  </si>
  <si>
    <t>CITIBANK</t>
  </si>
  <si>
    <t>CITIZENSCOMCO</t>
  </si>
  <si>
    <t>CITY OF MESA</t>
  </si>
  <si>
    <t>CLECOMARAND</t>
  </si>
  <si>
    <t>CMSFIESER</t>
  </si>
  <si>
    <t>CMSMARSERTRA</t>
  </si>
  <si>
    <t>COASTENEGRO</t>
  </si>
  <si>
    <t>COENERGYTRA</t>
  </si>
  <si>
    <t>COLLINS-T</t>
  </si>
  <si>
    <t>COMPANIAMINAUT</t>
  </si>
  <si>
    <t>CONAGRTRAGROINC</t>
  </si>
  <si>
    <t>CONECTIVENESUP</t>
  </si>
  <si>
    <t>CONOCO</t>
  </si>
  <si>
    <t>CONOCOCANENE</t>
  </si>
  <si>
    <t>CONSOLIDEDIENE</t>
  </si>
  <si>
    <t>CONSOLIDEDISOL</t>
  </si>
  <si>
    <t>CONSUMERS</t>
  </si>
  <si>
    <t>CONTOURENECO</t>
  </si>
  <si>
    <t>COOK</t>
  </si>
  <si>
    <t>COPAMEXSA</t>
  </si>
  <si>
    <t>CORALENECAN</t>
  </si>
  <si>
    <t>CORALENEHOL</t>
  </si>
  <si>
    <t>CORALENERES</t>
  </si>
  <si>
    <t>CORNERSTPROL P</t>
  </si>
  <si>
    <t>COSTEEL</t>
  </si>
  <si>
    <t>CREDITSUIFIN</t>
  </si>
  <si>
    <t>CRESTARENEMAR</t>
  </si>
  <si>
    <t>CROSSOILREF</t>
  </si>
  <si>
    <t>CROSSTEXENESER</t>
  </si>
  <si>
    <t>CROSSTIMBERS</t>
  </si>
  <si>
    <t>CUMBERLAVALRES</t>
  </si>
  <si>
    <t>DENBURYRES</t>
  </si>
  <si>
    <t>DEUTSCHEBANAKT</t>
  </si>
  <si>
    <t>DEUTSHCEBANAG</t>
  </si>
  <si>
    <t>DIRECT ENERGY</t>
  </si>
  <si>
    <t>DOMFIESER</t>
  </si>
  <si>
    <t>DOMINIONEXPPRO</t>
  </si>
  <si>
    <t>DUKEENEFUELLC</t>
  </si>
  <si>
    <t>DUKEENEMARLTD</t>
  </si>
  <si>
    <t>DUKEENEMER</t>
  </si>
  <si>
    <t>DUKEENENGLLP</t>
  </si>
  <si>
    <t>DUKEENETRA</t>
  </si>
  <si>
    <t>DUKEFSVCMAR</t>
  </si>
  <si>
    <t>DYNEGYCAN</t>
  </si>
  <si>
    <t>DYNEGYCANMAR</t>
  </si>
  <si>
    <t>DYNEGYMARAND</t>
  </si>
  <si>
    <t>EASTNMNATGASASS</t>
  </si>
  <si>
    <t>EEXCORP</t>
  </si>
  <si>
    <t>EEXEPCO</t>
  </si>
  <si>
    <t>E.I.</t>
  </si>
  <si>
    <t>ELKRIVPUB</t>
  </si>
  <si>
    <t>ELMRIDEXP</t>
  </si>
  <si>
    <t>ELPASELECOM</t>
  </si>
  <si>
    <t>ELPASOMERLP</t>
  </si>
  <si>
    <t>EMPIREDISTELE</t>
  </si>
  <si>
    <t>ENBRIDGEMARUS</t>
  </si>
  <si>
    <t>ENCOREACQCOM</t>
  </si>
  <si>
    <t>ENERGENRESCOR</t>
  </si>
  <si>
    <t>ENERGYMARAD</t>
  </si>
  <si>
    <t>ENERGYUSA</t>
  </si>
  <si>
    <t>ENGAGEENECAN</t>
  </si>
  <si>
    <t>ENLINEENESOL</t>
  </si>
  <si>
    <t>ENTERGYKOCTRA</t>
  </si>
  <si>
    <t>EPRI</t>
  </si>
  <si>
    <t>EQUISTARCHEL P</t>
  </si>
  <si>
    <t>EQUIVATRACOM</t>
  </si>
  <si>
    <t>EXCORES</t>
  </si>
  <si>
    <t>EXTERNALGAS1W</t>
  </si>
  <si>
    <t>EXXONMOBGASMAR</t>
  </si>
  <si>
    <t>FERSINSAGISBRO</t>
  </si>
  <si>
    <t>FIBRASQUISA</t>
  </si>
  <si>
    <t>FIRSTENESOL</t>
  </si>
  <si>
    <t>FLORIDAGASUTI</t>
  </si>
  <si>
    <t>FLORIDASTATE</t>
  </si>
  <si>
    <t>FP&amp;L</t>
  </si>
  <si>
    <t>FPLENEPOW</t>
  </si>
  <si>
    <t>FRITO</t>
  </si>
  <si>
    <t>GLENCORELTD</t>
  </si>
  <si>
    <t>GREATRIVENE</t>
  </si>
  <si>
    <t>GRUPOIMSSA</t>
  </si>
  <si>
    <t>GRUPOPETSA</t>
  </si>
  <si>
    <t>GULFGAS</t>
  </si>
  <si>
    <t>HALLWOODENECOR</t>
  </si>
  <si>
    <t>HEARTLANENEGRO</t>
  </si>
  <si>
    <t>HEARTLANSTE</t>
  </si>
  <si>
    <t>HESSENETRA</t>
  </si>
  <si>
    <t>HOPEWELLCOGLIM</t>
  </si>
  <si>
    <t>HOUSTON EXPLOR</t>
  </si>
  <si>
    <t>HOUSTONENESER</t>
  </si>
  <si>
    <t>HOWELLPET</t>
  </si>
  <si>
    <t>HQENESER1</t>
  </si>
  <si>
    <t>HUBER-JM</t>
  </si>
  <si>
    <t>HUNTPETCOR</t>
  </si>
  <si>
    <t>IDACORPENECOR</t>
  </si>
  <si>
    <t>IDELPROSADE</t>
  </si>
  <si>
    <t>IGIRES</t>
  </si>
  <si>
    <t>INDIANAUTILI</t>
  </si>
  <si>
    <t>INTERCONRES</t>
  </si>
  <si>
    <t>IOWAELECX</t>
  </si>
  <si>
    <t>JARON</t>
  </si>
  <si>
    <t>JEFFERSOCOCCOU</t>
  </si>
  <si>
    <t>JOHNSMANINT</t>
  </si>
  <si>
    <t>JONAN</t>
  </si>
  <si>
    <t>JPMORGANCHABAN</t>
  </si>
  <si>
    <t>KAZTEXENEMAN</t>
  </si>
  <si>
    <t>KENNEDYOIL</t>
  </si>
  <si>
    <t>KERRMCGEENESER</t>
  </si>
  <si>
    <t>KERRMCGEROCMOU</t>
  </si>
  <si>
    <t>KEYSPANENECOR</t>
  </si>
  <si>
    <t>KINMORINC</t>
  </si>
  <si>
    <t>KONALTD</t>
  </si>
  <si>
    <t>KSTARVPPLP</t>
  </si>
  <si>
    <t>LAMINADODEBAR</t>
  </si>
  <si>
    <t>LGEENEMAR</t>
  </si>
  <si>
    <t>LOSANGELWATPOW</t>
  </si>
  <si>
    <t>LOUISDRECOR</t>
  </si>
  <si>
    <t>LOUISDREENESER</t>
  </si>
  <si>
    <t>MAHONIALTD</t>
  </si>
  <si>
    <t>MARATHON</t>
  </si>
  <si>
    <t>MARKWESTHYD</t>
  </si>
  <si>
    <t>MCELVAINOILGAS</t>
  </si>
  <si>
    <t>MCKENZIE LAND</t>
  </si>
  <si>
    <t>MERITENEPARVIII</t>
  </si>
  <si>
    <t>MERITPARLP</t>
  </si>
  <si>
    <t>MERRILL</t>
  </si>
  <si>
    <t>METROPOLATLRAP</t>
  </si>
  <si>
    <t>MEXICHEMSA</t>
  </si>
  <si>
    <t>MICHIGANCONGASC</t>
  </si>
  <si>
    <t>MIDAMERIENECO</t>
  </si>
  <si>
    <t>MIECO</t>
  </si>
  <si>
    <t>MINERALSMANSER</t>
  </si>
  <si>
    <t>MIRANTAMEENE</t>
  </si>
  <si>
    <t>MIRANTCANENE</t>
  </si>
  <si>
    <t>MORGAN</t>
  </si>
  <si>
    <t>MOUNTAINEERGASC</t>
  </si>
  <si>
    <t>MUDO</t>
  </si>
  <si>
    <t>MUNIGASAUTHMISS</t>
  </si>
  <si>
    <t>MXENERGYCOM</t>
  </si>
  <si>
    <t>NATIONALENEGRO</t>
  </si>
  <si>
    <t>NCENTRALOIL</t>
  </si>
  <si>
    <t>NEMAKSA</t>
  </si>
  <si>
    <t>NEXENMARKET</t>
  </si>
  <si>
    <t>NGENETRA</t>
  </si>
  <si>
    <t>NGTSLLC</t>
  </si>
  <si>
    <t>NICORENELLC</t>
  </si>
  <si>
    <t>NICORENELLC1</t>
  </si>
  <si>
    <t>NICORGASCOM</t>
  </si>
  <si>
    <t>NINEENESER</t>
  </si>
  <si>
    <t>NJR ENERGY</t>
  </si>
  <si>
    <t>NJRENESER</t>
  </si>
  <si>
    <t>NOBLEGASMARKET</t>
  </si>
  <si>
    <t>NORAMPAC</t>
  </si>
  <si>
    <t>NORTHCOAENE</t>
  </si>
  <si>
    <t>NORTHERNSTAPOWC</t>
  </si>
  <si>
    <t>NORTHWEST</t>
  </si>
  <si>
    <t>NPC</t>
  </si>
  <si>
    <t>NRGPOWMAR</t>
  </si>
  <si>
    <t>NUIENEBRO</t>
  </si>
  <si>
    <t>NYLONDEMEX</t>
  </si>
  <si>
    <t>NYPA</t>
  </si>
  <si>
    <t>OCCIDENTENEMAR</t>
  </si>
  <si>
    <t>OGEENERES</t>
  </si>
  <si>
    <t>OGLETHORPOW</t>
  </si>
  <si>
    <t>OLDWORIND</t>
  </si>
  <si>
    <t>ONEOKMARTRA</t>
  </si>
  <si>
    <t>ORMET</t>
  </si>
  <si>
    <t>OSPRAIEPORLTD</t>
  </si>
  <si>
    <t>PALOALTOCIT</t>
  </si>
  <si>
    <t>PANCANADENESER</t>
  </si>
  <si>
    <t>PANCANADIAN</t>
  </si>
  <si>
    <t>PARALANCO</t>
  </si>
  <si>
    <t>PASADENA</t>
  </si>
  <si>
    <t>PATINAOILGAS</t>
  </si>
  <si>
    <t>PCSNITFER</t>
  </si>
  <si>
    <t>PEPCOGASSER</t>
  </si>
  <si>
    <t>PETROCANHYD</t>
  </si>
  <si>
    <t>PETROGULCOR</t>
  </si>
  <si>
    <t>PETROUSLLC</t>
  </si>
  <si>
    <t>PG&amp;ECOR</t>
  </si>
  <si>
    <t>PGEENETRACAN</t>
  </si>
  <si>
    <t>PGEENETRAGAS</t>
  </si>
  <si>
    <t>PHIBROINC</t>
  </si>
  <si>
    <t>PHILADELGASWOR</t>
  </si>
  <si>
    <t>PHILLIPSPROCOM</t>
  </si>
  <si>
    <t>PIONEERNATRES</t>
  </si>
  <si>
    <t>PMITRADLTD</t>
  </si>
  <si>
    <t>POCOMAR</t>
  </si>
  <si>
    <t>POLYKRONSADE</t>
  </si>
  <si>
    <t>POWERGASMAR</t>
  </si>
  <si>
    <t>PPL E</t>
  </si>
  <si>
    <t>PRAXAIR</t>
  </si>
  <si>
    <t>PRIMAENECOR</t>
  </si>
  <si>
    <t>PRIMARYNATRES</t>
  </si>
  <si>
    <t>PRIORENECOR</t>
  </si>
  <si>
    <t>PRISMGASSYS</t>
  </si>
  <si>
    <t>PROCGA</t>
  </si>
  <si>
    <t>PSEGENERES</t>
  </si>
  <si>
    <t>PTEH</t>
  </si>
  <si>
    <t>PUBSERCOLORADO</t>
  </si>
  <si>
    <t>PUGETSOUENE</t>
  </si>
  <si>
    <t>PURERESLP</t>
  </si>
  <si>
    <t>QUESTARENETRA</t>
  </si>
  <si>
    <t>RALACOVEN</t>
  </si>
  <si>
    <t>RELIANTENEENT</t>
  </si>
  <si>
    <t>RELIANTENESER</t>
  </si>
  <si>
    <t>RELIANTENESER1</t>
  </si>
  <si>
    <t>RETEX</t>
  </si>
  <si>
    <t>RICELANDPETCOM</t>
  </si>
  <si>
    <t>RICHARDSENEMAR</t>
  </si>
  <si>
    <t>RICHNERCE</t>
  </si>
  <si>
    <t>RILEYSCOGAS</t>
  </si>
  <si>
    <t>RLAC</t>
  </si>
  <si>
    <t>ROYALBANKCAN</t>
  </si>
  <si>
    <t>ROYSTERCLA</t>
  </si>
  <si>
    <t>SAMEDAN</t>
  </si>
  <si>
    <t>SAMSONINVCOM</t>
  </si>
  <si>
    <t>SANCHEZOILGAS</t>
  </si>
  <si>
    <t>SAPIENTENECOR</t>
  </si>
  <si>
    <t>SCANAENGRY</t>
  </si>
  <si>
    <t>SELECTENE</t>
  </si>
  <si>
    <t>SELECTENENEW</t>
  </si>
  <si>
    <t>SEMPRAENESOLU</t>
  </si>
  <si>
    <t>SEMPRAENETRA</t>
  </si>
  <si>
    <t>SENECA-RES-CORP</t>
  </si>
  <si>
    <t>SEQUENTENEMANLP</t>
  </si>
  <si>
    <t>SEVIERCOUNTY</t>
  </si>
  <si>
    <t>SITHEENE</t>
  </si>
  <si>
    <t>SMITHBARAAAENE</t>
  </si>
  <si>
    <t>SMURFITSTOCON</t>
  </si>
  <si>
    <t>SOCAL</t>
  </si>
  <si>
    <t>SOCIETE</t>
  </si>
  <si>
    <t>SOUTHERNCOMSER</t>
  </si>
  <si>
    <t>SOUTHERNNATGAS</t>
  </si>
  <si>
    <t>SOUTHERNNATGASC</t>
  </si>
  <si>
    <t>SOUTHFLONATGAS</t>
  </si>
  <si>
    <t>SOUTHJERRES</t>
  </si>
  <si>
    <t>SPRAGUEENECOR</t>
  </si>
  <si>
    <t>STATESTRBAN</t>
  </si>
  <si>
    <t>STEVENSOILAND</t>
  </si>
  <si>
    <t>ST.MARY LAND</t>
  </si>
  <si>
    <t>STMARYSPRO</t>
  </si>
  <si>
    <t>STONEVILLE</t>
  </si>
  <si>
    <t>SUMMITENELLC</t>
  </si>
  <si>
    <t>SUPERIOR</t>
  </si>
  <si>
    <t>SWIFT</t>
  </si>
  <si>
    <t>SWISSREFIN</t>
  </si>
  <si>
    <t>TENASKA</t>
  </si>
  <si>
    <t>TENASKAIII</t>
  </si>
  <si>
    <t>TENNESSEENEACQ</t>
  </si>
  <si>
    <t>TERRANITLIM</t>
  </si>
  <si>
    <t>TEXACOGASMKT</t>
  </si>
  <si>
    <t>TEXACOINC</t>
  </si>
  <si>
    <t>TEXASGENLAND</t>
  </si>
  <si>
    <t>TEXEXENEPAR</t>
  </si>
  <si>
    <t>TEXICAN</t>
  </si>
  <si>
    <t>TEXLAENEMAN</t>
  </si>
  <si>
    <t>THERMO</t>
  </si>
  <si>
    <t>THIELEKAOCOM</t>
  </si>
  <si>
    <t>TIGERNATGAS</t>
  </si>
  <si>
    <t>TORCHENETM</t>
  </si>
  <si>
    <t>TORONTODOMBANK</t>
  </si>
  <si>
    <t>TOTALFINAELFGAS</t>
  </si>
  <si>
    <t>TRACTEBEENEMAR</t>
  </si>
  <si>
    <t>TRANSAENEMARUS</t>
  </si>
  <si>
    <t>TRANSCANADA</t>
  </si>
  <si>
    <t>TRANSCANENEMAR</t>
  </si>
  <si>
    <t>TRANSCANGASSERD</t>
  </si>
  <si>
    <t>TRANSCANGASSERI</t>
  </si>
  <si>
    <t>TRCOPECOM</t>
  </si>
  <si>
    <t>TRIGENENERGY</t>
  </si>
  <si>
    <t>TRIGENNASENE</t>
  </si>
  <si>
    <t>TRISTARGASMARCO</t>
  </si>
  <si>
    <t>TUDORBVIGLO1</t>
  </si>
  <si>
    <t>TUDORPROTRA</t>
  </si>
  <si>
    <t>TXUENETRACOM</t>
  </si>
  <si>
    <t>TXUENETRCANL</t>
  </si>
  <si>
    <t>UNITEDTECCOR</t>
  </si>
  <si>
    <t>UNIVEXSA</t>
  </si>
  <si>
    <t>UNOCAL</t>
  </si>
  <si>
    <t>USBRICK</t>
  </si>
  <si>
    <t>UTILICORP</t>
  </si>
  <si>
    <t>VASTARGAS</t>
  </si>
  <si>
    <t>VENOCO</t>
  </si>
  <si>
    <t>VIRGINIAPOWENE</t>
  </si>
  <si>
    <t>VITOL S.A.</t>
  </si>
  <si>
    <t>VITOLCAPMAN</t>
  </si>
  <si>
    <t>VITROCORSA</t>
  </si>
  <si>
    <t>WESTERNGASRESO</t>
  </si>
  <si>
    <t>WESTERNRES</t>
  </si>
  <si>
    <t>WESTPORTOILGAS</t>
  </si>
  <si>
    <t>WEXFORDSPEINV</t>
  </si>
  <si>
    <t>WILLIAMS-CLAY</t>
  </si>
  <si>
    <t>WILLIAMSENEMAR</t>
  </si>
  <si>
    <t>WILLIAMSPRORMT</t>
  </si>
  <si>
    <t>WINCUPHOL</t>
  </si>
  <si>
    <t>WISCONP&amp;L</t>
  </si>
  <si>
    <t>WOODWARDMARL L</t>
  </si>
  <si>
    <t>WPSENGRYSVC</t>
  </si>
  <si>
    <t>XTOENEINC</t>
  </si>
  <si>
    <t>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</si>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</sst>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$&quot;#,##0;[Red]\-&quot;$&quot;#,##0"/>
  </numFmts>
  <fonts count="6" x14ac:knownFonts="1"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0"/>
      <color indexed="1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</fills>
  <borders count="2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 style="medium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pivotButton="1" applyBorder="1"/>
    <xf numFmtId="0" fontId="0" fillId="0" borderId="2" xfId="0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NumberFormat="1" applyBorder="1"/>
    <xf numFmtId="165" fontId="1" fillId="0" borderId="0" xfId="0" applyNumberFormat="1" applyFont="1"/>
    <xf numFmtId="165" fontId="0" fillId="0" borderId="0" xfId="0" applyNumberFormat="1"/>
    <xf numFmtId="0" fontId="1" fillId="2" borderId="5" xfId="0" applyFont="1" applyFill="1" applyBorder="1" applyAlignment="1">
      <alignment horizontal="right"/>
    </xf>
    <xf numFmtId="165" fontId="1" fillId="2" borderId="5" xfId="0" applyNumberFormat="1" applyFont="1" applyFill="1" applyBorder="1" applyAlignment="1">
      <alignment horizontal="right"/>
    </xf>
    <xf numFmtId="0" fontId="1" fillId="0" borderId="0" xfId="0" applyFont="1" applyAlignment="1">
      <alignment horizontal="center"/>
    </xf>
    <xf numFmtId="0" fontId="1" fillId="2" borderId="6" xfId="0" applyFont="1" applyFill="1" applyBorder="1" applyAlignment="1">
      <alignment horizontal="center"/>
    </xf>
    <xf numFmtId="14" fontId="3" fillId="0" borderId="7" xfId="0" applyNumberFormat="1" applyFon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165" fontId="1" fillId="2" borderId="10" xfId="0" applyNumberFormat="1" applyFont="1" applyFill="1" applyBorder="1" applyAlignment="1">
      <alignment horizontal="right"/>
    </xf>
    <xf numFmtId="0" fontId="1" fillId="2" borderId="6" xfId="0" applyFont="1" applyFill="1" applyBorder="1" applyAlignment="1">
      <alignment horizontal="right"/>
    </xf>
    <xf numFmtId="165" fontId="0" fillId="0" borderId="11" xfId="0" applyNumberFormat="1" applyBorder="1"/>
    <xf numFmtId="165" fontId="0" fillId="0" borderId="7" xfId="0" applyNumberFormat="1" applyBorder="1"/>
    <xf numFmtId="165" fontId="1" fillId="2" borderId="6" xfId="0" applyNumberFormat="1" applyFont="1" applyFill="1" applyBorder="1" applyAlignment="1">
      <alignment horizontal="right"/>
    </xf>
    <xf numFmtId="0" fontId="1" fillId="2" borderId="10" xfId="0" applyFont="1" applyFill="1" applyBorder="1" applyAlignment="1">
      <alignment horizontal="right"/>
    </xf>
    <xf numFmtId="0" fontId="1" fillId="2" borderId="12" xfId="0" applyFont="1" applyFill="1" applyBorder="1"/>
    <xf numFmtId="165" fontId="0" fillId="3" borderId="11" xfId="0" applyNumberFormat="1" applyFill="1" applyBorder="1"/>
    <xf numFmtId="165" fontId="0" fillId="3" borderId="0" xfId="0" applyNumberFormat="1" applyFill="1" applyBorder="1"/>
    <xf numFmtId="165" fontId="0" fillId="3" borderId="7" xfId="0" applyNumberFormat="1" applyFill="1" applyBorder="1"/>
    <xf numFmtId="0" fontId="1" fillId="2" borderId="13" xfId="0" applyFont="1" applyFill="1" applyBorder="1" applyAlignment="1">
      <alignment horizontal="right"/>
    </xf>
    <xf numFmtId="165" fontId="0" fillId="0" borderId="14" xfId="0" applyNumberFormat="1" applyBorder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Border="1" applyAlignment="1">
      <alignment horizontal="right"/>
    </xf>
    <xf numFmtId="0" fontId="3" fillId="0" borderId="0" xfId="0" applyFont="1" applyBorder="1" applyAlignment="1">
      <alignment horizontal="right"/>
    </xf>
    <xf numFmtId="165" fontId="3" fillId="0" borderId="15" xfId="0" applyNumberFormat="1" applyFont="1" applyBorder="1" applyAlignment="1">
      <alignment horizontal="right"/>
    </xf>
    <xf numFmtId="165" fontId="3" fillId="0" borderId="16" xfId="0" applyNumberFormat="1" applyFont="1" applyBorder="1" applyAlignment="1">
      <alignment horizontal="right"/>
    </xf>
    <xf numFmtId="165" fontId="3" fillId="0" borderId="17" xfId="0" applyNumberFormat="1" applyFont="1" applyBorder="1" applyAlignment="1">
      <alignment horizontal="right"/>
    </xf>
    <xf numFmtId="165" fontId="0" fillId="0" borderId="18" xfId="0" applyNumberFormat="1" applyBorder="1" applyAlignment="1">
      <alignment horizontal="right"/>
    </xf>
    <xf numFmtId="165" fontId="0" fillId="0" borderId="19" xfId="0" applyNumberFormat="1" applyBorder="1" applyAlignment="1">
      <alignment horizontal="right"/>
    </xf>
    <xf numFmtId="165" fontId="0" fillId="0" borderId="20" xfId="0" applyNumberFormat="1" applyBorder="1" applyAlignment="1">
      <alignment horizontal="right"/>
    </xf>
    <xf numFmtId="0" fontId="1" fillId="2" borderId="15" xfId="0" applyFont="1" applyFill="1" applyBorder="1" applyAlignment="1">
      <alignment horizontal="right"/>
    </xf>
    <xf numFmtId="0" fontId="1" fillId="2" borderId="16" xfId="0" applyFont="1" applyFill="1" applyBorder="1" applyAlignment="1">
      <alignment horizontal="right"/>
    </xf>
    <xf numFmtId="0" fontId="1" fillId="2" borderId="17" xfId="0" applyFont="1" applyFill="1" applyBorder="1" applyAlignment="1">
      <alignment horizontal="right"/>
    </xf>
    <xf numFmtId="0" fontId="1" fillId="2" borderId="15" xfId="0" applyFont="1" applyFill="1" applyBorder="1"/>
    <xf numFmtId="0" fontId="1" fillId="2" borderId="18" xfId="0" applyFont="1" applyFill="1" applyBorder="1"/>
    <xf numFmtId="0" fontId="1" fillId="2" borderId="21" xfId="0" applyFont="1" applyFill="1" applyBorder="1" applyAlignment="1">
      <alignment horizontal="right"/>
    </xf>
    <xf numFmtId="165" fontId="3" fillId="0" borderId="21" xfId="0" applyNumberFormat="1" applyFont="1" applyBorder="1" applyAlignment="1">
      <alignment horizontal="right"/>
    </xf>
    <xf numFmtId="165" fontId="0" fillId="0" borderId="22" xfId="0" applyNumberFormat="1" applyBorder="1" applyAlignment="1">
      <alignment horizontal="right"/>
    </xf>
    <xf numFmtId="165" fontId="3" fillId="0" borderId="18" xfId="0" applyNumberFormat="1" applyFont="1" applyBorder="1" applyAlignment="1">
      <alignment horizontal="right"/>
    </xf>
    <xf numFmtId="165" fontId="3" fillId="0" borderId="19" xfId="0" applyNumberFormat="1" applyFont="1" applyBorder="1" applyAlignment="1">
      <alignment horizontal="right"/>
    </xf>
    <xf numFmtId="165" fontId="3" fillId="0" borderId="22" xfId="0" applyNumberFormat="1" applyFont="1" applyBorder="1" applyAlignment="1">
      <alignment horizontal="right"/>
    </xf>
    <xf numFmtId="165" fontId="3" fillId="0" borderId="20" xfId="0" applyNumberFormat="1" applyFont="1" applyBorder="1" applyAlignment="1">
      <alignment horizontal="right"/>
    </xf>
    <xf numFmtId="165" fontId="0" fillId="0" borderId="23" xfId="0" applyNumberFormat="1" applyBorder="1"/>
    <xf numFmtId="165" fontId="0" fillId="0" borderId="24" xfId="0" applyNumberFormat="1" applyBorder="1"/>
    <xf numFmtId="0" fontId="1" fillId="2" borderId="25" xfId="0" applyFont="1" applyFill="1" applyBorder="1"/>
    <xf numFmtId="0" fontId="2" fillId="4" borderId="0" xfId="0" applyFont="1" applyFill="1" applyBorder="1"/>
    <xf numFmtId="165" fontId="4" fillId="0" borderId="0" xfId="0" applyNumberFormat="1" applyFont="1"/>
    <xf numFmtId="9" fontId="0" fillId="0" borderId="0" xfId="0" applyNumberFormat="1"/>
    <xf numFmtId="14" fontId="0" fillId="0" borderId="1" xfId="0" applyNumberFormat="1" applyBorder="1"/>
    <xf numFmtId="14" fontId="0" fillId="0" borderId="26" xfId="0" applyNumberFormat="1" applyBorder="1"/>
    <xf numFmtId="14" fontId="0" fillId="0" borderId="27" xfId="0" applyNumberFormat="1" applyBorder="1"/>
    <xf numFmtId="0" fontId="4" fillId="0" borderId="0" xfId="0" applyFont="1"/>
    <xf numFmtId="0" fontId="5" fillId="5" borderId="28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2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couch" refreshedDate="37362.352360532408" createdVersion="1" recordCount="366" upgradeOnRefresh="1">
  <cacheSource type="worksheet">
    <worksheetSource ref="C3:L369" sheet="Sheet3"/>
  </cacheSource>
  <cacheFields count="10">
    <cacheField name="Counterparty" numFmtId="0">
      <sharedItems/>
    </cacheField>
    <cacheField name="CPID" numFmtId="0">
      <sharedItems containsSemiMixedTypes="0" containsString="0" containsNumber="1" containsInteger="1" minValue="8" maxValue="200025"/>
    </cacheField>
    <cacheField name="Term Date" numFmtId="0">
      <sharedItems containsSemiMixedTypes="0" containsNonDate="0" containsDate="1" containsString="0" minDate="2001-11-21T00:00:00" maxDate="2002-03-21T00:00:00" count="35">
        <d v="2001-12-03T00:00:00"/>
        <d v="2001-12-20T00:00:00"/>
        <d v="2001-12-05T00:00:00"/>
        <d v="2001-12-04T00:00:00"/>
        <d v="2001-11-30T00:00:00"/>
        <d v="2002-02-26T00:00:00"/>
        <d v="2001-11-29T00:00:00"/>
        <d v="2001-12-06T00:00:00"/>
        <d v="2001-12-02T00:00:00"/>
        <d v="2001-12-10T00:00:00"/>
        <d v="2001-11-28T00:00:00"/>
        <d v="2002-01-17T00:00:00"/>
        <d v="2001-12-01T00:00:00"/>
        <d v="2001-12-14T00:00:00"/>
        <d v="2001-12-31T00:00:00"/>
        <d v="2002-03-20T00:00:00"/>
        <d v="2002-03-19T00:00:00"/>
        <d v="2002-01-30T00:00:00"/>
        <d v="2001-12-21T00:00:00"/>
        <d v="2001-12-18T00:00:00"/>
        <d v="2002-01-09T00:00:00"/>
        <d v="2002-02-01T00:00:00"/>
        <d v="2001-12-07T00:00:00"/>
        <d v="2001-11-27T00:00:00"/>
        <d v="2001-11-21T00:00:00"/>
        <d v="2002-01-02T00:00:00"/>
        <d v="2001-12-12T00:00:00"/>
        <d v="2001-12-17T00:00:00"/>
        <d v="2002-02-05T00:00:00"/>
        <d v="2001-12-11T00:00:00"/>
        <d v="2001-12-13T00:00:00"/>
        <d v="2002-02-22T00:00:00"/>
        <d v="2002-01-18T00:00:00"/>
        <d v="2001-12-19T00:00:00"/>
        <d v="2002-01-03T00:00:00"/>
      </sharedItems>
    </cacheField>
    <cacheField name="Financial MTM" numFmtId="0">
      <sharedItems containsString="0" containsBlank="1" containsNumber="1" containsInteger="1" minValue="-449165302" maxValue="296942579"/>
    </cacheField>
    <cacheField name="Financial Annuity" numFmtId="0">
      <sharedItems containsString="0" containsBlank="1" containsNumber="1" minValue="-163652109" maxValue="32939538" count="23">
        <m/>
        <n v="-163652109"/>
        <n v="2753750"/>
        <n v="-113293"/>
        <n v="89750"/>
        <n v="-200000"/>
        <n v="-1616477"/>
        <n v="32939538"/>
        <n v="27250"/>
        <n v="25005830"/>
        <n v="-1625300"/>
        <n v="22500"/>
        <n v="676200"/>
        <n v="954167.5"/>
        <n v="-5170833"/>
        <n v="-3470691"/>
        <n v="2620832.5"/>
        <n v="-15000"/>
        <n v="-1025192.06"/>
        <n v="-3556250"/>
        <n v="46250"/>
        <n v="-8736635"/>
        <n v="1003221"/>
      </sharedItems>
    </cacheField>
    <cacheField name="Physical MTM" numFmtId="0">
      <sharedItems containsString="0" containsBlank="1" containsNumber="1" containsInteger="1" minValue="-1376262244" maxValue="53211985"/>
    </cacheField>
    <cacheField name="Physical Annuity" numFmtId="0">
      <sharedItems containsString="0" containsBlank="1" containsNumber="1" minValue="-3045698" maxValue="10655891" count="24">
        <m/>
        <n v="1731488"/>
        <n v="70741"/>
        <n v="883184"/>
        <n v="482106"/>
        <n v="-366915"/>
        <n v="-15883.29"/>
        <n v="-15500"/>
        <n v="-53193.52"/>
        <n v="161824"/>
        <n v="653887"/>
        <n v="149233"/>
        <n v="8677"/>
        <n v="-15882.94"/>
        <n v="5983"/>
        <n v="5051"/>
        <n v="379831"/>
        <n v="795555"/>
        <n v="10655891"/>
        <n v="9842762"/>
        <n v="512884"/>
        <n v="-222003.08"/>
        <n v="89745"/>
        <n v="-3045698"/>
      </sharedItems>
    </cacheField>
    <cacheField name="Total MTM" numFmtId="0">
      <sharedItems containsSemiMixedTypes="0" containsString="0" containsNumber="1" containsInteger="1" minValue="-1376262244" maxValue="295320470"/>
    </cacheField>
    <cacheField name="Total Annuity" numFmtId="0">
      <sharedItems containsSemiMixedTypes="0" containsString="0" containsNumber="1" minValue="-163652109" maxValue="32939538"/>
    </cacheField>
    <cacheField name="Total Value" numFmtId="0">
      <sharedItems containsSemiMixedTypes="0" containsString="0" containsNumber="1" minValue="-1376262244" maxValue="29532047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gcouch" refreshedDate="37362.352392129629" createdVersion="1" recordCount="48" upgradeOnRefresh="1">
  <cacheSource type="worksheet">
    <worksheetSource ref="C3:L51" sheet="Sheet3"/>
  </cacheSource>
  <cacheFields count="10">
    <cacheField name="Counterparty" numFmtId="0">
      <sharedItems/>
    </cacheField>
    <cacheField name="CPID" numFmtId="0">
      <sharedItems containsSemiMixedTypes="0" containsString="0" containsNumber="1" containsInteger="1" minValue="155" maxValue="167043"/>
    </cacheField>
    <cacheField name="Term Date" numFmtId="0">
      <sharedItems containsSemiMixedTypes="0" containsNonDate="0" containsDate="1" containsString="0" minDate="2001-11-28T00:00:00" maxDate="2002-03-21T00:00:00" count="16">
        <d v="2001-12-03T00:00:00"/>
        <d v="2001-12-20T00:00:00"/>
        <d v="2001-12-05T00:00:00"/>
        <d v="2001-12-04T00:00:00"/>
        <d v="2001-11-30T00:00:00"/>
        <d v="2002-02-26T00:00:00"/>
        <d v="2001-11-29T00:00:00"/>
        <d v="2001-12-06T00:00:00"/>
        <d v="2001-12-02T00:00:00"/>
        <d v="2001-12-10T00:00:00"/>
        <d v="2001-11-28T00:00:00"/>
        <d v="2002-01-17T00:00:00"/>
        <d v="2001-12-01T00:00:00"/>
        <d v="2001-12-14T00:00:00"/>
        <d v="2001-12-31T00:00:00"/>
        <d v="2002-03-20T00:00:00"/>
      </sharedItems>
    </cacheField>
    <cacheField name="Financial MTM" numFmtId="0">
      <sharedItems containsString="0" containsBlank="1" containsNumber="1" containsInteger="1" minValue="-12226925" maxValue="296942579"/>
    </cacheField>
    <cacheField name="Financial Annuity" numFmtId="0">
      <sharedItems containsString="0" containsBlank="1" containsNumber="1" containsInteger="1" minValue="-163652109" maxValue="2753750" count="4">
        <m/>
        <n v="-163652109"/>
        <n v="2753750"/>
        <n v="-113293"/>
      </sharedItems>
    </cacheField>
    <cacheField name="Physical MTM" numFmtId="0">
      <sharedItems containsString="0" containsBlank="1" containsNumber="1" containsInteger="1" minValue="-1622109" maxValue="53211985" count="29">
        <n v="-1622109"/>
        <m/>
        <n v="-388"/>
        <n v="749712"/>
        <n v="-353999"/>
        <n v="353462"/>
        <n v="53211985"/>
        <n v="184217"/>
        <n v="-123637"/>
        <n v="44545888"/>
        <n v="51725477"/>
        <n v="-4650"/>
        <n v="29994551"/>
        <n v="463934"/>
        <n v="56357"/>
        <n v="18444"/>
        <n v="70209"/>
        <n v="46182"/>
        <n v="14127"/>
        <n v="15673105"/>
        <n v="14493868"/>
        <n v="5184"/>
        <n v="752420"/>
        <n v="505829"/>
        <n v="10614"/>
        <n v="87625"/>
        <n v="11749530"/>
        <n v="10746197"/>
        <n v="10647438"/>
      </sharedItems>
    </cacheField>
    <cacheField name="Physical Annuity" numFmtId="0">
      <sharedItems containsString="0" containsBlank="1" containsNumber="1" containsInteger="1" minValue="70741" maxValue="1731488" count="4">
        <m/>
        <n v="1731488"/>
        <n v="70741"/>
        <n v="883184"/>
      </sharedItems>
    </cacheField>
    <cacheField name="Total MTM" numFmtId="0">
      <sharedItems containsSemiMixedTypes="0" containsString="0" containsNumber="1" containsInteger="1" minValue="9223979" maxValue="295320470"/>
    </cacheField>
    <cacheField name="Total Annuity" numFmtId="0">
      <sharedItems containsSemiMixedTypes="0" containsString="0" containsNumber="1" containsInteger="1" minValue="-163652109" maxValue="2753750" count="7">
        <n v="0"/>
        <n v="-163652109"/>
        <n v="2753750"/>
        <n v="1731488"/>
        <n v="-113293"/>
        <n v="70741"/>
        <n v="883184"/>
      </sharedItems>
    </cacheField>
    <cacheField name="Total Value" numFmtId="0">
      <sharedItems containsSemiMixedTypes="0" containsString="0" containsNumber="1" containsInteger="1" minValue="-18657847" maxValue="29532047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66">
  <r>
    <s v="CALPINEENESER"/>
    <n v="79689"/>
    <x v="0"/>
    <n v="296942579"/>
    <x v="0"/>
    <n v="-1622109"/>
    <x v="0"/>
    <n v="295320470"/>
    <n v="0"/>
    <n v="295320470"/>
  </r>
  <r>
    <s v="JPMORGANCHABAN"/>
    <n v="154968"/>
    <x v="0"/>
    <n v="222534330"/>
    <x v="0"/>
    <m/>
    <x v="0"/>
    <n v="222534330"/>
    <n v="0"/>
    <n v="222534330"/>
  </r>
  <r>
    <s v="DYNEGYMARAND"/>
    <n v="61981"/>
    <x v="1"/>
    <n v="144994650"/>
    <x v="1"/>
    <n v="-388"/>
    <x v="0"/>
    <n v="144994262"/>
    <n v="-163652109"/>
    <n v="-18657847"/>
  </r>
  <r>
    <s v="CORALENEHOL"/>
    <n v="49747"/>
    <x v="2"/>
    <n v="135501265"/>
    <x v="0"/>
    <m/>
    <x v="0"/>
    <n v="135501265"/>
    <n v="0"/>
    <n v="135501265"/>
  </r>
  <r>
    <s v="DUKEENETRA"/>
    <n v="54979"/>
    <x v="3"/>
    <n v="111782844"/>
    <x v="0"/>
    <n v="749712"/>
    <x v="0"/>
    <n v="112532556"/>
    <n v="0"/>
    <n v="112532556"/>
  </r>
  <r>
    <s v="SEMPRAENETRA"/>
    <n v="57508"/>
    <x v="4"/>
    <n v="94050829"/>
    <x v="2"/>
    <n v="-353999"/>
    <x v="0"/>
    <n v="93696830"/>
    <n v="2753750"/>
    <n v="96450580"/>
  </r>
  <r>
    <s v="TXUENETRACOM"/>
    <n v="167043"/>
    <x v="5"/>
    <n v="92795763"/>
    <x v="0"/>
    <n v="353462"/>
    <x v="0"/>
    <n v="93149225"/>
    <n v="0"/>
    <n v="93149225"/>
  </r>
  <r>
    <s v="AIGENETRA"/>
    <n v="93526"/>
    <x v="3"/>
    <n v="58884436"/>
    <x v="0"/>
    <m/>
    <x v="0"/>
    <n v="58884436"/>
    <n v="0"/>
    <n v="58884436"/>
  </r>
  <r>
    <s v="PSEGENERES"/>
    <n v="84074"/>
    <x v="6"/>
    <n v="57011957"/>
    <x v="0"/>
    <m/>
    <x v="0"/>
    <n v="57011957"/>
    <n v="0"/>
    <n v="57011957"/>
  </r>
  <r>
    <s v="TRANSCANADA"/>
    <n v="6223"/>
    <x v="4"/>
    <m/>
    <x v="0"/>
    <n v="53211985"/>
    <x v="0"/>
    <n v="53211985"/>
    <n v="0"/>
    <n v="53211985"/>
  </r>
  <r>
    <s v="RELIANTENESER"/>
    <n v="65268"/>
    <x v="7"/>
    <n v="50209299"/>
    <x v="0"/>
    <n v="184217"/>
    <x v="0"/>
    <n v="50393516"/>
    <n v="0"/>
    <n v="50393516"/>
  </r>
  <r>
    <s v="NOBLEGASMARKET"/>
    <n v="155"/>
    <x v="8"/>
    <n v="50062568"/>
    <x v="0"/>
    <n v="-123637"/>
    <x v="0"/>
    <n v="49938931"/>
    <n v="0"/>
    <n v="49938931"/>
  </r>
  <r>
    <s v="PUGETSOUENE"/>
    <n v="54279"/>
    <x v="0"/>
    <n v="43165707"/>
    <x v="0"/>
    <m/>
    <x v="0"/>
    <n v="43165707"/>
    <n v="0"/>
    <n v="43165707"/>
  </r>
  <r>
    <s v="FP&amp;L"/>
    <n v="1421"/>
    <x v="4"/>
    <n v="-2918310"/>
    <x v="0"/>
    <n v="44545888"/>
    <x v="1"/>
    <n v="41627578"/>
    <n v="1731488"/>
    <n v="43359066"/>
  </r>
  <r>
    <s v="XTOENEINC"/>
    <n v="4156"/>
    <x v="9"/>
    <n v="-12226925"/>
    <x v="0"/>
    <n v="51725477"/>
    <x v="0"/>
    <n v="39498552"/>
    <n v="0"/>
    <n v="39498552"/>
  </r>
  <r>
    <s v="CIBC"/>
    <n v="26038"/>
    <x v="0"/>
    <n v="33273200"/>
    <x v="0"/>
    <m/>
    <x v="0"/>
    <n v="33273200"/>
    <n v="0"/>
    <n v="33273200"/>
  </r>
  <r>
    <s v="CONECTIVENESUP"/>
    <n v="71243"/>
    <x v="7"/>
    <n v="31932703"/>
    <x v="0"/>
    <n v="-4650"/>
    <x v="0"/>
    <n v="31928053"/>
    <n v="0"/>
    <n v="31928053"/>
  </r>
  <r>
    <s v="TRIGENENERGY"/>
    <n v="11239"/>
    <x v="1"/>
    <m/>
    <x v="0"/>
    <n v="29994551"/>
    <x v="0"/>
    <n v="29994551"/>
    <n v="0"/>
    <n v="29994551"/>
  </r>
  <r>
    <s v="WPSENGRYSVC"/>
    <n v="46388"/>
    <x v="0"/>
    <n v="28286866"/>
    <x v="0"/>
    <n v="463934"/>
    <x v="0"/>
    <n v="28750800"/>
    <n v="0"/>
    <n v="28750800"/>
  </r>
  <r>
    <s v="BNPPARIBAS"/>
    <n v="56631"/>
    <x v="0"/>
    <n v="24968007"/>
    <x v="0"/>
    <m/>
    <x v="0"/>
    <n v="24968007"/>
    <n v="0"/>
    <n v="24968007"/>
  </r>
  <r>
    <s v="TEXACOGASMKT"/>
    <n v="3022"/>
    <x v="0"/>
    <n v="23837773"/>
    <x v="0"/>
    <n v="56357"/>
    <x v="0"/>
    <n v="23894130"/>
    <n v="0"/>
    <n v="23894130"/>
  </r>
  <r>
    <s v="PUBSERCOLORADO"/>
    <n v="177"/>
    <x v="4"/>
    <n v="21876983"/>
    <x v="0"/>
    <n v="18444"/>
    <x v="0"/>
    <n v="21895427"/>
    <n v="0"/>
    <n v="21895427"/>
  </r>
  <r>
    <s v="VIRGINIAPOWENE"/>
    <n v="66652"/>
    <x v="0"/>
    <n v="21094953"/>
    <x v="0"/>
    <m/>
    <x v="0"/>
    <n v="21094953"/>
    <n v="0"/>
    <n v="21094953"/>
  </r>
  <r>
    <s v="BPCORNORAME"/>
    <n v="65291"/>
    <x v="0"/>
    <n v="20142645"/>
    <x v="0"/>
    <n v="70209"/>
    <x v="0"/>
    <n v="20212854"/>
    <n v="0"/>
    <n v="20212854"/>
  </r>
  <r>
    <s v="VITOLCAPMAN"/>
    <n v="96651"/>
    <x v="0"/>
    <n v="19872924"/>
    <x v="0"/>
    <m/>
    <x v="0"/>
    <n v="19872924"/>
    <n v="0"/>
    <n v="19872924"/>
  </r>
  <r>
    <s v="APS"/>
    <n v="5225"/>
    <x v="10"/>
    <n v="18348038"/>
    <x v="0"/>
    <n v="46182"/>
    <x v="0"/>
    <n v="18394220"/>
    <n v="0"/>
    <n v="18394220"/>
  </r>
  <r>
    <s v="TEXACOINC"/>
    <n v="3947"/>
    <x v="11"/>
    <n v="18059941"/>
    <x v="0"/>
    <m/>
    <x v="0"/>
    <n v="18059941"/>
    <n v="0"/>
    <n v="18059941"/>
  </r>
  <r>
    <s v="PRIORENECOR"/>
    <n v="2630"/>
    <x v="0"/>
    <n v="16850359"/>
    <x v="0"/>
    <n v="14127"/>
    <x v="0"/>
    <n v="16864486"/>
    <n v="0"/>
    <n v="16864486"/>
  </r>
  <r>
    <s v="MICHIGANCONGASC"/>
    <n v="2166"/>
    <x v="4"/>
    <m/>
    <x v="3"/>
    <n v="15673105"/>
    <x v="0"/>
    <n v="15673105"/>
    <n v="-113293"/>
    <n v="15559812"/>
  </r>
  <r>
    <s v="CONAGRTRAGROINC"/>
    <n v="29605"/>
    <x v="12"/>
    <n v="15400425"/>
    <x v="0"/>
    <m/>
    <x v="0"/>
    <n v="15400425"/>
    <n v="0"/>
    <n v="15400425"/>
  </r>
  <r>
    <s v="ALABAMAGASCOR"/>
    <n v="504"/>
    <x v="3"/>
    <n v="164422"/>
    <x v="0"/>
    <n v="14493868"/>
    <x v="2"/>
    <n v="14658290"/>
    <n v="70741"/>
    <n v="14729031"/>
  </r>
  <r>
    <s v="MIDAMERIENECO"/>
    <n v="45492"/>
    <x v="0"/>
    <n v="14197567"/>
    <x v="0"/>
    <m/>
    <x v="0"/>
    <n v="14197567"/>
    <n v="0"/>
    <n v="14197567"/>
  </r>
  <r>
    <s v="SELECTENE"/>
    <n v="64168"/>
    <x v="0"/>
    <n v="14046173"/>
    <x v="0"/>
    <n v="5184"/>
    <x v="0"/>
    <n v="14051357"/>
    <n v="0"/>
    <n v="14051357"/>
  </r>
  <r>
    <s v="CMSMARSERTRA"/>
    <n v="53295"/>
    <x v="0"/>
    <n v="12941466"/>
    <x v="0"/>
    <n v="752420"/>
    <x v="0"/>
    <n v="13693886"/>
    <n v="0"/>
    <n v="13693886"/>
  </r>
  <r>
    <s v="ENBRIDGEMARUS"/>
    <n v="55727"/>
    <x v="1"/>
    <n v="13678059"/>
    <x v="0"/>
    <m/>
    <x v="0"/>
    <n v="13678059"/>
    <n v="0"/>
    <n v="13678059"/>
  </r>
  <r>
    <s v="MORGAN"/>
    <n v="9409"/>
    <x v="0"/>
    <n v="12936213"/>
    <x v="0"/>
    <n v="505829"/>
    <x v="0"/>
    <n v="13442042"/>
    <n v="0"/>
    <n v="13442042"/>
  </r>
  <r>
    <s v="FPLENEPOW"/>
    <n v="68254"/>
    <x v="8"/>
    <n v="13441206"/>
    <x v="0"/>
    <m/>
    <x v="0"/>
    <n v="13441206"/>
    <n v="0"/>
    <n v="13441206"/>
  </r>
  <r>
    <s v="TUDORPROTRA"/>
    <n v="76640"/>
    <x v="0"/>
    <n v="12985374"/>
    <x v="0"/>
    <m/>
    <x v="0"/>
    <n v="12985374"/>
    <n v="0"/>
    <n v="12985374"/>
  </r>
  <r>
    <s v="FIRSTENESOL"/>
    <n v="90097"/>
    <x v="0"/>
    <n v="12619324"/>
    <x v="0"/>
    <m/>
    <x v="0"/>
    <n v="12619324"/>
    <n v="0"/>
    <n v="12619324"/>
  </r>
  <r>
    <s v="OCCIDENTENEMAR"/>
    <n v="63665"/>
    <x v="0"/>
    <n v="12451546"/>
    <x v="0"/>
    <n v="10614"/>
    <x v="0"/>
    <n v="12462160"/>
    <n v="0"/>
    <n v="12462160"/>
  </r>
  <r>
    <s v="EPRI"/>
    <n v="51163"/>
    <x v="0"/>
    <n v="11787596"/>
    <x v="0"/>
    <n v="87625"/>
    <x v="0"/>
    <n v="11875221"/>
    <n v="0"/>
    <n v="11875221"/>
  </r>
  <r>
    <s v="NYPA"/>
    <n v="162"/>
    <x v="13"/>
    <m/>
    <x v="0"/>
    <n v="11749530"/>
    <x v="0"/>
    <n v="11749530"/>
    <n v="0"/>
    <n v="11749530"/>
  </r>
  <r>
    <s v="ANADARKOPETCOR"/>
    <n v="249"/>
    <x v="14"/>
    <n v="11361522"/>
    <x v="0"/>
    <m/>
    <x v="0"/>
    <n v="11361522"/>
    <n v="0"/>
    <n v="11361522"/>
  </r>
  <r>
    <s v="ROYALBANKCAN"/>
    <n v="21581"/>
    <x v="0"/>
    <n v="11322085"/>
    <x v="0"/>
    <m/>
    <x v="0"/>
    <n v="11322085"/>
    <n v="0"/>
    <n v="11322085"/>
  </r>
  <r>
    <s v="CITIZENSCOMCO"/>
    <n v="3838"/>
    <x v="0"/>
    <m/>
    <x v="0"/>
    <n v="10746197"/>
    <x v="3"/>
    <n v="10746197"/>
    <n v="883184"/>
    <n v="11629381"/>
  </r>
  <r>
    <s v="HUBER-JM"/>
    <n v="1763"/>
    <x v="15"/>
    <m/>
    <x v="0"/>
    <n v="10647438"/>
    <x v="0"/>
    <n v="10647438"/>
    <n v="0"/>
    <n v="10647438"/>
  </r>
  <r>
    <s v="LOUISDREENESER"/>
    <n v="101418"/>
    <x v="0"/>
    <n v="10396710"/>
    <x v="0"/>
    <m/>
    <x v="0"/>
    <n v="10396710"/>
    <n v="0"/>
    <n v="10396710"/>
  </r>
  <r>
    <s v="PCSNITFER"/>
    <n v="53747"/>
    <x v="0"/>
    <n v="9223979"/>
    <x v="0"/>
    <m/>
    <x v="0"/>
    <n v="9223979"/>
    <n v="0"/>
    <n v="9223979"/>
  </r>
  <r>
    <s v="TUDORBVIGLO1"/>
    <n v="79146"/>
    <x v="0"/>
    <n v="7878059"/>
    <x v="4"/>
    <m/>
    <x v="0"/>
    <n v="7878059"/>
    <n v="89750"/>
    <n v="7967809"/>
  </r>
  <r>
    <s v="DUKEENEMER"/>
    <n v="70891"/>
    <x v="4"/>
    <n v="7460690"/>
    <x v="5"/>
    <m/>
    <x v="0"/>
    <n v="7460690"/>
    <n v="-200000"/>
    <n v="7260690"/>
  </r>
  <r>
    <s v="PALOALTOCIT"/>
    <n v="37167"/>
    <x v="0"/>
    <m/>
    <x v="0"/>
    <n v="7421969"/>
    <x v="4"/>
    <n v="7421969"/>
    <n v="482106"/>
    <n v="7904075"/>
  </r>
  <r>
    <s v="CONOCO"/>
    <n v="3497"/>
    <x v="6"/>
    <n v="7368952"/>
    <x v="0"/>
    <n v="33101"/>
    <x v="0"/>
    <n v="7402053"/>
    <n v="0"/>
    <n v="7402053"/>
  </r>
  <r>
    <s v="VITOL S.A."/>
    <n v="11386"/>
    <x v="0"/>
    <n v="7294753"/>
    <x v="0"/>
    <m/>
    <x v="0"/>
    <n v="7294753"/>
    <n v="0"/>
    <n v="7294753"/>
  </r>
  <r>
    <s v="ADAMSRESMAR"/>
    <n v="71363"/>
    <x v="4"/>
    <n v="6654623"/>
    <x v="0"/>
    <m/>
    <x v="0"/>
    <n v="6654623"/>
    <n v="0"/>
    <n v="6654623"/>
  </r>
  <r>
    <s v="CORNERSTPROL P"/>
    <n v="52577"/>
    <x v="10"/>
    <n v="6524609"/>
    <x v="0"/>
    <n v="1550"/>
    <x v="0"/>
    <n v="6526159"/>
    <n v="0"/>
    <n v="6526159"/>
  </r>
  <r>
    <s v="KERRMCGEROCMOU"/>
    <n v="36518"/>
    <x v="16"/>
    <n v="6198101"/>
    <x v="0"/>
    <m/>
    <x v="0"/>
    <n v="6198101"/>
    <n v="0"/>
    <n v="6198101"/>
  </r>
  <r>
    <s v="PANCANADENESER"/>
    <n v="61839"/>
    <x v="14"/>
    <n v="5689389"/>
    <x v="0"/>
    <n v="60348"/>
    <x v="0"/>
    <n v="5749737"/>
    <n v="0"/>
    <n v="5749737"/>
  </r>
  <r>
    <s v="AVISTAENE"/>
    <n v="55265"/>
    <x v="8"/>
    <n v="5192675"/>
    <x v="0"/>
    <n v="299141"/>
    <x v="0"/>
    <n v="5491816"/>
    <n v="0"/>
    <n v="5491816"/>
  </r>
  <r>
    <s v="ELPASELECOM"/>
    <n v="1264"/>
    <x v="0"/>
    <m/>
    <x v="0"/>
    <n v="5447541"/>
    <x v="0"/>
    <n v="5447541"/>
    <n v="0"/>
    <n v="5447541"/>
  </r>
  <r>
    <s v="JOHNSMANINT"/>
    <n v="90899"/>
    <x v="16"/>
    <n v="5366401"/>
    <x v="0"/>
    <m/>
    <x v="0"/>
    <n v="5366401"/>
    <n v="0"/>
    <n v="5366401"/>
  </r>
  <r>
    <s v="OGEENERES"/>
    <n v="58525"/>
    <x v="3"/>
    <n v="5074032"/>
    <x v="0"/>
    <m/>
    <x v="0"/>
    <n v="5074032"/>
    <n v="0"/>
    <n v="5074032"/>
  </r>
  <r>
    <s v="IGIRES"/>
    <n v="1799"/>
    <x v="0"/>
    <n v="4642607"/>
    <x v="0"/>
    <m/>
    <x v="0"/>
    <n v="4642607"/>
    <n v="0"/>
    <n v="4642607"/>
  </r>
  <r>
    <s v="CHASEMANBANCOR"/>
    <n v="5280"/>
    <x v="0"/>
    <m/>
    <x v="0"/>
    <n v="4626627"/>
    <x v="0"/>
    <n v="4626627"/>
    <n v="0"/>
    <n v="4626627"/>
  </r>
  <r>
    <s v="BERRYPETCO"/>
    <n v="35645"/>
    <x v="9"/>
    <n v="4445503"/>
    <x v="0"/>
    <m/>
    <x v="0"/>
    <n v="4445503"/>
    <n v="0"/>
    <n v="4445503"/>
  </r>
  <r>
    <s v="AVISTACORP"/>
    <n v="64516"/>
    <x v="17"/>
    <n v="4177052"/>
    <x v="0"/>
    <n v="130412"/>
    <x v="0"/>
    <n v="4307464"/>
    <n v="0"/>
    <n v="4307464"/>
  </r>
  <r>
    <s v="BROOKLYN"/>
    <n v="41"/>
    <x v="4"/>
    <m/>
    <x v="0"/>
    <n v="4192490"/>
    <x v="0"/>
    <n v="4192490"/>
    <n v="0"/>
    <n v="4192490"/>
  </r>
  <r>
    <s v="IDACORPENECOR"/>
    <n v="65246"/>
    <x v="0"/>
    <n v="4197263"/>
    <x v="0"/>
    <n v="-81380"/>
    <x v="0"/>
    <n v="4115883"/>
    <n v="0"/>
    <n v="4115883"/>
  </r>
  <r>
    <s v="SOCIETE"/>
    <n v="26146"/>
    <x v="0"/>
    <n v="4033962"/>
    <x v="0"/>
    <m/>
    <x v="0"/>
    <n v="4033962"/>
    <n v="0"/>
    <n v="4033962"/>
  </r>
  <r>
    <s v="ORMET"/>
    <n v="2446"/>
    <x v="0"/>
    <n v="3814062"/>
    <x v="0"/>
    <n v="182503"/>
    <x v="0"/>
    <n v="3996565"/>
    <n v="0"/>
    <n v="3996565"/>
  </r>
  <r>
    <s v="HALLWOODENECOR"/>
    <n v="5435"/>
    <x v="16"/>
    <n v="3702734"/>
    <x v="0"/>
    <m/>
    <x v="0"/>
    <n v="3702734"/>
    <n v="0"/>
    <n v="3702734"/>
  </r>
  <r>
    <s v="CANADIANNATRES"/>
    <n v="58979"/>
    <x v="0"/>
    <m/>
    <x v="0"/>
    <n v="3549881"/>
    <x v="0"/>
    <n v="3549881"/>
    <n v="0"/>
    <n v="3549881"/>
  </r>
  <r>
    <s v="NRGPOWMAR"/>
    <n v="69121"/>
    <x v="0"/>
    <n v="3411529"/>
    <x v="0"/>
    <m/>
    <x v="0"/>
    <n v="3411529"/>
    <n v="0"/>
    <n v="3411529"/>
  </r>
  <r>
    <s v="TEXEXENEPAR"/>
    <n v="70730"/>
    <x v="0"/>
    <m/>
    <x v="0"/>
    <n v="3369833"/>
    <x v="0"/>
    <n v="3369833"/>
    <n v="0"/>
    <n v="3369833"/>
  </r>
  <r>
    <s v="METROPOLATLRAP"/>
    <n v="97768"/>
    <x v="18"/>
    <n v="3356267"/>
    <x v="0"/>
    <m/>
    <x v="0"/>
    <n v="3356267"/>
    <n v="0"/>
    <n v="3356267"/>
  </r>
  <r>
    <s v="UTILICORP"/>
    <n v="169"/>
    <x v="4"/>
    <m/>
    <x v="0"/>
    <n v="3235574"/>
    <x v="0"/>
    <n v="3235574"/>
    <n v="0"/>
    <n v="3235574"/>
  </r>
  <r>
    <s v="AGAVEENECOM"/>
    <n v="45648"/>
    <x v="0"/>
    <m/>
    <x v="0"/>
    <n v="3116494"/>
    <x v="0"/>
    <n v="3116494"/>
    <n v="0"/>
    <n v="3116494"/>
  </r>
  <r>
    <s v="TEXICAN"/>
    <n v="3060"/>
    <x v="8"/>
    <m/>
    <x v="0"/>
    <n v="2899488"/>
    <x v="0"/>
    <n v="2899488"/>
    <n v="0"/>
    <n v="2899488"/>
  </r>
  <r>
    <s v="NJR ENERGY"/>
    <n v="2275"/>
    <x v="8"/>
    <n v="2767905"/>
    <x v="6"/>
    <m/>
    <x v="0"/>
    <n v="2767905"/>
    <n v="-1616477"/>
    <n v="1151428"/>
  </r>
  <r>
    <s v="EMPIREDISTELE"/>
    <n v="36133"/>
    <x v="16"/>
    <m/>
    <x v="0"/>
    <n v="2719349"/>
    <x v="0"/>
    <n v="2719349"/>
    <n v="0"/>
    <n v="2719349"/>
  </r>
  <r>
    <s v="WESTERNRES"/>
    <n v="1946"/>
    <x v="19"/>
    <n v="2622867"/>
    <x v="0"/>
    <m/>
    <x v="0"/>
    <n v="2622867"/>
    <n v="0"/>
    <n v="2622867"/>
  </r>
  <r>
    <s v="DUKEENEFUELLC"/>
    <n v="103191"/>
    <x v="16"/>
    <m/>
    <x v="0"/>
    <n v="2615119"/>
    <x v="0"/>
    <n v="2615119"/>
    <n v="0"/>
    <n v="2615119"/>
  </r>
  <r>
    <s v="LOUISDRECOR"/>
    <n v="278"/>
    <x v="0"/>
    <n v="2291538"/>
    <x v="0"/>
    <m/>
    <x v="0"/>
    <n v="2291538"/>
    <n v="0"/>
    <n v="2291538"/>
  </r>
  <r>
    <s v="EEXEPCO"/>
    <n v="74175"/>
    <x v="0"/>
    <m/>
    <x v="0"/>
    <n v="2251226"/>
    <x v="0"/>
    <n v="2251226"/>
    <n v="0"/>
    <n v="2251226"/>
  </r>
  <r>
    <s v="CARGILLENEA D"/>
    <n v="57543"/>
    <x v="0"/>
    <n v="1925533"/>
    <x v="0"/>
    <n v="-1519"/>
    <x v="0"/>
    <n v="1924014"/>
    <n v="0"/>
    <n v="1924014"/>
  </r>
  <r>
    <s v="FRITO"/>
    <n v="98"/>
    <x v="20"/>
    <n v="1640631"/>
    <x v="0"/>
    <m/>
    <x v="0"/>
    <n v="1640631"/>
    <n v="0"/>
    <n v="1640631"/>
  </r>
  <r>
    <s v="CALIFORNENEHUB"/>
    <n v="65788"/>
    <x v="0"/>
    <m/>
    <x v="0"/>
    <n v="1563582"/>
    <x v="5"/>
    <n v="1563582"/>
    <n v="-366915"/>
    <n v="1196667"/>
  </r>
  <r>
    <s v="SEQUENTENEMANLP"/>
    <n v="103469"/>
    <x v="12"/>
    <n v="1270522"/>
    <x v="0"/>
    <n v="266035"/>
    <x v="0"/>
    <n v="1536557"/>
    <n v="0"/>
    <n v="1536557"/>
  </r>
  <r>
    <s v="KENNEDYOIL"/>
    <n v="71639"/>
    <x v="6"/>
    <m/>
    <x v="0"/>
    <n v="1525358"/>
    <x v="0"/>
    <n v="1525358"/>
    <n v="0"/>
    <n v="1525358"/>
  </r>
  <r>
    <s v="CITY OF MESA"/>
    <n v="5305"/>
    <x v="21"/>
    <m/>
    <x v="0"/>
    <n v="1506114"/>
    <x v="0"/>
    <n v="1506114"/>
    <n v="0"/>
    <n v="1506114"/>
  </r>
  <r>
    <s v="NINEENESER"/>
    <n v="60220"/>
    <x v="0"/>
    <m/>
    <x v="0"/>
    <n v="1453945"/>
    <x v="0"/>
    <n v="1453945"/>
    <n v="0"/>
    <n v="1453945"/>
  </r>
  <r>
    <s v="CORALENECAN"/>
    <n v="53876"/>
    <x v="8"/>
    <m/>
    <x v="0"/>
    <n v="1430506"/>
    <x v="0"/>
    <n v="1430506"/>
    <n v="0"/>
    <n v="1430506"/>
  </r>
  <r>
    <s v="CANANATRES"/>
    <n v="6175"/>
    <x v="0"/>
    <m/>
    <x v="0"/>
    <n v="1351190"/>
    <x v="0"/>
    <n v="1351190"/>
    <n v="0"/>
    <n v="1351190"/>
  </r>
  <r>
    <s v="CASCADENATGASCO"/>
    <n v="863"/>
    <x v="0"/>
    <m/>
    <x v="0"/>
    <n v="1314926"/>
    <x v="0"/>
    <n v="1314926"/>
    <n v="0"/>
    <n v="1314926"/>
  </r>
  <r>
    <s v="KERRMCGEENESER"/>
    <n v="53619"/>
    <x v="16"/>
    <n v="1468135"/>
    <x v="0"/>
    <n v="-167265"/>
    <x v="0"/>
    <n v="1300870"/>
    <n v="0"/>
    <n v="1300870"/>
  </r>
  <r>
    <s v="NEXENMARKET"/>
    <n v="57251"/>
    <x v="0"/>
    <n v="2502574"/>
    <x v="0"/>
    <n v="-1213624"/>
    <x v="0"/>
    <n v="1288950"/>
    <n v="0"/>
    <n v="1288950"/>
  </r>
  <r>
    <s v="ELKRIVPUB"/>
    <n v="36136"/>
    <x v="0"/>
    <m/>
    <x v="0"/>
    <n v="1287404"/>
    <x v="6"/>
    <n v="1287404"/>
    <n v="-15883.29"/>
    <n v="1271520.71"/>
  </r>
  <r>
    <s v="NCENTRALOIL"/>
    <n v="2379"/>
    <x v="0"/>
    <m/>
    <x v="0"/>
    <n v="1281494"/>
    <x v="0"/>
    <n v="1281494"/>
    <n v="0"/>
    <n v="1281494"/>
  </r>
  <r>
    <s v="TORONTODOMBANK"/>
    <n v="11352"/>
    <x v="8"/>
    <n v="1150490"/>
    <x v="0"/>
    <m/>
    <x v="0"/>
    <n v="1150490"/>
    <n v="0"/>
    <n v="1150490"/>
  </r>
  <r>
    <s v="PEPCOGASSER"/>
    <n v="72441"/>
    <x v="0"/>
    <m/>
    <x v="0"/>
    <n v="1097930"/>
    <x v="0"/>
    <n v="1097930"/>
    <n v="0"/>
    <n v="1097930"/>
  </r>
  <r>
    <s v="THIELEKAOCOM"/>
    <n v="96818"/>
    <x v="8"/>
    <m/>
    <x v="0"/>
    <n v="1089505"/>
    <x v="0"/>
    <n v="1089505"/>
    <n v="0"/>
    <n v="1089505"/>
  </r>
  <r>
    <s v="HOUSTONENESER"/>
    <n v="83471"/>
    <x v="15"/>
    <m/>
    <x v="0"/>
    <n v="1051984"/>
    <x v="0"/>
    <n v="1051984"/>
    <n v="0"/>
    <n v="1051984"/>
  </r>
  <r>
    <s v="COPAMEXSA"/>
    <n v="80849"/>
    <x v="8"/>
    <n v="960280"/>
    <x v="0"/>
    <m/>
    <x v="0"/>
    <n v="960280"/>
    <n v="0"/>
    <n v="960280"/>
  </r>
  <r>
    <s v="HEARTLANSTE"/>
    <n v="61608"/>
    <x v="0"/>
    <m/>
    <x v="0"/>
    <n v="927436"/>
    <x v="0"/>
    <n v="927436"/>
    <n v="0"/>
    <n v="927436"/>
  </r>
  <r>
    <s v="DYNEGYCAN"/>
    <n v="65292"/>
    <x v="0"/>
    <m/>
    <x v="0"/>
    <n v="922525"/>
    <x v="0"/>
    <n v="922525"/>
    <n v="0"/>
    <n v="922525"/>
  </r>
  <r>
    <s v="MERRILL"/>
    <n v="2148"/>
    <x v="0"/>
    <n v="902944"/>
    <x v="0"/>
    <m/>
    <x v="0"/>
    <n v="902944"/>
    <n v="0"/>
    <n v="902944"/>
  </r>
  <r>
    <s v="SEMPRAENESOLU"/>
    <n v="77277"/>
    <x v="0"/>
    <m/>
    <x v="0"/>
    <n v="893900"/>
    <x v="0"/>
    <n v="893900"/>
    <n v="0"/>
    <n v="893900"/>
  </r>
  <r>
    <s v="PASADENA"/>
    <n v="966"/>
    <x v="0"/>
    <m/>
    <x v="0"/>
    <n v="840511"/>
    <x v="0"/>
    <n v="840511"/>
    <n v="0"/>
    <n v="840511"/>
  </r>
  <r>
    <s v="FLORIDAGASUTI"/>
    <n v="30487"/>
    <x v="22"/>
    <m/>
    <x v="0"/>
    <n v="824828"/>
    <x v="0"/>
    <n v="824828"/>
    <n v="0"/>
    <n v="824828"/>
  </r>
  <r>
    <s v="PRAXAIR"/>
    <n v="176"/>
    <x v="8"/>
    <n v="819553"/>
    <x v="0"/>
    <m/>
    <x v="0"/>
    <n v="819553"/>
    <n v="0"/>
    <n v="819553"/>
  </r>
  <r>
    <s v="QUESTARENETRA"/>
    <n v="49262"/>
    <x v="0"/>
    <n v="823812"/>
    <x v="0"/>
    <n v="-13019"/>
    <x v="0"/>
    <n v="810793"/>
    <n v="0"/>
    <n v="810793"/>
  </r>
  <r>
    <s v="CENEXHARSTA"/>
    <n v="65485"/>
    <x v="0"/>
    <m/>
    <x v="0"/>
    <n v="758183"/>
    <x v="0"/>
    <n v="758183"/>
    <n v="0"/>
    <n v="758183"/>
  </r>
  <r>
    <s v="WILLIAMSPRORMT"/>
    <n v="134427"/>
    <x v="16"/>
    <m/>
    <x v="0"/>
    <n v="735569"/>
    <x v="0"/>
    <n v="735569"/>
    <n v="0"/>
    <n v="735569"/>
  </r>
  <r>
    <s v="EQUISTARCHEL P"/>
    <n v="56904"/>
    <x v="16"/>
    <m/>
    <x v="0"/>
    <n v="698739"/>
    <x v="7"/>
    <n v="698739"/>
    <n v="-15500"/>
    <n v="683239"/>
  </r>
  <r>
    <s v="COOK"/>
    <n v="11170"/>
    <x v="0"/>
    <n v="656791"/>
    <x v="0"/>
    <n v="8930"/>
    <x v="0"/>
    <n v="665721"/>
    <n v="0"/>
    <n v="665721"/>
  </r>
  <r>
    <s v="CENTRALILLLIGCO"/>
    <n v="881"/>
    <x v="1"/>
    <n v="111766"/>
    <x v="0"/>
    <n v="501654"/>
    <x v="0"/>
    <n v="613420"/>
    <n v="0"/>
    <n v="613420"/>
  </r>
  <r>
    <s v="DUKEENEMARLTD"/>
    <n v="54980"/>
    <x v="8"/>
    <m/>
    <x v="0"/>
    <n v="592398"/>
    <x v="0"/>
    <n v="592398"/>
    <n v="0"/>
    <n v="592398"/>
  </r>
  <r>
    <s v="AECMARUSA"/>
    <n v="58009"/>
    <x v="12"/>
    <m/>
    <x v="0"/>
    <n v="572367"/>
    <x v="0"/>
    <n v="572367"/>
    <n v="0"/>
    <n v="572367"/>
  </r>
  <r>
    <s v="AECMAR"/>
    <n v="53368"/>
    <x v="0"/>
    <m/>
    <x v="0"/>
    <n v="571235"/>
    <x v="0"/>
    <n v="571235"/>
    <n v="0"/>
    <n v="571235"/>
  </r>
  <r>
    <s v="ROYSTERCLA"/>
    <n v="92846"/>
    <x v="0"/>
    <m/>
    <x v="0"/>
    <n v="565493"/>
    <x v="0"/>
    <n v="565493"/>
    <n v="0"/>
    <n v="565493"/>
  </r>
  <r>
    <s v="MOUNTAINEERGASC"/>
    <n v="2250"/>
    <x v="0"/>
    <m/>
    <x v="0"/>
    <n v="443018"/>
    <x v="0"/>
    <n v="443018"/>
    <n v="0"/>
    <n v="443018"/>
  </r>
  <r>
    <s v="BURLINGTON RES"/>
    <n v="410"/>
    <x v="6"/>
    <n v="420224"/>
    <x v="0"/>
    <m/>
    <x v="0"/>
    <n v="420224"/>
    <n v="0"/>
    <n v="420224"/>
  </r>
  <r>
    <s v="SEVIERCOUNTY"/>
    <n v="33931"/>
    <x v="7"/>
    <m/>
    <x v="0"/>
    <n v="419718"/>
    <x v="8"/>
    <n v="419718"/>
    <n v="-53193.52"/>
    <n v="366524.48"/>
  </r>
  <r>
    <s v="VASTARGAS"/>
    <n v="20"/>
    <x v="16"/>
    <m/>
    <x v="0"/>
    <n v="381940"/>
    <x v="0"/>
    <n v="381940"/>
    <n v="0"/>
    <n v="381940"/>
  </r>
  <r>
    <s v="CORALENERES"/>
    <n v="45515"/>
    <x v="8"/>
    <m/>
    <x v="0"/>
    <n v="372554"/>
    <x v="0"/>
    <n v="372554"/>
    <n v="0"/>
    <n v="372554"/>
  </r>
  <r>
    <s v="OLDWORIND"/>
    <n v="26138"/>
    <x v="16"/>
    <n v="361326"/>
    <x v="0"/>
    <m/>
    <x v="0"/>
    <n v="361326"/>
    <n v="0"/>
    <n v="361326"/>
  </r>
  <r>
    <s v="CMSFIESER"/>
    <n v="65599"/>
    <x v="7"/>
    <n v="322728"/>
    <x v="0"/>
    <m/>
    <x v="0"/>
    <n v="322728"/>
    <n v="0"/>
    <n v="322728"/>
  </r>
  <r>
    <s v="DYNEGYCANMAR"/>
    <n v="65293"/>
    <x v="12"/>
    <m/>
    <x v="0"/>
    <n v="311228"/>
    <x v="0"/>
    <n v="311228"/>
    <n v="0"/>
    <n v="311228"/>
  </r>
  <r>
    <s v="NORTHCOAENE"/>
    <n v="73537"/>
    <x v="0"/>
    <m/>
    <x v="0"/>
    <n v="300383"/>
    <x v="0"/>
    <n v="300383"/>
    <n v="0"/>
    <n v="300383"/>
  </r>
  <r>
    <s v="WILLIAMS-CLAY"/>
    <n v="989"/>
    <x v="16"/>
    <n v="295050"/>
    <x v="0"/>
    <m/>
    <x v="0"/>
    <n v="295050"/>
    <n v="0"/>
    <n v="295050"/>
  </r>
  <r>
    <s v="NUIENEBRO"/>
    <n v="51389"/>
    <x v="4"/>
    <n v="284704"/>
    <x v="7"/>
    <m/>
    <x v="0"/>
    <n v="284704"/>
    <n v="32939538"/>
    <n v="33224242"/>
  </r>
  <r>
    <s v="USBRICK"/>
    <n v="73941"/>
    <x v="16"/>
    <n v="247542"/>
    <x v="0"/>
    <m/>
    <x v="0"/>
    <n v="247542"/>
    <n v="0"/>
    <n v="247542"/>
  </r>
  <r>
    <s v="SPRAGUEENECOR"/>
    <n v="5665"/>
    <x v="0"/>
    <n v="247299"/>
    <x v="0"/>
    <m/>
    <x v="0"/>
    <n v="247299"/>
    <n v="0"/>
    <n v="247299"/>
  </r>
  <r>
    <s v="GULFGAS"/>
    <n v="1615"/>
    <x v="16"/>
    <m/>
    <x v="0"/>
    <n v="244413"/>
    <x v="0"/>
    <n v="244413"/>
    <n v="0"/>
    <n v="244413"/>
  </r>
  <r>
    <s v="SOUTHERNCOMSER"/>
    <n v="26428"/>
    <x v="8"/>
    <m/>
    <x v="0"/>
    <n v="240189"/>
    <x v="9"/>
    <n v="240189"/>
    <n v="161824"/>
    <n v="402013"/>
  </r>
  <r>
    <s v="HOPEWELLCOGLIM"/>
    <n v="73293"/>
    <x v="0"/>
    <m/>
    <x v="0"/>
    <n v="238892"/>
    <x v="10"/>
    <n v="238892"/>
    <n v="653887"/>
    <n v="892779"/>
  </r>
  <r>
    <s v="FLORIDASTATE"/>
    <n v="30497"/>
    <x v="16"/>
    <m/>
    <x v="0"/>
    <n v="238659"/>
    <x v="11"/>
    <n v="238659"/>
    <n v="149233"/>
    <n v="387892"/>
  </r>
  <r>
    <s v="COENERGYTRA"/>
    <n v="26476"/>
    <x v="16"/>
    <m/>
    <x v="0"/>
    <n v="237298"/>
    <x v="0"/>
    <n v="237298"/>
    <n v="0"/>
    <n v="237298"/>
  </r>
  <r>
    <s v="ENGAGEENECAN"/>
    <n v="53341"/>
    <x v="0"/>
    <m/>
    <x v="0"/>
    <n v="231670"/>
    <x v="0"/>
    <n v="231670"/>
    <n v="0"/>
    <n v="231670"/>
  </r>
  <r>
    <s v="INTERCONRES"/>
    <n v="73555"/>
    <x v="0"/>
    <m/>
    <x v="0"/>
    <n v="230175"/>
    <x v="0"/>
    <n v="230175"/>
    <n v="0"/>
    <n v="230175"/>
  </r>
  <r>
    <s v="DIRECT ENERGY"/>
    <n v="6198"/>
    <x v="16"/>
    <m/>
    <x v="0"/>
    <n v="229842"/>
    <x v="0"/>
    <n v="229842"/>
    <n v="0"/>
    <n v="229842"/>
  </r>
  <r>
    <s v="PROCGA"/>
    <n v="9512"/>
    <x v="0"/>
    <m/>
    <x v="0"/>
    <n v="224407"/>
    <x v="0"/>
    <n v="224407"/>
    <n v="0"/>
    <n v="224407"/>
  </r>
  <r>
    <s v="CONSOLIDEDIENE"/>
    <n v="75073"/>
    <x v="2"/>
    <n v="220343"/>
    <x v="0"/>
    <n v="-12041"/>
    <x v="0"/>
    <n v="208302"/>
    <n v="0"/>
    <n v="208302"/>
  </r>
  <r>
    <s v="COSTEEL"/>
    <n v="52321"/>
    <x v="8"/>
    <m/>
    <x v="0"/>
    <n v="201281"/>
    <x v="0"/>
    <n v="201281"/>
    <n v="0"/>
    <n v="201281"/>
  </r>
  <r>
    <s v="TRIGENNASENE"/>
    <n v="56722"/>
    <x v="8"/>
    <m/>
    <x v="0"/>
    <n v="195832"/>
    <x v="0"/>
    <n v="195832"/>
    <n v="0"/>
    <n v="195832"/>
  </r>
  <r>
    <s v="MXENERGYCOM"/>
    <n v="81549"/>
    <x v="3"/>
    <m/>
    <x v="0"/>
    <n v="195784"/>
    <x v="12"/>
    <n v="195784"/>
    <n v="8677"/>
    <n v="204461"/>
  </r>
  <r>
    <s v="AQUILA"/>
    <n v="18"/>
    <x v="6"/>
    <m/>
    <x v="0"/>
    <n v="190855"/>
    <x v="0"/>
    <n v="190855"/>
    <n v="0"/>
    <n v="190855"/>
  </r>
  <r>
    <s v="RELIANTENEENT"/>
    <n v="65376"/>
    <x v="7"/>
    <m/>
    <x v="0"/>
    <n v="185274"/>
    <x v="0"/>
    <n v="185274"/>
    <n v="0"/>
    <n v="185274"/>
  </r>
  <r>
    <s v="OSPRAIEPORLTD"/>
    <n v="76646"/>
    <x v="0"/>
    <n v="164031"/>
    <x v="8"/>
    <m/>
    <x v="0"/>
    <n v="164031"/>
    <n v="27250"/>
    <n v="191281"/>
  </r>
  <r>
    <s v="GREATRIVENE"/>
    <n v="66259"/>
    <x v="0"/>
    <m/>
    <x v="0"/>
    <n v="159298"/>
    <x v="0"/>
    <n v="159298"/>
    <n v="0"/>
    <n v="159298"/>
  </r>
  <r>
    <s v="CARGILL"/>
    <n v="5264"/>
    <x v="0"/>
    <n v="157752"/>
    <x v="0"/>
    <m/>
    <x v="0"/>
    <n v="157752"/>
    <n v="0"/>
    <n v="157752"/>
  </r>
  <r>
    <s v="PETROGULCOR"/>
    <n v="72121"/>
    <x v="23"/>
    <m/>
    <x v="0"/>
    <n v="156903"/>
    <x v="0"/>
    <n v="156903"/>
    <n v="0"/>
    <n v="156903"/>
  </r>
  <r>
    <s v="TENNESSEENEACQ"/>
    <n v="73698"/>
    <x v="16"/>
    <m/>
    <x v="0"/>
    <n v="155095"/>
    <x v="0"/>
    <n v="155095"/>
    <n v="0"/>
    <n v="155095"/>
  </r>
  <r>
    <s v="NICORENELLC"/>
    <n v="61493"/>
    <x v="4"/>
    <m/>
    <x v="0"/>
    <n v="150911"/>
    <x v="0"/>
    <n v="150911"/>
    <n v="0"/>
    <n v="150911"/>
  </r>
  <r>
    <s v="TRCOPECOM"/>
    <n v="96138"/>
    <x v="16"/>
    <n v="141360"/>
    <x v="0"/>
    <m/>
    <x v="0"/>
    <n v="141360"/>
    <n v="0"/>
    <n v="141360"/>
  </r>
  <r>
    <s v="EASTNMNATGASASS"/>
    <n v="30063"/>
    <x v="0"/>
    <m/>
    <x v="0"/>
    <n v="138793"/>
    <x v="0"/>
    <n v="138793"/>
    <n v="0"/>
    <n v="138793"/>
  </r>
  <r>
    <s v="SOUTHFLONATGAS"/>
    <n v="37504"/>
    <x v="0"/>
    <m/>
    <x v="0"/>
    <n v="134124"/>
    <x v="0"/>
    <n v="134124"/>
    <n v="0"/>
    <n v="134124"/>
  </r>
  <r>
    <s v="MUNIGASAUTHMISS"/>
    <n v="26520"/>
    <x v="16"/>
    <m/>
    <x v="0"/>
    <n v="129272"/>
    <x v="0"/>
    <n v="129272"/>
    <n v="0"/>
    <n v="129272"/>
  </r>
  <r>
    <s v="NORTHERNSTAPOWC"/>
    <n v="103418"/>
    <x v="16"/>
    <m/>
    <x v="0"/>
    <n v="127543"/>
    <x v="0"/>
    <n v="127543"/>
    <n v="0"/>
    <n v="127543"/>
  </r>
  <r>
    <s v="LAMINADODEBAR"/>
    <n v="102769"/>
    <x v="8"/>
    <n v="125750"/>
    <x v="0"/>
    <m/>
    <x v="0"/>
    <n v="125750"/>
    <n v="0"/>
    <n v="125750"/>
  </r>
  <r>
    <s v="SOUTHJERRES"/>
    <n v="52109"/>
    <x v="0"/>
    <n v="41363"/>
    <x v="0"/>
    <n v="67809"/>
    <x v="0"/>
    <n v="109172"/>
    <n v="0"/>
    <n v="109172"/>
  </r>
  <r>
    <s v="CARGILLENETRA"/>
    <n v="66073"/>
    <x v="0"/>
    <m/>
    <x v="0"/>
    <n v="104834"/>
    <x v="0"/>
    <n v="104834"/>
    <n v="0"/>
    <n v="104834"/>
  </r>
  <r>
    <s v="AQUILADALMARLP"/>
    <n v="76789"/>
    <x v="6"/>
    <m/>
    <x v="0"/>
    <n v="103663"/>
    <x v="0"/>
    <n v="103663"/>
    <n v="0"/>
    <n v="103663"/>
  </r>
  <r>
    <s v="WOODWARDMARL L"/>
    <n v="51116"/>
    <x v="0"/>
    <m/>
    <x v="0"/>
    <n v="97647"/>
    <x v="0"/>
    <n v="97647"/>
    <n v="0"/>
    <n v="97647"/>
  </r>
  <r>
    <s v="COMPANIAMINAUT"/>
    <n v="85213"/>
    <x v="8"/>
    <n v="96899"/>
    <x v="0"/>
    <m/>
    <x v="0"/>
    <n v="96899"/>
    <n v="0"/>
    <n v="96899"/>
  </r>
  <r>
    <s v="SCANAENGRY"/>
    <n v="46565"/>
    <x v="16"/>
    <n v="-3875"/>
    <x v="0"/>
    <n v="92511"/>
    <x v="0"/>
    <n v="88636"/>
    <n v="0"/>
    <n v="88636"/>
  </r>
  <r>
    <s v="AQUILACANCOR"/>
    <n v="50591"/>
    <x v="0"/>
    <m/>
    <x v="0"/>
    <n v="85994"/>
    <x v="0"/>
    <n v="85994"/>
    <n v="0"/>
    <n v="85994"/>
  </r>
  <r>
    <s v="CLECOMARAND"/>
    <n v="75726"/>
    <x v="7"/>
    <n v="72335"/>
    <x v="0"/>
    <m/>
    <x v="0"/>
    <n v="72335"/>
    <n v="0"/>
    <n v="72335"/>
  </r>
  <r>
    <s v="ALLIANCEENERGY"/>
    <n v="47644"/>
    <x v="16"/>
    <m/>
    <x v="0"/>
    <n v="71520"/>
    <x v="0"/>
    <n v="71520"/>
    <n v="0"/>
    <n v="71520"/>
  </r>
  <r>
    <s v="KEYSPANENECOR"/>
    <n v="63298"/>
    <x v="14"/>
    <m/>
    <x v="0"/>
    <n v="66588"/>
    <x v="0"/>
    <n v="66588"/>
    <n v="0"/>
    <n v="66588"/>
  </r>
  <r>
    <s v="RELIANTENESER1"/>
    <n v="68285"/>
    <x v="7"/>
    <m/>
    <x v="0"/>
    <n v="63894"/>
    <x v="0"/>
    <n v="63894"/>
    <n v="0"/>
    <n v="63894"/>
  </r>
  <r>
    <s v="MIRANTCANENE"/>
    <n v="80245"/>
    <x v="8"/>
    <m/>
    <x v="0"/>
    <n v="63642"/>
    <x v="0"/>
    <n v="63642"/>
    <n v="0"/>
    <n v="63642"/>
  </r>
  <r>
    <s v="CACTUSHYDIIILP"/>
    <n v="26047"/>
    <x v="0"/>
    <m/>
    <x v="0"/>
    <n v="58378"/>
    <x v="0"/>
    <n v="58378"/>
    <n v="0"/>
    <n v="58378"/>
  </r>
  <r>
    <s v="NJRENESER"/>
    <n v="64141"/>
    <x v="3"/>
    <n v="54959"/>
    <x v="0"/>
    <m/>
    <x v="0"/>
    <n v="54959"/>
    <n v="0"/>
    <n v="54959"/>
  </r>
  <r>
    <s v="JEFFERSOCOCCOU"/>
    <n v="92136"/>
    <x v="2"/>
    <m/>
    <x v="0"/>
    <n v="54869"/>
    <x v="13"/>
    <n v="54869"/>
    <n v="-15882.94"/>
    <n v="38986.06"/>
  </r>
  <r>
    <s v="TEXLAENEMAN"/>
    <n v="34566"/>
    <x v="0"/>
    <m/>
    <x v="0"/>
    <n v="54695"/>
    <x v="0"/>
    <n v="54695"/>
    <n v="0"/>
    <n v="54695"/>
  </r>
  <r>
    <s v="NICORGASCOM"/>
    <n v="61057"/>
    <x v="0"/>
    <m/>
    <x v="0"/>
    <n v="48278"/>
    <x v="14"/>
    <n v="48278"/>
    <n v="5983"/>
    <n v="54261"/>
  </r>
  <r>
    <s v="KAZTEXENEMAN"/>
    <n v="1901"/>
    <x v="8"/>
    <m/>
    <x v="0"/>
    <n v="47878"/>
    <x v="0"/>
    <n v="47878"/>
    <n v="0"/>
    <n v="47878"/>
  </r>
  <r>
    <s v="MUDO"/>
    <n v="2160"/>
    <x v="0"/>
    <m/>
    <x v="0"/>
    <n v="41792"/>
    <x v="0"/>
    <n v="41792"/>
    <n v="0"/>
    <n v="41792"/>
  </r>
  <r>
    <s v="PANCANADIAN"/>
    <n v="11157"/>
    <x v="0"/>
    <m/>
    <x v="0"/>
    <n v="39026"/>
    <x v="0"/>
    <n v="39026"/>
    <n v="0"/>
    <n v="39026"/>
  </r>
  <r>
    <s v="PTEH"/>
    <n v="83443"/>
    <x v="4"/>
    <n v="38276"/>
    <x v="0"/>
    <m/>
    <x v="0"/>
    <n v="38276"/>
    <n v="0"/>
    <n v="38276"/>
  </r>
  <r>
    <s v="PMITRADLTD"/>
    <n v="33367"/>
    <x v="14"/>
    <n v="35694"/>
    <x v="0"/>
    <m/>
    <x v="0"/>
    <n v="35694"/>
    <n v="0"/>
    <n v="35694"/>
  </r>
  <r>
    <s v="HOWELLPET"/>
    <n v="46832"/>
    <x v="0"/>
    <m/>
    <x v="0"/>
    <n v="34001"/>
    <x v="0"/>
    <n v="34001"/>
    <n v="0"/>
    <n v="34001"/>
  </r>
  <r>
    <s v="HUNTPETCOR"/>
    <n v="3796"/>
    <x v="24"/>
    <m/>
    <x v="0"/>
    <n v="32953"/>
    <x v="0"/>
    <n v="32953"/>
    <n v="0"/>
    <n v="32953"/>
  </r>
  <r>
    <s v="TRANSCANGASSERD"/>
    <n v="54461"/>
    <x v="16"/>
    <m/>
    <x v="0"/>
    <n v="30348"/>
    <x v="0"/>
    <n v="30348"/>
    <n v="0"/>
    <n v="30348"/>
  </r>
  <r>
    <s v="RLAC"/>
    <n v="71067"/>
    <x v="0"/>
    <m/>
    <x v="0"/>
    <n v="29674"/>
    <x v="0"/>
    <n v="29674"/>
    <n v="0"/>
    <n v="29674"/>
  </r>
  <r>
    <s v="BOONVILLENATGAS"/>
    <n v="756"/>
    <x v="16"/>
    <m/>
    <x v="0"/>
    <n v="29395"/>
    <x v="0"/>
    <n v="29395"/>
    <n v="0"/>
    <n v="29395"/>
  </r>
  <r>
    <s v="INDIANAUTILI"/>
    <n v="31389"/>
    <x v="16"/>
    <m/>
    <x v="0"/>
    <n v="29395"/>
    <x v="0"/>
    <n v="29395"/>
    <n v="0"/>
    <n v="29395"/>
  </r>
  <r>
    <s v="ENERGYMARAD"/>
    <n v="117893"/>
    <x v="0"/>
    <n v="28354"/>
    <x v="0"/>
    <m/>
    <x v="0"/>
    <n v="28354"/>
    <n v="0"/>
    <n v="28354"/>
  </r>
  <r>
    <s v="NORAMPAC"/>
    <n v="68827"/>
    <x v="19"/>
    <n v="25779"/>
    <x v="0"/>
    <m/>
    <x v="0"/>
    <n v="25779"/>
    <n v="0"/>
    <n v="25779"/>
  </r>
  <r>
    <s v="TIGERNATGAS"/>
    <n v="3078"/>
    <x v="0"/>
    <m/>
    <x v="0"/>
    <n v="22383"/>
    <x v="0"/>
    <n v="22383"/>
    <n v="0"/>
    <n v="22383"/>
  </r>
  <r>
    <s v="SMURFITSTOCON"/>
    <n v="66283"/>
    <x v="8"/>
    <m/>
    <x v="0"/>
    <n v="20181"/>
    <x v="0"/>
    <n v="20181"/>
    <n v="0"/>
    <n v="20181"/>
  </r>
  <r>
    <s v="CALPINEPROSER"/>
    <n v="200025"/>
    <x v="16"/>
    <m/>
    <x v="0"/>
    <n v="18282"/>
    <x v="0"/>
    <n v="18282"/>
    <n v="0"/>
    <n v="18282"/>
  </r>
  <r>
    <s v="PHILADELGASWOR"/>
    <n v="33282"/>
    <x v="14"/>
    <m/>
    <x v="0"/>
    <n v="14894"/>
    <x v="0"/>
    <n v="14894"/>
    <n v="0"/>
    <n v="14894"/>
  </r>
  <r>
    <s v="DOMINIONEXPPRO"/>
    <n v="1001"/>
    <x v="16"/>
    <m/>
    <x v="0"/>
    <n v="13134"/>
    <x v="0"/>
    <n v="13134"/>
    <n v="0"/>
    <n v="13134"/>
  </r>
  <r>
    <s v="AMERENSERCOM"/>
    <n v="62027"/>
    <x v="19"/>
    <m/>
    <x v="0"/>
    <n v="11468"/>
    <x v="0"/>
    <n v="11468"/>
    <n v="0"/>
    <n v="11468"/>
  </r>
  <r>
    <s v="SELECTENENEW"/>
    <n v="62604"/>
    <x v="7"/>
    <m/>
    <x v="0"/>
    <n v="10333"/>
    <x v="0"/>
    <n v="10333"/>
    <n v="0"/>
    <n v="10333"/>
  </r>
  <r>
    <s v="POCOMAR"/>
    <n v="33369"/>
    <x v="0"/>
    <m/>
    <x v="0"/>
    <n v="9054"/>
    <x v="0"/>
    <n v="9054"/>
    <n v="0"/>
    <n v="9054"/>
  </r>
  <r>
    <s v="EXXONMOBGASMAR"/>
    <n v="77209"/>
    <x v="25"/>
    <m/>
    <x v="0"/>
    <n v="8986"/>
    <x v="0"/>
    <n v="8986"/>
    <n v="0"/>
    <n v="8986"/>
  </r>
  <r>
    <s v="SUMMITENELLC"/>
    <n v="57799"/>
    <x v="0"/>
    <m/>
    <x v="0"/>
    <n v="8281"/>
    <x v="0"/>
    <n v="8281"/>
    <n v="0"/>
    <n v="8281"/>
  </r>
  <r>
    <s v="ALCOA"/>
    <n v="5201"/>
    <x v="16"/>
    <m/>
    <x v="0"/>
    <n v="8138"/>
    <x v="0"/>
    <n v="8138"/>
    <n v="0"/>
    <n v="8138"/>
  </r>
  <r>
    <s v="CENTRALHUDSON"/>
    <n v="879"/>
    <x v="3"/>
    <n v="5957"/>
    <x v="0"/>
    <m/>
    <x v="0"/>
    <n v="5957"/>
    <n v="0"/>
    <n v="5957"/>
  </r>
  <r>
    <s v="UNITEDTECCOR"/>
    <n v="4215"/>
    <x v="16"/>
    <m/>
    <x v="0"/>
    <n v="5495"/>
    <x v="15"/>
    <n v="5495"/>
    <n v="5051"/>
    <n v="10546"/>
  </r>
  <r>
    <s v="C&amp;LPET"/>
    <n v="28980"/>
    <x v="16"/>
    <m/>
    <x v="0"/>
    <n v="5252"/>
    <x v="0"/>
    <n v="5252"/>
    <n v="0"/>
    <n v="5252"/>
  </r>
  <r>
    <s v="IOWAELECX"/>
    <n v="119"/>
    <x v="16"/>
    <m/>
    <x v="0"/>
    <n v="4650"/>
    <x v="0"/>
    <n v="4650"/>
    <n v="0"/>
    <n v="4650"/>
  </r>
  <r>
    <s v="SOUTHERNNATGASC"/>
    <n v="2899"/>
    <x v="16"/>
    <m/>
    <x v="0"/>
    <n v="4639"/>
    <x v="0"/>
    <n v="4639"/>
    <n v="0"/>
    <n v="4639"/>
  </r>
  <r>
    <s v="PARALANCO"/>
    <n v="97193"/>
    <x v="16"/>
    <m/>
    <x v="0"/>
    <n v="4082"/>
    <x v="0"/>
    <n v="4082"/>
    <n v="0"/>
    <n v="4082"/>
  </r>
  <r>
    <s v="CUMBERLAVALRES"/>
    <n v="76528"/>
    <x v="16"/>
    <m/>
    <x v="0"/>
    <n v="3822"/>
    <x v="0"/>
    <n v="3822"/>
    <n v="0"/>
    <n v="3822"/>
  </r>
  <r>
    <s v="STMARYSPRO"/>
    <n v="88272"/>
    <x v="4"/>
    <m/>
    <x v="0"/>
    <n v="2330"/>
    <x v="0"/>
    <n v="2330"/>
    <n v="0"/>
    <n v="2330"/>
  </r>
  <r>
    <s v="RICELANDPETCOM"/>
    <n v="73572"/>
    <x v="16"/>
    <m/>
    <x v="0"/>
    <n v="1734"/>
    <x v="0"/>
    <n v="1734"/>
    <n v="0"/>
    <n v="1734"/>
  </r>
  <r>
    <s v="RALACOVEN"/>
    <n v="73876"/>
    <x v="16"/>
    <m/>
    <x v="0"/>
    <n v="933"/>
    <x v="0"/>
    <n v="933"/>
    <n v="0"/>
    <n v="933"/>
  </r>
  <r>
    <s v="RETEX"/>
    <n v="71096"/>
    <x v="16"/>
    <m/>
    <x v="0"/>
    <n v="775"/>
    <x v="0"/>
    <n v="775"/>
    <n v="0"/>
    <n v="775"/>
  </r>
  <r>
    <s v="WINCUPHOL"/>
    <n v="110903"/>
    <x v="16"/>
    <m/>
    <x v="0"/>
    <n v="376"/>
    <x v="0"/>
    <n v="376"/>
    <n v="0"/>
    <n v="376"/>
  </r>
  <r>
    <s v="BOSTON"/>
    <n v="763"/>
    <x v="0"/>
    <m/>
    <x v="0"/>
    <m/>
    <x v="16"/>
    <n v="0"/>
    <n v="379831"/>
    <n v="379831"/>
  </r>
  <r>
    <s v="E.I."/>
    <n v="2447"/>
    <x v="0"/>
    <m/>
    <x v="0"/>
    <m/>
    <x v="17"/>
    <n v="0"/>
    <n v="795555"/>
    <n v="795555"/>
  </r>
  <r>
    <s v="OGLETHORPOW"/>
    <n v="26140"/>
    <x v="1"/>
    <m/>
    <x v="0"/>
    <m/>
    <x v="18"/>
    <n v="0"/>
    <n v="10655891"/>
    <n v="10655891"/>
  </r>
  <r>
    <s v="STATESTRBAN"/>
    <n v="56554"/>
    <x v="3"/>
    <m/>
    <x v="9"/>
    <m/>
    <x v="0"/>
    <n v="0"/>
    <n v="25005830"/>
    <n v="25005830"/>
  </r>
  <r>
    <s v="STEVENSOILAND"/>
    <n v="101634"/>
    <x v="16"/>
    <m/>
    <x v="0"/>
    <m/>
    <x v="0"/>
    <n v="0"/>
    <n v="0"/>
    <n v="0"/>
  </r>
  <r>
    <s v="TRANSAENEMARUS"/>
    <n v="62413"/>
    <x v="8"/>
    <m/>
    <x v="0"/>
    <m/>
    <x v="19"/>
    <n v="0"/>
    <n v="9842762"/>
    <n v="9842762"/>
  </r>
  <r>
    <s v="WEXFORDSPEINV"/>
    <n v="103218"/>
    <x v="16"/>
    <n v="-620"/>
    <x v="0"/>
    <m/>
    <x v="0"/>
    <n v="-620"/>
    <n v="0"/>
    <n v="-620"/>
  </r>
  <r>
    <s v="TERRANITLIM"/>
    <n v="50700"/>
    <x v="16"/>
    <m/>
    <x v="0"/>
    <n v="-1499"/>
    <x v="0"/>
    <n v="-1499"/>
    <n v="0"/>
    <n v="-1499"/>
  </r>
  <r>
    <s v="PETROUSLLC"/>
    <n v="70801"/>
    <x v="3"/>
    <n v="-1763"/>
    <x v="0"/>
    <m/>
    <x v="0"/>
    <n v="-1763"/>
    <n v="0"/>
    <n v="-1763"/>
  </r>
  <r>
    <s v="RICHNERCE"/>
    <n v="73735"/>
    <x v="12"/>
    <m/>
    <x v="0"/>
    <n v="-2699"/>
    <x v="0"/>
    <n v="-2699"/>
    <n v="0"/>
    <n v="-2699"/>
  </r>
  <r>
    <s v="MINERALSMANSER"/>
    <n v="32377"/>
    <x v="4"/>
    <m/>
    <x v="0"/>
    <n v="-2773"/>
    <x v="0"/>
    <n v="-2773"/>
    <n v="0"/>
    <n v="-2773"/>
  </r>
  <r>
    <s v="BPCANENECOM"/>
    <n v="66918"/>
    <x v="0"/>
    <m/>
    <x v="0"/>
    <n v="-2965"/>
    <x v="0"/>
    <n v="-2965"/>
    <n v="0"/>
    <n v="-2965"/>
  </r>
  <r>
    <s v="TRANSCANENEMAR"/>
    <n v="54480"/>
    <x v="0"/>
    <m/>
    <x v="0"/>
    <n v="-6143"/>
    <x v="0"/>
    <n v="-6143"/>
    <n v="0"/>
    <n v="-6143"/>
  </r>
  <r>
    <s v="KSTARVPPLP"/>
    <n v="102023"/>
    <x v="16"/>
    <m/>
    <x v="0"/>
    <n v="-6308"/>
    <x v="0"/>
    <n v="-6308"/>
    <n v="0"/>
    <n v="-6308"/>
  </r>
  <r>
    <s v="MCKENZIE LAND"/>
    <n v="26124"/>
    <x v="0"/>
    <m/>
    <x v="0"/>
    <n v="-7006"/>
    <x v="0"/>
    <n v="-7006"/>
    <n v="0"/>
    <n v="-7006"/>
  </r>
  <r>
    <s v="CASTLEPOWLLC"/>
    <n v="61544"/>
    <x v="26"/>
    <n v="-8706"/>
    <x v="0"/>
    <m/>
    <x v="0"/>
    <n v="-8706"/>
    <n v="0"/>
    <n v="-8706"/>
  </r>
  <r>
    <s v="TORCHENETM"/>
    <n v="79508"/>
    <x v="6"/>
    <m/>
    <x v="0"/>
    <n v="-9403"/>
    <x v="0"/>
    <n v="-9403"/>
    <n v="0"/>
    <n v="-9403"/>
  </r>
  <r>
    <s v="CRESTARENEMAR"/>
    <n v="76584"/>
    <x v="8"/>
    <m/>
    <x v="0"/>
    <n v="-11179"/>
    <x v="0"/>
    <n v="-11179"/>
    <n v="0"/>
    <n v="-11179"/>
  </r>
  <r>
    <s v="CONSOLIDEDISOL"/>
    <n v="56630"/>
    <x v="2"/>
    <n v="-14818"/>
    <x v="0"/>
    <m/>
    <x v="0"/>
    <n v="-14818"/>
    <n v="0"/>
    <n v="-14818"/>
  </r>
  <r>
    <s v="TRANSCANGASSERI"/>
    <n v="45829"/>
    <x v="16"/>
    <m/>
    <x v="0"/>
    <n v="-16390"/>
    <x v="0"/>
    <n v="-16390"/>
    <n v="0"/>
    <n v="-16390"/>
  </r>
  <r>
    <s v="MCELVAINOILGAS"/>
    <n v="139404"/>
    <x v="14"/>
    <n v="-18827"/>
    <x v="0"/>
    <m/>
    <x v="0"/>
    <n v="-18827"/>
    <n v="0"/>
    <n v="-18827"/>
  </r>
  <r>
    <s v="MARATHON"/>
    <n v="2094"/>
    <x v="0"/>
    <m/>
    <x v="0"/>
    <n v="-20073"/>
    <x v="0"/>
    <n v="-20073"/>
    <n v="0"/>
    <n v="-20073"/>
  </r>
  <r>
    <s v="JONAN"/>
    <n v="6181"/>
    <x v="16"/>
    <m/>
    <x v="0"/>
    <n v="-25463"/>
    <x v="0"/>
    <n v="-25463"/>
    <n v="0"/>
    <n v="-25463"/>
  </r>
  <r>
    <s v="GRUPOPETSA"/>
    <n v="164238"/>
    <x v="0"/>
    <n v="-26633"/>
    <x v="0"/>
    <m/>
    <x v="0"/>
    <n v="-26633"/>
    <n v="0"/>
    <n v="-26633"/>
  </r>
  <r>
    <s v="CROSSOILREF"/>
    <n v="58392"/>
    <x v="16"/>
    <n v="-27808"/>
    <x v="0"/>
    <m/>
    <x v="0"/>
    <n v="-27808"/>
    <n v="0"/>
    <n v="-27808"/>
  </r>
  <r>
    <s v="TOTALFINAELFGAS"/>
    <n v="94"/>
    <x v="16"/>
    <n v="-30008"/>
    <x v="0"/>
    <n v="1489"/>
    <x v="0"/>
    <n v="-28519"/>
    <n v="0"/>
    <n v="-28519"/>
  </r>
  <r>
    <s v="RICHARDSENEMAR"/>
    <n v="52595"/>
    <x v="7"/>
    <n v="30222"/>
    <x v="0"/>
    <n v="-66496"/>
    <x v="0"/>
    <n v="-36274"/>
    <n v="0"/>
    <n v="-36274"/>
  </r>
  <r>
    <s v="PRISMGASSYS"/>
    <n v="102348"/>
    <x v="6"/>
    <n v="-42928"/>
    <x v="0"/>
    <m/>
    <x v="0"/>
    <n v="-42928"/>
    <n v="0"/>
    <n v="-42928"/>
  </r>
  <r>
    <s v="SWIFT"/>
    <n v="202"/>
    <x v="12"/>
    <m/>
    <x v="0"/>
    <n v="-43912"/>
    <x v="0"/>
    <n v="-43912"/>
    <n v="0"/>
    <n v="-43912"/>
  </r>
  <r>
    <s v="POWERGASMAR"/>
    <n v="49863"/>
    <x v="2"/>
    <m/>
    <x v="0"/>
    <n v="-48757"/>
    <x v="0"/>
    <n v="-48757"/>
    <n v="0"/>
    <n v="-48757"/>
  </r>
  <r>
    <s v="RILEYSCOGAS"/>
    <n v="73741"/>
    <x v="16"/>
    <m/>
    <x v="0"/>
    <n v="-58119"/>
    <x v="0"/>
    <n v="-58119"/>
    <n v="0"/>
    <n v="-58119"/>
  </r>
  <r>
    <s v="NORTHWEST"/>
    <n v="159"/>
    <x v="4"/>
    <m/>
    <x v="0"/>
    <n v="-61819"/>
    <x v="20"/>
    <n v="-61819"/>
    <n v="512884"/>
    <n v="451065"/>
  </r>
  <r>
    <s v="AQUILAMERSERINT"/>
    <n v="102342"/>
    <x v="0"/>
    <n v="22100"/>
    <x v="0"/>
    <n v="-84435"/>
    <x v="0"/>
    <n v="-62335"/>
    <n v="0"/>
    <n v="-62335"/>
  </r>
  <r>
    <s v="DOMFIESER"/>
    <n v="62225"/>
    <x v="8"/>
    <m/>
    <x v="0"/>
    <n v="-64317"/>
    <x v="21"/>
    <n v="-64317"/>
    <n v="-222003.08"/>
    <n v="-286320.08"/>
  </r>
  <r>
    <s v="MERITPARLP"/>
    <n v="87120"/>
    <x v="16"/>
    <n v="-70219"/>
    <x v="0"/>
    <m/>
    <x v="0"/>
    <n v="-70219"/>
    <n v="0"/>
    <n v="-70219"/>
  </r>
  <r>
    <s v="COASTENEGRO"/>
    <n v="1005"/>
    <x v="16"/>
    <n v="-449221"/>
    <x v="0"/>
    <n v="369481"/>
    <x v="0"/>
    <n v="-79740"/>
    <n v="0"/>
    <n v="-79740"/>
  </r>
  <r>
    <s v="MERITENEPARVIII"/>
    <n v="87111"/>
    <x v="16"/>
    <n v="-104119"/>
    <x v="0"/>
    <m/>
    <x v="0"/>
    <n v="-104119"/>
    <n v="0"/>
    <n v="-104119"/>
  </r>
  <r>
    <s v="COLLINS-T"/>
    <n v="27590"/>
    <x v="27"/>
    <n v="-104424"/>
    <x v="0"/>
    <m/>
    <x v="0"/>
    <n v="-104424"/>
    <n v="0"/>
    <n v="-104424"/>
  </r>
  <r>
    <s v="SANCHEZOILGAS"/>
    <n v="62200"/>
    <x v="19"/>
    <n v="-109577"/>
    <x v="0"/>
    <m/>
    <x v="0"/>
    <n v="-109577"/>
    <n v="0"/>
    <n v="-109577"/>
  </r>
  <r>
    <s v="ANDERSONEXPL"/>
    <n v="56786"/>
    <x v="16"/>
    <m/>
    <x v="0"/>
    <n v="-115819"/>
    <x v="0"/>
    <n v="-115819"/>
    <n v="0"/>
    <n v="-115819"/>
  </r>
  <r>
    <s v="POLYKRONSADE"/>
    <n v="99243"/>
    <x v="0"/>
    <n v="-126904"/>
    <x v="0"/>
    <m/>
    <x v="0"/>
    <n v="-126904"/>
    <n v="0"/>
    <n v="-126904"/>
  </r>
  <r>
    <s v="HQENESER1"/>
    <n v="66682"/>
    <x v="16"/>
    <n v="-130588"/>
    <x v="0"/>
    <m/>
    <x v="0"/>
    <n v="-130588"/>
    <n v="0"/>
    <n v="-130588"/>
  </r>
  <r>
    <s v="TXUENETRCANL"/>
    <n v="70604"/>
    <x v="0"/>
    <n v="139929"/>
    <x v="0"/>
    <n v="-281160"/>
    <x v="0"/>
    <n v="-141231"/>
    <n v="0"/>
    <n v="-141231"/>
  </r>
  <r>
    <s v="AMERICANASS200"/>
    <n v="98541"/>
    <x v="28"/>
    <n v="-154864"/>
    <x v="0"/>
    <m/>
    <x v="0"/>
    <n v="-154864"/>
    <n v="0"/>
    <n v="-154864"/>
  </r>
  <r>
    <s v="BPCANENEMAR"/>
    <n v="28326"/>
    <x v="0"/>
    <m/>
    <x v="0"/>
    <n v="-157265"/>
    <x v="0"/>
    <n v="-157265"/>
    <n v="0"/>
    <n v="-157265"/>
  </r>
  <r>
    <s v="ENLINEENESOL"/>
    <n v="60093"/>
    <x v="8"/>
    <m/>
    <x v="0"/>
    <n v="-159743"/>
    <x v="0"/>
    <n v="-159743"/>
    <n v="0"/>
    <n v="-159743"/>
  </r>
  <r>
    <s v="PRIMAENECOR"/>
    <n v="59471"/>
    <x v="9"/>
    <n v="-178592"/>
    <x v="0"/>
    <m/>
    <x v="0"/>
    <n v="-178592"/>
    <n v="0"/>
    <n v="-178592"/>
  </r>
  <r>
    <s v="NYLONDEMEX"/>
    <n v="86611"/>
    <x v="0"/>
    <n v="-190367"/>
    <x v="0"/>
    <m/>
    <x v="0"/>
    <n v="-190367"/>
    <n v="0"/>
    <n v="-190367"/>
  </r>
  <r>
    <s v="HEARTLANENEGRO"/>
    <n v="80127"/>
    <x v="0"/>
    <m/>
    <x v="0"/>
    <n v="-201700"/>
    <x v="0"/>
    <n v="-201700"/>
    <n v="0"/>
    <n v="-201700"/>
  </r>
  <r>
    <s v="EXTERNALGAS1W"/>
    <n v="167032"/>
    <x v="16"/>
    <n v="-212970"/>
    <x v="0"/>
    <m/>
    <x v="0"/>
    <n v="-212970"/>
    <n v="0"/>
    <n v="-212970"/>
  </r>
  <r>
    <s v="PETROCANHYD"/>
    <n v="48477"/>
    <x v="8"/>
    <m/>
    <x v="0"/>
    <n v="-220481"/>
    <x v="0"/>
    <n v="-220481"/>
    <n v="0"/>
    <n v="-220481"/>
  </r>
  <r>
    <s v="KONALTD"/>
    <n v="85442"/>
    <x v="29"/>
    <n v="-235623"/>
    <x v="0"/>
    <m/>
    <x v="0"/>
    <n v="-235623"/>
    <n v="0"/>
    <n v="-235623"/>
  </r>
  <r>
    <s v="NGTSLLC"/>
    <n v="57700"/>
    <x v="30"/>
    <n v="-243396"/>
    <x v="0"/>
    <m/>
    <x v="0"/>
    <n v="-243396"/>
    <n v="0"/>
    <n v="-243396"/>
  </r>
  <r>
    <s v="SOUTHERNNATGAS"/>
    <n v="73927"/>
    <x v="16"/>
    <m/>
    <x v="0"/>
    <n v="-310210"/>
    <x v="0"/>
    <n v="-310210"/>
    <n v="0"/>
    <n v="-310210"/>
  </r>
  <r>
    <s v="BONNEVILLE"/>
    <n v="759"/>
    <x v="21"/>
    <n v="-109125"/>
    <x v="0"/>
    <n v="-202234"/>
    <x v="0"/>
    <n v="-311359"/>
    <n v="0"/>
    <n v="-311359"/>
  </r>
  <r>
    <s v="PRIMARYNATRES"/>
    <n v="81506"/>
    <x v="17"/>
    <n v="-362604"/>
    <x v="0"/>
    <m/>
    <x v="0"/>
    <n v="-362604"/>
    <n v="0"/>
    <n v="-362604"/>
  </r>
  <r>
    <s v="CONOCOCANENE"/>
    <n v="57621"/>
    <x v="0"/>
    <m/>
    <x v="0"/>
    <n v="-364019"/>
    <x v="0"/>
    <n v="-364019"/>
    <n v="0"/>
    <n v="-364019"/>
  </r>
  <r>
    <s v="IDELPROSADE"/>
    <n v="99995"/>
    <x v="0"/>
    <n v="-381599"/>
    <x v="0"/>
    <m/>
    <x v="0"/>
    <n v="-381599"/>
    <n v="0"/>
    <n v="-381599"/>
  </r>
  <r>
    <s v="LOSANGELWATPOW"/>
    <n v="45488"/>
    <x v="16"/>
    <m/>
    <x v="0"/>
    <n v="-384987"/>
    <x v="0"/>
    <n v="-384987"/>
    <n v="0"/>
    <n v="-384987"/>
  </r>
  <r>
    <s v="PGEENETRACAN"/>
    <n v="54438"/>
    <x v="8"/>
    <n v="-400611"/>
    <x v="0"/>
    <m/>
    <x v="0"/>
    <n v="-400611"/>
    <n v="0"/>
    <n v="-400611"/>
  </r>
  <r>
    <s v="BPENERGYCO"/>
    <n v="12"/>
    <x v="0"/>
    <m/>
    <x v="0"/>
    <n v="-466513"/>
    <x v="0"/>
    <n v="-466513"/>
    <n v="0"/>
    <n v="-466513"/>
  </r>
  <r>
    <s v="WISCONP&amp;L"/>
    <n v="237"/>
    <x v="16"/>
    <n v="-480329"/>
    <x v="0"/>
    <m/>
    <x v="0"/>
    <n v="-480329"/>
    <n v="0"/>
    <n v="-480329"/>
  </r>
  <r>
    <s v="NICORENELLC1"/>
    <n v="65668"/>
    <x v="4"/>
    <n v="-512335"/>
    <x v="0"/>
    <n v="27801"/>
    <x v="0"/>
    <n v="-484534"/>
    <n v="0"/>
    <n v="-484534"/>
  </r>
  <r>
    <s v="BLACKSTOMIN"/>
    <n v="89009"/>
    <x v="2"/>
    <n v="-523511"/>
    <x v="0"/>
    <m/>
    <x v="0"/>
    <n v="-523511"/>
    <n v="0"/>
    <n v="-523511"/>
  </r>
  <r>
    <s v="TRISTARGASMARCO"/>
    <n v="11187"/>
    <x v="6"/>
    <m/>
    <x v="0"/>
    <n v="-555640"/>
    <x v="0"/>
    <n v="-555640"/>
    <n v="0"/>
    <n v="-555640"/>
  </r>
  <r>
    <s v="PG&amp;ECOR"/>
    <n v="33034"/>
    <x v="0"/>
    <m/>
    <x v="0"/>
    <n v="-591287"/>
    <x v="0"/>
    <n v="-591287"/>
    <n v="0"/>
    <n v="-591287"/>
  </r>
  <r>
    <s v="UNIVEXSA"/>
    <n v="63781"/>
    <x v="0"/>
    <n v="-592250"/>
    <x v="0"/>
    <m/>
    <x v="0"/>
    <n v="-592250"/>
    <n v="0"/>
    <n v="-592250"/>
  </r>
  <r>
    <s v="EQUIVATRACOM"/>
    <n v="63727"/>
    <x v="0"/>
    <n v="-651643"/>
    <x v="0"/>
    <m/>
    <x v="0"/>
    <n v="-651643"/>
    <n v="0"/>
    <n v="-651643"/>
  </r>
  <r>
    <s v="THERMO"/>
    <n v="11313"/>
    <x v="6"/>
    <m/>
    <x v="0"/>
    <n v="-674765"/>
    <x v="0"/>
    <n v="-674765"/>
    <n v="0"/>
    <n v="-674765"/>
  </r>
  <r>
    <s v="BRAVONATRES"/>
    <n v="74453"/>
    <x v="1"/>
    <n v="-698714"/>
    <x v="10"/>
    <m/>
    <x v="0"/>
    <n v="-698714"/>
    <n v="-1625300"/>
    <n v="-2324014"/>
  </r>
  <r>
    <s v="PHILLIPSPROCOM"/>
    <n v="49050"/>
    <x v="16"/>
    <m/>
    <x v="0"/>
    <n v="-719155"/>
    <x v="0"/>
    <n v="-719155"/>
    <n v="0"/>
    <n v="-719155"/>
  </r>
  <r>
    <s v="FERSINSAGISBRO"/>
    <n v="84234"/>
    <x v="8"/>
    <n v="-723569"/>
    <x v="0"/>
    <m/>
    <x v="0"/>
    <n v="-723569"/>
    <n v="0"/>
    <n v="-723569"/>
  </r>
  <r>
    <s v="WESTERNGASRESO"/>
    <n v="232"/>
    <x v="0"/>
    <n v="-669850"/>
    <x v="0"/>
    <n v="-55842"/>
    <x v="0"/>
    <n v="-725692"/>
    <n v="0"/>
    <n v="-725692"/>
  </r>
  <r>
    <s v="FIBRASQUISA"/>
    <n v="86644"/>
    <x v="0"/>
    <n v="-726072"/>
    <x v="0"/>
    <m/>
    <x v="0"/>
    <n v="-726072"/>
    <n v="0"/>
    <n v="-726072"/>
  </r>
  <r>
    <s v="ALLEGHENENESUP"/>
    <n v="72209"/>
    <x v="0"/>
    <n v="-868878"/>
    <x v="0"/>
    <m/>
    <x v="0"/>
    <n v="-868878"/>
    <n v="0"/>
    <n v="-868878"/>
  </r>
  <r>
    <s v="SMITHBARAAAENE"/>
    <n v="77297"/>
    <x v="8"/>
    <n v="-872151"/>
    <x v="0"/>
    <m/>
    <x v="0"/>
    <n v="-872151"/>
    <n v="0"/>
    <n v="-872151"/>
  </r>
  <r>
    <s v="CONSUMERS"/>
    <n v="26427"/>
    <x v="2"/>
    <m/>
    <x v="0"/>
    <n v="-931468"/>
    <x v="0"/>
    <n v="-931468"/>
    <n v="0"/>
    <n v="-931468"/>
  </r>
  <r>
    <s v="EEXCORP"/>
    <n v="58772"/>
    <x v="26"/>
    <n v="-982746"/>
    <x v="0"/>
    <n v="7181"/>
    <x v="0"/>
    <n v="-975565"/>
    <n v="0"/>
    <n v="-975565"/>
  </r>
  <r>
    <s v="TEXASGENLAND"/>
    <n v="34526"/>
    <x v="4"/>
    <m/>
    <x v="0"/>
    <n v="-1026402"/>
    <x v="0"/>
    <n v="-1026402"/>
    <n v="0"/>
    <n v="-1026402"/>
  </r>
  <r>
    <s v="MEXICHEMSA"/>
    <n v="84145"/>
    <x v="8"/>
    <n v="-1036233"/>
    <x v="0"/>
    <m/>
    <x v="0"/>
    <n v="-1036233"/>
    <n v="0"/>
    <n v="-1036233"/>
  </r>
  <r>
    <s v="NEMAKSA"/>
    <n v="99231"/>
    <x v="0"/>
    <n v="-1098384"/>
    <x v="0"/>
    <m/>
    <x v="0"/>
    <n v="-1098384"/>
    <n v="0"/>
    <n v="-1098384"/>
  </r>
  <r>
    <s v="DUKEENENGLLP"/>
    <n v="98319"/>
    <x v="0"/>
    <n v="-1196776"/>
    <x v="0"/>
    <m/>
    <x v="0"/>
    <n v="-1196776"/>
    <n v="0"/>
    <n v="-1196776"/>
  </r>
  <r>
    <s v="SOCAL"/>
    <n v="2872"/>
    <x v="16"/>
    <n v="-1422900"/>
    <x v="0"/>
    <n v="159512"/>
    <x v="0"/>
    <n v="-1263388"/>
    <n v="0"/>
    <n v="-1263388"/>
  </r>
  <r>
    <s v="PIONEERNATRES"/>
    <n v="55776"/>
    <x v="3"/>
    <n v="-1308781"/>
    <x v="0"/>
    <m/>
    <x v="0"/>
    <n v="-1308781"/>
    <n v="0"/>
    <n v="-1308781"/>
  </r>
  <r>
    <s v="AMERADA"/>
    <n v="8"/>
    <x v="0"/>
    <n v="-1510191"/>
    <x v="0"/>
    <n v="160260"/>
    <x v="0"/>
    <n v="-1349931"/>
    <n v="0"/>
    <n v="-1349931"/>
  </r>
  <r>
    <s v="GLENCORELTD"/>
    <n v="26313"/>
    <x v="4"/>
    <n v="-1486282"/>
    <x v="0"/>
    <m/>
    <x v="0"/>
    <n v="-1486282"/>
    <n v="0"/>
    <n v="-1486282"/>
  </r>
  <r>
    <s v="AEC-OIL&amp;GAS"/>
    <n v="11108"/>
    <x v="0"/>
    <m/>
    <x v="0"/>
    <n v="-1704927"/>
    <x v="0"/>
    <n v="-1704927"/>
    <n v="0"/>
    <n v="-1704927"/>
  </r>
  <r>
    <s v="ENCOREACQCOM"/>
    <n v="63925"/>
    <x v="8"/>
    <n v="-1983904"/>
    <x v="0"/>
    <m/>
    <x v="0"/>
    <n v="-1983904"/>
    <n v="0"/>
    <n v="-1983904"/>
  </r>
  <r>
    <s v="SITHEENE"/>
    <n v="3996"/>
    <x v="3"/>
    <n v="-2070172"/>
    <x v="0"/>
    <m/>
    <x v="0"/>
    <n v="-2070172"/>
    <n v="0"/>
    <n v="-2070172"/>
  </r>
  <r>
    <s v="PURERESLP"/>
    <n v="45791"/>
    <x v="0"/>
    <n v="-2078075"/>
    <x v="0"/>
    <m/>
    <x v="0"/>
    <n v="-2078075"/>
    <n v="0"/>
    <n v="-2078075"/>
  </r>
  <r>
    <s v="SAPIENTENECOR"/>
    <n v="66242"/>
    <x v="30"/>
    <n v="-2115737"/>
    <x v="0"/>
    <m/>
    <x v="0"/>
    <n v="-2115737"/>
    <n v="0"/>
    <n v="-2115737"/>
  </r>
  <r>
    <s v="ST.MARY LAND"/>
    <n v="11134"/>
    <x v="10"/>
    <n v="-2139458"/>
    <x v="0"/>
    <m/>
    <x v="0"/>
    <n v="-2139458"/>
    <n v="0"/>
    <n v="-2139458"/>
  </r>
  <r>
    <s v="SUPERIOR"/>
    <n v="2970"/>
    <x v="16"/>
    <m/>
    <x v="0"/>
    <n v="-2200537"/>
    <x v="0"/>
    <n v="-2200537"/>
    <n v="0"/>
    <n v="-2200537"/>
  </r>
  <r>
    <s v="MARKWESTHYD"/>
    <n v="51880"/>
    <x v="4"/>
    <n v="-2322681"/>
    <x v="0"/>
    <m/>
    <x v="0"/>
    <n v="-2322681"/>
    <n v="0"/>
    <n v="-2322681"/>
  </r>
  <r>
    <s v="NPC"/>
    <n v="2325"/>
    <x v="0"/>
    <m/>
    <x v="0"/>
    <n v="-2449722"/>
    <x v="0"/>
    <n v="-2449722"/>
    <n v="0"/>
    <n v="-2449722"/>
  </r>
  <r>
    <s v="VENOCO"/>
    <n v="37810"/>
    <x v="0"/>
    <n v="-2656013"/>
    <x v="0"/>
    <m/>
    <x v="0"/>
    <n v="-2656013"/>
    <n v="0"/>
    <n v="-2656013"/>
  </r>
  <r>
    <s v="DUKEFSVCMAR"/>
    <n v="51593"/>
    <x v="0"/>
    <n v="-2697637"/>
    <x v="0"/>
    <m/>
    <x v="0"/>
    <n v="-2697637"/>
    <n v="0"/>
    <n v="-2697637"/>
  </r>
  <r>
    <s v="ELMRIDEXP"/>
    <n v="86208"/>
    <x v="0"/>
    <n v="-2793126"/>
    <x v="0"/>
    <n v="87496"/>
    <x v="0"/>
    <n v="-2705630"/>
    <n v="0"/>
    <n v="-2705630"/>
  </r>
  <r>
    <s v="BANKONENAT"/>
    <n v="71593"/>
    <x v="0"/>
    <n v="-2709299"/>
    <x v="0"/>
    <m/>
    <x v="0"/>
    <n v="-2709299"/>
    <n v="0"/>
    <n v="-2709299"/>
  </r>
  <r>
    <s v="UNOCAL"/>
    <n v="220"/>
    <x v="4"/>
    <n v="-2823731"/>
    <x v="11"/>
    <m/>
    <x v="0"/>
    <n v="-2823731"/>
    <n v="22500"/>
    <n v="-2801231"/>
  </r>
  <r>
    <s v="WESTPORTOILGAS"/>
    <n v="51275"/>
    <x v="0"/>
    <n v="-2910989"/>
    <x v="0"/>
    <m/>
    <x v="0"/>
    <n v="-2910989"/>
    <n v="0"/>
    <n v="-2910989"/>
  </r>
  <r>
    <s v="MIECO"/>
    <n v="49333"/>
    <x v="30"/>
    <n v="-2935953"/>
    <x v="0"/>
    <m/>
    <x v="0"/>
    <n v="-2935953"/>
    <n v="0"/>
    <n v="-2935953"/>
  </r>
  <r>
    <s v="TENASKAIII"/>
    <n v="26425"/>
    <x v="0"/>
    <n v="-3001383"/>
    <x v="0"/>
    <m/>
    <x v="0"/>
    <n v="-3001383"/>
    <n v="0"/>
    <n v="-3001383"/>
  </r>
  <r>
    <s v="ENTERGYKOCTRA"/>
    <n v="91219"/>
    <x v="0"/>
    <n v="-3282870"/>
    <x v="0"/>
    <n v="15588"/>
    <x v="0"/>
    <n v="-3267282"/>
    <n v="0"/>
    <n v="-3267282"/>
  </r>
  <r>
    <s v="LGEENEMAR"/>
    <n v="58177"/>
    <x v="4"/>
    <n v="-3443644"/>
    <x v="0"/>
    <m/>
    <x v="0"/>
    <n v="-3443644"/>
    <n v="0"/>
    <n v="-3443644"/>
  </r>
  <r>
    <s v="SAMSONINVCOM"/>
    <n v="3723"/>
    <x v="18"/>
    <n v="-3522342"/>
    <x v="0"/>
    <m/>
    <x v="0"/>
    <n v="-3522342"/>
    <n v="0"/>
    <n v="-3522342"/>
  </r>
  <r>
    <s v="PATINAOILGAS"/>
    <n v="49624"/>
    <x v="12"/>
    <n v="-4596115"/>
    <x v="0"/>
    <n v="1816"/>
    <x v="0"/>
    <n v="-4594299"/>
    <n v="0"/>
    <n v="-4594299"/>
  </r>
  <r>
    <s v="NATIONALENEGRO"/>
    <n v="89380"/>
    <x v="27"/>
    <n v="-4744238"/>
    <x v="0"/>
    <m/>
    <x v="0"/>
    <n v="-4744238"/>
    <n v="0"/>
    <n v="-4744238"/>
  </r>
  <r>
    <s v="ASPECTRESLLC"/>
    <n v="55286"/>
    <x v="8"/>
    <n v="-4805853"/>
    <x v="0"/>
    <m/>
    <x v="0"/>
    <n v="-4805853"/>
    <n v="0"/>
    <n v="-4805853"/>
  </r>
  <r>
    <s v="NGENETRA"/>
    <n v="86886"/>
    <x v="4"/>
    <m/>
    <x v="0"/>
    <n v="-4811373"/>
    <x v="0"/>
    <n v="-4811373"/>
    <n v="0"/>
    <n v="-4811373"/>
  </r>
  <r>
    <s v="DEUTSCHEBANAKT"/>
    <n v="55900"/>
    <x v="0"/>
    <n v="-5169415"/>
    <x v="0"/>
    <m/>
    <x v="0"/>
    <n v="-5169415"/>
    <n v="0"/>
    <n v="-5169415"/>
  </r>
  <r>
    <s v="AESNEWENE"/>
    <n v="55947"/>
    <x v="19"/>
    <n v="-5234913"/>
    <x v="0"/>
    <m/>
    <x v="0"/>
    <n v="-5234913"/>
    <n v="0"/>
    <n v="-5234913"/>
  </r>
  <r>
    <s v="CROSSTEXENESER"/>
    <n v="53244"/>
    <x v="6"/>
    <m/>
    <x v="0"/>
    <n v="-5251906"/>
    <x v="0"/>
    <n v="-5251906"/>
    <n v="0"/>
    <n v="-5251906"/>
  </r>
  <r>
    <s v="HOUSTON EXPLOR"/>
    <n v="1742"/>
    <x v="13"/>
    <n v="-5315130"/>
    <x v="0"/>
    <m/>
    <x v="0"/>
    <n v="-5315130"/>
    <n v="0"/>
    <n v="-5315130"/>
  </r>
  <r>
    <s v="BARCLAYS_BANK"/>
    <n v="11338"/>
    <x v="3"/>
    <n v="-5322304"/>
    <x v="0"/>
    <m/>
    <x v="0"/>
    <n v="-5322304"/>
    <n v="0"/>
    <n v="-5322304"/>
  </r>
  <r>
    <s v="TRACTEBEENEMAR"/>
    <n v="53461"/>
    <x v="0"/>
    <n v="-6785859"/>
    <x v="0"/>
    <n v="20740"/>
    <x v="0"/>
    <n v="-6765119"/>
    <n v="0"/>
    <n v="-6765119"/>
  </r>
  <r>
    <s v="DEUTSHCEBANAG"/>
    <n v="152235"/>
    <x v="7"/>
    <n v="-6991550"/>
    <x v="0"/>
    <m/>
    <x v="0"/>
    <n v="-6991550"/>
    <n v="0"/>
    <n v="-6991550"/>
  </r>
  <r>
    <s v="PPL E"/>
    <n v="65165"/>
    <x v="8"/>
    <n v="-7229852"/>
    <x v="0"/>
    <n v="36147"/>
    <x v="0"/>
    <n v="-7193705"/>
    <n v="0"/>
    <n v="-7193705"/>
  </r>
  <r>
    <s v="BURLINGTRESTRA"/>
    <n v="49935"/>
    <x v="6"/>
    <n v="-7750579"/>
    <x v="0"/>
    <n v="373322"/>
    <x v="0"/>
    <n v="-7377257"/>
    <n v="0"/>
    <n v="-7377257"/>
  </r>
  <r>
    <s v="BANKMONTREALCAN"/>
    <n v="21474"/>
    <x v="0"/>
    <n v="-7402839"/>
    <x v="0"/>
    <m/>
    <x v="0"/>
    <n v="-7402839"/>
    <n v="0"/>
    <n v="-7402839"/>
  </r>
  <r>
    <s v="SAMEDAN"/>
    <n v="2767"/>
    <x v="4"/>
    <n v="-7998148"/>
    <x v="12"/>
    <m/>
    <x v="0"/>
    <n v="-7998148"/>
    <n v="676200"/>
    <n v="-7321948"/>
  </r>
  <r>
    <s v="CATEQUILPARLP"/>
    <n v="93116"/>
    <x v="6"/>
    <n v="-9075782"/>
    <x v="13"/>
    <m/>
    <x v="0"/>
    <n v="-9075782"/>
    <n v="954167.5"/>
    <n v="-8121614.5"/>
  </r>
  <r>
    <s v="AMERADAHESCOM"/>
    <n v="90640"/>
    <x v="0"/>
    <n v="-9114679"/>
    <x v="0"/>
    <m/>
    <x v="0"/>
    <n v="-9114679"/>
    <n v="0"/>
    <n v="-9114679"/>
  </r>
  <r>
    <s v="CALLON-PET"/>
    <n v="45"/>
    <x v="31"/>
    <n v="-9306244"/>
    <x v="0"/>
    <m/>
    <x v="0"/>
    <n v="-9306244"/>
    <n v="0"/>
    <n v="-9306244"/>
  </r>
  <r>
    <s v="EXCORES"/>
    <n v="85245"/>
    <x v="2"/>
    <n v="-9347761"/>
    <x v="0"/>
    <m/>
    <x v="0"/>
    <n v="-9347761"/>
    <n v="0"/>
    <n v="-9347761"/>
  </r>
  <r>
    <s v="CROSSTIMBERS"/>
    <n v="29765"/>
    <x v="14"/>
    <m/>
    <x v="0"/>
    <n v="-10490601"/>
    <x v="0"/>
    <n v="-10490601"/>
    <n v="0"/>
    <n v="-10490601"/>
  </r>
  <r>
    <s v="SENECA-RES-CORP"/>
    <n v="2818"/>
    <x v="0"/>
    <n v="-11260315"/>
    <x v="0"/>
    <m/>
    <x v="0"/>
    <n v="-11260315"/>
    <n v="0"/>
    <n v="-11260315"/>
  </r>
  <r>
    <s v="VITROCORSA"/>
    <n v="68274"/>
    <x v="8"/>
    <n v="-11733138"/>
    <x v="14"/>
    <m/>
    <x v="0"/>
    <n v="-11733138"/>
    <n v="-5170833"/>
    <n v="-16903971"/>
  </r>
  <r>
    <s v="ENERGENRESCOR"/>
    <n v="65334"/>
    <x v="0"/>
    <n v="-12937382"/>
    <x v="0"/>
    <n v="1174013"/>
    <x v="0"/>
    <n v="-11763369"/>
    <n v="0"/>
    <n v="-11763369"/>
  </r>
  <r>
    <s v="GRUPOIMSSA"/>
    <n v="84273"/>
    <x v="4"/>
    <n v="-11802239"/>
    <x v="15"/>
    <m/>
    <x v="0"/>
    <n v="-11802239"/>
    <n v="-3470691"/>
    <n v="-15272930"/>
  </r>
  <r>
    <s v="CONTOURENECO"/>
    <n v="26226"/>
    <x v="32"/>
    <n v="-13343684"/>
    <x v="0"/>
    <m/>
    <x v="0"/>
    <n v="-13343684"/>
    <n v="0"/>
    <n v="-13343684"/>
  </r>
  <r>
    <s v="ENERGYUSA"/>
    <n v="49298"/>
    <x v="10"/>
    <n v="-13781739"/>
    <x v="0"/>
    <n v="-31040"/>
    <x v="0"/>
    <n v="-13812779"/>
    <n v="0"/>
    <n v="-13812779"/>
  </r>
  <r>
    <s v="CATEQUILPARLTD"/>
    <n v="93119"/>
    <x v="6"/>
    <n v="-14331989"/>
    <x v="16"/>
    <m/>
    <x v="0"/>
    <n v="-14331989"/>
    <n v="2620832.5"/>
    <n v="-11711156.5"/>
  </r>
  <r>
    <s v="CINERGYMARTRA"/>
    <n v="68856"/>
    <x v="3"/>
    <n v="-15425025"/>
    <x v="0"/>
    <n v="5887"/>
    <x v="0"/>
    <n v="-15419138"/>
    <n v="0"/>
    <n v="-15419138"/>
  </r>
  <r>
    <s v="TENASKA"/>
    <n v="208"/>
    <x v="4"/>
    <n v="-16685208"/>
    <x v="17"/>
    <n v="43471"/>
    <x v="0"/>
    <n v="-16641737"/>
    <n v="-15000"/>
    <n v="-16656737"/>
  </r>
  <r>
    <s v="PGEENETRAGAS"/>
    <n v="58402"/>
    <x v="0"/>
    <n v="-18028947"/>
    <x v="0"/>
    <n v="1181146"/>
    <x v="0"/>
    <n v="-16847801"/>
    <n v="0"/>
    <n v="-16847801"/>
  </r>
  <r>
    <s v="JARON"/>
    <n v="120"/>
    <x v="0"/>
    <n v="-21756485"/>
    <x v="0"/>
    <n v="-1282"/>
    <x v="0"/>
    <n v="-21757767"/>
    <n v="0"/>
    <n v="-21757767"/>
  </r>
  <r>
    <s v="AEPENESER"/>
    <n v="57399"/>
    <x v="0"/>
    <n v="-30223324"/>
    <x v="18"/>
    <n v="593277"/>
    <x v="0"/>
    <n v="-29630047"/>
    <n v="-1025192.06"/>
    <n v="-30655239.059999999"/>
  </r>
  <r>
    <s v="HESSENETRA"/>
    <n v="55109"/>
    <x v="0"/>
    <n v="-31952362"/>
    <x v="0"/>
    <n v="177475"/>
    <x v="0"/>
    <n v="-31774887"/>
    <n v="0"/>
    <n v="-31774887"/>
  </r>
  <r>
    <s v="DENBURYRES"/>
    <n v="51129"/>
    <x v="33"/>
    <n v="-34685463"/>
    <x v="0"/>
    <m/>
    <x v="0"/>
    <n v="-34685463"/>
    <n v="0"/>
    <n v="-34685463"/>
  </r>
  <r>
    <s v="AQUILA RISK"/>
    <n v="11135"/>
    <x v="6"/>
    <n v="-36186366"/>
    <x v="19"/>
    <n v="1242079"/>
    <x v="0"/>
    <n v="-34944287"/>
    <n v="-3556250"/>
    <n v="-38500537"/>
  </r>
  <r>
    <s v="ONEOKMARTRA"/>
    <n v="31699"/>
    <x v="34"/>
    <n v="-41315871"/>
    <x v="0"/>
    <n v="-33556"/>
    <x v="0"/>
    <n v="-41349427"/>
    <n v="0"/>
    <n v="-41349427"/>
  </r>
  <r>
    <s v="SWISSREFIN"/>
    <n v="63051"/>
    <x v="0"/>
    <n v="-41994094"/>
    <x v="0"/>
    <m/>
    <x v="0"/>
    <n v="-41994094"/>
    <n v="0"/>
    <n v="-41994094"/>
  </r>
  <r>
    <s v="CITIBANK"/>
    <n v="942"/>
    <x v="0"/>
    <n v="-46850509"/>
    <x v="0"/>
    <m/>
    <x v="0"/>
    <n v="-46850509"/>
    <n v="0"/>
    <n v="-46850509"/>
  </r>
  <r>
    <s v="CREDITSUIFIN"/>
    <n v="62708"/>
    <x v="0"/>
    <n v="-51076511"/>
    <x v="0"/>
    <m/>
    <x v="0"/>
    <n v="-51076511"/>
    <n v="0"/>
    <n v="-51076511"/>
  </r>
  <r>
    <s v="MIRANTAMEENE"/>
    <n v="56264"/>
    <x v="4"/>
    <n v="-52642991"/>
    <x v="20"/>
    <n v="-1339962"/>
    <x v="22"/>
    <n v="-53982953"/>
    <n v="135995"/>
    <n v="-53846958"/>
  </r>
  <r>
    <s v="BANKAMENAT"/>
    <n v="70526"/>
    <x v="4"/>
    <n v="-55829885"/>
    <x v="21"/>
    <m/>
    <x v="0"/>
    <n v="-55829885"/>
    <n v="-8736635"/>
    <n v="-64566520"/>
  </r>
  <r>
    <s v="STONEVILLE"/>
    <n v="34285"/>
    <x v="4"/>
    <m/>
    <x v="0"/>
    <n v="-60812608"/>
    <x v="0"/>
    <n v="-60812608"/>
    <n v="0"/>
    <n v="-60812608"/>
  </r>
  <r>
    <s v="KINMORINC"/>
    <n v="246"/>
    <x v="4"/>
    <n v="-62444259"/>
    <x v="0"/>
    <m/>
    <x v="0"/>
    <n v="-62444259"/>
    <n v="0"/>
    <n v="-62444259"/>
  </r>
  <r>
    <s v="PHIBROINC"/>
    <n v="46709"/>
    <x v="0"/>
    <n v="-65507917"/>
    <x v="0"/>
    <n v="112643"/>
    <x v="0"/>
    <n v="-65395274"/>
    <n v="0"/>
    <n v="-65395274"/>
  </r>
  <r>
    <s v="WILLIAMSENEMAR"/>
    <n v="64245"/>
    <x v="0"/>
    <n v="-215786875"/>
    <x v="0"/>
    <n v="-408610"/>
    <x v="0"/>
    <n v="-216195485"/>
    <n v="0"/>
    <n v="-216195485"/>
  </r>
  <r>
    <s v="AMERPUBENE"/>
    <n v="51134"/>
    <x v="0"/>
    <n v="14475076"/>
    <x v="22"/>
    <n v="-401667619"/>
    <x v="0"/>
    <n v="-387192543"/>
    <n v="1003221"/>
    <n v="-386189322"/>
  </r>
  <r>
    <s v="ELPASOMERLP"/>
    <n v="53350"/>
    <x v="12"/>
    <n v="-449165302"/>
    <x v="0"/>
    <n v="-6980351"/>
    <x v="23"/>
    <n v="-456145653"/>
    <n v="-3045698"/>
    <n v="-459191351"/>
  </r>
  <r>
    <s v="MAHONIALTD"/>
    <n v="26712"/>
    <x v="6"/>
    <m/>
    <x v="0"/>
    <n v="-1376262244"/>
    <x v="0"/>
    <n v="-1376262244"/>
    <n v="0"/>
    <n v="-137626224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8">
  <r>
    <s v="CALPINEENESER"/>
    <n v="79689"/>
    <x v="0"/>
    <n v="296942579"/>
    <x v="0"/>
    <x v="0"/>
    <x v="0"/>
    <n v="295320470"/>
    <x v="0"/>
    <n v="295320470"/>
  </r>
  <r>
    <s v="JPMORGANCHABAN"/>
    <n v="154968"/>
    <x v="0"/>
    <n v="222534330"/>
    <x v="0"/>
    <x v="1"/>
    <x v="0"/>
    <n v="222534330"/>
    <x v="0"/>
    <n v="222534330"/>
  </r>
  <r>
    <s v="DYNEGYMARAND"/>
    <n v="61981"/>
    <x v="1"/>
    <n v="144994650"/>
    <x v="1"/>
    <x v="2"/>
    <x v="0"/>
    <n v="144994262"/>
    <x v="1"/>
    <n v="-18657847"/>
  </r>
  <r>
    <s v="CORALENEHOL"/>
    <n v="49747"/>
    <x v="2"/>
    <n v="135501265"/>
    <x v="0"/>
    <x v="1"/>
    <x v="0"/>
    <n v="135501265"/>
    <x v="0"/>
    <n v="135501265"/>
  </r>
  <r>
    <s v="DUKEENETRA"/>
    <n v="54979"/>
    <x v="3"/>
    <n v="111782844"/>
    <x v="0"/>
    <x v="3"/>
    <x v="0"/>
    <n v="112532556"/>
    <x v="0"/>
    <n v="112532556"/>
  </r>
  <r>
    <s v="SEMPRAENETRA"/>
    <n v="57508"/>
    <x v="4"/>
    <n v="94050829"/>
    <x v="2"/>
    <x v="4"/>
    <x v="0"/>
    <n v="93696830"/>
    <x v="2"/>
    <n v="96450580"/>
  </r>
  <r>
    <s v="TXUENETRACOM"/>
    <n v="167043"/>
    <x v="5"/>
    <n v="92795763"/>
    <x v="0"/>
    <x v="5"/>
    <x v="0"/>
    <n v="93149225"/>
    <x v="0"/>
    <n v="93149225"/>
  </r>
  <r>
    <s v="AIGENETRA"/>
    <n v="93526"/>
    <x v="3"/>
    <n v="58884436"/>
    <x v="0"/>
    <x v="1"/>
    <x v="0"/>
    <n v="58884436"/>
    <x v="0"/>
    <n v="58884436"/>
  </r>
  <r>
    <s v="PSEGENERES"/>
    <n v="84074"/>
    <x v="6"/>
    <n v="57011957"/>
    <x v="0"/>
    <x v="1"/>
    <x v="0"/>
    <n v="57011957"/>
    <x v="0"/>
    <n v="57011957"/>
  </r>
  <r>
    <s v="TRANSCANADA"/>
    <n v="6223"/>
    <x v="4"/>
    <m/>
    <x v="0"/>
    <x v="6"/>
    <x v="0"/>
    <n v="53211985"/>
    <x v="0"/>
    <n v="53211985"/>
  </r>
  <r>
    <s v="RELIANTENESER"/>
    <n v="65268"/>
    <x v="7"/>
    <n v="50209299"/>
    <x v="0"/>
    <x v="7"/>
    <x v="0"/>
    <n v="50393516"/>
    <x v="0"/>
    <n v="50393516"/>
  </r>
  <r>
    <s v="NOBLEGASMARKET"/>
    <n v="155"/>
    <x v="8"/>
    <n v="50062568"/>
    <x v="0"/>
    <x v="8"/>
    <x v="0"/>
    <n v="49938931"/>
    <x v="0"/>
    <n v="49938931"/>
  </r>
  <r>
    <s v="PUGETSOUENE"/>
    <n v="54279"/>
    <x v="0"/>
    <n v="43165707"/>
    <x v="0"/>
    <x v="1"/>
    <x v="0"/>
    <n v="43165707"/>
    <x v="0"/>
    <n v="43165707"/>
  </r>
  <r>
    <s v="FP&amp;L"/>
    <n v="1421"/>
    <x v="4"/>
    <n v="-2918310"/>
    <x v="0"/>
    <x v="9"/>
    <x v="1"/>
    <n v="41627578"/>
    <x v="3"/>
    <n v="43359066"/>
  </r>
  <r>
    <s v="XTOENEINC"/>
    <n v="4156"/>
    <x v="9"/>
    <n v="-12226925"/>
    <x v="0"/>
    <x v="10"/>
    <x v="0"/>
    <n v="39498552"/>
    <x v="0"/>
    <n v="39498552"/>
  </r>
  <r>
    <s v="CIBC"/>
    <n v="26038"/>
    <x v="0"/>
    <n v="33273200"/>
    <x v="0"/>
    <x v="1"/>
    <x v="0"/>
    <n v="33273200"/>
    <x v="0"/>
    <n v="33273200"/>
  </r>
  <r>
    <s v="CONECTIVENESUP"/>
    <n v="71243"/>
    <x v="7"/>
    <n v="31932703"/>
    <x v="0"/>
    <x v="11"/>
    <x v="0"/>
    <n v="31928053"/>
    <x v="0"/>
    <n v="31928053"/>
  </r>
  <r>
    <s v="TRIGENENERGY"/>
    <n v="11239"/>
    <x v="1"/>
    <m/>
    <x v="0"/>
    <x v="12"/>
    <x v="0"/>
    <n v="29994551"/>
    <x v="0"/>
    <n v="29994551"/>
  </r>
  <r>
    <s v="WPSENGRYSVC"/>
    <n v="46388"/>
    <x v="0"/>
    <n v="28286866"/>
    <x v="0"/>
    <x v="13"/>
    <x v="0"/>
    <n v="28750800"/>
    <x v="0"/>
    <n v="28750800"/>
  </r>
  <r>
    <s v="BNPPARIBAS"/>
    <n v="56631"/>
    <x v="0"/>
    <n v="24968007"/>
    <x v="0"/>
    <x v="1"/>
    <x v="0"/>
    <n v="24968007"/>
    <x v="0"/>
    <n v="24968007"/>
  </r>
  <r>
    <s v="TEXACOGASMKT"/>
    <n v="3022"/>
    <x v="0"/>
    <n v="23837773"/>
    <x v="0"/>
    <x v="14"/>
    <x v="0"/>
    <n v="23894130"/>
    <x v="0"/>
    <n v="23894130"/>
  </r>
  <r>
    <s v="PUBSERCOLORADO"/>
    <n v="177"/>
    <x v="4"/>
    <n v="21876983"/>
    <x v="0"/>
    <x v="15"/>
    <x v="0"/>
    <n v="21895427"/>
    <x v="0"/>
    <n v="21895427"/>
  </r>
  <r>
    <s v="VIRGINIAPOWENE"/>
    <n v="66652"/>
    <x v="0"/>
    <n v="21094953"/>
    <x v="0"/>
    <x v="1"/>
    <x v="0"/>
    <n v="21094953"/>
    <x v="0"/>
    <n v="21094953"/>
  </r>
  <r>
    <s v="BPCORNORAME"/>
    <n v="65291"/>
    <x v="0"/>
    <n v="20142645"/>
    <x v="0"/>
    <x v="16"/>
    <x v="0"/>
    <n v="20212854"/>
    <x v="0"/>
    <n v="20212854"/>
  </r>
  <r>
    <s v="VITOLCAPMAN"/>
    <n v="96651"/>
    <x v="0"/>
    <n v="19872924"/>
    <x v="0"/>
    <x v="1"/>
    <x v="0"/>
    <n v="19872924"/>
    <x v="0"/>
    <n v="19872924"/>
  </r>
  <r>
    <s v="APS"/>
    <n v="5225"/>
    <x v="10"/>
    <n v="18348038"/>
    <x v="0"/>
    <x v="17"/>
    <x v="0"/>
    <n v="18394220"/>
    <x v="0"/>
    <n v="18394220"/>
  </r>
  <r>
    <s v="TEXACOINC"/>
    <n v="3947"/>
    <x v="11"/>
    <n v="18059941"/>
    <x v="0"/>
    <x v="1"/>
    <x v="0"/>
    <n v="18059941"/>
    <x v="0"/>
    <n v="18059941"/>
  </r>
  <r>
    <s v="PRIORENECOR"/>
    <n v="2630"/>
    <x v="0"/>
    <n v="16850359"/>
    <x v="0"/>
    <x v="18"/>
    <x v="0"/>
    <n v="16864486"/>
    <x v="0"/>
    <n v="16864486"/>
  </r>
  <r>
    <s v="MICHIGANCONGASC"/>
    <n v="2166"/>
    <x v="4"/>
    <m/>
    <x v="3"/>
    <x v="19"/>
    <x v="0"/>
    <n v="15673105"/>
    <x v="4"/>
    <n v="15559812"/>
  </r>
  <r>
    <s v="CONAGRTRAGROINC"/>
    <n v="29605"/>
    <x v="12"/>
    <n v="15400425"/>
    <x v="0"/>
    <x v="1"/>
    <x v="0"/>
    <n v="15400425"/>
    <x v="0"/>
    <n v="15400425"/>
  </r>
  <r>
    <s v="ALABAMAGASCOR"/>
    <n v="504"/>
    <x v="3"/>
    <n v="164422"/>
    <x v="0"/>
    <x v="20"/>
    <x v="2"/>
    <n v="14658290"/>
    <x v="5"/>
    <n v="14729031"/>
  </r>
  <r>
    <s v="MIDAMERIENECO"/>
    <n v="45492"/>
    <x v="0"/>
    <n v="14197567"/>
    <x v="0"/>
    <x v="1"/>
    <x v="0"/>
    <n v="14197567"/>
    <x v="0"/>
    <n v="14197567"/>
  </r>
  <r>
    <s v="SELECTENE"/>
    <n v="64168"/>
    <x v="0"/>
    <n v="14046173"/>
    <x v="0"/>
    <x v="21"/>
    <x v="0"/>
    <n v="14051357"/>
    <x v="0"/>
    <n v="14051357"/>
  </r>
  <r>
    <s v="CMSMARSERTRA"/>
    <n v="53295"/>
    <x v="0"/>
    <n v="12941466"/>
    <x v="0"/>
    <x v="22"/>
    <x v="0"/>
    <n v="13693886"/>
    <x v="0"/>
    <n v="13693886"/>
  </r>
  <r>
    <s v="ENBRIDGEMARUS"/>
    <n v="55727"/>
    <x v="1"/>
    <n v="13678059"/>
    <x v="0"/>
    <x v="1"/>
    <x v="0"/>
    <n v="13678059"/>
    <x v="0"/>
    <n v="13678059"/>
  </r>
  <r>
    <s v="MORGAN"/>
    <n v="9409"/>
    <x v="0"/>
    <n v="12936213"/>
    <x v="0"/>
    <x v="23"/>
    <x v="0"/>
    <n v="13442042"/>
    <x v="0"/>
    <n v="13442042"/>
  </r>
  <r>
    <s v="FPLENEPOW"/>
    <n v="68254"/>
    <x v="8"/>
    <n v="13441206"/>
    <x v="0"/>
    <x v="1"/>
    <x v="0"/>
    <n v="13441206"/>
    <x v="0"/>
    <n v="13441206"/>
  </r>
  <r>
    <s v="TUDORPROTRA"/>
    <n v="76640"/>
    <x v="0"/>
    <n v="12985374"/>
    <x v="0"/>
    <x v="1"/>
    <x v="0"/>
    <n v="12985374"/>
    <x v="0"/>
    <n v="12985374"/>
  </r>
  <r>
    <s v="FIRSTENESOL"/>
    <n v="90097"/>
    <x v="0"/>
    <n v="12619324"/>
    <x v="0"/>
    <x v="1"/>
    <x v="0"/>
    <n v="12619324"/>
    <x v="0"/>
    <n v="12619324"/>
  </r>
  <r>
    <s v="OCCIDENTENEMAR"/>
    <n v="63665"/>
    <x v="0"/>
    <n v="12451546"/>
    <x v="0"/>
    <x v="24"/>
    <x v="0"/>
    <n v="12462160"/>
    <x v="0"/>
    <n v="12462160"/>
  </r>
  <r>
    <s v="EPRI"/>
    <n v="51163"/>
    <x v="0"/>
    <n v="11787596"/>
    <x v="0"/>
    <x v="25"/>
    <x v="0"/>
    <n v="11875221"/>
    <x v="0"/>
    <n v="11875221"/>
  </r>
  <r>
    <s v="NYPA"/>
    <n v="162"/>
    <x v="13"/>
    <m/>
    <x v="0"/>
    <x v="26"/>
    <x v="0"/>
    <n v="11749530"/>
    <x v="0"/>
    <n v="11749530"/>
  </r>
  <r>
    <s v="ANADARKOPETCOR"/>
    <n v="249"/>
    <x v="14"/>
    <n v="11361522"/>
    <x v="0"/>
    <x v="1"/>
    <x v="0"/>
    <n v="11361522"/>
    <x v="0"/>
    <n v="11361522"/>
  </r>
  <r>
    <s v="ROYALBANKCAN"/>
    <n v="21581"/>
    <x v="0"/>
    <n v="11322085"/>
    <x v="0"/>
    <x v="1"/>
    <x v="0"/>
    <n v="11322085"/>
    <x v="0"/>
    <n v="11322085"/>
  </r>
  <r>
    <s v="CITIZENSCOMCO"/>
    <n v="3838"/>
    <x v="0"/>
    <m/>
    <x v="0"/>
    <x v="27"/>
    <x v="3"/>
    <n v="10746197"/>
    <x v="6"/>
    <n v="11629381"/>
  </r>
  <r>
    <s v="HUBER-JM"/>
    <n v="1763"/>
    <x v="15"/>
    <m/>
    <x v="0"/>
    <x v="28"/>
    <x v="0"/>
    <n v="10647438"/>
    <x v="0"/>
    <n v="10647438"/>
  </r>
  <r>
    <s v="LOUISDREENESER"/>
    <n v="101418"/>
    <x v="0"/>
    <n v="10396710"/>
    <x v="0"/>
    <x v="1"/>
    <x v="0"/>
    <n v="10396710"/>
    <x v="0"/>
    <n v="10396710"/>
  </r>
  <r>
    <s v="PCSNITFER"/>
    <n v="53747"/>
    <x v="0"/>
    <n v="9223979"/>
    <x v="0"/>
    <x v="1"/>
    <x v="0"/>
    <n v="9223979"/>
    <x v="0"/>
    <n v="922397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O21:P58" firstHeaderRow="2" firstDataRow="2" firstDataCol="1"/>
  <pivotFields count="10">
    <pivotField compact="0" outline="0" subtotalTop="0" showAll="0" includeNewItemsInFilter="1"/>
    <pivotField compact="0" outline="0" subtotalTop="0" showAll="0" includeNewItemsInFilter="1"/>
    <pivotField axis="axisRow" dataField="1" compact="0" numFmtId="14" outline="0" subtotalTop="0" showAll="0" includeNewItemsInFilter="1">
      <items count="36">
        <item x="24"/>
        <item x="23"/>
        <item x="10"/>
        <item x="6"/>
        <item x="4"/>
        <item x="12"/>
        <item x="8"/>
        <item x="0"/>
        <item x="3"/>
        <item x="2"/>
        <item x="7"/>
        <item x="22"/>
        <item x="9"/>
        <item x="29"/>
        <item x="26"/>
        <item x="30"/>
        <item x="13"/>
        <item x="27"/>
        <item x="19"/>
        <item x="33"/>
        <item x="1"/>
        <item x="18"/>
        <item x="14"/>
        <item x="25"/>
        <item x="34"/>
        <item x="20"/>
        <item x="11"/>
        <item x="32"/>
        <item x="17"/>
        <item x="21"/>
        <item x="28"/>
        <item x="31"/>
        <item x="5"/>
        <item x="16"/>
        <item x="15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165" outline="0" subtotalTop="0" showAll="0" includeNewItemsInFilter="1"/>
    <pivotField compact="0" numFmtId="165" outline="0" subtotalTop="0" showAll="0" includeNewItemsInFilter="1"/>
    <pivotField compact="0" numFmtId="165" outline="0" subtotalTop="0" showAll="0" includeNewItemsInFilter="1"/>
  </pivotFields>
  <rowFields count="1">
    <field x="2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Items count="1">
    <i/>
  </colItems>
  <dataFields count="1">
    <dataField name="Count of Term Date" fld="2" subtotal="count" baseField="0" baseItem="0"/>
  </dataField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4" cacheId="1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R21:S39" firstHeaderRow="2" firstDataRow="2" firstDataCol="1"/>
  <pivotFields count="10">
    <pivotField compact="0" outline="0" subtotalTop="0" showAll="0" includeNewItemsInFilter="1"/>
    <pivotField compact="0" outline="0" subtotalTop="0" showAll="0" includeNewItemsInFilter="1"/>
    <pivotField axis="axisRow" dataField="1" compact="0" numFmtId="14" outline="0" subtotalTop="0" showAll="0" includeNewItemsInFilter="1">
      <items count="17">
        <item x="10"/>
        <item x="6"/>
        <item x="4"/>
        <item x="12"/>
        <item x="8"/>
        <item x="0"/>
        <item x="3"/>
        <item x="2"/>
        <item x="7"/>
        <item x="9"/>
        <item x="13"/>
        <item x="1"/>
        <item x="14"/>
        <item x="11"/>
        <item x="5"/>
        <item x="15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numFmtId="165" outline="0" subtotalTop="0" showAll="0" includeNewItemsInFilter="1"/>
    <pivotField compact="0" numFmtId="165" outline="0" subtotalTop="0" showAll="0" includeNewItemsInFilter="1"/>
    <pivotField compact="0" numFmtId="165" outline="0" subtotalTop="0" showAll="0" includeNewItemsInFilter="1"/>
  </pivotFields>
  <rowFields count="1">
    <field x="2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Count of Term Date" fld="2" subtotal="count" baseField="0" baseItem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C2:U369"/>
  <sheetViews>
    <sheetView showGridLines="0" tabSelected="1" workbookViewId="0">
      <pane xSplit="5" topLeftCell="F1" activePane="topRight" state="frozen"/>
      <selection pane="topRight" activeCell="C4" sqref="C4"/>
    </sheetView>
  </sheetViews>
  <sheetFormatPr defaultRowHeight="12.75" x14ac:dyDescent="0.2"/>
  <cols>
    <col min="1" max="2" width="3.7109375" customWidth="1"/>
    <col min="3" max="3" width="20.85546875" bestFit="1" customWidth="1"/>
    <col min="4" max="4" width="7.140625" style="30" bestFit="1" customWidth="1"/>
    <col min="5" max="5" width="10.7109375" style="2" bestFit="1" customWidth="1"/>
    <col min="6" max="6" width="14.42578125" style="9" bestFit="1" customWidth="1"/>
    <col min="7" max="7" width="17.140625" style="9" bestFit="1" customWidth="1"/>
    <col min="8" max="8" width="14.5703125" style="9" bestFit="1" customWidth="1"/>
    <col min="9" max="9" width="16.42578125" style="9" bestFit="1" customWidth="1"/>
    <col min="10" max="10" width="14.5703125" bestFit="1" customWidth="1"/>
    <col min="11" max="11" width="13.42578125" bestFit="1" customWidth="1"/>
    <col min="12" max="12" width="14.5703125" bestFit="1" customWidth="1"/>
    <col min="15" max="15" width="17.28515625" bestFit="1" customWidth="1"/>
    <col min="16" max="19" width="18.7109375" customWidth="1"/>
  </cols>
  <sheetData>
    <row r="2" spans="3:21" s="1" customFormat="1" ht="13.5" thickBot="1" x14ac:dyDescent="0.25">
      <c r="D2" s="31"/>
      <c r="E2" s="12"/>
      <c r="F2" s="8">
        <f t="shared" ref="F2:L2" si="0">SUM(F4:F369)</f>
        <v>397214168</v>
      </c>
      <c r="G2" s="8">
        <f t="shared" si="0"/>
        <v>-123042491.06</v>
      </c>
      <c r="H2" s="8">
        <f t="shared" si="0"/>
        <v>-1554321492</v>
      </c>
      <c r="I2" s="8">
        <f t="shared" si="0"/>
        <v>22693766.170000002</v>
      </c>
      <c r="J2" s="8">
        <f t="shared" si="0"/>
        <v>-1157107324</v>
      </c>
      <c r="K2" s="8">
        <f t="shared" si="0"/>
        <v>-100348724.89</v>
      </c>
      <c r="L2" s="8">
        <f t="shared" si="0"/>
        <v>-1257456048.8899999</v>
      </c>
      <c r="P2" s="40" t="s">
        <v>2</v>
      </c>
      <c r="Q2" s="41" t="s">
        <v>3</v>
      </c>
      <c r="R2" s="45" t="s">
        <v>6</v>
      </c>
      <c r="S2" s="42" t="s">
        <v>7</v>
      </c>
    </row>
    <row r="3" spans="3:21" s="1" customFormat="1" ht="13.5" thickBot="1" x14ac:dyDescent="0.25">
      <c r="C3" s="24" t="s">
        <v>0</v>
      </c>
      <c r="D3" s="10" t="s">
        <v>1</v>
      </c>
      <c r="E3" s="13" t="s">
        <v>4</v>
      </c>
      <c r="F3" s="18" t="s">
        <v>8</v>
      </c>
      <c r="G3" s="11" t="s">
        <v>9</v>
      </c>
      <c r="H3" s="11" t="s">
        <v>10</v>
      </c>
      <c r="I3" s="22" t="s">
        <v>11</v>
      </c>
      <c r="J3" s="23" t="s">
        <v>5</v>
      </c>
      <c r="K3" s="28" t="s">
        <v>6</v>
      </c>
      <c r="L3" s="19" t="s">
        <v>7</v>
      </c>
      <c r="O3" s="43" t="s">
        <v>12</v>
      </c>
      <c r="P3" s="34">
        <f>SUMIF($F$4:$F$369,"&gt;0")</f>
        <v>1971887942</v>
      </c>
      <c r="Q3" s="35">
        <f>SUMIF($H$4:$H$369,"&gt;0")</f>
        <v>331676923</v>
      </c>
      <c r="R3" s="46">
        <f>SUMIF($K$4:$K$369,"&gt;0")</f>
        <v>92568131</v>
      </c>
      <c r="S3" s="36">
        <f>SUMIF($L$4:$L$369,"&gt;0")</f>
        <v>2204065962.25</v>
      </c>
    </row>
    <row r="4" spans="3:21" x14ac:dyDescent="0.2">
      <c r="C4" s="16" t="s">
        <v>72</v>
      </c>
      <c r="D4" s="32">
        <v>79689</v>
      </c>
      <c r="E4" s="15">
        <v>37228</v>
      </c>
      <c r="F4" s="25">
        <v>296942579</v>
      </c>
      <c r="G4" s="26"/>
      <c r="H4" s="26">
        <v>-1622109</v>
      </c>
      <c r="I4" s="27"/>
      <c r="J4" s="20">
        <f t="shared" ref="J4:J66" si="1">F4+H4</f>
        <v>295320470</v>
      </c>
      <c r="K4" s="29">
        <f t="shared" ref="K4:K66" si="2">G4+I4</f>
        <v>0</v>
      </c>
      <c r="L4" s="21">
        <f t="shared" ref="L4:L66" si="3">J4+K4</f>
        <v>295320470</v>
      </c>
      <c r="O4" s="44" t="s">
        <v>13</v>
      </c>
      <c r="P4" s="48">
        <f>SUMIF($F$4:$F$369,"&lt;0")</f>
        <v>-1574673774</v>
      </c>
      <c r="Q4" s="49">
        <f>SUMIF($H$4:$H$369,"&lt;0")</f>
        <v>-1885998415</v>
      </c>
      <c r="R4" s="50">
        <f>SUMIF($K$4:$K$369,"&lt;0")</f>
        <v>-192916855.89000002</v>
      </c>
      <c r="S4" s="51">
        <f>SUMIF($L$4:$L$369,"&lt;0")</f>
        <v>-3461522011.1399999</v>
      </c>
    </row>
    <row r="5" spans="3:21" x14ac:dyDescent="0.2">
      <c r="C5" s="17" t="s">
        <v>192</v>
      </c>
      <c r="D5" s="32">
        <v>154968</v>
      </c>
      <c r="E5" s="15">
        <v>37228</v>
      </c>
      <c r="F5" s="25">
        <v>222534330</v>
      </c>
      <c r="G5" s="26"/>
      <c r="H5" s="26"/>
      <c r="I5" s="27"/>
      <c r="J5" s="20">
        <f t="shared" si="1"/>
        <v>222534330</v>
      </c>
      <c r="K5" s="29">
        <f t="shared" si="2"/>
        <v>0</v>
      </c>
      <c r="L5" s="21">
        <f t="shared" si="3"/>
        <v>222534330</v>
      </c>
      <c r="O5" s="44" t="s">
        <v>388</v>
      </c>
      <c r="P5" s="37">
        <f>SUM(P3:P4)</f>
        <v>397214168</v>
      </c>
      <c r="Q5" s="38">
        <f>SUM(Q3:Q4)</f>
        <v>-1554321492</v>
      </c>
      <c r="R5" s="47">
        <f>SUM(R3:R4)</f>
        <v>-100348724.89000002</v>
      </c>
      <c r="S5" s="39">
        <f>SUM(S3:S4)</f>
        <v>-1257456048.8899999</v>
      </c>
    </row>
    <row r="6" spans="3:21" x14ac:dyDescent="0.2">
      <c r="C6" s="17" t="s">
        <v>134</v>
      </c>
      <c r="D6" s="32">
        <v>61981</v>
      </c>
      <c r="E6" s="15">
        <v>37245</v>
      </c>
      <c r="F6" s="25">
        <v>144994650</v>
      </c>
      <c r="G6" s="26">
        <v>-163652109</v>
      </c>
      <c r="H6" s="26">
        <v>-388</v>
      </c>
      <c r="I6" s="27"/>
      <c r="J6" s="20">
        <f t="shared" si="1"/>
        <v>144994262</v>
      </c>
      <c r="K6" s="29">
        <f t="shared" si="2"/>
        <v>-163652109</v>
      </c>
      <c r="L6" s="21">
        <f t="shared" si="3"/>
        <v>-18657847</v>
      </c>
      <c r="P6" s="30"/>
      <c r="Q6" s="30"/>
      <c r="R6" s="30"/>
      <c r="S6" s="30"/>
    </row>
    <row r="7" spans="3:21" x14ac:dyDescent="0.2">
      <c r="C7" s="17" t="s">
        <v>110</v>
      </c>
      <c r="D7" s="32">
        <v>49747</v>
      </c>
      <c r="E7" s="15">
        <v>37230</v>
      </c>
      <c r="F7" s="25">
        <v>135501265</v>
      </c>
      <c r="G7" s="26"/>
      <c r="H7" s="26"/>
      <c r="I7" s="27"/>
      <c r="J7" s="20">
        <f t="shared" si="1"/>
        <v>135501265</v>
      </c>
      <c r="K7" s="29">
        <f t="shared" si="2"/>
        <v>0</v>
      </c>
      <c r="L7" s="21">
        <f t="shared" si="3"/>
        <v>135501265</v>
      </c>
      <c r="O7" s="55" t="s">
        <v>19</v>
      </c>
      <c r="P7" s="56">
        <f>F369</f>
        <v>0</v>
      </c>
      <c r="Q7" s="56">
        <f>H369</f>
        <v>-1376262244</v>
      </c>
      <c r="R7" s="56">
        <f>K369</f>
        <v>0</v>
      </c>
      <c r="S7" s="56">
        <f>P7+Q7+R7</f>
        <v>-1376262244</v>
      </c>
      <c r="U7" s="61" t="s">
        <v>21</v>
      </c>
    </row>
    <row r="8" spans="3:21" x14ac:dyDescent="0.2">
      <c r="C8" s="17" t="s">
        <v>130</v>
      </c>
      <c r="D8" s="32">
        <v>54979</v>
      </c>
      <c r="E8" s="15">
        <v>37229</v>
      </c>
      <c r="F8" s="25">
        <v>111782844</v>
      </c>
      <c r="G8" s="26"/>
      <c r="H8" s="26">
        <v>749712</v>
      </c>
      <c r="I8" s="27"/>
      <c r="J8" s="20">
        <f t="shared" si="1"/>
        <v>112532556</v>
      </c>
      <c r="K8" s="29">
        <f t="shared" si="2"/>
        <v>0</v>
      </c>
      <c r="L8" s="21">
        <f t="shared" si="3"/>
        <v>112532556</v>
      </c>
      <c r="O8" s="55" t="s">
        <v>20</v>
      </c>
      <c r="P8" s="56">
        <f>F367</f>
        <v>14475076</v>
      </c>
      <c r="Q8" s="56">
        <f>H367</f>
        <v>-401667619</v>
      </c>
      <c r="R8" s="56">
        <f>K367</f>
        <v>1003221</v>
      </c>
      <c r="S8" s="56">
        <f>P8+Q8+R8</f>
        <v>-386189322</v>
      </c>
      <c r="U8" s="61" t="s">
        <v>21</v>
      </c>
    </row>
    <row r="9" spans="3:21" x14ac:dyDescent="0.2">
      <c r="C9" s="17" t="s">
        <v>311</v>
      </c>
      <c r="D9" s="32">
        <v>57508</v>
      </c>
      <c r="E9" s="15">
        <v>37225</v>
      </c>
      <c r="F9" s="25">
        <v>94050829</v>
      </c>
      <c r="G9" s="26">
        <v>2753750</v>
      </c>
      <c r="H9" s="26">
        <v>-353999</v>
      </c>
      <c r="I9" s="27"/>
      <c r="J9" s="20">
        <f t="shared" si="1"/>
        <v>93696830</v>
      </c>
      <c r="K9" s="29">
        <f t="shared" si="2"/>
        <v>2753750</v>
      </c>
      <c r="L9" s="21">
        <f t="shared" si="3"/>
        <v>96450580</v>
      </c>
    </row>
    <row r="10" spans="3:21" x14ac:dyDescent="0.2">
      <c r="C10" s="17" t="s">
        <v>363</v>
      </c>
      <c r="D10" s="32">
        <v>167043</v>
      </c>
      <c r="E10" s="15">
        <v>37313</v>
      </c>
      <c r="F10" s="25">
        <v>92795763</v>
      </c>
      <c r="G10" s="26"/>
      <c r="H10" s="26">
        <v>353462</v>
      </c>
      <c r="I10" s="27"/>
      <c r="J10" s="20">
        <f t="shared" si="1"/>
        <v>93149225</v>
      </c>
      <c r="K10" s="29">
        <f t="shared" si="2"/>
        <v>0</v>
      </c>
      <c r="L10" s="21">
        <f t="shared" si="3"/>
        <v>93149225</v>
      </c>
      <c r="O10" s="54" t="s">
        <v>14</v>
      </c>
      <c r="P10" s="52">
        <f>P5-SUM(P7:P8)</f>
        <v>382739092</v>
      </c>
      <c r="Q10" s="52">
        <f>Q5-SUM(Q7:Q8)</f>
        <v>223608371</v>
      </c>
      <c r="R10" s="52">
        <f>R5-SUM(R7:R8)</f>
        <v>-101351945.89000002</v>
      </c>
      <c r="S10" s="53">
        <f>S5-SUM(S7:S8)</f>
        <v>504995517.11000013</v>
      </c>
    </row>
    <row r="11" spans="3:21" x14ac:dyDescent="0.2">
      <c r="C11" s="17" t="s">
        <v>29</v>
      </c>
      <c r="D11" s="32">
        <v>93526</v>
      </c>
      <c r="E11" s="15">
        <v>37229</v>
      </c>
      <c r="F11" s="25">
        <v>58884436</v>
      </c>
      <c r="G11" s="26"/>
      <c r="H11" s="26"/>
      <c r="I11" s="27"/>
      <c r="J11" s="20">
        <f t="shared" si="1"/>
        <v>58884436</v>
      </c>
      <c r="K11" s="29">
        <f t="shared" si="2"/>
        <v>0</v>
      </c>
      <c r="L11" s="21">
        <f t="shared" si="3"/>
        <v>58884436</v>
      </c>
    </row>
    <row r="12" spans="3:21" x14ac:dyDescent="0.2">
      <c r="C12" s="17" t="s">
        <v>285</v>
      </c>
      <c r="D12" s="32">
        <v>84074</v>
      </c>
      <c r="E12" s="15">
        <v>37224</v>
      </c>
      <c r="F12" s="25">
        <v>57011957</v>
      </c>
      <c r="G12" s="26"/>
      <c r="H12" s="26"/>
      <c r="I12" s="27"/>
      <c r="J12" s="20">
        <f t="shared" si="1"/>
        <v>57011957</v>
      </c>
      <c r="K12" s="29">
        <f t="shared" si="2"/>
        <v>0</v>
      </c>
      <c r="L12" s="21">
        <f t="shared" si="3"/>
        <v>57011957</v>
      </c>
      <c r="O12" s="54" t="s">
        <v>15</v>
      </c>
      <c r="P12" s="52">
        <f>SUM(F4:F53)</f>
        <v>1825627800</v>
      </c>
      <c r="Q12" s="52">
        <f>SUM(H4:H53)</f>
        <v>244001572</v>
      </c>
      <c r="R12" s="52">
        <f>SUM(K4:K53)</f>
        <v>-158436489</v>
      </c>
      <c r="S12" s="53">
        <f>P12+Q12+R12</f>
        <v>1911192883</v>
      </c>
    </row>
    <row r="13" spans="3:21" x14ac:dyDescent="0.2">
      <c r="C13" s="17" t="s">
        <v>353</v>
      </c>
      <c r="D13" s="32">
        <v>6223</v>
      </c>
      <c r="E13" s="15">
        <v>37225</v>
      </c>
      <c r="F13" s="25"/>
      <c r="G13" s="26"/>
      <c r="H13" s="26">
        <v>53211985</v>
      </c>
      <c r="I13" s="27"/>
      <c r="J13" s="20">
        <f t="shared" si="1"/>
        <v>53211985</v>
      </c>
      <c r="K13" s="29">
        <f t="shared" si="2"/>
        <v>0</v>
      </c>
      <c r="L13" s="21">
        <f t="shared" si="3"/>
        <v>53211985</v>
      </c>
      <c r="P13" s="57">
        <f>P12/P3</f>
        <v>0.92582735616728062</v>
      </c>
      <c r="Q13" s="57">
        <f>Q12/Q3</f>
        <v>0.73566038237758258</v>
      </c>
      <c r="R13" s="57"/>
      <c r="S13" s="57">
        <f>S12/S3</f>
        <v>0.8671214544999265</v>
      </c>
    </row>
    <row r="14" spans="3:21" x14ac:dyDescent="0.2">
      <c r="C14" s="17" t="s">
        <v>293</v>
      </c>
      <c r="D14" s="32">
        <v>65268</v>
      </c>
      <c r="E14" s="15">
        <v>37231</v>
      </c>
      <c r="F14" s="25">
        <v>50209299</v>
      </c>
      <c r="G14" s="26"/>
      <c r="H14" s="26">
        <v>184217</v>
      </c>
      <c r="I14" s="27"/>
      <c r="J14" s="20">
        <f t="shared" si="1"/>
        <v>50393516</v>
      </c>
      <c r="K14" s="29">
        <f t="shared" si="2"/>
        <v>0</v>
      </c>
      <c r="L14" s="21">
        <f t="shared" si="3"/>
        <v>50393516</v>
      </c>
    </row>
    <row r="15" spans="3:21" x14ac:dyDescent="0.2">
      <c r="C15" s="17" t="s">
        <v>239</v>
      </c>
      <c r="D15" s="32">
        <v>155</v>
      </c>
      <c r="E15" s="15">
        <v>37227</v>
      </c>
      <c r="F15" s="25">
        <v>50062568</v>
      </c>
      <c r="G15" s="26"/>
      <c r="H15" s="26">
        <v>-123637</v>
      </c>
      <c r="I15" s="27"/>
      <c r="J15" s="20">
        <f t="shared" si="1"/>
        <v>49938931</v>
      </c>
      <c r="K15" s="29">
        <f t="shared" si="2"/>
        <v>0</v>
      </c>
      <c r="L15" s="21">
        <f t="shared" si="3"/>
        <v>49938931</v>
      </c>
    </row>
    <row r="16" spans="3:21" x14ac:dyDescent="0.2">
      <c r="C16" s="17" t="s">
        <v>288</v>
      </c>
      <c r="D16" s="32">
        <v>54279</v>
      </c>
      <c r="E16" s="15">
        <v>37228</v>
      </c>
      <c r="F16" s="25">
        <v>43165707</v>
      </c>
      <c r="G16" s="26"/>
      <c r="H16" s="26"/>
      <c r="I16" s="27"/>
      <c r="J16" s="20">
        <f t="shared" si="1"/>
        <v>43165707</v>
      </c>
      <c r="K16" s="29">
        <f t="shared" si="2"/>
        <v>0</v>
      </c>
      <c r="L16" s="21">
        <f t="shared" si="3"/>
        <v>43165707</v>
      </c>
    </row>
    <row r="17" spans="3:19" x14ac:dyDescent="0.2">
      <c r="C17" s="17" t="s">
        <v>163</v>
      </c>
      <c r="D17" s="32">
        <v>1421</v>
      </c>
      <c r="E17" s="15">
        <v>37225</v>
      </c>
      <c r="F17" s="25">
        <v>-2918310</v>
      </c>
      <c r="G17" s="26"/>
      <c r="H17" s="26">
        <v>44545888</v>
      </c>
      <c r="I17" s="27">
        <v>1731488</v>
      </c>
      <c r="J17" s="20">
        <f t="shared" si="1"/>
        <v>41627578</v>
      </c>
      <c r="K17" s="29">
        <f t="shared" si="2"/>
        <v>1731488</v>
      </c>
      <c r="L17" s="21">
        <f t="shared" si="3"/>
        <v>43359066</v>
      </c>
    </row>
    <row r="18" spans="3:19" x14ac:dyDescent="0.2">
      <c r="C18" s="17" t="s">
        <v>387</v>
      </c>
      <c r="D18" s="32">
        <v>4156</v>
      </c>
      <c r="E18" s="15">
        <v>37235</v>
      </c>
      <c r="F18" s="25">
        <v>-12226925</v>
      </c>
      <c r="G18" s="26"/>
      <c r="H18" s="26">
        <v>51725477</v>
      </c>
      <c r="I18" s="27"/>
      <c r="J18" s="20">
        <f t="shared" si="1"/>
        <v>39498552</v>
      </c>
      <c r="K18" s="29">
        <f t="shared" si="2"/>
        <v>0</v>
      </c>
      <c r="L18" s="21">
        <f t="shared" si="3"/>
        <v>39498552</v>
      </c>
      <c r="O18" s="62" t="s">
        <v>17</v>
      </c>
      <c r="P18" s="63"/>
      <c r="Q18" s="63"/>
      <c r="R18" s="63"/>
      <c r="S18" s="64"/>
    </row>
    <row r="19" spans="3:19" x14ac:dyDescent="0.2">
      <c r="C19" s="17" t="s">
        <v>87</v>
      </c>
      <c r="D19" s="32">
        <v>26038</v>
      </c>
      <c r="E19" s="15">
        <v>37228</v>
      </c>
      <c r="F19" s="25">
        <v>33273200</v>
      </c>
      <c r="G19" s="26"/>
      <c r="H19" s="26"/>
      <c r="I19" s="27"/>
      <c r="J19" s="20">
        <f t="shared" si="1"/>
        <v>33273200</v>
      </c>
      <c r="K19" s="29">
        <f t="shared" si="2"/>
        <v>0</v>
      </c>
      <c r="L19" s="21">
        <f t="shared" si="3"/>
        <v>33273200</v>
      </c>
    </row>
    <row r="20" spans="3:19" x14ac:dyDescent="0.2">
      <c r="C20" s="17" t="s">
        <v>100</v>
      </c>
      <c r="D20" s="32">
        <v>71243</v>
      </c>
      <c r="E20" s="15">
        <v>37231</v>
      </c>
      <c r="F20" s="25">
        <v>31932703</v>
      </c>
      <c r="G20" s="26"/>
      <c r="H20" s="26">
        <v>-4650</v>
      </c>
      <c r="I20" s="27"/>
      <c r="J20" s="20">
        <f t="shared" si="1"/>
        <v>31928053</v>
      </c>
      <c r="K20" s="29">
        <f t="shared" si="2"/>
        <v>0</v>
      </c>
      <c r="L20" s="21">
        <f t="shared" si="3"/>
        <v>31928053</v>
      </c>
      <c r="O20" s="1" t="s">
        <v>18</v>
      </c>
      <c r="R20" s="1" t="s">
        <v>15</v>
      </c>
    </row>
    <row r="21" spans="3:19" x14ac:dyDescent="0.2">
      <c r="C21" s="17" t="s">
        <v>358</v>
      </c>
      <c r="D21" s="32">
        <v>11239</v>
      </c>
      <c r="E21" s="15">
        <v>37245</v>
      </c>
      <c r="F21" s="25"/>
      <c r="G21" s="26"/>
      <c r="H21" s="26">
        <v>29994551</v>
      </c>
      <c r="I21" s="27"/>
      <c r="J21" s="20">
        <f t="shared" si="1"/>
        <v>29994551</v>
      </c>
      <c r="K21" s="29">
        <f t="shared" si="2"/>
        <v>0</v>
      </c>
      <c r="L21" s="21">
        <f t="shared" si="3"/>
        <v>29994551</v>
      </c>
      <c r="O21" s="3" t="s">
        <v>16</v>
      </c>
      <c r="P21" s="4"/>
      <c r="R21" s="3" t="s">
        <v>16</v>
      </c>
      <c r="S21" s="4"/>
    </row>
    <row r="22" spans="3:19" x14ac:dyDescent="0.2">
      <c r="C22" s="17" t="s">
        <v>386</v>
      </c>
      <c r="D22" s="32">
        <v>46388</v>
      </c>
      <c r="E22" s="15">
        <v>37228</v>
      </c>
      <c r="F22" s="25">
        <v>28286866</v>
      </c>
      <c r="G22" s="26"/>
      <c r="H22" s="26">
        <v>463934</v>
      </c>
      <c r="I22" s="27"/>
      <c r="J22" s="20">
        <f t="shared" si="1"/>
        <v>28750800</v>
      </c>
      <c r="K22" s="29">
        <f t="shared" si="2"/>
        <v>0</v>
      </c>
      <c r="L22" s="21">
        <f t="shared" si="3"/>
        <v>28750800</v>
      </c>
      <c r="O22" s="3" t="s">
        <v>4</v>
      </c>
      <c r="P22" s="4" t="s">
        <v>388</v>
      </c>
      <c r="R22" s="3" t="s">
        <v>4</v>
      </c>
      <c r="S22" s="4" t="s">
        <v>388</v>
      </c>
    </row>
    <row r="23" spans="3:19" x14ac:dyDescent="0.2">
      <c r="C23" s="17" t="s">
        <v>56</v>
      </c>
      <c r="D23" s="32">
        <v>56631</v>
      </c>
      <c r="E23" s="15">
        <v>37228</v>
      </c>
      <c r="F23" s="25">
        <v>24968007</v>
      </c>
      <c r="G23" s="26"/>
      <c r="H23" s="26"/>
      <c r="I23" s="27"/>
      <c r="J23" s="20">
        <f t="shared" si="1"/>
        <v>24968007</v>
      </c>
      <c r="K23" s="29">
        <f t="shared" si="2"/>
        <v>0</v>
      </c>
      <c r="L23" s="21">
        <f t="shared" si="3"/>
        <v>24968007</v>
      </c>
      <c r="O23" s="58">
        <v>37216</v>
      </c>
      <c r="P23" s="5">
        <v>1</v>
      </c>
      <c r="Q23" s="9"/>
      <c r="R23" s="58">
        <v>37223</v>
      </c>
      <c r="S23" s="5">
        <v>1</v>
      </c>
    </row>
    <row r="24" spans="3:19" x14ac:dyDescent="0.2">
      <c r="C24" s="17" t="s">
        <v>339</v>
      </c>
      <c r="D24" s="32">
        <v>3022</v>
      </c>
      <c r="E24" s="15">
        <v>37228</v>
      </c>
      <c r="F24" s="25">
        <v>23837773</v>
      </c>
      <c r="G24" s="26"/>
      <c r="H24" s="26">
        <v>56357</v>
      </c>
      <c r="I24" s="27"/>
      <c r="J24" s="20">
        <f t="shared" si="1"/>
        <v>23894130</v>
      </c>
      <c r="K24" s="29">
        <f t="shared" si="2"/>
        <v>0</v>
      </c>
      <c r="L24" s="21">
        <f t="shared" si="3"/>
        <v>23894130</v>
      </c>
      <c r="O24" s="59">
        <v>37222</v>
      </c>
      <c r="P24" s="6">
        <v>1</v>
      </c>
      <c r="R24" s="59">
        <v>37224</v>
      </c>
      <c r="S24" s="6">
        <v>1</v>
      </c>
    </row>
    <row r="25" spans="3:19" x14ac:dyDescent="0.2">
      <c r="C25" s="17" t="s">
        <v>287</v>
      </c>
      <c r="D25" s="32">
        <v>177</v>
      </c>
      <c r="E25" s="15">
        <v>37225</v>
      </c>
      <c r="F25" s="25">
        <v>21876983</v>
      </c>
      <c r="G25" s="26"/>
      <c r="H25" s="26">
        <v>18444</v>
      </c>
      <c r="I25" s="27"/>
      <c r="J25" s="20">
        <f t="shared" si="1"/>
        <v>21895427</v>
      </c>
      <c r="K25" s="29">
        <f t="shared" si="2"/>
        <v>0</v>
      </c>
      <c r="L25" s="21">
        <f t="shared" si="3"/>
        <v>21895427</v>
      </c>
      <c r="O25" s="59">
        <v>37223</v>
      </c>
      <c r="P25" s="6">
        <v>4</v>
      </c>
      <c r="R25" s="59">
        <v>37225</v>
      </c>
      <c r="S25" s="6">
        <v>5</v>
      </c>
    </row>
    <row r="26" spans="3:19" x14ac:dyDescent="0.2">
      <c r="C26" s="17" t="s">
        <v>372</v>
      </c>
      <c r="D26" s="32">
        <v>66652</v>
      </c>
      <c r="E26" s="15">
        <v>37228</v>
      </c>
      <c r="F26" s="25">
        <v>21094953</v>
      </c>
      <c r="G26" s="26"/>
      <c r="H26" s="26"/>
      <c r="I26" s="27"/>
      <c r="J26" s="20">
        <f t="shared" si="1"/>
        <v>21094953</v>
      </c>
      <c r="K26" s="29">
        <f t="shared" si="2"/>
        <v>0</v>
      </c>
      <c r="L26" s="21">
        <f t="shared" si="3"/>
        <v>21094953</v>
      </c>
      <c r="O26" s="59">
        <v>37224</v>
      </c>
      <c r="P26" s="6">
        <v>16</v>
      </c>
      <c r="R26" s="59">
        <v>37226</v>
      </c>
      <c r="S26" s="6">
        <v>1</v>
      </c>
    </row>
    <row r="27" spans="3:19" x14ac:dyDescent="0.2">
      <c r="C27" s="17" t="s">
        <v>62</v>
      </c>
      <c r="D27" s="32">
        <v>65291</v>
      </c>
      <c r="E27" s="15">
        <v>37228</v>
      </c>
      <c r="F27" s="25">
        <v>20142645</v>
      </c>
      <c r="G27" s="26"/>
      <c r="H27" s="26">
        <v>70209</v>
      </c>
      <c r="I27" s="27"/>
      <c r="J27" s="20">
        <f t="shared" si="1"/>
        <v>20212854</v>
      </c>
      <c r="K27" s="29">
        <f t="shared" si="2"/>
        <v>0</v>
      </c>
      <c r="L27" s="21">
        <f t="shared" si="3"/>
        <v>20212854</v>
      </c>
      <c r="O27" s="59">
        <v>37225</v>
      </c>
      <c r="P27" s="6">
        <v>29</v>
      </c>
      <c r="R27" s="59">
        <v>37227</v>
      </c>
      <c r="S27" s="6">
        <v>2</v>
      </c>
    </row>
    <row r="28" spans="3:19" x14ac:dyDescent="0.2">
      <c r="C28" s="17" t="s">
        <v>374</v>
      </c>
      <c r="D28" s="32">
        <v>96651</v>
      </c>
      <c r="E28" s="15">
        <v>37228</v>
      </c>
      <c r="F28" s="25">
        <v>19872924</v>
      </c>
      <c r="G28" s="26"/>
      <c r="H28" s="26"/>
      <c r="I28" s="27"/>
      <c r="J28" s="20">
        <f t="shared" si="1"/>
        <v>19872924</v>
      </c>
      <c r="K28" s="29">
        <f t="shared" si="2"/>
        <v>0</v>
      </c>
      <c r="L28" s="21">
        <f t="shared" si="3"/>
        <v>19872924</v>
      </c>
      <c r="O28" s="59">
        <v>37226</v>
      </c>
      <c r="P28" s="6">
        <v>8</v>
      </c>
      <c r="R28" s="59">
        <v>37228</v>
      </c>
      <c r="S28" s="6">
        <v>23</v>
      </c>
    </row>
    <row r="29" spans="3:19" x14ac:dyDescent="0.2">
      <c r="C29" s="17" t="s">
        <v>41</v>
      </c>
      <c r="D29" s="32">
        <v>5225</v>
      </c>
      <c r="E29" s="15">
        <v>37223</v>
      </c>
      <c r="F29" s="25">
        <v>18348038</v>
      </c>
      <c r="G29" s="26"/>
      <c r="H29" s="26">
        <v>46182</v>
      </c>
      <c r="I29" s="27"/>
      <c r="J29" s="20">
        <f t="shared" si="1"/>
        <v>18394220</v>
      </c>
      <c r="K29" s="29">
        <f t="shared" si="2"/>
        <v>0</v>
      </c>
      <c r="L29" s="21">
        <f t="shared" si="3"/>
        <v>18394220</v>
      </c>
      <c r="O29" s="59">
        <v>37227</v>
      </c>
      <c r="P29" s="6">
        <v>33</v>
      </c>
      <c r="R29" s="59">
        <v>37229</v>
      </c>
      <c r="S29" s="6">
        <v>3</v>
      </c>
    </row>
    <row r="30" spans="3:19" x14ac:dyDescent="0.2">
      <c r="C30" s="17" t="s">
        <v>340</v>
      </c>
      <c r="D30" s="32">
        <v>3947</v>
      </c>
      <c r="E30" s="15">
        <v>37273</v>
      </c>
      <c r="F30" s="25">
        <v>18059941</v>
      </c>
      <c r="G30" s="26"/>
      <c r="H30" s="26"/>
      <c r="I30" s="27"/>
      <c r="J30" s="20">
        <f t="shared" si="1"/>
        <v>18059941</v>
      </c>
      <c r="K30" s="29">
        <f t="shared" si="2"/>
        <v>0</v>
      </c>
      <c r="L30" s="21">
        <f t="shared" si="3"/>
        <v>18059941</v>
      </c>
      <c r="O30" s="59">
        <v>37228</v>
      </c>
      <c r="P30" s="6">
        <v>135</v>
      </c>
      <c r="R30" s="59">
        <v>37230</v>
      </c>
      <c r="S30" s="6">
        <v>1</v>
      </c>
    </row>
    <row r="31" spans="3:19" x14ac:dyDescent="0.2">
      <c r="C31" s="17" t="s">
        <v>282</v>
      </c>
      <c r="D31" s="32">
        <v>2630</v>
      </c>
      <c r="E31" s="15">
        <v>37228</v>
      </c>
      <c r="F31" s="25">
        <v>16850359</v>
      </c>
      <c r="G31" s="26"/>
      <c r="H31" s="26">
        <v>14127</v>
      </c>
      <c r="I31" s="27"/>
      <c r="J31" s="20">
        <f t="shared" si="1"/>
        <v>16864486</v>
      </c>
      <c r="K31" s="29">
        <f t="shared" si="2"/>
        <v>0</v>
      </c>
      <c r="L31" s="21">
        <f t="shared" si="3"/>
        <v>16864486</v>
      </c>
      <c r="O31" s="59">
        <v>37229</v>
      </c>
      <c r="P31" s="6">
        <v>13</v>
      </c>
      <c r="R31" s="59">
        <v>37231</v>
      </c>
      <c r="S31" s="6">
        <v>2</v>
      </c>
    </row>
    <row r="32" spans="3:19" x14ac:dyDescent="0.2">
      <c r="C32" s="17" t="s">
        <v>216</v>
      </c>
      <c r="D32" s="32">
        <v>2166</v>
      </c>
      <c r="E32" s="15">
        <v>37225</v>
      </c>
      <c r="F32" s="25"/>
      <c r="G32" s="26">
        <v>-113293</v>
      </c>
      <c r="H32" s="26">
        <v>15673105</v>
      </c>
      <c r="I32" s="27"/>
      <c r="J32" s="20">
        <f t="shared" si="1"/>
        <v>15673105</v>
      </c>
      <c r="K32" s="29">
        <f t="shared" si="2"/>
        <v>-113293</v>
      </c>
      <c r="L32" s="21">
        <f t="shared" si="3"/>
        <v>15559812</v>
      </c>
      <c r="O32" s="59">
        <v>37230</v>
      </c>
      <c r="P32" s="6">
        <v>8</v>
      </c>
      <c r="R32" s="59">
        <v>37235</v>
      </c>
      <c r="S32" s="6">
        <v>1</v>
      </c>
    </row>
    <row r="33" spans="3:19" x14ac:dyDescent="0.2">
      <c r="C33" s="17" t="s">
        <v>99</v>
      </c>
      <c r="D33" s="32">
        <v>29605</v>
      </c>
      <c r="E33" s="15">
        <v>37226</v>
      </c>
      <c r="F33" s="25">
        <v>15400425</v>
      </c>
      <c r="G33" s="26"/>
      <c r="H33" s="26"/>
      <c r="I33" s="27"/>
      <c r="J33" s="20">
        <f t="shared" si="1"/>
        <v>15400425</v>
      </c>
      <c r="K33" s="29">
        <f t="shared" si="2"/>
        <v>0</v>
      </c>
      <c r="L33" s="21">
        <f t="shared" si="3"/>
        <v>15400425</v>
      </c>
      <c r="O33" s="59">
        <v>37231</v>
      </c>
      <c r="P33" s="6">
        <v>10</v>
      </c>
      <c r="R33" s="59">
        <v>37239</v>
      </c>
      <c r="S33" s="6">
        <v>1</v>
      </c>
    </row>
    <row r="34" spans="3:19" x14ac:dyDescent="0.2">
      <c r="C34" s="17" t="s">
        <v>30</v>
      </c>
      <c r="D34" s="32">
        <v>504</v>
      </c>
      <c r="E34" s="15">
        <v>37229</v>
      </c>
      <c r="F34" s="25">
        <v>164422</v>
      </c>
      <c r="G34" s="26"/>
      <c r="H34" s="26">
        <v>14493868</v>
      </c>
      <c r="I34" s="27">
        <v>70741</v>
      </c>
      <c r="J34" s="20">
        <f t="shared" si="1"/>
        <v>14658290</v>
      </c>
      <c r="K34" s="29">
        <f t="shared" si="2"/>
        <v>70741</v>
      </c>
      <c r="L34" s="21">
        <f t="shared" si="3"/>
        <v>14729031</v>
      </c>
      <c r="O34" s="59">
        <v>37232</v>
      </c>
      <c r="P34" s="6">
        <v>1</v>
      </c>
      <c r="R34" s="59">
        <v>37245</v>
      </c>
      <c r="S34" s="6">
        <v>3</v>
      </c>
    </row>
    <row r="35" spans="3:19" x14ac:dyDescent="0.2">
      <c r="C35" s="17" t="s">
        <v>217</v>
      </c>
      <c r="D35" s="32">
        <v>45492</v>
      </c>
      <c r="E35" s="15">
        <v>37228</v>
      </c>
      <c r="F35" s="25">
        <v>14197567</v>
      </c>
      <c r="G35" s="26"/>
      <c r="H35" s="26"/>
      <c r="I35" s="27"/>
      <c r="J35" s="20">
        <f t="shared" si="1"/>
        <v>14197567</v>
      </c>
      <c r="K35" s="29">
        <f t="shared" si="2"/>
        <v>0</v>
      </c>
      <c r="L35" s="21">
        <f t="shared" si="3"/>
        <v>14197567</v>
      </c>
      <c r="O35" s="59">
        <v>37235</v>
      </c>
      <c r="P35" s="6">
        <v>3</v>
      </c>
      <c r="R35" s="59">
        <v>37256</v>
      </c>
      <c r="S35" s="6">
        <v>1</v>
      </c>
    </row>
    <row r="36" spans="3:19" x14ac:dyDescent="0.2">
      <c r="C36" s="17" t="s">
        <v>308</v>
      </c>
      <c r="D36" s="32">
        <v>64168</v>
      </c>
      <c r="E36" s="15">
        <v>37228</v>
      </c>
      <c r="F36" s="25">
        <v>14046173</v>
      </c>
      <c r="G36" s="26"/>
      <c r="H36" s="26">
        <v>5184</v>
      </c>
      <c r="I36" s="27"/>
      <c r="J36" s="20">
        <f t="shared" si="1"/>
        <v>14051357</v>
      </c>
      <c r="K36" s="29">
        <f t="shared" si="2"/>
        <v>0</v>
      </c>
      <c r="L36" s="21">
        <f t="shared" si="3"/>
        <v>14051357</v>
      </c>
      <c r="O36" s="59">
        <v>37236</v>
      </c>
      <c r="P36" s="6">
        <v>1</v>
      </c>
      <c r="R36" s="59">
        <v>37273</v>
      </c>
      <c r="S36" s="6">
        <v>1</v>
      </c>
    </row>
    <row r="37" spans="3:19" x14ac:dyDescent="0.2">
      <c r="C37" s="17" t="s">
        <v>94</v>
      </c>
      <c r="D37" s="32">
        <v>53295</v>
      </c>
      <c r="E37" s="15">
        <v>37228</v>
      </c>
      <c r="F37" s="25">
        <v>12941466</v>
      </c>
      <c r="G37" s="26"/>
      <c r="H37" s="26">
        <v>752420</v>
      </c>
      <c r="I37" s="27"/>
      <c r="J37" s="20">
        <f t="shared" si="1"/>
        <v>13693886</v>
      </c>
      <c r="K37" s="29">
        <f t="shared" si="2"/>
        <v>0</v>
      </c>
      <c r="L37" s="21">
        <f t="shared" si="3"/>
        <v>13693886</v>
      </c>
      <c r="O37" s="59">
        <v>37237</v>
      </c>
      <c r="P37" s="6">
        <v>2</v>
      </c>
      <c r="R37" s="59">
        <v>37313</v>
      </c>
      <c r="S37" s="6">
        <v>1</v>
      </c>
    </row>
    <row r="38" spans="3:19" x14ac:dyDescent="0.2">
      <c r="C38" s="17" t="s">
        <v>144</v>
      </c>
      <c r="D38" s="32">
        <v>55727</v>
      </c>
      <c r="E38" s="15">
        <v>37245</v>
      </c>
      <c r="F38" s="25">
        <v>13678059</v>
      </c>
      <c r="G38" s="26"/>
      <c r="H38" s="26"/>
      <c r="I38" s="27"/>
      <c r="J38" s="20">
        <f t="shared" si="1"/>
        <v>13678059</v>
      </c>
      <c r="K38" s="29">
        <f t="shared" si="2"/>
        <v>0</v>
      </c>
      <c r="L38" s="21">
        <f t="shared" si="3"/>
        <v>13678059</v>
      </c>
      <c r="O38" s="59">
        <v>37238</v>
      </c>
      <c r="P38" s="6">
        <v>3</v>
      </c>
      <c r="R38" s="59">
        <v>37335</v>
      </c>
      <c r="S38" s="6">
        <v>1</v>
      </c>
    </row>
    <row r="39" spans="3:19" x14ac:dyDescent="0.2">
      <c r="C39" s="17" t="s">
        <v>222</v>
      </c>
      <c r="D39" s="32">
        <v>9409</v>
      </c>
      <c r="E39" s="15">
        <v>37228</v>
      </c>
      <c r="F39" s="25">
        <v>12936213</v>
      </c>
      <c r="G39" s="26"/>
      <c r="H39" s="26">
        <v>505829</v>
      </c>
      <c r="I39" s="27"/>
      <c r="J39" s="20">
        <f t="shared" si="1"/>
        <v>13442042</v>
      </c>
      <c r="K39" s="29">
        <f t="shared" si="2"/>
        <v>0</v>
      </c>
      <c r="L39" s="21">
        <f t="shared" si="3"/>
        <v>13442042</v>
      </c>
      <c r="O39" s="59">
        <v>37239</v>
      </c>
      <c r="P39" s="6">
        <v>2</v>
      </c>
      <c r="R39" s="60" t="s">
        <v>389</v>
      </c>
      <c r="S39" s="7">
        <v>48</v>
      </c>
    </row>
    <row r="40" spans="3:19" x14ac:dyDescent="0.2">
      <c r="C40" s="17" t="s">
        <v>164</v>
      </c>
      <c r="D40" s="32">
        <v>68254</v>
      </c>
      <c r="E40" s="15">
        <v>37227</v>
      </c>
      <c r="F40" s="25">
        <v>13441206</v>
      </c>
      <c r="G40" s="26"/>
      <c r="H40" s="26"/>
      <c r="I40" s="27"/>
      <c r="J40" s="20">
        <f t="shared" si="1"/>
        <v>13441206</v>
      </c>
      <c r="K40" s="29">
        <f t="shared" si="2"/>
        <v>0</v>
      </c>
      <c r="L40" s="21">
        <f t="shared" si="3"/>
        <v>13441206</v>
      </c>
      <c r="O40" s="59">
        <v>37242</v>
      </c>
      <c r="P40" s="6">
        <v>2</v>
      </c>
    </row>
    <row r="41" spans="3:19" x14ac:dyDescent="0.2">
      <c r="C41" s="17" t="s">
        <v>362</v>
      </c>
      <c r="D41" s="32">
        <v>76640</v>
      </c>
      <c r="E41" s="15">
        <v>37228</v>
      </c>
      <c r="F41" s="25">
        <v>12985374</v>
      </c>
      <c r="G41" s="26"/>
      <c r="H41" s="26"/>
      <c r="I41" s="27"/>
      <c r="J41" s="20">
        <f t="shared" si="1"/>
        <v>12985374</v>
      </c>
      <c r="K41" s="29">
        <f t="shared" si="2"/>
        <v>0</v>
      </c>
      <c r="L41" s="21">
        <f t="shared" si="3"/>
        <v>12985374</v>
      </c>
      <c r="O41" s="59">
        <v>37243</v>
      </c>
      <c r="P41" s="6">
        <v>5</v>
      </c>
    </row>
    <row r="42" spans="3:19" x14ac:dyDescent="0.2">
      <c r="C42" s="17" t="s">
        <v>160</v>
      </c>
      <c r="D42" s="32">
        <v>90097</v>
      </c>
      <c r="E42" s="15">
        <v>37228</v>
      </c>
      <c r="F42" s="25">
        <v>12619324</v>
      </c>
      <c r="G42" s="26"/>
      <c r="H42" s="26"/>
      <c r="I42" s="27"/>
      <c r="J42" s="20">
        <f t="shared" si="1"/>
        <v>12619324</v>
      </c>
      <c r="K42" s="29">
        <f t="shared" si="2"/>
        <v>0</v>
      </c>
      <c r="L42" s="21">
        <f t="shared" si="3"/>
        <v>12619324</v>
      </c>
      <c r="O42" s="59">
        <v>37244</v>
      </c>
      <c r="P42" s="6">
        <v>1</v>
      </c>
    </row>
    <row r="43" spans="3:19" x14ac:dyDescent="0.2">
      <c r="C43" s="17" t="s">
        <v>249</v>
      </c>
      <c r="D43" s="32">
        <v>63665</v>
      </c>
      <c r="E43" s="15">
        <v>37228</v>
      </c>
      <c r="F43" s="25">
        <v>12451546</v>
      </c>
      <c r="G43" s="26"/>
      <c r="H43" s="26">
        <v>10614</v>
      </c>
      <c r="I43" s="27"/>
      <c r="J43" s="20">
        <f t="shared" si="1"/>
        <v>12462160</v>
      </c>
      <c r="K43" s="29">
        <f t="shared" si="2"/>
        <v>0</v>
      </c>
      <c r="L43" s="21">
        <f t="shared" si="3"/>
        <v>12462160</v>
      </c>
      <c r="O43" s="59">
        <v>37245</v>
      </c>
      <c r="P43" s="6">
        <v>6</v>
      </c>
    </row>
    <row r="44" spans="3:19" x14ac:dyDescent="0.2">
      <c r="C44" s="17" t="s">
        <v>152</v>
      </c>
      <c r="D44" s="32">
        <v>51163</v>
      </c>
      <c r="E44" s="15">
        <v>37228</v>
      </c>
      <c r="F44" s="25">
        <v>11787596</v>
      </c>
      <c r="G44" s="26"/>
      <c r="H44" s="26">
        <v>87625</v>
      </c>
      <c r="I44" s="27"/>
      <c r="J44" s="20">
        <f t="shared" si="1"/>
        <v>11875221</v>
      </c>
      <c r="K44" s="29">
        <f t="shared" si="2"/>
        <v>0</v>
      </c>
      <c r="L44" s="21">
        <f t="shared" si="3"/>
        <v>11875221</v>
      </c>
      <c r="O44" s="59">
        <v>37246</v>
      </c>
      <c r="P44" s="6">
        <v>2</v>
      </c>
    </row>
    <row r="45" spans="3:19" x14ac:dyDescent="0.2">
      <c r="C45" s="17" t="s">
        <v>248</v>
      </c>
      <c r="D45" s="32">
        <v>162</v>
      </c>
      <c r="E45" s="15">
        <v>37239</v>
      </c>
      <c r="F45" s="25"/>
      <c r="G45" s="26"/>
      <c r="H45" s="26">
        <v>11749530</v>
      </c>
      <c r="I45" s="27"/>
      <c r="J45" s="20">
        <f t="shared" si="1"/>
        <v>11749530</v>
      </c>
      <c r="K45" s="29">
        <f t="shared" si="2"/>
        <v>0</v>
      </c>
      <c r="L45" s="21">
        <f t="shared" si="3"/>
        <v>11749530</v>
      </c>
      <c r="O45" s="59">
        <v>37256</v>
      </c>
      <c r="P45" s="6">
        <v>7</v>
      </c>
    </row>
    <row r="46" spans="3:19" x14ac:dyDescent="0.2">
      <c r="C46" s="17" t="s">
        <v>39</v>
      </c>
      <c r="D46" s="32">
        <v>249</v>
      </c>
      <c r="E46" s="15">
        <v>37256</v>
      </c>
      <c r="F46" s="25">
        <v>11361522</v>
      </c>
      <c r="G46" s="26"/>
      <c r="H46" s="26"/>
      <c r="I46" s="27"/>
      <c r="J46" s="20">
        <f t="shared" si="1"/>
        <v>11361522</v>
      </c>
      <c r="K46" s="29">
        <f t="shared" si="2"/>
        <v>0</v>
      </c>
      <c r="L46" s="21">
        <f t="shared" si="3"/>
        <v>11361522</v>
      </c>
      <c r="O46" s="59">
        <v>37258</v>
      </c>
      <c r="P46" s="6">
        <v>1</v>
      </c>
    </row>
    <row r="47" spans="3:19" x14ac:dyDescent="0.2">
      <c r="C47" s="17" t="s">
        <v>301</v>
      </c>
      <c r="D47" s="32">
        <v>21581</v>
      </c>
      <c r="E47" s="15">
        <v>37228</v>
      </c>
      <c r="F47" s="25">
        <v>11322085</v>
      </c>
      <c r="G47" s="26"/>
      <c r="H47" s="26"/>
      <c r="I47" s="27"/>
      <c r="J47" s="20">
        <f t="shared" si="1"/>
        <v>11322085</v>
      </c>
      <c r="K47" s="29">
        <f t="shared" si="2"/>
        <v>0</v>
      </c>
      <c r="L47" s="21">
        <f t="shared" si="3"/>
        <v>11322085</v>
      </c>
      <c r="O47" s="59">
        <v>37259</v>
      </c>
      <c r="P47" s="6">
        <v>1</v>
      </c>
    </row>
    <row r="48" spans="3:19" x14ac:dyDescent="0.2">
      <c r="C48" s="17" t="s">
        <v>90</v>
      </c>
      <c r="D48" s="32">
        <v>3838</v>
      </c>
      <c r="E48" s="15">
        <v>37228</v>
      </c>
      <c r="F48" s="25"/>
      <c r="G48" s="26"/>
      <c r="H48" s="26">
        <v>10746197</v>
      </c>
      <c r="I48" s="27">
        <v>883184</v>
      </c>
      <c r="J48" s="20">
        <f t="shared" si="1"/>
        <v>10746197</v>
      </c>
      <c r="K48" s="29">
        <f t="shared" si="2"/>
        <v>883184</v>
      </c>
      <c r="L48" s="21">
        <f t="shared" si="3"/>
        <v>11629381</v>
      </c>
      <c r="O48" s="59">
        <v>37265</v>
      </c>
      <c r="P48" s="6">
        <v>1</v>
      </c>
    </row>
    <row r="49" spans="3:16" x14ac:dyDescent="0.2">
      <c r="C49" s="17" t="s">
        <v>180</v>
      </c>
      <c r="D49" s="32">
        <v>1763</v>
      </c>
      <c r="E49" s="15">
        <v>37335</v>
      </c>
      <c r="F49" s="25"/>
      <c r="G49" s="26"/>
      <c r="H49" s="26">
        <v>10647438</v>
      </c>
      <c r="I49" s="27"/>
      <c r="J49" s="20">
        <f t="shared" si="1"/>
        <v>10647438</v>
      </c>
      <c r="K49" s="29">
        <f t="shared" si="2"/>
        <v>0</v>
      </c>
      <c r="L49" s="21">
        <f t="shared" si="3"/>
        <v>10647438</v>
      </c>
      <c r="O49" s="59">
        <v>37273</v>
      </c>
      <c r="P49" s="6">
        <v>1</v>
      </c>
    </row>
    <row r="50" spans="3:16" x14ac:dyDescent="0.2">
      <c r="C50" s="17" t="s">
        <v>205</v>
      </c>
      <c r="D50" s="32">
        <v>101418</v>
      </c>
      <c r="E50" s="15">
        <v>37228</v>
      </c>
      <c r="F50" s="25">
        <v>10396710</v>
      </c>
      <c r="G50" s="26"/>
      <c r="H50" s="26"/>
      <c r="I50" s="27"/>
      <c r="J50" s="20">
        <f t="shared" si="1"/>
        <v>10396710</v>
      </c>
      <c r="K50" s="29">
        <f t="shared" si="2"/>
        <v>0</v>
      </c>
      <c r="L50" s="21">
        <f t="shared" si="3"/>
        <v>10396710</v>
      </c>
      <c r="O50" s="59">
        <v>37274</v>
      </c>
      <c r="P50" s="6">
        <v>1</v>
      </c>
    </row>
    <row r="51" spans="3:16" x14ac:dyDescent="0.2">
      <c r="C51" s="17" t="s">
        <v>262</v>
      </c>
      <c r="D51" s="32">
        <v>53747</v>
      </c>
      <c r="E51" s="15">
        <v>37228</v>
      </c>
      <c r="F51" s="25">
        <v>9223979</v>
      </c>
      <c r="G51" s="26"/>
      <c r="H51" s="26"/>
      <c r="I51" s="27"/>
      <c r="J51" s="20">
        <f t="shared" si="1"/>
        <v>9223979</v>
      </c>
      <c r="K51" s="29">
        <f t="shared" si="2"/>
        <v>0</v>
      </c>
      <c r="L51" s="21">
        <f t="shared" si="3"/>
        <v>9223979</v>
      </c>
      <c r="O51" s="59">
        <v>37286</v>
      </c>
      <c r="P51" s="6">
        <v>2</v>
      </c>
    </row>
    <row r="52" spans="3:16" x14ac:dyDescent="0.2">
      <c r="C52" s="17" t="s">
        <v>361</v>
      </c>
      <c r="D52" s="32">
        <v>79146</v>
      </c>
      <c r="E52" s="15">
        <v>37228</v>
      </c>
      <c r="F52" s="25">
        <v>7878059</v>
      </c>
      <c r="G52" s="26">
        <v>89750</v>
      </c>
      <c r="H52" s="26"/>
      <c r="I52" s="27"/>
      <c r="J52" s="20">
        <f t="shared" si="1"/>
        <v>7878059</v>
      </c>
      <c r="K52" s="29">
        <f t="shared" si="2"/>
        <v>89750</v>
      </c>
      <c r="L52" s="21">
        <f t="shared" si="3"/>
        <v>7967809</v>
      </c>
      <c r="O52" s="59">
        <v>37288</v>
      </c>
      <c r="P52" s="6">
        <v>2</v>
      </c>
    </row>
    <row r="53" spans="3:16" x14ac:dyDescent="0.2">
      <c r="C53" s="17" t="s">
        <v>128</v>
      </c>
      <c r="D53" s="32">
        <v>70891</v>
      </c>
      <c r="E53" s="15">
        <v>37225</v>
      </c>
      <c r="F53" s="25">
        <v>7460690</v>
      </c>
      <c r="G53" s="26">
        <v>-200000</v>
      </c>
      <c r="H53" s="26"/>
      <c r="I53" s="27"/>
      <c r="J53" s="20">
        <f t="shared" si="1"/>
        <v>7460690</v>
      </c>
      <c r="K53" s="29">
        <f t="shared" si="2"/>
        <v>-200000</v>
      </c>
      <c r="L53" s="21">
        <f t="shared" si="3"/>
        <v>7260690</v>
      </c>
      <c r="O53" s="59">
        <v>37292</v>
      </c>
      <c r="P53" s="6">
        <v>1</v>
      </c>
    </row>
    <row r="54" spans="3:16" x14ac:dyDescent="0.2">
      <c r="C54" s="17" t="s">
        <v>256</v>
      </c>
      <c r="D54" s="32">
        <v>37167</v>
      </c>
      <c r="E54" s="15">
        <v>37228</v>
      </c>
      <c r="F54" s="25"/>
      <c r="G54" s="26"/>
      <c r="H54" s="26">
        <v>7421969</v>
      </c>
      <c r="I54" s="27">
        <v>482106</v>
      </c>
      <c r="J54" s="20">
        <f t="shared" si="1"/>
        <v>7421969</v>
      </c>
      <c r="K54" s="29">
        <f t="shared" si="2"/>
        <v>482106</v>
      </c>
      <c r="L54" s="21">
        <f t="shared" si="3"/>
        <v>7904075</v>
      </c>
      <c r="O54" s="59">
        <v>37309</v>
      </c>
      <c r="P54" s="6">
        <v>1</v>
      </c>
    </row>
    <row r="55" spans="3:16" x14ac:dyDescent="0.2">
      <c r="C55" s="17" t="s">
        <v>101</v>
      </c>
      <c r="D55" s="32">
        <v>3497</v>
      </c>
      <c r="E55" s="15">
        <v>37224</v>
      </c>
      <c r="F55" s="25">
        <v>7368952</v>
      </c>
      <c r="G55" s="26"/>
      <c r="H55" s="26">
        <v>33101</v>
      </c>
      <c r="I55" s="27"/>
      <c r="J55" s="20">
        <f t="shared" si="1"/>
        <v>7402053</v>
      </c>
      <c r="K55" s="29">
        <f t="shared" si="2"/>
        <v>0</v>
      </c>
      <c r="L55" s="21">
        <f t="shared" si="3"/>
        <v>7402053</v>
      </c>
      <c r="O55" s="59">
        <v>37313</v>
      </c>
      <c r="P55" s="6">
        <v>1</v>
      </c>
    </row>
    <row r="56" spans="3:16" x14ac:dyDescent="0.2">
      <c r="C56" s="17" t="s">
        <v>373</v>
      </c>
      <c r="D56" s="32">
        <v>11386</v>
      </c>
      <c r="E56" s="15">
        <v>37228</v>
      </c>
      <c r="F56" s="25">
        <v>7294753</v>
      </c>
      <c r="G56" s="26"/>
      <c r="H56" s="26"/>
      <c r="I56" s="27"/>
      <c r="J56" s="20">
        <f t="shared" si="1"/>
        <v>7294753</v>
      </c>
      <c r="K56" s="29">
        <f t="shared" si="2"/>
        <v>0</v>
      </c>
      <c r="L56" s="21">
        <f t="shared" si="3"/>
        <v>7294753</v>
      </c>
      <c r="O56" s="59">
        <v>37334</v>
      </c>
      <c r="P56" s="6">
        <v>59</v>
      </c>
    </row>
    <row r="57" spans="3:16" x14ac:dyDescent="0.2">
      <c r="C57" s="17" t="s">
        <v>22</v>
      </c>
      <c r="D57" s="33">
        <v>71363</v>
      </c>
      <c r="E57" s="14">
        <v>37225</v>
      </c>
      <c r="F57" s="25">
        <v>6654623</v>
      </c>
      <c r="G57" s="26"/>
      <c r="H57" s="26"/>
      <c r="I57" s="27"/>
      <c r="J57" s="20">
        <f>F57+H57</f>
        <v>6654623</v>
      </c>
      <c r="K57" s="29">
        <f>G57+I57</f>
        <v>0</v>
      </c>
      <c r="L57" s="21">
        <f>J57+K57</f>
        <v>6654623</v>
      </c>
      <c r="O57" s="59">
        <v>37335</v>
      </c>
      <c r="P57" s="6">
        <v>2</v>
      </c>
    </row>
    <row r="58" spans="3:16" x14ac:dyDescent="0.2">
      <c r="C58" s="17" t="s">
        <v>112</v>
      </c>
      <c r="D58" s="32">
        <v>52577</v>
      </c>
      <c r="E58" s="15">
        <v>37223</v>
      </c>
      <c r="F58" s="25">
        <v>6524609</v>
      </c>
      <c r="G58" s="26"/>
      <c r="H58" s="26">
        <v>1550</v>
      </c>
      <c r="I58" s="27"/>
      <c r="J58" s="20">
        <f t="shared" si="1"/>
        <v>6526159</v>
      </c>
      <c r="K58" s="29">
        <f t="shared" si="2"/>
        <v>0</v>
      </c>
      <c r="L58" s="21">
        <f t="shared" si="3"/>
        <v>6526159</v>
      </c>
      <c r="O58" s="60" t="s">
        <v>389</v>
      </c>
      <c r="P58" s="7">
        <v>366</v>
      </c>
    </row>
    <row r="59" spans="3:16" x14ac:dyDescent="0.2">
      <c r="C59" s="17" t="s">
        <v>196</v>
      </c>
      <c r="D59" s="32">
        <v>36518</v>
      </c>
      <c r="E59" s="15">
        <v>37334</v>
      </c>
      <c r="F59" s="25">
        <v>6198101</v>
      </c>
      <c r="G59" s="26"/>
      <c r="H59" s="26"/>
      <c r="I59" s="27"/>
      <c r="J59" s="20">
        <f t="shared" si="1"/>
        <v>6198101</v>
      </c>
      <c r="K59" s="29">
        <f t="shared" si="2"/>
        <v>0</v>
      </c>
      <c r="L59" s="21">
        <f t="shared" si="3"/>
        <v>6198101</v>
      </c>
    </row>
    <row r="60" spans="3:16" x14ac:dyDescent="0.2">
      <c r="C60" s="17" t="s">
        <v>257</v>
      </c>
      <c r="D60" s="32">
        <v>61839</v>
      </c>
      <c r="E60" s="15">
        <v>37256</v>
      </c>
      <c r="F60" s="25">
        <v>5689389</v>
      </c>
      <c r="G60" s="26"/>
      <c r="H60" s="26">
        <v>60348</v>
      </c>
      <c r="I60" s="27"/>
      <c r="J60" s="20">
        <f t="shared" si="1"/>
        <v>5749737</v>
      </c>
      <c r="K60" s="29">
        <f t="shared" si="2"/>
        <v>0</v>
      </c>
      <c r="L60" s="21">
        <f t="shared" si="3"/>
        <v>5749737</v>
      </c>
    </row>
    <row r="61" spans="3:16" x14ac:dyDescent="0.2">
      <c r="C61" s="17" t="s">
        <v>49</v>
      </c>
      <c r="D61" s="32">
        <v>55265</v>
      </c>
      <c r="E61" s="15">
        <v>37227</v>
      </c>
      <c r="F61" s="25">
        <v>5192675</v>
      </c>
      <c r="G61" s="26"/>
      <c r="H61" s="26">
        <v>299141</v>
      </c>
      <c r="I61" s="27"/>
      <c r="J61" s="20">
        <f t="shared" si="1"/>
        <v>5491816</v>
      </c>
      <c r="K61" s="29">
        <f t="shared" si="2"/>
        <v>0</v>
      </c>
      <c r="L61" s="21">
        <f t="shared" si="3"/>
        <v>5491816</v>
      </c>
    </row>
    <row r="62" spans="3:16" x14ac:dyDescent="0.2">
      <c r="C62" s="17" t="s">
        <v>141</v>
      </c>
      <c r="D62" s="32">
        <v>1264</v>
      </c>
      <c r="E62" s="15">
        <v>37228</v>
      </c>
      <c r="F62" s="25"/>
      <c r="G62" s="26"/>
      <c r="H62" s="26">
        <v>5447541</v>
      </c>
      <c r="I62" s="27"/>
      <c r="J62" s="20">
        <f t="shared" si="1"/>
        <v>5447541</v>
      </c>
      <c r="K62" s="29">
        <f t="shared" si="2"/>
        <v>0</v>
      </c>
      <c r="L62" s="21">
        <f t="shared" si="3"/>
        <v>5447541</v>
      </c>
    </row>
    <row r="63" spans="3:16" x14ac:dyDescent="0.2">
      <c r="C63" s="17" t="s">
        <v>190</v>
      </c>
      <c r="D63" s="32">
        <v>90899</v>
      </c>
      <c r="E63" s="15">
        <v>37334</v>
      </c>
      <c r="F63" s="25">
        <v>5366401</v>
      </c>
      <c r="G63" s="26"/>
      <c r="H63" s="26"/>
      <c r="I63" s="27"/>
      <c r="J63" s="20">
        <f t="shared" si="1"/>
        <v>5366401</v>
      </c>
      <c r="K63" s="29">
        <f t="shared" si="2"/>
        <v>0</v>
      </c>
      <c r="L63" s="21">
        <f t="shared" si="3"/>
        <v>5366401</v>
      </c>
    </row>
    <row r="64" spans="3:16" x14ac:dyDescent="0.2">
      <c r="C64" s="17" t="s">
        <v>250</v>
      </c>
      <c r="D64" s="32">
        <v>58525</v>
      </c>
      <c r="E64" s="15">
        <v>37229</v>
      </c>
      <c r="F64" s="25">
        <v>5074032</v>
      </c>
      <c r="G64" s="26"/>
      <c r="H64" s="26"/>
      <c r="I64" s="27"/>
      <c r="J64" s="20">
        <f t="shared" si="1"/>
        <v>5074032</v>
      </c>
      <c r="K64" s="29">
        <f t="shared" si="2"/>
        <v>0</v>
      </c>
      <c r="L64" s="21">
        <f t="shared" si="3"/>
        <v>5074032</v>
      </c>
    </row>
    <row r="65" spans="3:12" x14ac:dyDescent="0.2">
      <c r="C65" s="17" t="s">
        <v>184</v>
      </c>
      <c r="D65" s="32">
        <v>1799</v>
      </c>
      <c r="E65" s="15">
        <v>37228</v>
      </c>
      <c r="F65" s="25">
        <v>4642607</v>
      </c>
      <c r="G65" s="26"/>
      <c r="H65" s="26"/>
      <c r="I65" s="27"/>
      <c r="J65" s="20">
        <f t="shared" si="1"/>
        <v>4642607</v>
      </c>
      <c r="K65" s="29">
        <f t="shared" si="2"/>
        <v>0</v>
      </c>
      <c r="L65" s="21">
        <f t="shared" si="3"/>
        <v>4642607</v>
      </c>
    </row>
    <row r="66" spans="3:12" x14ac:dyDescent="0.2">
      <c r="C66" s="17" t="s">
        <v>86</v>
      </c>
      <c r="D66" s="32">
        <v>5280</v>
      </c>
      <c r="E66" s="15">
        <v>37228</v>
      </c>
      <c r="F66" s="25"/>
      <c r="G66" s="26"/>
      <c r="H66" s="26">
        <v>4626627</v>
      </c>
      <c r="I66" s="27"/>
      <c r="J66" s="20">
        <f t="shared" si="1"/>
        <v>4626627</v>
      </c>
      <c r="K66" s="29">
        <f t="shared" si="2"/>
        <v>0</v>
      </c>
      <c r="L66" s="21">
        <f t="shared" si="3"/>
        <v>4626627</v>
      </c>
    </row>
    <row r="67" spans="3:12" x14ac:dyDescent="0.2">
      <c r="C67" s="17" t="s">
        <v>54</v>
      </c>
      <c r="D67" s="32">
        <v>35645</v>
      </c>
      <c r="E67" s="15">
        <v>37235</v>
      </c>
      <c r="F67" s="25">
        <v>4445503</v>
      </c>
      <c r="G67" s="26"/>
      <c r="H67" s="26"/>
      <c r="I67" s="27"/>
      <c r="J67" s="20">
        <f t="shared" ref="J67:J130" si="4">F67+H67</f>
        <v>4445503</v>
      </c>
      <c r="K67" s="29">
        <f t="shared" ref="K67:K130" si="5">G67+I67</f>
        <v>0</v>
      </c>
      <c r="L67" s="21">
        <f t="shared" ref="L67:L130" si="6">J67+K67</f>
        <v>4445503</v>
      </c>
    </row>
    <row r="68" spans="3:12" x14ac:dyDescent="0.2">
      <c r="C68" s="17" t="s">
        <v>48</v>
      </c>
      <c r="D68" s="32">
        <v>64516</v>
      </c>
      <c r="E68" s="15">
        <v>37286</v>
      </c>
      <c r="F68" s="25">
        <v>4177052</v>
      </c>
      <c r="G68" s="26"/>
      <c r="H68" s="26">
        <v>130412</v>
      </c>
      <c r="I68" s="27"/>
      <c r="J68" s="20">
        <f t="shared" si="4"/>
        <v>4307464</v>
      </c>
      <c r="K68" s="29">
        <f t="shared" si="5"/>
        <v>0</v>
      </c>
      <c r="L68" s="21">
        <f t="shared" si="6"/>
        <v>4307464</v>
      </c>
    </row>
    <row r="69" spans="3:12" x14ac:dyDescent="0.2">
      <c r="C69" s="17" t="s">
        <v>65</v>
      </c>
      <c r="D69" s="32">
        <v>41</v>
      </c>
      <c r="E69" s="15">
        <v>37225</v>
      </c>
      <c r="F69" s="25"/>
      <c r="G69" s="26"/>
      <c r="H69" s="26">
        <v>4192490</v>
      </c>
      <c r="I69" s="27"/>
      <c r="J69" s="20">
        <f t="shared" si="4"/>
        <v>4192490</v>
      </c>
      <c r="K69" s="29">
        <f t="shared" si="5"/>
        <v>0</v>
      </c>
      <c r="L69" s="21">
        <f t="shared" si="6"/>
        <v>4192490</v>
      </c>
    </row>
    <row r="70" spans="3:12" x14ac:dyDescent="0.2">
      <c r="C70" s="17" t="s">
        <v>182</v>
      </c>
      <c r="D70" s="32">
        <v>65246</v>
      </c>
      <c r="E70" s="15">
        <v>37228</v>
      </c>
      <c r="F70" s="25">
        <v>4197263</v>
      </c>
      <c r="G70" s="26"/>
      <c r="H70" s="26">
        <v>-81380</v>
      </c>
      <c r="I70" s="27"/>
      <c r="J70" s="20">
        <f t="shared" si="4"/>
        <v>4115883</v>
      </c>
      <c r="K70" s="29">
        <f t="shared" si="5"/>
        <v>0</v>
      </c>
      <c r="L70" s="21">
        <f t="shared" si="6"/>
        <v>4115883</v>
      </c>
    </row>
    <row r="71" spans="3:12" x14ac:dyDescent="0.2">
      <c r="C71" s="17" t="s">
        <v>319</v>
      </c>
      <c r="D71" s="32">
        <v>26146</v>
      </c>
      <c r="E71" s="15">
        <v>37228</v>
      </c>
      <c r="F71" s="25">
        <v>4033962</v>
      </c>
      <c r="G71" s="26"/>
      <c r="H71" s="26"/>
      <c r="I71" s="27"/>
      <c r="J71" s="20">
        <f t="shared" si="4"/>
        <v>4033962</v>
      </c>
      <c r="K71" s="29">
        <f t="shared" si="5"/>
        <v>0</v>
      </c>
      <c r="L71" s="21">
        <f t="shared" si="6"/>
        <v>4033962</v>
      </c>
    </row>
    <row r="72" spans="3:12" x14ac:dyDescent="0.2">
      <c r="C72" s="17" t="s">
        <v>254</v>
      </c>
      <c r="D72" s="32">
        <v>2446</v>
      </c>
      <c r="E72" s="15">
        <v>37228</v>
      </c>
      <c r="F72" s="25">
        <v>3814062</v>
      </c>
      <c r="G72" s="26"/>
      <c r="H72" s="26">
        <v>182503</v>
      </c>
      <c r="I72" s="27"/>
      <c r="J72" s="20">
        <f t="shared" si="4"/>
        <v>3996565</v>
      </c>
      <c r="K72" s="29">
        <f t="shared" si="5"/>
        <v>0</v>
      </c>
      <c r="L72" s="21">
        <f t="shared" si="6"/>
        <v>3996565</v>
      </c>
    </row>
    <row r="73" spans="3:12" x14ac:dyDescent="0.2">
      <c r="C73" s="17" t="s">
        <v>171</v>
      </c>
      <c r="D73" s="32">
        <v>5435</v>
      </c>
      <c r="E73" s="15">
        <v>37334</v>
      </c>
      <c r="F73" s="25">
        <v>3702734</v>
      </c>
      <c r="G73" s="26"/>
      <c r="H73" s="26"/>
      <c r="I73" s="27"/>
      <c r="J73" s="20">
        <f t="shared" si="4"/>
        <v>3702734</v>
      </c>
      <c r="K73" s="29">
        <f t="shared" si="5"/>
        <v>0</v>
      </c>
      <c r="L73" s="21">
        <f t="shared" si="6"/>
        <v>3702734</v>
      </c>
    </row>
    <row r="74" spans="3:12" x14ac:dyDescent="0.2">
      <c r="C74" s="17" t="s">
        <v>74</v>
      </c>
      <c r="D74" s="32">
        <v>58979</v>
      </c>
      <c r="E74" s="15">
        <v>37228</v>
      </c>
      <c r="F74" s="25"/>
      <c r="G74" s="26"/>
      <c r="H74" s="26">
        <v>3549881</v>
      </c>
      <c r="I74" s="27"/>
      <c r="J74" s="20">
        <f t="shared" si="4"/>
        <v>3549881</v>
      </c>
      <c r="K74" s="29">
        <f t="shared" si="5"/>
        <v>0</v>
      </c>
      <c r="L74" s="21">
        <f t="shared" si="6"/>
        <v>3549881</v>
      </c>
    </row>
    <row r="75" spans="3:12" x14ac:dyDescent="0.2">
      <c r="C75" s="17" t="s">
        <v>245</v>
      </c>
      <c r="D75" s="32">
        <v>69121</v>
      </c>
      <c r="E75" s="15">
        <v>37228</v>
      </c>
      <c r="F75" s="25">
        <v>3411529</v>
      </c>
      <c r="G75" s="26"/>
      <c r="H75" s="26"/>
      <c r="I75" s="27"/>
      <c r="J75" s="20">
        <f t="shared" si="4"/>
        <v>3411529</v>
      </c>
      <c r="K75" s="29">
        <f t="shared" si="5"/>
        <v>0</v>
      </c>
      <c r="L75" s="21">
        <f t="shared" si="6"/>
        <v>3411529</v>
      </c>
    </row>
    <row r="76" spans="3:12" x14ac:dyDescent="0.2">
      <c r="C76" s="17" t="s">
        <v>342</v>
      </c>
      <c r="D76" s="32">
        <v>70730</v>
      </c>
      <c r="E76" s="15">
        <v>37228</v>
      </c>
      <c r="F76" s="25"/>
      <c r="G76" s="26"/>
      <c r="H76" s="26">
        <v>3369833</v>
      </c>
      <c r="I76" s="27"/>
      <c r="J76" s="20">
        <f t="shared" si="4"/>
        <v>3369833</v>
      </c>
      <c r="K76" s="29">
        <f t="shared" si="5"/>
        <v>0</v>
      </c>
      <c r="L76" s="21">
        <f t="shared" si="6"/>
        <v>3369833</v>
      </c>
    </row>
    <row r="77" spans="3:12" x14ac:dyDescent="0.2">
      <c r="C77" s="17" t="s">
        <v>214</v>
      </c>
      <c r="D77" s="32">
        <v>97768</v>
      </c>
      <c r="E77" s="15">
        <v>37246</v>
      </c>
      <c r="F77" s="25">
        <v>3356267</v>
      </c>
      <c r="G77" s="26"/>
      <c r="H77" s="26"/>
      <c r="I77" s="27"/>
      <c r="J77" s="20">
        <f t="shared" si="4"/>
        <v>3356267</v>
      </c>
      <c r="K77" s="29">
        <f t="shared" si="5"/>
        <v>0</v>
      </c>
      <c r="L77" s="21">
        <f t="shared" si="6"/>
        <v>3356267</v>
      </c>
    </row>
    <row r="78" spans="3:12" x14ac:dyDescent="0.2">
      <c r="C78" s="17" t="s">
        <v>369</v>
      </c>
      <c r="D78" s="32">
        <v>169</v>
      </c>
      <c r="E78" s="15">
        <v>37225</v>
      </c>
      <c r="F78" s="25"/>
      <c r="G78" s="26"/>
      <c r="H78" s="26">
        <v>3235574</v>
      </c>
      <c r="I78" s="27"/>
      <c r="J78" s="20">
        <f t="shared" si="4"/>
        <v>3235574</v>
      </c>
      <c r="K78" s="29">
        <f t="shared" si="5"/>
        <v>0</v>
      </c>
      <c r="L78" s="21">
        <f t="shared" si="6"/>
        <v>3235574</v>
      </c>
    </row>
    <row r="79" spans="3:12" x14ac:dyDescent="0.2">
      <c r="C79" s="17" t="s">
        <v>28</v>
      </c>
      <c r="D79" s="32">
        <v>45648</v>
      </c>
      <c r="E79" s="15">
        <v>37228</v>
      </c>
      <c r="F79" s="25"/>
      <c r="G79" s="26"/>
      <c r="H79" s="26">
        <v>3116494</v>
      </c>
      <c r="I79" s="27"/>
      <c r="J79" s="20">
        <f t="shared" si="4"/>
        <v>3116494</v>
      </c>
      <c r="K79" s="29">
        <f t="shared" si="5"/>
        <v>0</v>
      </c>
      <c r="L79" s="21">
        <f t="shared" si="6"/>
        <v>3116494</v>
      </c>
    </row>
    <row r="80" spans="3:12" x14ac:dyDescent="0.2">
      <c r="C80" s="17" t="s">
        <v>343</v>
      </c>
      <c r="D80" s="32">
        <v>3060</v>
      </c>
      <c r="E80" s="15">
        <v>37227</v>
      </c>
      <c r="F80" s="25"/>
      <c r="G80" s="26"/>
      <c r="H80" s="26">
        <v>2899488</v>
      </c>
      <c r="I80" s="27"/>
      <c r="J80" s="20">
        <f t="shared" si="4"/>
        <v>2899488</v>
      </c>
      <c r="K80" s="29">
        <f t="shared" si="5"/>
        <v>0</v>
      </c>
      <c r="L80" s="21">
        <f t="shared" si="6"/>
        <v>2899488</v>
      </c>
    </row>
    <row r="81" spans="3:12" x14ac:dyDescent="0.2">
      <c r="C81" s="17" t="s">
        <v>237</v>
      </c>
      <c r="D81" s="32">
        <v>2275</v>
      </c>
      <c r="E81" s="15">
        <v>37227</v>
      </c>
      <c r="F81" s="25">
        <v>2767905</v>
      </c>
      <c r="G81" s="26">
        <v>-1616477</v>
      </c>
      <c r="H81" s="26"/>
      <c r="I81" s="27"/>
      <c r="J81" s="20">
        <f t="shared" si="4"/>
        <v>2767905</v>
      </c>
      <c r="K81" s="29">
        <f t="shared" si="5"/>
        <v>-1616477</v>
      </c>
      <c r="L81" s="21">
        <f t="shared" si="6"/>
        <v>1151428</v>
      </c>
    </row>
    <row r="82" spans="3:12" x14ac:dyDescent="0.2">
      <c r="C82" s="17" t="s">
        <v>143</v>
      </c>
      <c r="D82" s="32">
        <v>36133</v>
      </c>
      <c r="E82" s="15">
        <v>37334</v>
      </c>
      <c r="F82" s="25"/>
      <c r="G82" s="26"/>
      <c r="H82" s="26">
        <v>2719349</v>
      </c>
      <c r="I82" s="27"/>
      <c r="J82" s="20">
        <f t="shared" si="4"/>
        <v>2719349</v>
      </c>
      <c r="K82" s="29">
        <f t="shared" si="5"/>
        <v>0</v>
      </c>
      <c r="L82" s="21">
        <f t="shared" si="6"/>
        <v>2719349</v>
      </c>
    </row>
    <row r="83" spans="3:12" x14ac:dyDescent="0.2">
      <c r="C83" s="17" t="s">
        <v>377</v>
      </c>
      <c r="D83" s="32">
        <v>1946</v>
      </c>
      <c r="E83" s="15">
        <v>37243</v>
      </c>
      <c r="F83" s="25">
        <v>2622867</v>
      </c>
      <c r="G83" s="26"/>
      <c r="H83" s="26"/>
      <c r="I83" s="27"/>
      <c r="J83" s="20">
        <f t="shared" si="4"/>
        <v>2622867</v>
      </c>
      <c r="K83" s="29">
        <f t="shared" si="5"/>
        <v>0</v>
      </c>
      <c r="L83" s="21">
        <f t="shared" si="6"/>
        <v>2622867</v>
      </c>
    </row>
    <row r="84" spans="3:12" x14ac:dyDescent="0.2">
      <c r="C84" s="17" t="s">
        <v>126</v>
      </c>
      <c r="D84" s="32">
        <v>103191</v>
      </c>
      <c r="E84" s="15">
        <v>37334</v>
      </c>
      <c r="F84" s="25"/>
      <c r="G84" s="26"/>
      <c r="H84" s="26">
        <v>2615119</v>
      </c>
      <c r="I84" s="27"/>
      <c r="J84" s="20">
        <f t="shared" si="4"/>
        <v>2615119</v>
      </c>
      <c r="K84" s="29">
        <f t="shared" si="5"/>
        <v>0</v>
      </c>
      <c r="L84" s="21">
        <f t="shared" si="6"/>
        <v>2615119</v>
      </c>
    </row>
    <row r="85" spans="3:12" x14ac:dyDescent="0.2">
      <c r="C85" s="17" t="s">
        <v>204</v>
      </c>
      <c r="D85" s="32">
        <v>278</v>
      </c>
      <c r="E85" s="15">
        <v>37228</v>
      </c>
      <c r="F85" s="25">
        <v>2291538</v>
      </c>
      <c r="G85" s="26"/>
      <c r="H85" s="26"/>
      <c r="I85" s="27"/>
      <c r="J85" s="20">
        <f t="shared" si="4"/>
        <v>2291538</v>
      </c>
      <c r="K85" s="29">
        <f t="shared" si="5"/>
        <v>0</v>
      </c>
      <c r="L85" s="21">
        <f t="shared" si="6"/>
        <v>2291538</v>
      </c>
    </row>
    <row r="86" spans="3:12" x14ac:dyDescent="0.2">
      <c r="C86" s="17" t="s">
        <v>137</v>
      </c>
      <c r="D86" s="32">
        <v>74175</v>
      </c>
      <c r="E86" s="15">
        <v>37228</v>
      </c>
      <c r="F86" s="25"/>
      <c r="G86" s="26"/>
      <c r="H86" s="26">
        <v>2251226</v>
      </c>
      <c r="I86" s="27"/>
      <c r="J86" s="20">
        <f t="shared" si="4"/>
        <v>2251226</v>
      </c>
      <c r="K86" s="29">
        <f t="shared" si="5"/>
        <v>0</v>
      </c>
      <c r="L86" s="21">
        <f t="shared" si="6"/>
        <v>2251226</v>
      </c>
    </row>
    <row r="87" spans="3:12" x14ac:dyDescent="0.2">
      <c r="C87" s="17" t="s">
        <v>77</v>
      </c>
      <c r="D87" s="32">
        <v>57543</v>
      </c>
      <c r="E87" s="15">
        <v>37228</v>
      </c>
      <c r="F87" s="25">
        <v>1925533</v>
      </c>
      <c r="G87" s="26"/>
      <c r="H87" s="26">
        <v>-1519</v>
      </c>
      <c r="I87" s="27"/>
      <c r="J87" s="20">
        <f t="shared" si="4"/>
        <v>1924014</v>
      </c>
      <c r="K87" s="29">
        <f t="shared" si="5"/>
        <v>0</v>
      </c>
      <c r="L87" s="21">
        <f t="shared" si="6"/>
        <v>1924014</v>
      </c>
    </row>
    <row r="88" spans="3:12" x14ac:dyDescent="0.2">
      <c r="C88" s="17" t="s">
        <v>165</v>
      </c>
      <c r="D88" s="32">
        <v>98</v>
      </c>
      <c r="E88" s="15">
        <v>37265</v>
      </c>
      <c r="F88" s="25">
        <v>1640631</v>
      </c>
      <c r="G88" s="26"/>
      <c r="H88" s="26"/>
      <c r="I88" s="27"/>
      <c r="J88" s="20">
        <f t="shared" si="4"/>
        <v>1640631</v>
      </c>
      <c r="K88" s="29">
        <f t="shared" si="5"/>
        <v>0</v>
      </c>
      <c r="L88" s="21">
        <f t="shared" si="6"/>
        <v>1640631</v>
      </c>
    </row>
    <row r="89" spans="3:12" x14ac:dyDescent="0.2">
      <c r="C89" s="17" t="s">
        <v>70</v>
      </c>
      <c r="D89" s="32">
        <v>65788</v>
      </c>
      <c r="E89" s="15">
        <v>37228</v>
      </c>
      <c r="F89" s="25"/>
      <c r="G89" s="26"/>
      <c r="H89" s="26">
        <v>1563582</v>
      </c>
      <c r="I89" s="27">
        <v>-366915</v>
      </c>
      <c r="J89" s="20">
        <f t="shared" si="4"/>
        <v>1563582</v>
      </c>
      <c r="K89" s="29">
        <f t="shared" si="5"/>
        <v>-366915</v>
      </c>
      <c r="L89" s="21">
        <f t="shared" si="6"/>
        <v>1196667</v>
      </c>
    </row>
    <row r="90" spans="3:12" x14ac:dyDescent="0.2">
      <c r="C90" s="17" t="s">
        <v>313</v>
      </c>
      <c r="D90" s="32">
        <v>103469</v>
      </c>
      <c r="E90" s="15">
        <v>37226</v>
      </c>
      <c r="F90" s="25">
        <v>1270522</v>
      </c>
      <c r="G90" s="26"/>
      <c r="H90" s="26">
        <v>266035</v>
      </c>
      <c r="I90" s="27"/>
      <c r="J90" s="20">
        <f t="shared" si="4"/>
        <v>1536557</v>
      </c>
      <c r="K90" s="29">
        <f t="shared" si="5"/>
        <v>0</v>
      </c>
      <c r="L90" s="21">
        <f t="shared" si="6"/>
        <v>1536557</v>
      </c>
    </row>
    <row r="91" spans="3:12" x14ac:dyDescent="0.2">
      <c r="C91" s="17" t="s">
        <v>194</v>
      </c>
      <c r="D91" s="32">
        <v>71639</v>
      </c>
      <c r="E91" s="15">
        <v>37224</v>
      </c>
      <c r="F91" s="25"/>
      <c r="G91" s="26"/>
      <c r="H91" s="26">
        <v>1525358</v>
      </c>
      <c r="I91" s="27"/>
      <c r="J91" s="20">
        <f t="shared" si="4"/>
        <v>1525358</v>
      </c>
      <c r="K91" s="29">
        <f t="shared" si="5"/>
        <v>0</v>
      </c>
      <c r="L91" s="21">
        <f t="shared" si="6"/>
        <v>1525358</v>
      </c>
    </row>
    <row r="92" spans="3:12" x14ac:dyDescent="0.2">
      <c r="C92" s="17" t="s">
        <v>91</v>
      </c>
      <c r="D92" s="32">
        <v>5305</v>
      </c>
      <c r="E92" s="15">
        <v>37288</v>
      </c>
      <c r="F92" s="25"/>
      <c r="G92" s="26"/>
      <c r="H92" s="26">
        <v>1506114</v>
      </c>
      <c r="I92" s="27"/>
      <c r="J92" s="20">
        <f t="shared" si="4"/>
        <v>1506114</v>
      </c>
      <c r="K92" s="29">
        <f t="shared" si="5"/>
        <v>0</v>
      </c>
      <c r="L92" s="21">
        <f t="shared" si="6"/>
        <v>1506114</v>
      </c>
    </row>
    <row r="93" spans="3:12" x14ac:dyDescent="0.2">
      <c r="C93" s="17" t="s">
        <v>236</v>
      </c>
      <c r="D93" s="32">
        <v>60220</v>
      </c>
      <c r="E93" s="15">
        <v>37228</v>
      </c>
      <c r="F93" s="25"/>
      <c r="G93" s="26"/>
      <c r="H93" s="26">
        <v>1453945</v>
      </c>
      <c r="I93" s="27"/>
      <c r="J93" s="20">
        <f t="shared" si="4"/>
        <v>1453945</v>
      </c>
      <c r="K93" s="29">
        <f t="shared" si="5"/>
        <v>0</v>
      </c>
      <c r="L93" s="21">
        <f t="shared" si="6"/>
        <v>1453945</v>
      </c>
    </row>
    <row r="94" spans="3:12" x14ac:dyDescent="0.2">
      <c r="C94" s="17" t="s">
        <v>109</v>
      </c>
      <c r="D94" s="32">
        <v>53876</v>
      </c>
      <c r="E94" s="15">
        <v>37227</v>
      </c>
      <c r="F94" s="25"/>
      <c r="G94" s="26"/>
      <c r="H94" s="26">
        <v>1430506</v>
      </c>
      <c r="I94" s="27"/>
      <c r="J94" s="20">
        <f t="shared" si="4"/>
        <v>1430506</v>
      </c>
      <c r="K94" s="29">
        <f t="shared" si="5"/>
        <v>0</v>
      </c>
      <c r="L94" s="21">
        <f t="shared" si="6"/>
        <v>1430506</v>
      </c>
    </row>
    <row r="95" spans="3:12" x14ac:dyDescent="0.2">
      <c r="C95" s="17" t="s">
        <v>75</v>
      </c>
      <c r="D95" s="32">
        <v>6175</v>
      </c>
      <c r="E95" s="15">
        <v>37228</v>
      </c>
      <c r="F95" s="25"/>
      <c r="G95" s="26"/>
      <c r="H95" s="26">
        <v>1351190</v>
      </c>
      <c r="I95" s="27"/>
      <c r="J95" s="20">
        <f t="shared" si="4"/>
        <v>1351190</v>
      </c>
      <c r="K95" s="29">
        <f t="shared" si="5"/>
        <v>0</v>
      </c>
      <c r="L95" s="21">
        <f t="shared" si="6"/>
        <v>1351190</v>
      </c>
    </row>
    <row r="96" spans="3:12" x14ac:dyDescent="0.2">
      <c r="C96" s="17" t="s">
        <v>79</v>
      </c>
      <c r="D96" s="32">
        <v>863</v>
      </c>
      <c r="E96" s="15">
        <v>37228</v>
      </c>
      <c r="F96" s="25"/>
      <c r="G96" s="26"/>
      <c r="H96" s="26">
        <v>1314926</v>
      </c>
      <c r="I96" s="27"/>
      <c r="J96" s="20">
        <f t="shared" si="4"/>
        <v>1314926</v>
      </c>
      <c r="K96" s="29">
        <f t="shared" si="5"/>
        <v>0</v>
      </c>
      <c r="L96" s="21">
        <f t="shared" si="6"/>
        <v>1314926</v>
      </c>
    </row>
    <row r="97" spans="3:12" x14ac:dyDescent="0.2">
      <c r="C97" s="17" t="s">
        <v>195</v>
      </c>
      <c r="D97" s="32">
        <v>53619</v>
      </c>
      <c r="E97" s="15">
        <v>37334</v>
      </c>
      <c r="F97" s="25">
        <v>1468135</v>
      </c>
      <c r="G97" s="26"/>
      <c r="H97" s="26">
        <v>-167265</v>
      </c>
      <c r="I97" s="27"/>
      <c r="J97" s="20">
        <f t="shared" si="4"/>
        <v>1300870</v>
      </c>
      <c r="K97" s="29">
        <f t="shared" si="5"/>
        <v>0</v>
      </c>
      <c r="L97" s="21">
        <f t="shared" si="6"/>
        <v>1300870</v>
      </c>
    </row>
    <row r="98" spans="3:12" x14ac:dyDescent="0.2">
      <c r="C98" s="17" t="s">
        <v>230</v>
      </c>
      <c r="D98" s="32">
        <v>57251</v>
      </c>
      <c r="E98" s="15">
        <v>37228</v>
      </c>
      <c r="F98" s="25">
        <v>2502574</v>
      </c>
      <c r="G98" s="26"/>
      <c r="H98" s="26">
        <v>-1213624</v>
      </c>
      <c r="I98" s="27"/>
      <c r="J98" s="20">
        <f t="shared" si="4"/>
        <v>1288950</v>
      </c>
      <c r="K98" s="29">
        <f t="shared" si="5"/>
        <v>0</v>
      </c>
      <c r="L98" s="21">
        <f t="shared" si="6"/>
        <v>1288950</v>
      </c>
    </row>
    <row r="99" spans="3:12" x14ac:dyDescent="0.2">
      <c r="C99" s="17" t="s">
        <v>139</v>
      </c>
      <c r="D99" s="32">
        <v>36136</v>
      </c>
      <c r="E99" s="15">
        <v>37228</v>
      </c>
      <c r="F99" s="25"/>
      <c r="G99" s="26"/>
      <c r="H99" s="26">
        <v>1287404</v>
      </c>
      <c r="I99" s="27">
        <v>-15883.29</v>
      </c>
      <c r="J99" s="20">
        <f t="shared" si="4"/>
        <v>1287404</v>
      </c>
      <c r="K99" s="29">
        <f t="shared" si="5"/>
        <v>-15883.29</v>
      </c>
      <c r="L99" s="21">
        <f t="shared" si="6"/>
        <v>1271520.71</v>
      </c>
    </row>
    <row r="100" spans="3:12" x14ac:dyDescent="0.2">
      <c r="C100" s="17" t="s">
        <v>228</v>
      </c>
      <c r="D100" s="32">
        <v>2379</v>
      </c>
      <c r="E100" s="15">
        <v>37228</v>
      </c>
      <c r="F100" s="25"/>
      <c r="G100" s="26"/>
      <c r="H100" s="26">
        <v>1281494</v>
      </c>
      <c r="I100" s="27"/>
      <c r="J100" s="20">
        <f t="shared" si="4"/>
        <v>1281494</v>
      </c>
      <c r="K100" s="29">
        <f t="shared" si="5"/>
        <v>0</v>
      </c>
      <c r="L100" s="21">
        <f t="shared" si="6"/>
        <v>1281494</v>
      </c>
    </row>
    <row r="101" spans="3:12" x14ac:dyDescent="0.2">
      <c r="C101" s="17" t="s">
        <v>349</v>
      </c>
      <c r="D101" s="32">
        <v>11352</v>
      </c>
      <c r="E101" s="15">
        <v>37227</v>
      </c>
      <c r="F101" s="25">
        <v>1150490</v>
      </c>
      <c r="G101" s="26"/>
      <c r="H101" s="26"/>
      <c r="I101" s="27"/>
      <c r="J101" s="20">
        <f t="shared" si="4"/>
        <v>1150490</v>
      </c>
      <c r="K101" s="29">
        <f t="shared" si="5"/>
        <v>0</v>
      </c>
      <c r="L101" s="21">
        <f t="shared" si="6"/>
        <v>1150490</v>
      </c>
    </row>
    <row r="102" spans="3:12" x14ac:dyDescent="0.2">
      <c r="C102" s="17" t="s">
        <v>263</v>
      </c>
      <c r="D102" s="32">
        <v>72441</v>
      </c>
      <c r="E102" s="15">
        <v>37228</v>
      </c>
      <c r="F102" s="25"/>
      <c r="G102" s="26"/>
      <c r="H102" s="26">
        <v>1097930</v>
      </c>
      <c r="I102" s="27"/>
      <c r="J102" s="20">
        <f t="shared" si="4"/>
        <v>1097930</v>
      </c>
      <c r="K102" s="29">
        <f t="shared" si="5"/>
        <v>0</v>
      </c>
      <c r="L102" s="21">
        <f t="shared" si="6"/>
        <v>1097930</v>
      </c>
    </row>
    <row r="103" spans="3:12" x14ac:dyDescent="0.2">
      <c r="C103" s="17" t="s">
        <v>346</v>
      </c>
      <c r="D103" s="32">
        <v>96818</v>
      </c>
      <c r="E103" s="15">
        <v>37227</v>
      </c>
      <c r="F103" s="25"/>
      <c r="G103" s="26"/>
      <c r="H103" s="26">
        <v>1089505</v>
      </c>
      <c r="I103" s="27"/>
      <c r="J103" s="20">
        <f t="shared" si="4"/>
        <v>1089505</v>
      </c>
      <c r="K103" s="29">
        <f t="shared" si="5"/>
        <v>0</v>
      </c>
      <c r="L103" s="21">
        <f t="shared" si="6"/>
        <v>1089505</v>
      </c>
    </row>
    <row r="104" spans="3:12" x14ac:dyDescent="0.2">
      <c r="C104" s="17" t="s">
        <v>177</v>
      </c>
      <c r="D104" s="32">
        <v>83471</v>
      </c>
      <c r="E104" s="15">
        <v>37335</v>
      </c>
      <c r="F104" s="25"/>
      <c r="G104" s="26"/>
      <c r="H104" s="26">
        <v>1051984</v>
      </c>
      <c r="I104" s="27"/>
      <c r="J104" s="20">
        <f t="shared" si="4"/>
        <v>1051984</v>
      </c>
      <c r="K104" s="29">
        <f t="shared" si="5"/>
        <v>0</v>
      </c>
      <c r="L104" s="21">
        <f t="shared" si="6"/>
        <v>1051984</v>
      </c>
    </row>
    <row r="105" spans="3:12" x14ac:dyDescent="0.2">
      <c r="C105" s="17" t="s">
        <v>108</v>
      </c>
      <c r="D105" s="32">
        <v>80849</v>
      </c>
      <c r="E105" s="15">
        <v>37227</v>
      </c>
      <c r="F105" s="25">
        <v>960280</v>
      </c>
      <c r="G105" s="26"/>
      <c r="H105" s="26"/>
      <c r="I105" s="27"/>
      <c r="J105" s="20">
        <f t="shared" si="4"/>
        <v>960280</v>
      </c>
      <c r="K105" s="29">
        <f t="shared" si="5"/>
        <v>0</v>
      </c>
      <c r="L105" s="21">
        <f t="shared" si="6"/>
        <v>960280</v>
      </c>
    </row>
    <row r="106" spans="3:12" x14ac:dyDescent="0.2">
      <c r="C106" s="17" t="s">
        <v>173</v>
      </c>
      <c r="D106" s="32">
        <v>61608</v>
      </c>
      <c r="E106" s="15">
        <v>37228</v>
      </c>
      <c r="F106" s="25"/>
      <c r="G106" s="26"/>
      <c r="H106" s="26">
        <v>927436</v>
      </c>
      <c r="I106" s="27"/>
      <c r="J106" s="20">
        <f t="shared" si="4"/>
        <v>927436</v>
      </c>
      <c r="K106" s="29">
        <f t="shared" si="5"/>
        <v>0</v>
      </c>
      <c r="L106" s="21">
        <f t="shared" si="6"/>
        <v>927436</v>
      </c>
    </row>
    <row r="107" spans="3:12" x14ac:dyDescent="0.2">
      <c r="C107" s="17" t="s">
        <v>132</v>
      </c>
      <c r="D107" s="32">
        <v>65292</v>
      </c>
      <c r="E107" s="15">
        <v>37228</v>
      </c>
      <c r="F107" s="25"/>
      <c r="G107" s="26"/>
      <c r="H107" s="26">
        <v>922525</v>
      </c>
      <c r="I107" s="27"/>
      <c r="J107" s="20">
        <f t="shared" si="4"/>
        <v>922525</v>
      </c>
      <c r="K107" s="29">
        <f t="shared" si="5"/>
        <v>0</v>
      </c>
      <c r="L107" s="21">
        <f t="shared" si="6"/>
        <v>922525</v>
      </c>
    </row>
    <row r="108" spans="3:12" x14ac:dyDescent="0.2">
      <c r="C108" s="17" t="s">
        <v>213</v>
      </c>
      <c r="D108" s="32">
        <v>2148</v>
      </c>
      <c r="E108" s="15">
        <v>37228</v>
      </c>
      <c r="F108" s="25">
        <v>902944</v>
      </c>
      <c r="G108" s="26"/>
      <c r="H108" s="26"/>
      <c r="I108" s="27"/>
      <c r="J108" s="20">
        <f t="shared" si="4"/>
        <v>902944</v>
      </c>
      <c r="K108" s="29">
        <f t="shared" si="5"/>
        <v>0</v>
      </c>
      <c r="L108" s="21">
        <f t="shared" si="6"/>
        <v>902944</v>
      </c>
    </row>
    <row r="109" spans="3:12" x14ac:dyDescent="0.2">
      <c r="C109" s="17" t="s">
        <v>310</v>
      </c>
      <c r="D109" s="32">
        <v>77277</v>
      </c>
      <c r="E109" s="15">
        <v>37228</v>
      </c>
      <c r="F109" s="25"/>
      <c r="G109" s="26"/>
      <c r="H109" s="26">
        <v>893900</v>
      </c>
      <c r="I109" s="27"/>
      <c r="J109" s="20">
        <f t="shared" si="4"/>
        <v>893900</v>
      </c>
      <c r="K109" s="29">
        <f t="shared" si="5"/>
        <v>0</v>
      </c>
      <c r="L109" s="21">
        <f t="shared" si="6"/>
        <v>893900</v>
      </c>
    </row>
    <row r="110" spans="3:12" x14ac:dyDescent="0.2">
      <c r="C110" s="17" t="s">
        <v>260</v>
      </c>
      <c r="D110" s="32">
        <v>966</v>
      </c>
      <c r="E110" s="15">
        <v>37228</v>
      </c>
      <c r="F110" s="25"/>
      <c r="G110" s="26"/>
      <c r="H110" s="26">
        <v>840511</v>
      </c>
      <c r="I110" s="27"/>
      <c r="J110" s="20">
        <f t="shared" si="4"/>
        <v>840511</v>
      </c>
      <c r="K110" s="29">
        <f t="shared" si="5"/>
        <v>0</v>
      </c>
      <c r="L110" s="21">
        <f t="shared" si="6"/>
        <v>840511</v>
      </c>
    </row>
    <row r="111" spans="3:12" x14ac:dyDescent="0.2">
      <c r="C111" s="17" t="s">
        <v>161</v>
      </c>
      <c r="D111" s="32">
        <v>30487</v>
      </c>
      <c r="E111" s="15">
        <v>37232</v>
      </c>
      <c r="F111" s="25"/>
      <c r="G111" s="26"/>
      <c r="H111" s="26">
        <v>824828</v>
      </c>
      <c r="I111" s="27"/>
      <c r="J111" s="20">
        <f t="shared" si="4"/>
        <v>824828</v>
      </c>
      <c r="K111" s="29">
        <f t="shared" si="5"/>
        <v>0</v>
      </c>
      <c r="L111" s="21">
        <f t="shared" si="6"/>
        <v>824828</v>
      </c>
    </row>
    <row r="112" spans="3:12" x14ac:dyDescent="0.2">
      <c r="C112" s="17" t="s">
        <v>279</v>
      </c>
      <c r="D112" s="32">
        <v>176</v>
      </c>
      <c r="E112" s="15">
        <v>37227</v>
      </c>
      <c r="F112" s="25">
        <v>819553</v>
      </c>
      <c r="G112" s="26"/>
      <c r="H112" s="26"/>
      <c r="I112" s="27"/>
      <c r="J112" s="20">
        <f t="shared" si="4"/>
        <v>819553</v>
      </c>
      <c r="K112" s="29">
        <f t="shared" si="5"/>
        <v>0</v>
      </c>
      <c r="L112" s="21">
        <f t="shared" si="6"/>
        <v>819553</v>
      </c>
    </row>
    <row r="113" spans="3:12" x14ac:dyDescent="0.2">
      <c r="C113" s="17" t="s">
        <v>290</v>
      </c>
      <c r="D113" s="32">
        <v>49262</v>
      </c>
      <c r="E113" s="15">
        <v>37228</v>
      </c>
      <c r="F113" s="25">
        <v>823812</v>
      </c>
      <c r="G113" s="26"/>
      <c r="H113" s="26">
        <v>-13019</v>
      </c>
      <c r="I113" s="27"/>
      <c r="J113" s="20">
        <f t="shared" si="4"/>
        <v>810793</v>
      </c>
      <c r="K113" s="29">
        <f t="shared" si="5"/>
        <v>0</v>
      </c>
      <c r="L113" s="21">
        <f t="shared" si="6"/>
        <v>810793</v>
      </c>
    </row>
    <row r="114" spans="3:12" x14ac:dyDescent="0.2">
      <c r="C114" s="17" t="s">
        <v>83</v>
      </c>
      <c r="D114" s="32">
        <v>65485</v>
      </c>
      <c r="E114" s="15">
        <v>37228</v>
      </c>
      <c r="F114" s="25"/>
      <c r="G114" s="26"/>
      <c r="H114" s="26">
        <v>758183</v>
      </c>
      <c r="I114" s="27"/>
      <c r="J114" s="20">
        <f t="shared" si="4"/>
        <v>758183</v>
      </c>
      <c r="K114" s="29">
        <f t="shared" si="5"/>
        <v>0</v>
      </c>
      <c r="L114" s="21">
        <f t="shared" si="6"/>
        <v>758183</v>
      </c>
    </row>
    <row r="115" spans="3:12" x14ac:dyDescent="0.2">
      <c r="C115" s="17" t="s">
        <v>382</v>
      </c>
      <c r="D115" s="32">
        <v>134427</v>
      </c>
      <c r="E115" s="15">
        <v>37334</v>
      </c>
      <c r="F115" s="25"/>
      <c r="G115" s="26"/>
      <c r="H115" s="26">
        <v>735569</v>
      </c>
      <c r="I115" s="27"/>
      <c r="J115" s="20">
        <f t="shared" si="4"/>
        <v>735569</v>
      </c>
      <c r="K115" s="29">
        <f t="shared" si="5"/>
        <v>0</v>
      </c>
      <c r="L115" s="21">
        <f t="shared" si="6"/>
        <v>735569</v>
      </c>
    </row>
    <row r="116" spans="3:12" x14ac:dyDescent="0.2">
      <c r="C116" s="17" t="s">
        <v>153</v>
      </c>
      <c r="D116" s="32">
        <v>56904</v>
      </c>
      <c r="E116" s="15">
        <v>37334</v>
      </c>
      <c r="F116" s="25"/>
      <c r="G116" s="26"/>
      <c r="H116" s="26">
        <v>698739</v>
      </c>
      <c r="I116" s="27">
        <v>-15500</v>
      </c>
      <c r="J116" s="20">
        <f t="shared" si="4"/>
        <v>698739</v>
      </c>
      <c r="K116" s="29">
        <f t="shared" si="5"/>
        <v>-15500</v>
      </c>
      <c r="L116" s="21">
        <f t="shared" si="6"/>
        <v>683239</v>
      </c>
    </row>
    <row r="117" spans="3:12" x14ac:dyDescent="0.2">
      <c r="C117" s="17" t="s">
        <v>107</v>
      </c>
      <c r="D117" s="32">
        <v>11170</v>
      </c>
      <c r="E117" s="15">
        <v>37228</v>
      </c>
      <c r="F117" s="25">
        <v>656791</v>
      </c>
      <c r="G117" s="26"/>
      <c r="H117" s="26">
        <v>8930</v>
      </c>
      <c r="I117" s="27"/>
      <c r="J117" s="20">
        <f t="shared" si="4"/>
        <v>665721</v>
      </c>
      <c r="K117" s="29">
        <f t="shared" si="5"/>
        <v>0</v>
      </c>
      <c r="L117" s="21">
        <f t="shared" si="6"/>
        <v>665721</v>
      </c>
    </row>
    <row r="118" spans="3:12" x14ac:dyDescent="0.2">
      <c r="C118" s="17" t="s">
        <v>85</v>
      </c>
      <c r="D118" s="32">
        <v>881</v>
      </c>
      <c r="E118" s="15">
        <v>37245</v>
      </c>
      <c r="F118" s="25">
        <v>111766</v>
      </c>
      <c r="G118" s="26"/>
      <c r="H118" s="26">
        <v>501654</v>
      </c>
      <c r="I118" s="27"/>
      <c r="J118" s="20">
        <f t="shared" si="4"/>
        <v>613420</v>
      </c>
      <c r="K118" s="29">
        <f t="shared" si="5"/>
        <v>0</v>
      </c>
      <c r="L118" s="21">
        <f t="shared" si="6"/>
        <v>613420</v>
      </c>
    </row>
    <row r="119" spans="3:12" x14ac:dyDescent="0.2">
      <c r="C119" s="17" t="s">
        <v>127</v>
      </c>
      <c r="D119" s="32">
        <v>54980</v>
      </c>
      <c r="E119" s="15">
        <v>37227</v>
      </c>
      <c r="F119" s="25"/>
      <c r="G119" s="26"/>
      <c r="H119" s="26">
        <v>592398</v>
      </c>
      <c r="I119" s="27"/>
      <c r="J119" s="20">
        <f t="shared" si="4"/>
        <v>592398</v>
      </c>
      <c r="K119" s="29">
        <f t="shared" si="5"/>
        <v>0</v>
      </c>
      <c r="L119" s="21">
        <f t="shared" si="6"/>
        <v>592398</v>
      </c>
    </row>
    <row r="120" spans="3:12" x14ac:dyDescent="0.2">
      <c r="C120" s="17" t="s">
        <v>25</v>
      </c>
      <c r="D120" s="32">
        <v>58009</v>
      </c>
      <c r="E120" s="15">
        <v>37226</v>
      </c>
      <c r="F120" s="25"/>
      <c r="G120" s="26"/>
      <c r="H120" s="26">
        <v>572367</v>
      </c>
      <c r="I120" s="27"/>
      <c r="J120" s="20">
        <f t="shared" si="4"/>
        <v>572367</v>
      </c>
      <c r="K120" s="29">
        <f t="shared" si="5"/>
        <v>0</v>
      </c>
      <c r="L120" s="21">
        <f t="shared" si="6"/>
        <v>572367</v>
      </c>
    </row>
    <row r="121" spans="3:12" x14ac:dyDescent="0.2">
      <c r="C121" s="17" t="s">
        <v>24</v>
      </c>
      <c r="D121" s="32">
        <v>53368</v>
      </c>
      <c r="E121" s="15">
        <v>37228</v>
      </c>
      <c r="F121" s="25"/>
      <c r="G121" s="26"/>
      <c r="H121" s="26">
        <v>571235</v>
      </c>
      <c r="I121" s="27"/>
      <c r="J121" s="20">
        <f t="shared" si="4"/>
        <v>571235</v>
      </c>
      <c r="K121" s="29">
        <f t="shared" si="5"/>
        <v>0</v>
      </c>
      <c r="L121" s="21">
        <f t="shared" si="6"/>
        <v>571235</v>
      </c>
    </row>
    <row r="122" spans="3:12" x14ac:dyDescent="0.2">
      <c r="C122" s="17" t="s">
        <v>302</v>
      </c>
      <c r="D122" s="32">
        <v>92846</v>
      </c>
      <c r="E122" s="15">
        <v>37228</v>
      </c>
      <c r="F122" s="25"/>
      <c r="G122" s="26"/>
      <c r="H122" s="26">
        <v>565493</v>
      </c>
      <c r="I122" s="27"/>
      <c r="J122" s="20">
        <f t="shared" si="4"/>
        <v>565493</v>
      </c>
      <c r="K122" s="29">
        <f t="shared" si="5"/>
        <v>0</v>
      </c>
      <c r="L122" s="21">
        <f t="shared" si="6"/>
        <v>565493</v>
      </c>
    </row>
    <row r="123" spans="3:12" x14ac:dyDescent="0.2">
      <c r="C123" s="17" t="s">
        <v>223</v>
      </c>
      <c r="D123" s="32">
        <v>2250</v>
      </c>
      <c r="E123" s="15">
        <v>37228</v>
      </c>
      <c r="F123" s="25"/>
      <c r="G123" s="26"/>
      <c r="H123" s="26">
        <v>443018</v>
      </c>
      <c r="I123" s="27"/>
      <c r="J123" s="20">
        <f t="shared" si="4"/>
        <v>443018</v>
      </c>
      <c r="K123" s="29">
        <f t="shared" si="5"/>
        <v>0</v>
      </c>
      <c r="L123" s="21">
        <f t="shared" si="6"/>
        <v>443018</v>
      </c>
    </row>
    <row r="124" spans="3:12" x14ac:dyDescent="0.2">
      <c r="C124" s="17" t="s">
        <v>66</v>
      </c>
      <c r="D124" s="32">
        <v>410</v>
      </c>
      <c r="E124" s="15">
        <v>37224</v>
      </c>
      <c r="F124" s="25">
        <v>420224</v>
      </c>
      <c r="G124" s="26"/>
      <c r="H124" s="26"/>
      <c r="I124" s="27"/>
      <c r="J124" s="20">
        <f t="shared" si="4"/>
        <v>420224</v>
      </c>
      <c r="K124" s="29">
        <f t="shared" si="5"/>
        <v>0</v>
      </c>
      <c r="L124" s="21">
        <f t="shared" si="6"/>
        <v>420224</v>
      </c>
    </row>
    <row r="125" spans="3:12" x14ac:dyDescent="0.2">
      <c r="C125" s="17" t="s">
        <v>314</v>
      </c>
      <c r="D125" s="32">
        <v>33931</v>
      </c>
      <c r="E125" s="15">
        <v>37231</v>
      </c>
      <c r="F125" s="25"/>
      <c r="G125" s="26"/>
      <c r="H125" s="26">
        <v>419718</v>
      </c>
      <c r="I125" s="27">
        <v>-53193.52</v>
      </c>
      <c r="J125" s="20">
        <f t="shared" si="4"/>
        <v>419718</v>
      </c>
      <c r="K125" s="29">
        <f t="shared" si="5"/>
        <v>-53193.52</v>
      </c>
      <c r="L125" s="21">
        <f t="shared" si="6"/>
        <v>366524.48</v>
      </c>
    </row>
    <row r="126" spans="3:12" x14ac:dyDescent="0.2">
      <c r="C126" s="17" t="s">
        <v>370</v>
      </c>
      <c r="D126" s="32">
        <v>20</v>
      </c>
      <c r="E126" s="15">
        <v>37334</v>
      </c>
      <c r="F126" s="25"/>
      <c r="G126" s="26"/>
      <c r="H126" s="26">
        <v>381940</v>
      </c>
      <c r="I126" s="27"/>
      <c r="J126" s="20">
        <f t="shared" si="4"/>
        <v>381940</v>
      </c>
      <c r="K126" s="29">
        <f t="shared" si="5"/>
        <v>0</v>
      </c>
      <c r="L126" s="21">
        <f t="shared" si="6"/>
        <v>381940</v>
      </c>
    </row>
    <row r="127" spans="3:12" x14ac:dyDescent="0.2">
      <c r="C127" s="17" t="s">
        <v>111</v>
      </c>
      <c r="D127" s="32">
        <v>45515</v>
      </c>
      <c r="E127" s="15">
        <v>37227</v>
      </c>
      <c r="F127" s="25"/>
      <c r="G127" s="26"/>
      <c r="H127" s="26">
        <v>372554</v>
      </c>
      <c r="I127" s="27"/>
      <c r="J127" s="20">
        <f t="shared" si="4"/>
        <v>372554</v>
      </c>
      <c r="K127" s="29">
        <f t="shared" si="5"/>
        <v>0</v>
      </c>
      <c r="L127" s="21">
        <f t="shared" si="6"/>
        <v>372554</v>
      </c>
    </row>
    <row r="128" spans="3:12" x14ac:dyDescent="0.2">
      <c r="C128" s="17" t="s">
        <v>252</v>
      </c>
      <c r="D128" s="32">
        <v>26138</v>
      </c>
      <c r="E128" s="15">
        <v>37334</v>
      </c>
      <c r="F128" s="25">
        <v>361326</v>
      </c>
      <c r="G128" s="26"/>
      <c r="H128" s="26"/>
      <c r="I128" s="27"/>
      <c r="J128" s="20">
        <f t="shared" si="4"/>
        <v>361326</v>
      </c>
      <c r="K128" s="29">
        <f t="shared" si="5"/>
        <v>0</v>
      </c>
      <c r="L128" s="21">
        <f t="shared" si="6"/>
        <v>361326</v>
      </c>
    </row>
    <row r="129" spans="3:12" x14ac:dyDescent="0.2">
      <c r="C129" s="17" t="s">
        <v>93</v>
      </c>
      <c r="D129" s="32">
        <v>65599</v>
      </c>
      <c r="E129" s="15">
        <v>37231</v>
      </c>
      <c r="F129" s="25">
        <v>322728</v>
      </c>
      <c r="G129" s="26"/>
      <c r="H129" s="26"/>
      <c r="I129" s="27"/>
      <c r="J129" s="20">
        <f t="shared" si="4"/>
        <v>322728</v>
      </c>
      <c r="K129" s="29">
        <f t="shared" si="5"/>
        <v>0</v>
      </c>
      <c r="L129" s="21">
        <f t="shared" si="6"/>
        <v>322728</v>
      </c>
    </row>
    <row r="130" spans="3:12" x14ac:dyDescent="0.2">
      <c r="C130" s="17" t="s">
        <v>133</v>
      </c>
      <c r="D130" s="32">
        <v>65293</v>
      </c>
      <c r="E130" s="15">
        <v>37226</v>
      </c>
      <c r="F130" s="25"/>
      <c r="G130" s="26"/>
      <c r="H130" s="26">
        <v>311228</v>
      </c>
      <c r="I130" s="27"/>
      <c r="J130" s="20">
        <f t="shared" si="4"/>
        <v>311228</v>
      </c>
      <c r="K130" s="29">
        <f t="shared" si="5"/>
        <v>0</v>
      </c>
      <c r="L130" s="21">
        <f t="shared" si="6"/>
        <v>311228</v>
      </c>
    </row>
    <row r="131" spans="3:12" x14ac:dyDescent="0.2">
      <c r="C131" s="17" t="s">
        <v>241</v>
      </c>
      <c r="D131" s="32">
        <v>73537</v>
      </c>
      <c r="E131" s="15">
        <v>37228</v>
      </c>
      <c r="F131" s="25"/>
      <c r="G131" s="26"/>
      <c r="H131" s="26">
        <v>300383</v>
      </c>
      <c r="I131" s="27"/>
      <c r="J131" s="20">
        <f t="shared" ref="J131:J194" si="7">F131+H131</f>
        <v>300383</v>
      </c>
      <c r="K131" s="29">
        <f t="shared" ref="K131:K194" si="8">G131+I131</f>
        <v>0</v>
      </c>
      <c r="L131" s="21">
        <f t="shared" ref="L131:L194" si="9">J131+K131</f>
        <v>300383</v>
      </c>
    </row>
    <row r="132" spans="3:12" x14ac:dyDescent="0.2">
      <c r="C132" s="17" t="s">
        <v>380</v>
      </c>
      <c r="D132" s="32">
        <v>989</v>
      </c>
      <c r="E132" s="15">
        <v>37334</v>
      </c>
      <c r="F132" s="25">
        <v>295050</v>
      </c>
      <c r="G132" s="26"/>
      <c r="H132" s="26"/>
      <c r="I132" s="27"/>
      <c r="J132" s="20">
        <f t="shared" si="7"/>
        <v>295050</v>
      </c>
      <c r="K132" s="29">
        <f t="shared" si="8"/>
        <v>0</v>
      </c>
      <c r="L132" s="21">
        <f t="shared" si="9"/>
        <v>295050</v>
      </c>
    </row>
    <row r="133" spans="3:12" x14ac:dyDescent="0.2">
      <c r="C133" s="17" t="s">
        <v>246</v>
      </c>
      <c r="D133" s="32">
        <v>51389</v>
      </c>
      <c r="E133" s="15">
        <v>37225</v>
      </c>
      <c r="F133" s="25">
        <v>284704</v>
      </c>
      <c r="G133" s="26">
        <v>32939538</v>
      </c>
      <c r="H133" s="26"/>
      <c r="I133" s="27"/>
      <c r="J133" s="20">
        <f t="shared" si="7"/>
        <v>284704</v>
      </c>
      <c r="K133" s="29">
        <f t="shared" si="8"/>
        <v>32939538</v>
      </c>
      <c r="L133" s="21">
        <f t="shared" si="9"/>
        <v>33224242</v>
      </c>
    </row>
    <row r="134" spans="3:12" x14ac:dyDescent="0.2">
      <c r="C134" s="17" t="s">
        <v>368</v>
      </c>
      <c r="D134" s="32">
        <v>73941</v>
      </c>
      <c r="E134" s="15">
        <v>37334</v>
      </c>
      <c r="F134" s="25">
        <v>247542</v>
      </c>
      <c r="G134" s="26"/>
      <c r="H134" s="26"/>
      <c r="I134" s="27"/>
      <c r="J134" s="20">
        <f t="shared" si="7"/>
        <v>247542</v>
      </c>
      <c r="K134" s="29">
        <f t="shared" si="8"/>
        <v>0</v>
      </c>
      <c r="L134" s="21">
        <f t="shared" si="9"/>
        <v>247542</v>
      </c>
    </row>
    <row r="135" spans="3:12" x14ac:dyDescent="0.2">
      <c r="C135" s="17" t="s">
        <v>325</v>
      </c>
      <c r="D135" s="32">
        <v>5665</v>
      </c>
      <c r="E135" s="15">
        <v>37228</v>
      </c>
      <c r="F135" s="25">
        <v>247299</v>
      </c>
      <c r="G135" s="26"/>
      <c r="H135" s="26"/>
      <c r="I135" s="27"/>
      <c r="J135" s="20">
        <f t="shared" si="7"/>
        <v>247299</v>
      </c>
      <c r="K135" s="29">
        <f t="shared" si="8"/>
        <v>0</v>
      </c>
      <c r="L135" s="21">
        <f t="shared" si="9"/>
        <v>247299</v>
      </c>
    </row>
    <row r="136" spans="3:12" x14ac:dyDescent="0.2">
      <c r="C136" s="17" t="s">
        <v>170</v>
      </c>
      <c r="D136" s="32">
        <v>1615</v>
      </c>
      <c r="E136" s="15">
        <v>37334</v>
      </c>
      <c r="F136" s="25"/>
      <c r="G136" s="26"/>
      <c r="H136" s="26">
        <v>244413</v>
      </c>
      <c r="I136" s="27"/>
      <c r="J136" s="20">
        <f t="shared" si="7"/>
        <v>244413</v>
      </c>
      <c r="K136" s="29">
        <f t="shared" si="8"/>
        <v>0</v>
      </c>
      <c r="L136" s="21">
        <f t="shared" si="9"/>
        <v>244413</v>
      </c>
    </row>
    <row r="137" spans="3:12" x14ac:dyDescent="0.2">
      <c r="C137" s="17" t="s">
        <v>320</v>
      </c>
      <c r="D137" s="32">
        <v>26428</v>
      </c>
      <c r="E137" s="15">
        <v>37227</v>
      </c>
      <c r="F137" s="25"/>
      <c r="G137" s="26"/>
      <c r="H137" s="26">
        <v>240189</v>
      </c>
      <c r="I137" s="27">
        <v>161824</v>
      </c>
      <c r="J137" s="20">
        <f t="shared" si="7"/>
        <v>240189</v>
      </c>
      <c r="K137" s="29">
        <f t="shared" si="8"/>
        <v>161824</v>
      </c>
      <c r="L137" s="21">
        <f t="shared" si="9"/>
        <v>402013</v>
      </c>
    </row>
    <row r="138" spans="3:12" x14ac:dyDescent="0.2">
      <c r="C138" s="17" t="s">
        <v>175</v>
      </c>
      <c r="D138" s="32">
        <v>73293</v>
      </c>
      <c r="E138" s="15">
        <v>37228</v>
      </c>
      <c r="F138" s="25"/>
      <c r="G138" s="26"/>
      <c r="H138" s="26">
        <v>238892</v>
      </c>
      <c r="I138" s="27">
        <v>653887</v>
      </c>
      <c r="J138" s="20">
        <f t="shared" si="7"/>
        <v>238892</v>
      </c>
      <c r="K138" s="29">
        <f t="shared" si="8"/>
        <v>653887</v>
      </c>
      <c r="L138" s="21">
        <f t="shared" si="9"/>
        <v>892779</v>
      </c>
    </row>
    <row r="139" spans="3:12" x14ac:dyDescent="0.2">
      <c r="C139" s="17" t="s">
        <v>162</v>
      </c>
      <c r="D139" s="32">
        <v>30497</v>
      </c>
      <c r="E139" s="15">
        <v>37334</v>
      </c>
      <c r="F139" s="25"/>
      <c r="G139" s="26"/>
      <c r="H139" s="26">
        <v>238659</v>
      </c>
      <c r="I139" s="27">
        <v>149233</v>
      </c>
      <c r="J139" s="20">
        <f t="shared" si="7"/>
        <v>238659</v>
      </c>
      <c r="K139" s="29">
        <f t="shared" si="8"/>
        <v>149233</v>
      </c>
      <c r="L139" s="21">
        <f t="shared" si="9"/>
        <v>387892</v>
      </c>
    </row>
    <row r="140" spans="3:12" x14ac:dyDescent="0.2">
      <c r="C140" s="17" t="s">
        <v>96</v>
      </c>
      <c r="D140" s="32">
        <v>26476</v>
      </c>
      <c r="E140" s="15">
        <v>37334</v>
      </c>
      <c r="F140" s="25"/>
      <c r="G140" s="26"/>
      <c r="H140" s="26">
        <v>237298</v>
      </c>
      <c r="I140" s="27"/>
      <c r="J140" s="20">
        <f t="shared" si="7"/>
        <v>237298</v>
      </c>
      <c r="K140" s="29">
        <f t="shared" si="8"/>
        <v>0</v>
      </c>
      <c r="L140" s="21">
        <f t="shared" si="9"/>
        <v>237298</v>
      </c>
    </row>
    <row r="141" spans="3:12" x14ac:dyDescent="0.2">
      <c r="C141" s="17" t="s">
        <v>149</v>
      </c>
      <c r="D141" s="32">
        <v>53341</v>
      </c>
      <c r="E141" s="15">
        <v>37228</v>
      </c>
      <c r="F141" s="25"/>
      <c r="G141" s="26"/>
      <c r="H141" s="26">
        <v>231670</v>
      </c>
      <c r="I141" s="27"/>
      <c r="J141" s="20">
        <f t="shared" si="7"/>
        <v>231670</v>
      </c>
      <c r="K141" s="29">
        <f t="shared" si="8"/>
        <v>0</v>
      </c>
      <c r="L141" s="21">
        <f t="shared" si="9"/>
        <v>231670</v>
      </c>
    </row>
    <row r="142" spans="3:12" x14ac:dyDescent="0.2">
      <c r="C142" s="17" t="s">
        <v>186</v>
      </c>
      <c r="D142" s="32">
        <v>73555</v>
      </c>
      <c r="E142" s="15">
        <v>37228</v>
      </c>
      <c r="F142" s="25"/>
      <c r="G142" s="26"/>
      <c r="H142" s="26">
        <v>230175</v>
      </c>
      <c r="I142" s="27"/>
      <c r="J142" s="20">
        <f t="shared" si="7"/>
        <v>230175</v>
      </c>
      <c r="K142" s="29">
        <f t="shared" si="8"/>
        <v>0</v>
      </c>
      <c r="L142" s="21">
        <f t="shared" si="9"/>
        <v>230175</v>
      </c>
    </row>
    <row r="143" spans="3:12" x14ac:dyDescent="0.2">
      <c r="C143" s="17" t="s">
        <v>123</v>
      </c>
      <c r="D143" s="32">
        <v>6198</v>
      </c>
      <c r="E143" s="15">
        <v>37334</v>
      </c>
      <c r="F143" s="25"/>
      <c r="G143" s="26"/>
      <c r="H143" s="26">
        <v>229842</v>
      </c>
      <c r="I143" s="27"/>
      <c r="J143" s="20">
        <f t="shared" si="7"/>
        <v>229842</v>
      </c>
      <c r="K143" s="29">
        <f t="shared" si="8"/>
        <v>0</v>
      </c>
      <c r="L143" s="21">
        <f t="shared" si="9"/>
        <v>229842</v>
      </c>
    </row>
    <row r="144" spans="3:12" x14ac:dyDescent="0.2">
      <c r="C144" s="17" t="s">
        <v>284</v>
      </c>
      <c r="D144" s="32">
        <v>9512</v>
      </c>
      <c r="E144" s="15">
        <v>37228</v>
      </c>
      <c r="F144" s="25"/>
      <c r="G144" s="26"/>
      <c r="H144" s="26">
        <v>224407</v>
      </c>
      <c r="I144" s="27"/>
      <c r="J144" s="20">
        <f t="shared" si="7"/>
        <v>224407</v>
      </c>
      <c r="K144" s="29">
        <f t="shared" si="8"/>
        <v>0</v>
      </c>
      <c r="L144" s="21">
        <f t="shared" si="9"/>
        <v>224407</v>
      </c>
    </row>
    <row r="145" spans="3:12" x14ac:dyDescent="0.2">
      <c r="C145" s="17" t="s">
        <v>103</v>
      </c>
      <c r="D145" s="32">
        <v>75073</v>
      </c>
      <c r="E145" s="15">
        <v>37230</v>
      </c>
      <c r="F145" s="25">
        <v>220343</v>
      </c>
      <c r="G145" s="26"/>
      <c r="H145" s="26">
        <v>-12041</v>
      </c>
      <c r="I145" s="27"/>
      <c r="J145" s="20">
        <f t="shared" si="7"/>
        <v>208302</v>
      </c>
      <c r="K145" s="29">
        <f t="shared" si="8"/>
        <v>0</v>
      </c>
      <c r="L145" s="21">
        <f t="shared" si="9"/>
        <v>208302</v>
      </c>
    </row>
    <row r="146" spans="3:12" x14ac:dyDescent="0.2">
      <c r="C146" s="17" t="s">
        <v>113</v>
      </c>
      <c r="D146" s="32">
        <v>52321</v>
      </c>
      <c r="E146" s="15">
        <v>37227</v>
      </c>
      <c r="F146" s="25"/>
      <c r="G146" s="26"/>
      <c r="H146" s="26">
        <v>201281</v>
      </c>
      <c r="I146" s="27"/>
      <c r="J146" s="20">
        <f t="shared" si="7"/>
        <v>201281</v>
      </c>
      <c r="K146" s="29">
        <f t="shared" si="8"/>
        <v>0</v>
      </c>
      <c r="L146" s="21">
        <f t="shared" si="9"/>
        <v>201281</v>
      </c>
    </row>
    <row r="147" spans="3:12" x14ac:dyDescent="0.2">
      <c r="C147" s="17" t="s">
        <v>359</v>
      </c>
      <c r="D147" s="32">
        <v>56722</v>
      </c>
      <c r="E147" s="15">
        <v>37227</v>
      </c>
      <c r="F147" s="25"/>
      <c r="G147" s="26"/>
      <c r="H147" s="26">
        <v>195832</v>
      </c>
      <c r="I147" s="27"/>
      <c r="J147" s="20">
        <f t="shared" si="7"/>
        <v>195832</v>
      </c>
      <c r="K147" s="29">
        <f t="shared" si="8"/>
        <v>0</v>
      </c>
      <c r="L147" s="21">
        <f t="shared" si="9"/>
        <v>195832</v>
      </c>
    </row>
    <row r="148" spans="3:12" x14ac:dyDescent="0.2">
      <c r="C148" s="17" t="s">
        <v>226</v>
      </c>
      <c r="D148" s="32">
        <v>81549</v>
      </c>
      <c r="E148" s="15">
        <v>37229</v>
      </c>
      <c r="F148" s="25"/>
      <c r="G148" s="26"/>
      <c r="H148" s="26">
        <v>195784</v>
      </c>
      <c r="I148" s="27">
        <v>8677</v>
      </c>
      <c r="J148" s="20">
        <f t="shared" si="7"/>
        <v>195784</v>
      </c>
      <c r="K148" s="29">
        <f t="shared" si="8"/>
        <v>8677</v>
      </c>
      <c r="L148" s="21">
        <f t="shared" si="9"/>
        <v>204461</v>
      </c>
    </row>
    <row r="149" spans="3:12" x14ac:dyDescent="0.2">
      <c r="C149" s="17" t="s">
        <v>43</v>
      </c>
      <c r="D149" s="32">
        <v>18</v>
      </c>
      <c r="E149" s="15">
        <v>37224</v>
      </c>
      <c r="F149" s="25"/>
      <c r="G149" s="26"/>
      <c r="H149" s="26">
        <v>190855</v>
      </c>
      <c r="I149" s="27"/>
      <c r="J149" s="20">
        <f t="shared" si="7"/>
        <v>190855</v>
      </c>
      <c r="K149" s="29">
        <f t="shared" si="8"/>
        <v>0</v>
      </c>
      <c r="L149" s="21">
        <f t="shared" si="9"/>
        <v>190855</v>
      </c>
    </row>
    <row r="150" spans="3:12" x14ac:dyDescent="0.2">
      <c r="C150" s="17" t="s">
        <v>292</v>
      </c>
      <c r="D150" s="32">
        <v>65376</v>
      </c>
      <c r="E150" s="15">
        <v>37231</v>
      </c>
      <c r="F150" s="25"/>
      <c r="G150" s="26"/>
      <c r="H150" s="26">
        <v>185274</v>
      </c>
      <c r="I150" s="27"/>
      <c r="J150" s="20">
        <f t="shared" si="7"/>
        <v>185274</v>
      </c>
      <c r="K150" s="29">
        <f t="shared" si="8"/>
        <v>0</v>
      </c>
      <c r="L150" s="21">
        <f t="shared" si="9"/>
        <v>185274</v>
      </c>
    </row>
    <row r="151" spans="3:12" x14ac:dyDescent="0.2">
      <c r="C151" s="17" t="s">
        <v>255</v>
      </c>
      <c r="D151" s="32">
        <v>76646</v>
      </c>
      <c r="E151" s="15">
        <v>37228</v>
      </c>
      <c r="F151" s="25">
        <v>164031</v>
      </c>
      <c r="G151" s="26">
        <v>27250</v>
      </c>
      <c r="H151" s="26"/>
      <c r="I151" s="27"/>
      <c r="J151" s="20">
        <f t="shared" si="7"/>
        <v>164031</v>
      </c>
      <c r="K151" s="29">
        <f t="shared" si="8"/>
        <v>27250</v>
      </c>
      <c r="L151" s="21">
        <f t="shared" si="9"/>
        <v>191281</v>
      </c>
    </row>
    <row r="152" spans="3:12" x14ac:dyDescent="0.2">
      <c r="C152" s="17" t="s">
        <v>167</v>
      </c>
      <c r="D152" s="32">
        <v>66259</v>
      </c>
      <c r="E152" s="15">
        <v>37228</v>
      </c>
      <c r="F152" s="25"/>
      <c r="G152" s="26"/>
      <c r="H152" s="26">
        <v>159298</v>
      </c>
      <c r="I152" s="27"/>
      <c r="J152" s="20">
        <f t="shared" si="7"/>
        <v>159298</v>
      </c>
      <c r="K152" s="29">
        <f t="shared" si="8"/>
        <v>0</v>
      </c>
      <c r="L152" s="21">
        <f t="shared" si="9"/>
        <v>159298</v>
      </c>
    </row>
    <row r="153" spans="3:12" x14ac:dyDescent="0.2">
      <c r="C153" s="17" t="s">
        <v>76</v>
      </c>
      <c r="D153" s="32">
        <v>5264</v>
      </c>
      <c r="E153" s="15">
        <v>37228</v>
      </c>
      <c r="F153" s="25">
        <v>157752</v>
      </c>
      <c r="G153" s="26"/>
      <c r="H153" s="26"/>
      <c r="I153" s="27"/>
      <c r="J153" s="20">
        <f t="shared" si="7"/>
        <v>157752</v>
      </c>
      <c r="K153" s="29">
        <f t="shared" si="8"/>
        <v>0</v>
      </c>
      <c r="L153" s="21">
        <f t="shared" si="9"/>
        <v>157752</v>
      </c>
    </row>
    <row r="154" spans="3:12" x14ac:dyDescent="0.2">
      <c r="C154" s="17" t="s">
        <v>265</v>
      </c>
      <c r="D154" s="32">
        <v>72121</v>
      </c>
      <c r="E154" s="15">
        <v>37222</v>
      </c>
      <c r="F154" s="25"/>
      <c r="G154" s="26"/>
      <c r="H154" s="26">
        <v>156903</v>
      </c>
      <c r="I154" s="27"/>
      <c r="J154" s="20">
        <f t="shared" si="7"/>
        <v>156903</v>
      </c>
      <c r="K154" s="29">
        <f t="shared" si="8"/>
        <v>0</v>
      </c>
      <c r="L154" s="21">
        <f t="shared" si="9"/>
        <v>156903</v>
      </c>
    </row>
    <row r="155" spans="3:12" x14ac:dyDescent="0.2">
      <c r="C155" s="17" t="s">
        <v>337</v>
      </c>
      <c r="D155" s="32">
        <v>73698</v>
      </c>
      <c r="E155" s="15">
        <v>37334</v>
      </c>
      <c r="F155" s="25"/>
      <c r="G155" s="26"/>
      <c r="H155" s="26">
        <v>155095</v>
      </c>
      <c r="I155" s="27"/>
      <c r="J155" s="20">
        <f t="shared" si="7"/>
        <v>155095</v>
      </c>
      <c r="K155" s="29">
        <f t="shared" si="8"/>
        <v>0</v>
      </c>
      <c r="L155" s="21">
        <f t="shared" si="9"/>
        <v>155095</v>
      </c>
    </row>
    <row r="156" spans="3:12" x14ac:dyDescent="0.2">
      <c r="C156" s="17" t="s">
        <v>233</v>
      </c>
      <c r="D156" s="32">
        <v>61493</v>
      </c>
      <c r="E156" s="15">
        <v>37225</v>
      </c>
      <c r="F156" s="25"/>
      <c r="G156" s="26"/>
      <c r="H156" s="26">
        <v>150911</v>
      </c>
      <c r="I156" s="27"/>
      <c r="J156" s="20">
        <f t="shared" si="7"/>
        <v>150911</v>
      </c>
      <c r="K156" s="29">
        <f t="shared" si="8"/>
        <v>0</v>
      </c>
      <c r="L156" s="21">
        <f t="shared" si="9"/>
        <v>150911</v>
      </c>
    </row>
    <row r="157" spans="3:12" x14ac:dyDescent="0.2">
      <c r="C157" s="17" t="s">
        <v>357</v>
      </c>
      <c r="D157" s="32">
        <v>96138</v>
      </c>
      <c r="E157" s="15">
        <v>37334</v>
      </c>
      <c r="F157" s="25">
        <v>141360</v>
      </c>
      <c r="G157" s="26"/>
      <c r="H157" s="26"/>
      <c r="I157" s="27"/>
      <c r="J157" s="20">
        <f t="shared" si="7"/>
        <v>141360</v>
      </c>
      <c r="K157" s="29">
        <f t="shared" si="8"/>
        <v>0</v>
      </c>
      <c r="L157" s="21">
        <f t="shared" si="9"/>
        <v>141360</v>
      </c>
    </row>
    <row r="158" spans="3:12" x14ac:dyDescent="0.2">
      <c r="C158" s="17" t="s">
        <v>135</v>
      </c>
      <c r="D158" s="32">
        <v>30063</v>
      </c>
      <c r="E158" s="15">
        <v>37228</v>
      </c>
      <c r="F158" s="25"/>
      <c r="G158" s="26"/>
      <c r="H158" s="26">
        <v>138793</v>
      </c>
      <c r="I158" s="27"/>
      <c r="J158" s="20">
        <f t="shared" si="7"/>
        <v>138793</v>
      </c>
      <c r="K158" s="29">
        <f t="shared" si="8"/>
        <v>0</v>
      </c>
      <c r="L158" s="21">
        <f t="shared" si="9"/>
        <v>138793</v>
      </c>
    </row>
    <row r="159" spans="3:12" x14ac:dyDescent="0.2">
      <c r="C159" s="17" t="s">
        <v>323</v>
      </c>
      <c r="D159" s="32">
        <v>37504</v>
      </c>
      <c r="E159" s="15">
        <v>37228</v>
      </c>
      <c r="F159" s="25"/>
      <c r="G159" s="26"/>
      <c r="H159" s="26">
        <v>134124</v>
      </c>
      <c r="I159" s="27"/>
      <c r="J159" s="20">
        <f t="shared" si="7"/>
        <v>134124</v>
      </c>
      <c r="K159" s="29">
        <f t="shared" si="8"/>
        <v>0</v>
      </c>
      <c r="L159" s="21">
        <f t="shared" si="9"/>
        <v>134124</v>
      </c>
    </row>
    <row r="160" spans="3:12" x14ac:dyDescent="0.2">
      <c r="C160" s="17" t="s">
        <v>225</v>
      </c>
      <c r="D160" s="32">
        <v>26520</v>
      </c>
      <c r="E160" s="15">
        <v>37334</v>
      </c>
      <c r="F160" s="25"/>
      <c r="G160" s="26"/>
      <c r="H160" s="26">
        <v>129272</v>
      </c>
      <c r="I160" s="27"/>
      <c r="J160" s="20">
        <f t="shared" si="7"/>
        <v>129272</v>
      </c>
      <c r="K160" s="29">
        <f t="shared" si="8"/>
        <v>0</v>
      </c>
      <c r="L160" s="21">
        <f t="shared" si="9"/>
        <v>129272</v>
      </c>
    </row>
    <row r="161" spans="3:12" x14ac:dyDescent="0.2">
      <c r="C161" s="17" t="s">
        <v>242</v>
      </c>
      <c r="D161" s="32">
        <v>103418</v>
      </c>
      <c r="E161" s="15">
        <v>37334</v>
      </c>
      <c r="F161" s="25"/>
      <c r="G161" s="26"/>
      <c r="H161" s="26">
        <v>127543</v>
      </c>
      <c r="I161" s="27"/>
      <c r="J161" s="20">
        <f t="shared" si="7"/>
        <v>127543</v>
      </c>
      <c r="K161" s="29">
        <f t="shared" si="8"/>
        <v>0</v>
      </c>
      <c r="L161" s="21">
        <f t="shared" si="9"/>
        <v>127543</v>
      </c>
    </row>
    <row r="162" spans="3:12" x14ac:dyDescent="0.2">
      <c r="C162" s="17" t="s">
        <v>201</v>
      </c>
      <c r="D162" s="32">
        <v>102769</v>
      </c>
      <c r="E162" s="15">
        <v>37227</v>
      </c>
      <c r="F162" s="25">
        <v>125750</v>
      </c>
      <c r="G162" s="26"/>
      <c r="H162" s="26"/>
      <c r="I162" s="27"/>
      <c r="J162" s="20">
        <f t="shared" si="7"/>
        <v>125750</v>
      </c>
      <c r="K162" s="29">
        <f t="shared" si="8"/>
        <v>0</v>
      </c>
      <c r="L162" s="21">
        <f t="shared" si="9"/>
        <v>125750</v>
      </c>
    </row>
    <row r="163" spans="3:12" x14ac:dyDescent="0.2">
      <c r="C163" s="17" t="s">
        <v>324</v>
      </c>
      <c r="D163" s="32">
        <v>52109</v>
      </c>
      <c r="E163" s="15">
        <v>37228</v>
      </c>
      <c r="F163" s="25">
        <v>41363</v>
      </c>
      <c r="G163" s="26"/>
      <c r="H163" s="26">
        <v>67809</v>
      </c>
      <c r="I163" s="27"/>
      <c r="J163" s="20">
        <f t="shared" si="7"/>
        <v>109172</v>
      </c>
      <c r="K163" s="29">
        <f t="shared" si="8"/>
        <v>0</v>
      </c>
      <c r="L163" s="21">
        <f t="shared" si="9"/>
        <v>109172</v>
      </c>
    </row>
    <row r="164" spans="3:12" x14ac:dyDescent="0.2">
      <c r="C164" s="17" t="s">
        <v>78</v>
      </c>
      <c r="D164" s="32">
        <v>66073</v>
      </c>
      <c r="E164" s="15">
        <v>37228</v>
      </c>
      <c r="F164" s="25"/>
      <c r="G164" s="26"/>
      <c r="H164" s="26">
        <v>104834</v>
      </c>
      <c r="I164" s="27"/>
      <c r="J164" s="20">
        <f t="shared" si="7"/>
        <v>104834</v>
      </c>
      <c r="K164" s="29">
        <f t="shared" si="8"/>
        <v>0</v>
      </c>
      <c r="L164" s="21">
        <f t="shared" si="9"/>
        <v>104834</v>
      </c>
    </row>
    <row r="165" spans="3:12" x14ac:dyDescent="0.2">
      <c r="C165" s="17" t="s">
        <v>45</v>
      </c>
      <c r="D165" s="32">
        <v>76789</v>
      </c>
      <c r="E165" s="15">
        <v>37224</v>
      </c>
      <c r="F165" s="25"/>
      <c r="G165" s="26"/>
      <c r="H165" s="26">
        <v>103663</v>
      </c>
      <c r="I165" s="27"/>
      <c r="J165" s="20">
        <f t="shared" si="7"/>
        <v>103663</v>
      </c>
      <c r="K165" s="29">
        <f t="shared" si="8"/>
        <v>0</v>
      </c>
      <c r="L165" s="21">
        <f t="shared" si="9"/>
        <v>103663</v>
      </c>
    </row>
    <row r="166" spans="3:12" x14ac:dyDescent="0.2">
      <c r="C166" s="17" t="s">
        <v>385</v>
      </c>
      <c r="D166" s="32">
        <v>51116</v>
      </c>
      <c r="E166" s="15">
        <v>37228</v>
      </c>
      <c r="F166" s="25"/>
      <c r="G166" s="26"/>
      <c r="H166" s="26">
        <v>97647</v>
      </c>
      <c r="I166" s="27"/>
      <c r="J166" s="20">
        <f t="shared" si="7"/>
        <v>97647</v>
      </c>
      <c r="K166" s="29">
        <f t="shared" si="8"/>
        <v>0</v>
      </c>
      <c r="L166" s="21">
        <f t="shared" si="9"/>
        <v>97647</v>
      </c>
    </row>
    <row r="167" spans="3:12" x14ac:dyDescent="0.2">
      <c r="C167" s="17" t="s">
        <v>98</v>
      </c>
      <c r="D167" s="32">
        <v>85213</v>
      </c>
      <c r="E167" s="15">
        <v>37227</v>
      </c>
      <c r="F167" s="25">
        <v>96899</v>
      </c>
      <c r="G167" s="26"/>
      <c r="H167" s="26"/>
      <c r="I167" s="27"/>
      <c r="J167" s="20">
        <f t="shared" si="7"/>
        <v>96899</v>
      </c>
      <c r="K167" s="29">
        <f t="shared" si="8"/>
        <v>0</v>
      </c>
      <c r="L167" s="21">
        <f t="shared" si="9"/>
        <v>96899</v>
      </c>
    </row>
    <row r="168" spans="3:12" x14ac:dyDescent="0.2">
      <c r="C168" s="17" t="s">
        <v>307</v>
      </c>
      <c r="D168" s="32">
        <v>46565</v>
      </c>
      <c r="E168" s="15">
        <v>37334</v>
      </c>
      <c r="F168" s="25">
        <v>-3875</v>
      </c>
      <c r="G168" s="26"/>
      <c r="H168" s="26">
        <v>92511</v>
      </c>
      <c r="I168" s="27"/>
      <c r="J168" s="20">
        <f t="shared" si="7"/>
        <v>88636</v>
      </c>
      <c r="K168" s="29">
        <f t="shared" si="8"/>
        <v>0</v>
      </c>
      <c r="L168" s="21">
        <f t="shared" si="9"/>
        <v>88636</v>
      </c>
    </row>
    <row r="169" spans="3:12" x14ac:dyDescent="0.2">
      <c r="C169" s="17" t="s">
        <v>44</v>
      </c>
      <c r="D169" s="32">
        <v>50591</v>
      </c>
      <c r="E169" s="15">
        <v>37228</v>
      </c>
      <c r="F169" s="25"/>
      <c r="G169" s="26"/>
      <c r="H169" s="26">
        <v>85994</v>
      </c>
      <c r="I169" s="27"/>
      <c r="J169" s="20">
        <f t="shared" si="7"/>
        <v>85994</v>
      </c>
      <c r="K169" s="29">
        <f t="shared" si="8"/>
        <v>0</v>
      </c>
      <c r="L169" s="21">
        <f t="shared" si="9"/>
        <v>85994</v>
      </c>
    </row>
    <row r="170" spans="3:12" x14ac:dyDescent="0.2">
      <c r="C170" s="17" t="s">
        <v>92</v>
      </c>
      <c r="D170" s="32">
        <v>75726</v>
      </c>
      <c r="E170" s="15">
        <v>37231</v>
      </c>
      <c r="F170" s="25">
        <v>72335</v>
      </c>
      <c r="G170" s="26"/>
      <c r="H170" s="26"/>
      <c r="I170" s="27"/>
      <c r="J170" s="20">
        <f t="shared" si="7"/>
        <v>72335</v>
      </c>
      <c r="K170" s="29">
        <f t="shared" si="8"/>
        <v>0</v>
      </c>
      <c r="L170" s="21">
        <f t="shared" si="9"/>
        <v>72335</v>
      </c>
    </row>
    <row r="171" spans="3:12" x14ac:dyDescent="0.2">
      <c r="C171" s="17" t="s">
        <v>33</v>
      </c>
      <c r="D171" s="32">
        <v>47644</v>
      </c>
      <c r="E171" s="15">
        <v>37334</v>
      </c>
      <c r="F171" s="25"/>
      <c r="G171" s="26"/>
      <c r="H171" s="26">
        <v>71520</v>
      </c>
      <c r="I171" s="27"/>
      <c r="J171" s="20">
        <f t="shared" si="7"/>
        <v>71520</v>
      </c>
      <c r="K171" s="29">
        <f t="shared" si="8"/>
        <v>0</v>
      </c>
      <c r="L171" s="21">
        <f t="shared" si="9"/>
        <v>71520</v>
      </c>
    </row>
    <row r="172" spans="3:12" x14ac:dyDescent="0.2">
      <c r="C172" s="17" t="s">
        <v>197</v>
      </c>
      <c r="D172" s="32">
        <v>63298</v>
      </c>
      <c r="E172" s="15">
        <v>37256</v>
      </c>
      <c r="F172" s="25"/>
      <c r="G172" s="26"/>
      <c r="H172" s="26">
        <v>66588</v>
      </c>
      <c r="I172" s="27"/>
      <c r="J172" s="20">
        <f t="shared" si="7"/>
        <v>66588</v>
      </c>
      <c r="K172" s="29">
        <f t="shared" si="8"/>
        <v>0</v>
      </c>
      <c r="L172" s="21">
        <f t="shared" si="9"/>
        <v>66588</v>
      </c>
    </row>
    <row r="173" spans="3:12" x14ac:dyDescent="0.2">
      <c r="C173" s="17" t="s">
        <v>294</v>
      </c>
      <c r="D173" s="32">
        <v>68285</v>
      </c>
      <c r="E173" s="15">
        <v>37231</v>
      </c>
      <c r="F173" s="25"/>
      <c r="G173" s="26"/>
      <c r="H173" s="26">
        <v>63894</v>
      </c>
      <c r="I173" s="27"/>
      <c r="J173" s="20">
        <f t="shared" si="7"/>
        <v>63894</v>
      </c>
      <c r="K173" s="29">
        <f t="shared" si="8"/>
        <v>0</v>
      </c>
      <c r="L173" s="21">
        <f t="shared" si="9"/>
        <v>63894</v>
      </c>
    </row>
    <row r="174" spans="3:12" x14ac:dyDescent="0.2">
      <c r="C174" s="17" t="s">
        <v>221</v>
      </c>
      <c r="D174" s="32">
        <v>80245</v>
      </c>
      <c r="E174" s="15">
        <v>37227</v>
      </c>
      <c r="F174" s="25"/>
      <c r="G174" s="26"/>
      <c r="H174" s="26">
        <v>63642</v>
      </c>
      <c r="I174" s="27"/>
      <c r="J174" s="20">
        <f t="shared" si="7"/>
        <v>63642</v>
      </c>
      <c r="K174" s="29">
        <f t="shared" si="8"/>
        <v>0</v>
      </c>
      <c r="L174" s="21">
        <f t="shared" si="9"/>
        <v>63642</v>
      </c>
    </row>
    <row r="175" spans="3:12" x14ac:dyDescent="0.2">
      <c r="C175" s="17" t="s">
        <v>69</v>
      </c>
      <c r="D175" s="32">
        <v>26047</v>
      </c>
      <c r="E175" s="15">
        <v>37228</v>
      </c>
      <c r="F175" s="25"/>
      <c r="G175" s="26"/>
      <c r="H175" s="26">
        <v>58378</v>
      </c>
      <c r="I175" s="27"/>
      <c r="J175" s="20">
        <f t="shared" si="7"/>
        <v>58378</v>
      </c>
      <c r="K175" s="29">
        <f t="shared" si="8"/>
        <v>0</v>
      </c>
      <c r="L175" s="21">
        <f t="shared" si="9"/>
        <v>58378</v>
      </c>
    </row>
    <row r="176" spans="3:12" x14ac:dyDescent="0.2">
      <c r="C176" s="17" t="s">
        <v>238</v>
      </c>
      <c r="D176" s="32">
        <v>64141</v>
      </c>
      <c r="E176" s="15">
        <v>37229</v>
      </c>
      <c r="F176" s="25">
        <v>54959</v>
      </c>
      <c r="G176" s="26"/>
      <c r="H176" s="26"/>
      <c r="I176" s="27"/>
      <c r="J176" s="20">
        <f t="shared" si="7"/>
        <v>54959</v>
      </c>
      <c r="K176" s="29">
        <f t="shared" si="8"/>
        <v>0</v>
      </c>
      <c r="L176" s="21">
        <f t="shared" si="9"/>
        <v>54959</v>
      </c>
    </row>
    <row r="177" spans="3:12" x14ac:dyDescent="0.2">
      <c r="C177" s="17" t="s">
        <v>189</v>
      </c>
      <c r="D177" s="32">
        <v>92136</v>
      </c>
      <c r="E177" s="15">
        <v>37230</v>
      </c>
      <c r="F177" s="25"/>
      <c r="G177" s="26"/>
      <c r="H177" s="26">
        <v>54869</v>
      </c>
      <c r="I177" s="27">
        <v>-15882.94</v>
      </c>
      <c r="J177" s="20">
        <f t="shared" si="7"/>
        <v>54869</v>
      </c>
      <c r="K177" s="29">
        <f t="shared" si="8"/>
        <v>-15882.94</v>
      </c>
      <c r="L177" s="21">
        <f t="shared" si="9"/>
        <v>38986.06</v>
      </c>
    </row>
    <row r="178" spans="3:12" x14ac:dyDescent="0.2">
      <c r="C178" s="17" t="s">
        <v>344</v>
      </c>
      <c r="D178" s="32">
        <v>34566</v>
      </c>
      <c r="E178" s="15">
        <v>37228</v>
      </c>
      <c r="F178" s="25"/>
      <c r="G178" s="26"/>
      <c r="H178" s="26">
        <v>54695</v>
      </c>
      <c r="I178" s="27"/>
      <c r="J178" s="20">
        <f t="shared" si="7"/>
        <v>54695</v>
      </c>
      <c r="K178" s="29">
        <f t="shared" si="8"/>
        <v>0</v>
      </c>
      <c r="L178" s="21">
        <f t="shared" si="9"/>
        <v>54695</v>
      </c>
    </row>
    <row r="179" spans="3:12" x14ac:dyDescent="0.2">
      <c r="C179" s="17" t="s">
        <v>235</v>
      </c>
      <c r="D179" s="32">
        <v>61057</v>
      </c>
      <c r="E179" s="15">
        <v>37228</v>
      </c>
      <c r="F179" s="25"/>
      <c r="G179" s="26"/>
      <c r="H179" s="26">
        <v>48278</v>
      </c>
      <c r="I179" s="27">
        <v>5983</v>
      </c>
      <c r="J179" s="20">
        <f t="shared" si="7"/>
        <v>48278</v>
      </c>
      <c r="K179" s="29">
        <f t="shared" si="8"/>
        <v>5983</v>
      </c>
      <c r="L179" s="21">
        <f t="shared" si="9"/>
        <v>54261</v>
      </c>
    </row>
    <row r="180" spans="3:12" x14ac:dyDescent="0.2">
      <c r="C180" s="17" t="s">
        <v>193</v>
      </c>
      <c r="D180" s="32">
        <v>1901</v>
      </c>
      <c r="E180" s="15">
        <v>37227</v>
      </c>
      <c r="F180" s="25"/>
      <c r="G180" s="26"/>
      <c r="H180" s="26">
        <v>47878</v>
      </c>
      <c r="I180" s="27"/>
      <c r="J180" s="20">
        <f t="shared" si="7"/>
        <v>47878</v>
      </c>
      <c r="K180" s="29">
        <f t="shared" si="8"/>
        <v>0</v>
      </c>
      <c r="L180" s="21">
        <f t="shared" si="9"/>
        <v>47878</v>
      </c>
    </row>
    <row r="181" spans="3:12" x14ac:dyDescent="0.2">
      <c r="C181" s="17" t="s">
        <v>224</v>
      </c>
      <c r="D181" s="32">
        <v>2160</v>
      </c>
      <c r="E181" s="15">
        <v>37228</v>
      </c>
      <c r="F181" s="25"/>
      <c r="G181" s="26"/>
      <c r="H181" s="26">
        <v>41792</v>
      </c>
      <c r="I181" s="27"/>
      <c r="J181" s="20">
        <f t="shared" si="7"/>
        <v>41792</v>
      </c>
      <c r="K181" s="29">
        <f t="shared" si="8"/>
        <v>0</v>
      </c>
      <c r="L181" s="21">
        <f t="shared" si="9"/>
        <v>41792</v>
      </c>
    </row>
    <row r="182" spans="3:12" x14ac:dyDescent="0.2">
      <c r="C182" s="17" t="s">
        <v>258</v>
      </c>
      <c r="D182" s="32">
        <v>11157</v>
      </c>
      <c r="E182" s="15">
        <v>37228</v>
      </c>
      <c r="F182" s="25"/>
      <c r="G182" s="26"/>
      <c r="H182" s="26">
        <v>39026</v>
      </c>
      <c r="I182" s="27"/>
      <c r="J182" s="20">
        <f t="shared" si="7"/>
        <v>39026</v>
      </c>
      <c r="K182" s="29">
        <f t="shared" si="8"/>
        <v>0</v>
      </c>
      <c r="L182" s="21">
        <f t="shared" si="9"/>
        <v>39026</v>
      </c>
    </row>
    <row r="183" spans="3:12" x14ac:dyDescent="0.2">
      <c r="C183" s="17" t="s">
        <v>286</v>
      </c>
      <c r="D183" s="32">
        <v>83443</v>
      </c>
      <c r="E183" s="15">
        <v>37225</v>
      </c>
      <c r="F183" s="25">
        <v>38276</v>
      </c>
      <c r="G183" s="26"/>
      <c r="H183" s="26"/>
      <c r="I183" s="27"/>
      <c r="J183" s="20">
        <f t="shared" si="7"/>
        <v>38276</v>
      </c>
      <c r="K183" s="29">
        <f t="shared" si="8"/>
        <v>0</v>
      </c>
      <c r="L183" s="21">
        <f t="shared" si="9"/>
        <v>38276</v>
      </c>
    </row>
    <row r="184" spans="3:12" x14ac:dyDescent="0.2">
      <c r="C184" s="17" t="s">
        <v>274</v>
      </c>
      <c r="D184" s="32">
        <v>33367</v>
      </c>
      <c r="E184" s="15">
        <v>37256</v>
      </c>
      <c r="F184" s="25">
        <v>35694</v>
      </c>
      <c r="G184" s="26"/>
      <c r="H184" s="26"/>
      <c r="I184" s="27"/>
      <c r="J184" s="20">
        <f t="shared" si="7"/>
        <v>35694</v>
      </c>
      <c r="K184" s="29">
        <f t="shared" si="8"/>
        <v>0</v>
      </c>
      <c r="L184" s="21">
        <f t="shared" si="9"/>
        <v>35694</v>
      </c>
    </row>
    <row r="185" spans="3:12" x14ac:dyDescent="0.2">
      <c r="C185" s="17" t="s">
        <v>178</v>
      </c>
      <c r="D185" s="32">
        <v>46832</v>
      </c>
      <c r="E185" s="15">
        <v>37228</v>
      </c>
      <c r="F185" s="25"/>
      <c r="G185" s="26"/>
      <c r="H185" s="26">
        <v>34001</v>
      </c>
      <c r="I185" s="27"/>
      <c r="J185" s="20">
        <f t="shared" si="7"/>
        <v>34001</v>
      </c>
      <c r="K185" s="29">
        <f t="shared" si="8"/>
        <v>0</v>
      </c>
      <c r="L185" s="21">
        <f t="shared" si="9"/>
        <v>34001</v>
      </c>
    </row>
    <row r="186" spans="3:12" x14ac:dyDescent="0.2">
      <c r="C186" s="17" t="s">
        <v>181</v>
      </c>
      <c r="D186" s="32">
        <v>3796</v>
      </c>
      <c r="E186" s="15">
        <v>37216</v>
      </c>
      <c r="F186" s="25"/>
      <c r="G186" s="26"/>
      <c r="H186" s="26">
        <v>32953</v>
      </c>
      <c r="I186" s="27"/>
      <c r="J186" s="20">
        <f t="shared" si="7"/>
        <v>32953</v>
      </c>
      <c r="K186" s="29">
        <f t="shared" si="8"/>
        <v>0</v>
      </c>
      <c r="L186" s="21">
        <f t="shared" si="9"/>
        <v>32953</v>
      </c>
    </row>
    <row r="187" spans="3:12" x14ac:dyDescent="0.2">
      <c r="C187" s="17" t="s">
        <v>355</v>
      </c>
      <c r="D187" s="32">
        <v>54461</v>
      </c>
      <c r="E187" s="15">
        <v>37334</v>
      </c>
      <c r="F187" s="25"/>
      <c r="G187" s="26"/>
      <c r="H187" s="26">
        <v>30348</v>
      </c>
      <c r="I187" s="27"/>
      <c r="J187" s="20">
        <f t="shared" si="7"/>
        <v>30348</v>
      </c>
      <c r="K187" s="29">
        <f t="shared" si="8"/>
        <v>0</v>
      </c>
      <c r="L187" s="21">
        <f t="shared" si="9"/>
        <v>30348</v>
      </c>
    </row>
    <row r="188" spans="3:12" x14ac:dyDescent="0.2">
      <c r="C188" s="17" t="s">
        <v>300</v>
      </c>
      <c r="D188" s="32">
        <v>71067</v>
      </c>
      <c r="E188" s="15">
        <v>37228</v>
      </c>
      <c r="F188" s="25"/>
      <c r="G188" s="26"/>
      <c r="H188" s="26">
        <v>29674</v>
      </c>
      <c r="I188" s="27"/>
      <c r="J188" s="20">
        <f t="shared" si="7"/>
        <v>29674</v>
      </c>
      <c r="K188" s="29">
        <f t="shared" si="8"/>
        <v>0</v>
      </c>
      <c r="L188" s="21">
        <f t="shared" si="9"/>
        <v>29674</v>
      </c>
    </row>
    <row r="189" spans="3:12" x14ac:dyDescent="0.2">
      <c r="C189" s="17" t="s">
        <v>58</v>
      </c>
      <c r="D189" s="32">
        <v>756</v>
      </c>
      <c r="E189" s="15">
        <v>37334</v>
      </c>
      <c r="F189" s="25"/>
      <c r="G189" s="26"/>
      <c r="H189" s="26">
        <v>29395</v>
      </c>
      <c r="I189" s="27"/>
      <c r="J189" s="20">
        <f t="shared" si="7"/>
        <v>29395</v>
      </c>
      <c r="K189" s="29">
        <f t="shared" si="8"/>
        <v>0</v>
      </c>
      <c r="L189" s="21">
        <f t="shared" si="9"/>
        <v>29395</v>
      </c>
    </row>
    <row r="190" spans="3:12" x14ac:dyDescent="0.2">
      <c r="C190" s="17" t="s">
        <v>185</v>
      </c>
      <c r="D190" s="32">
        <v>31389</v>
      </c>
      <c r="E190" s="15">
        <v>37334</v>
      </c>
      <c r="F190" s="25"/>
      <c r="G190" s="26"/>
      <c r="H190" s="26">
        <v>29395</v>
      </c>
      <c r="I190" s="27"/>
      <c r="J190" s="20">
        <f t="shared" si="7"/>
        <v>29395</v>
      </c>
      <c r="K190" s="29">
        <f t="shared" si="8"/>
        <v>0</v>
      </c>
      <c r="L190" s="21">
        <f t="shared" si="9"/>
        <v>29395</v>
      </c>
    </row>
    <row r="191" spans="3:12" x14ac:dyDescent="0.2">
      <c r="C191" s="17" t="s">
        <v>147</v>
      </c>
      <c r="D191" s="32">
        <v>117893</v>
      </c>
      <c r="E191" s="15">
        <v>37228</v>
      </c>
      <c r="F191" s="25">
        <v>28354</v>
      </c>
      <c r="G191" s="26"/>
      <c r="H191" s="26"/>
      <c r="I191" s="27"/>
      <c r="J191" s="20">
        <f t="shared" si="7"/>
        <v>28354</v>
      </c>
      <c r="K191" s="29">
        <f t="shared" si="8"/>
        <v>0</v>
      </c>
      <c r="L191" s="21">
        <f t="shared" si="9"/>
        <v>28354</v>
      </c>
    </row>
    <row r="192" spans="3:12" x14ac:dyDescent="0.2">
      <c r="C192" s="17" t="s">
        <v>240</v>
      </c>
      <c r="D192" s="32">
        <v>68827</v>
      </c>
      <c r="E192" s="15">
        <v>37243</v>
      </c>
      <c r="F192" s="25">
        <v>25779</v>
      </c>
      <c r="G192" s="26"/>
      <c r="H192" s="26"/>
      <c r="I192" s="27"/>
      <c r="J192" s="20">
        <f t="shared" si="7"/>
        <v>25779</v>
      </c>
      <c r="K192" s="29">
        <f t="shared" si="8"/>
        <v>0</v>
      </c>
      <c r="L192" s="21">
        <f t="shared" si="9"/>
        <v>25779</v>
      </c>
    </row>
    <row r="193" spans="3:12" x14ac:dyDescent="0.2">
      <c r="C193" s="17" t="s">
        <v>347</v>
      </c>
      <c r="D193" s="32">
        <v>3078</v>
      </c>
      <c r="E193" s="15">
        <v>37228</v>
      </c>
      <c r="F193" s="25"/>
      <c r="G193" s="26"/>
      <c r="H193" s="26">
        <v>22383</v>
      </c>
      <c r="I193" s="27"/>
      <c r="J193" s="20">
        <f t="shared" si="7"/>
        <v>22383</v>
      </c>
      <c r="K193" s="29">
        <f t="shared" si="8"/>
        <v>0</v>
      </c>
      <c r="L193" s="21">
        <f t="shared" si="9"/>
        <v>22383</v>
      </c>
    </row>
    <row r="194" spans="3:12" x14ac:dyDescent="0.2">
      <c r="C194" s="17" t="s">
        <v>317</v>
      </c>
      <c r="D194" s="32">
        <v>66283</v>
      </c>
      <c r="E194" s="15">
        <v>37227</v>
      </c>
      <c r="F194" s="25"/>
      <c r="G194" s="26"/>
      <c r="H194" s="26">
        <v>20181</v>
      </c>
      <c r="I194" s="27"/>
      <c r="J194" s="20">
        <f t="shared" si="7"/>
        <v>20181</v>
      </c>
      <c r="K194" s="29">
        <f t="shared" si="8"/>
        <v>0</v>
      </c>
      <c r="L194" s="21">
        <f t="shared" si="9"/>
        <v>20181</v>
      </c>
    </row>
    <row r="195" spans="3:12" x14ac:dyDescent="0.2">
      <c r="C195" s="17" t="s">
        <v>73</v>
      </c>
      <c r="D195" s="32">
        <v>200025</v>
      </c>
      <c r="E195" s="15">
        <v>37334</v>
      </c>
      <c r="F195" s="25"/>
      <c r="G195" s="26"/>
      <c r="H195" s="26">
        <v>18282</v>
      </c>
      <c r="I195" s="27"/>
      <c r="J195" s="20">
        <f t="shared" ref="J195:J258" si="10">F195+H195</f>
        <v>18282</v>
      </c>
      <c r="K195" s="29">
        <f t="shared" ref="K195:K258" si="11">G195+I195</f>
        <v>0</v>
      </c>
      <c r="L195" s="21">
        <f t="shared" ref="L195:L258" si="12">J195+K195</f>
        <v>18282</v>
      </c>
    </row>
    <row r="196" spans="3:12" x14ac:dyDescent="0.2">
      <c r="C196" s="17" t="s">
        <v>271</v>
      </c>
      <c r="D196" s="32">
        <v>33282</v>
      </c>
      <c r="E196" s="15">
        <v>37256</v>
      </c>
      <c r="F196" s="25"/>
      <c r="G196" s="26"/>
      <c r="H196" s="26">
        <v>14894</v>
      </c>
      <c r="I196" s="27"/>
      <c r="J196" s="20">
        <f t="shared" si="10"/>
        <v>14894</v>
      </c>
      <c r="K196" s="29">
        <f t="shared" si="11"/>
        <v>0</v>
      </c>
      <c r="L196" s="21">
        <f t="shared" si="12"/>
        <v>14894</v>
      </c>
    </row>
    <row r="197" spans="3:12" x14ac:dyDescent="0.2">
      <c r="C197" s="17" t="s">
        <v>125</v>
      </c>
      <c r="D197" s="32">
        <v>1001</v>
      </c>
      <c r="E197" s="15">
        <v>37334</v>
      </c>
      <c r="F197" s="25"/>
      <c r="G197" s="26"/>
      <c r="H197" s="26">
        <v>13134</v>
      </c>
      <c r="I197" s="27"/>
      <c r="J197" s="20">
        <f t="shared" si="10"/>
        <v>13134</v>
      </c>
      <c r="K197" s="29">
        <f t="shared" si="11"/>
        <v>0</v>
      </c>
      <c r="L197" s="21">
        <f t="shared" si="12"/>
        <v>13134</v>
      </c>
    </row>
    <row r="198" spans="3:12" x14ac:dyDescent="0.2">
      <c r="C198" s="17" t="s">
        <v>36</v>
      </c>
      <c r="D198" s="32">
        <v>62027</v>
      </c>
      <c r="E198" s="15">
        <v>37243</v>
      </c>
      <c r="F198" s="25"/>
      <c r="G198" s="26"/>
      <c r="H198" s="26">
        <v>11468</v>
      </c>
      <c r="I198" s="27"/>
      <c r="J198" s="20">
        <f t="shared" si="10"/>
        <v>11468</v>
      </c>
      <c r="K198" s="29">
        <f t="shared" si="11"/>
        <v>0</v>
      </c>
      <c r="L198" s="21">
        <f t="shared" si="12"/>
        <v>11468</v>
      </c>
    </row>
    <row r="199" spans="3:12" x14ac:dyDescent="0.2">
      <c r="C199" s="17" t="s">
        <v>309</v>
      </c>
      <c r="D199" s="32">
        <v>62604</v>
      </c>
      <c r="E199" s="15">
        <v>37231</v>
      </c>
      <c r="F199" s="25"/>
      <c r="G199" s="26"/>
      <c r="H199" s="26">
        <v>10333</v>
      </c>
      <c r="I199" s="27"/>
      <c r="J199" s="20">
        <f t="shared" si="10"/>
        <v>10333</v>
      </c>
      <c r="K199" s="29">
        <f t="shared" si="11"/>
        <v>0</v>
      </c>
      <c r="L199" s="21">
        <f t="shared" si="12"/>
        <v>10333</v>
      </c>
    </row>
    <row r="200" spans="3:12" x14ac:dyDescent="0.2">
      <c r="C200" s="17" t="s">
        <v>275</v>
      </c>
      <c r="D200" s="32">
        <v>33369</v>
      </c>
      <c r="E200" s="15">
        <v>37228</v>
      </c>
      <c r="F200" s="25"/>
      <c r="G200" s="26"/>
      <c r="H200" s="26">
        <v>9054</v>
      </c>
      <c r="I200" s="27"/>
      <c r="J200" s="20">
        <f t="shared" si="10"/>
        <v>9054</v>
      </c>
      <c r="K200" s="29">
        <f t="shared" si="11"/>
        <v>0</v>
      </c>
      <c r="L200" s="21">
        <f t="shared" si="12"/>
        <v>9054</v>
      </c>
    </row>
    <row r="201" spans="3:12" x14ac:dyDescent="0.2">
      <c r="C201" s="17" t="s">
        <v>157</v>
      </c>
      <c r="D201" s="32">
        <v>77209</v>
      </c>
      <c r="E201" s="15">
        <v>37258</v>
      </c>
      <c r="F201" s="25"/>
      <c r="G201" s="26"/>
      <c r="H201" s="26">
        <v>8986</v>
      </c>
      <c r="I201" s="27"/>
      <c r="J201" s="20">
        <f t="shared" si="10"/>
        <v>8986</v>
      </c>
      <c r="K201" s="29">
        <f t="shared" si="11"/>
        <v>0</v>
      </c>
      <c r="L201" s="21">
        <f t="shared" si="12"/>
        <v>8986</v>
      </c>
    </row>
    <row r="202" spans="3:12" x14ac:dyDescent="0.2">
      <c r="C202" s="17" t="s">
        <v>331</v>
      </c>
      <c r="D202" s="32">
        <v>57799</v>
      </c>
      <c r="E202" s="15">
        <v>37228</v>
      </c>
      <c r="F202" s="25"/>
      <c r="G202" s="26"/>
      <c r="H202" s="26">
        <v>8281</v>
      </c>
      <c r="I202" s="27"/>
      <c r="J202" s="20">
        <f t="shared" si="10"/>
        <v>8281</v>
      </c>
      <c r="K202" s="29">
        <f t="shared" si="11"/>
        <v>0</v>
      </c>
      <c r="L202" s="21">
        <f t="shared" si="12"/>
        <v>8281</v>
      </c>
    </row>
    <row r="203" spans="3:12" x14ac:dyDescent="0.2">
      <c r="C203" s="17" t="s">
        <v>31</v>
      </c>
      <c r="D203" s="32">
        <v>5201</v>
      </c>
      <c r="E203" s="15">
        <v>37334</v>
      </c>
      <c r="F203" s="25"/>
      <c r="G203" s="26"/>
      <c r="H203" s="26">
        <v>8138</v>
      </c>
      <c r="I203" s="27"/>
      <c r="J203" s="20">
        <f t="shared" si="10"/>
        <v>8138</v>
      </c>
      <c r="K203" s="29">
        <f t="shared" si="11"/>
        <v>0</v>
      </c>
      <c r="L203" s="21">
        <f t="shared" si="12"/>
        <v>8138</v>
      </c>
    </row>
    <row r="204" spans="3:12" x14ac:dyDescent="0.2">
      <c r="C204" s="17" t="s">
        <v>84</v>
      </c>
      <c r="D204" s="32">
        <v>879</v>
      </c>
      <c r="E204" s="15">
        <v>37229</v>
      </c>
      <c r="F204" s="25">
        <v>5957</v>
      </c>
      <c r="G204" s="26"/>
      <c r="H204" s="26"/>
      <c r="I204" s="27"/>
      <c r="J204" s="20">
        <f t="shared" si="10"/>
        <v>5957</v>
      </c>
      <c r="K204" s="29">
        <f t="shared" si="11"/>
        <v>0</v>
      </c>
      <c r="L204" s="21">
        <f t="shared" si="12"/>
        <v>5957</v>
      </c>
    </row>
    <row r="205" spans="3:12" x14ac:dyDescent="0.2">
      <c r="C205" s="17" t="s">
        <v>365</v>
      </c>
      <c r="D205" s="32">
        <v>4215</v>
      </c>
      <c r="E205" s="15">
        <v>37334</v>
      </c>
      <c r="F205" s="25"/>
      <c r="G205" s="26"/>
      <c r="H205" s="26">
        <v>5495</v>
      </c>
      <c r="I205" s="27">
        <v>5051</v>
      </c>
      <c r="J205" s="20">
        <f t="shared" si="10"/>
        <v>5495</v>
      </c>
      <c r="K205" s="29">
        <f t="shared" si="11"/>
        <v>5051</v>
      </c>
      <c r="L205" s="21">
        <f t="shared" si="12"/>
        <v>10546</v>
      </c>
    </row>
    <row r="206" spans="3:12" x14ac:dyDescent="0.2">
      <c r="C206" s="17" t="s">
        <v>68</v>
      </c>
      <c r="D206" s="32">
        <v>28980</v>
      </c>
      <c r="E206" s="15">
        <v>37334</v>
      </c>
      <c r="F206" s="25"/>
      <c r="G206" s="26"/>
      <c r="H206" s="26">
        <v>5252</v>
      </c>
      <c r="I206" s="27"/>
      <c r="J206" s="20">
        <f t="shared" si="10"/>
        <v>5252</v>
      </c>
      <c r="K206" s="29">
        <f t="shared" si="11"/>
        <v>0</v>
      </c>
      <c r="L206" s="21">
        <f t="shared" si="12"/>
        <v>5252</v>
      </c>
    </row>
    <row r="207" spans="3:12" x14ac:dyDescent="0.2">
      <c r="C207" s="17" t="s">
        <v>187</v>
      </c>
      <c r="D207" s="32">
        <v>119</v>
      </c>
      <c r="E207" s="15">
        <v>37334</v>
      </c>
      <c r="F207" s="25"/>
      <c r="G207" s="26"/>
      <c r="H207" s="26">
        <v>4650</v>
      </c>
      <c r="I207" s="27"/>
      <c r="J207" s="20">
        <f t="shared" si="10"/>
        <v>4650</v>
      </c>
      <c r="K207" s="29">
        <f t="shared" si="11"/>
        <v>0</v>
      </c>
      <c r="L207" s="21">
        <f t="shared" si="12"/>
        <v>4650</v>
      </c>
    </row>
    <row r="208" spans="3:12" x14ac:dyDescent="0.2">
      <c r="C208" s="17" t="s">
        <v>322</v>
      </c>
      <c r="D208" s="32">
        <v>2899</v>
      </c>
      <c r="E208" s="15">
        <v>37334</v>
      </c>
      <c r="F208" s="25"/>
      <c r="G208" s="26"/>
      <c r="H208" s="26">
        <v>4639</v>
      </c>
      <c r="I208" s="27"/>
      <c r="J208" s="20">
        <f t="shared" si="10"/>
        <v>4639</v>
      </c>
      <c r="K208" s="29">
        <f t="shared" si="11"/>
        <v>0</v>
      </c>
      <c r="L208" s="21">
        <f t="shared" si="12"/>
        <v>4639</v>
      </c>
    </row>
    <row r="209" spans="3:12" x14ac:dyDescent="0.2">
      <c r="C209" s="17" t="s">
        <v>259</v>
      </c>
      <c r="D209" s="32">
        <v>97193</v>
      </c>
      <c r="E209" s="15">
        <v>37334</v>
      </c>
      <c r="F209" s="25"/>
      <c r="G209" s="26"/>
      <c r="H209" s="26">
        <v>4082</v>
      </c>
      <c r="I209" s="27"/>
      <c r="J209" s="20">
        <f t="shared" si="10"/>
        <v>4082</v>
      </c>
      <c r="K209" s="29">
        <f t="shared" si="11"/>
        <v>0</v>
      </c>
      <c r="L209" s="21">
        <f t="shared" si="12"/>
        <v>4082</v>
      </c>
    </row>
    <row r="210" spans="3:12" x14ac:dyDescent="0.2">
      <c r="C210" s="17" t="s">
        <v>119</v>
      </c>
      <c r="D210" s="32">
        <v>76528</v>
      </c>
      <c r="E210" s="15">
        <v>37334</v>
      </c>
      <c r="F210" s="25"/>
      <c r="G210" s="26"/>
      <c r="H210" s="26">
        <v>3822</v>
      </c>
      <c r="I210" s="27"/>
      <c r="J210" s="20">
        <f t="shared" si="10"/>
        <v>3822</v>
      </c>
      <c r="K210" s="29">
        <f t="shared" si="11"/>
        <v>0</v>
      </c>
      <c r="L210" s="21">
        <f t="shared" si="12"/>
        <v>3822</v>
      </c>
    </row>
    <row r="211" spans="3:12" x14ac:dyDescent="0.2">
      <c r="C211" s="17" t="s">
        <v>329</v>
      </c>
      <c r="D211" s="32">
        <v>88272</v>
      </c>
      <c r="E211" s="15">
        <v>37225</v>
      </c>
      <c r="F211" s="25"/>
      <c r="G211" s="26"/>
      <c r="H211" s="26">
        <v>2330</v>
      </c>
      <c r="I211" s="27"/>
      <c r="J211" s="20">
        <f t="shared" si="10"/>
        <v>2330</v>
      </c>
      <c r="K211" s="29">
        <f t="shared" si="11"/>
        <v>0</v>
      </c>
      <c r="L211" s="21">
        <f t="shared" si="12"/>
        <v>2330</v>
      </c>
    </row>
    <row r="212" spans="3:12" x14ac:dyDescent="0.2">
      <c r="C212" s="17" t="s">
        <v>296</v>
      </c>
      <c r="D212" s="32">
        <v>73572</v>
      </c>
      <c r="E212" s="15">
        <v>37334</v>
      </c>
      <c r="F212" s="25"/>
      <c r="G212" s="26"/>
      <c r="H212" s="26">
        <v>1734</v>
      </c>
      <c r="I212" s="27"/>
      <c r="J212" s="20">
        <f t="shared" si="10"/>
        <v>1734</v>
      </c>
      <c r="K212" s="29">
        <f t="shared" si="11"/>
        <v>0</v>
      </c>
      <c r="L212" s="21">
        <f t="shared" si="12"/>
        <v>1734</v>
      </c>
    </row>
    <row r="213" spans="3:12" x14ac:dyDescent="0.2">
      <c r="C213" s="17" t="s">
        <v>291</v>
      </c>
      <c r="D213" s="32">
        <v>73876</v>
      </c>
      <c r="E213" s="15">
        <v>37334</v>
      </c>
      <c r="F213" s="25"/>
      <c r="G213" s="26"/>
      <c r="H213" s="26">
        <v>933</v>
      </c>
      <c r="I213" s="27"/>
      <c r="J213" s="20">
        <f t="shared" si="10"/>
        <v>933</v>
      </c>
      <c r="K213" s="29">
        <f t="shared" si="11"/>
        <v>0</v>
      </c>
      <c r="L213" s="21">
        <f t="shared" si="12"/>
        <v>933</v>
      </c>
    </row>
    <row r="214" spans="3:12" x14ac:dyDescent="0.2">
      <c r="C214" s="17" t="s">
        <v>295</v>
      </c>
      <c r="D214" s="32">
        <v>71096</v>
      </c>
      <c r="E214" s="15">
        <v>37334</v>
      </c>
      <c r="F214" s="25"/>
      <c r="G214" s="26"/>
      <c r="H214" s="26">
        <v>775</v>
      </c>
      <c r="I214" s="27"/>
      <c r="J214" s="20">
        <f t="shared" si="10"/>
        <v>775</v>
      </c>
      <c r="K214" s="29">
        <f t="shared" si="11"/>
        <v>0</v>
      </c>
      <c r="L214" s="21">
        <f t="shared" si="12"/>
        <v>775</v>
      </c>
    </row>
    <row r="215" spans="3:12" x14ac:dyDescent="0.2">
      <c r="C215" s="17" t="s">
        <v>383</v>
      </c>
      <c r="D215" s="32">
        <v>110903</v>
      </c>
      <c r="E215" s="15">
        <v>37334</v>
      </c>
      <c r="F215" s="25"/>
      <c r="G215" s="26"/>
      <c r="H215" s="26">
        <v>376</v>
      </c>
      <c r="I215" s="27"/>
      <c r="J215" s="20">
        <f t="shared" si="10"/>
        <v>376</v>
      </c>
      <c r="K215" s="29">
        <f t="shared" si="11"/>
        <v>0</v>
      </c>
      <c r="L215" s="21">
        <f t="shared" si="12"/>
        <v>376</v>
      </c>
    </row>
    <row r="216" spans="3:12" x14ac:dyDescent="0.2">
      <c r="C216" s="17" t="s">
        <v>59</v>
      </c>
      <c r="D216" s="32">
        <v>763</v>
      </c>
      <c r="E216" s="15">
        <v>37228</v>
      </c>
      <c r="F216" s="25"/>
      <c r="G216" s="26"/>
      <c r="H216" s="26"/>
      <c r="I216" s="27">
        <v>379831</v>
      </c>
      <c r="J216" s="20">
        <f t="shared" si="10"/>
        <v>0</v>
      </c>
      <c r="K216" s="29">
        <f t="shared" si="11"/>
        <v>379831</v>
      </c>
      <c r="L216" s="21">
        <f t="shared" si="12"/>
        <v>379831</v>
      </c>
    </row>
    <row r="217" spans="3:12" x14ac:dyDescent="0.2">
      <c r="C217" s="17" t="s">
        <v>138</v>
      </c>
      <c r="D217" s="32">
        <v>2447</v>
      </c>
      <c r="E217" s="15">
        <v>37228</v>
      </c>
      <c r="F217" s="25"/>
      <c r="G217" s="26"/>
      <c r="H217" s="26"/>
      <c r="I217" s="27">
        <v>795555</v>
      </c>
      <c r="J217" s="20">
        <f t="shared" si="10"/>
        <v>0</v>
      </c>
      <c r="K217" s="29">
        <f t="shared" si="11"/>
        <v>795555</v>
      </c>
      <c r="L217" s="21">
        <f t="shared" si="12"/>
        <v>795555</v>
      </c>
    </row>
    <row r="218" spans="3:12" x14ac:dyDescent="0.2">
      <c r="C218" s="17" t="s">
        <v>251</v>
      </c>
      <c r="D218" s="32">
        <v>26140</v>
      </c>
      <c r="E218" s="15">
        <v>37245</v>
      </c>
      <c r="F218" s="25"/>
      <c r="G218" s="26"/>
      <c r="H218" s="26"/>
      <c r="I218" s="27">
        <v>10655891</v>
      </c>
      <c r="J218" s="20">
        <f t="shared" si="10"/>
        <v>0</v>
      </c>
      <c r="K218" s="29">
        <f t="shared" si="11"/>
        <v>10655891</v>
      </c>
      <c r="L218" s="21">
        <f t="shared" si="12"/>
        <v>10655891</v>
      </c>
    </row>
    <row r="219" spans="3:12" x14ac:dyDescent="0.2">
      <c r="C219" s="17" t="s">
        <v>326</v>
      </c>
      <c r="D219" s="32">
        <v>56554</v>
      </c>
      <c r="E219" s="15">
        <v>37229</v>
      </c>
      <c r="F219" s="25"/>
      <c r="G219" s="26">
        <v>25005830</v>
      </c>
      <c r="H219" s="26"/>
      <c r="I219" s="27"/>
      <c r="J219" s="20">
        <f t="shared" si="10"/>
        <v>0</v>
      </c>
      <c r="K219" s="29">
        <f t="shared" si="11"/>
        <v>25005830</v>
      </c>
      <c r="L219" s="21">
        <f t="shared" si="12"/>
        <v>25005830</v>
      </c>
    </row>
    <row r="220" spans="3:12" x14ac:dyDescent="0.2">
      <c r="C220" s="17" t="s">
        <v>327</v>
      </c>
      <c r="D220" s="32">
        <v>101634</v>
      </c>
      <c r="E220" s="15">
        <v>37334</v>
      </c>
      <c r="F220" s="25"/>
      <c r="G220" s="26"/>
      <c r="H220" s="26"/>
      <c r="I220" s="27"/>
      <c r="J220" s="20">
        <f t="shared" si="10"/>
        <v>0</v>
      </c>
      <c r="K220" s="29">
        <f t="shared" si="11"/>
        <v>0</v>
      </c>
      <c r="L220" s="21">
        <f t="shared" si="12"/>
        <v>0</v>
      </c>
    </row>
    <row r="221" spans="3:12" x14ac:dyDescent="0.2">
      <c r="C221" s="17" t="s">
        <v>352</v>
      </c>
      <c r="D221" s="32">
        <v>62413</v>
      </c>
      <c r="E221" s="15">
        <v>37227</v>
      </c>
      <c r="F221" s="25"/>
      <c r="G221" s="26"/>
      <c r="H221" s="26"/>
      <c r="I221" s="27">
        <v>9842762</v>
      </c>
      <c r="J221" s="20">
        <f t="shared" si="10"/>
        <v>0</v>
      </c>
      <c r="K221" s="29">
        <f t="shared" si="11"/>
        <v>9842762</v>
      </c>
      <c r="L221" s="21">
        <f t="shared" si="12"/>
        <v>9842762</v>
      </c>
    </row>
    <row r="222" spans="3:12" x14ac:dyDescent="0.2">
      <c r="C222" s="17" t="s">
        <v>379</v>
      </c>
      <c r="D222" s="32">
        <v>103218</v>
      </c>
      <c r="E222" s="15">
        <v>37334</v>
      </c>
      <c r="F222" s="25">
        <v>-620</v>
      </c>
      <c r="G222" s="26"/>
      <c r="H222" s="26"/>
      <c r="I222" s="27"/>
      <c r="J222" s="20">
        <f t="shared" si="10"/>
        <v>-620</v>
      </c>
      <c r="K222" s="29">
        <f t="shared" si="11"/>
        <v>0</v>
      </c>
      <c r="L222" s="21">
        <f t="shared" si="12"/>
        <v>-620</v>
      </c>
    </row>
    <row r="223" spans="3:12" x14ac:dyDescent="0.2">
      <c r="C223" s="17" t="s">
        <v>338</v>
      </c>
      <c r="D223" s="32">
        <v>50700</v>
      </c>
      <c r="E223" s="15">
        <v>37334</v>
      </c>
      <c r="F223" s="25"/>
      <c r="G223" s="26"/>
      <c r="H223" s="26">
        <v>-1499</v>
      </c>
      <c r="I223" s="27"/>
      <c r="J223" s="20">
        <f t="shared" si="10"/>
        <v>-1499</v>
      </c>
      <c r="K223" s="29">
        <f t="shared" si="11"/>
        <v>0</v>
      </c>
      <c r="L223" s="21">
        <f t="shared" si="12"/>
        <v>-1499</v>
      </c>
    </row>
    <row r="224" spans="3:12" x14ac:dyDescent="0.2">
      <c r="C224" s="17" t="s">
        <v>266</v>
      </c>
      <c r="D224" s="32">
        <v>70801</v>
      </c>
      <c r="E224" s="15">
        <v>37229</v>
      </c>
      <c r="F224" s="25">
        <v>-1763</v>
      </c>
      <c r="G224" s="26"/>
      <c r="H224" s="26"/>
      <c r="I224" s="27"/>
      <c r="J224" s="20">
        <f t="shared" si="10"/>
        <v>-1763</v>
      </c>
      <c r="K224" s="29">
        <f t="shared" si="11"/>
        <v>0</v>
      </c>
      <c r="L224" s="21">
        <f t="shared" si="12"/>
        <v>-1763</v>
      </c>
    </row>
    <row r="225" spans="3:12" x14ac:dyDescent="0.2">
      <c r="C225" s="17" t="s">
        <v>298</v>
      </c>
      <c r="D225" s="32">
        <v>73735</v>
      </c>
      <c r="E225" s="15">
        <v>37226</v>
      </c>
      <c r="F225" s="25"/>
      <c r="G225" s="26"/>
      <c r="H225" s="26">
        <v>-2699</v>
      </c>
      <c r="I225" s="27"/>
      <c r="J225" s="20">
        <f t="shared" si="10"/>
        <v>-2699</v>
      </c>
      <c r="K225" s="29">
        <f t="shared" si="11"/>
        <v>0</v>
      </c>
      <c r="L225" s="21">
        <f t="shared" si="12"/>
        <v>-2699</v>
      </c>
    </row>
    <row r="226" spans="3:12" x14ac:dyDescent="0.2">
      <c r="C226" s="17" t="s">
        <v>219</v>
      </c>
      <c r="D226" s="32">
        <v>32377</v>
      </c>
      <c r="E226" s="15">
        <v>37225</v>
      </c>
      <c r="F226" s="25"/>
      <c r="G226" s="26"/>
      <c r="H226" s="26">
        <v>-2773</v>
      </c>
      <c r="I226" s="27"/>
      <c r="J226" s="20">
        <f t="shared" si="10"/>
        <v>-2773</v>
      </c>
      <c r="K226" s="29">
        <f t="shared" si="11"/>
        <v>0</v>
      </c>
      <c r="L226" s="21">
        <f t="shared" si="12"/>
        <v>-2773</v>
      </c>
    </row>
    <row r="227" spans="3:12" x14ac:dyDescent="0.2">
      <c r="C227" s="17" t="s">
        <v>60</v>
      </c>
      <c r="D227" s="32">
        <v>66918</v>
      </c>
      <c r="E227" s="15">
        <v>37228</v>
      </c>
      <c r="F227" s="25"/>
      <c r="G227" s="26"/>
      <c r="H227" s="26">
        <v>-2965</v>
      </c>
      <c r="I227" s="27"/>
      <c r="J227" s="20">
        <f t="shared" si="10"/>
        <v>-2965</v>
      </c>
      <c r="K227" s="29">
        <f t="shared" si="11"/>
        <v>0</v>
      </c>
      <c r="L227" s="21">
        <f t="shared" si="12"/>
        <v>-2965</v>
      </c>
    </row>
    <row r="228" spans="3:12" x14ac:dyDescent="0.2">
      <c r="C228" s="17" t="s">
        <v>354</v>
      </c>
      <c r="D228" s="32">
        <v>54480</v>
      </c>
      <c r="E228" s="15">
        <v>37228</v>
      </c>
      <c r="F228" s="25"/>
      <c r="G228" s="26"/>
      <c r="H228" s="26">
        <v>-6143</v>
      </c>
      <c r="I228" s="27"/>
      <c r="J228" s="20">
        <f t="shared" si="10"/>
        <v>-6143</v>
      </c>
      <c r="K228" s="29">
        <f t="shared" si="11"/>
        <v>0</v>
      </c>
      <c r="L228" s="21">
        <f t="shared" si="12"/>
        <v>-6143</v>
      </c>
    </row>
    <row r="229" spans="3:12" x14ac:dyDescent="0.2">
      <c r="C229" s="17" t="s">
        <v>200</v>
      </c>
      <c r="D229" s="32">
        <v>102023</v>
      </c>
      <c r="E229" s="15">
        <v>37334</v>
      </c>
      <c r="F229" s="25"/>
      <c r="G229" s="26"/>
      <c r="H229" s="26">
        <v>-6308</v>
      </c>
      <c r="I229" s="27"/>
      <c r="J229" s="20">
        <f t="shared" si="10"/>
        <v>-6308</v>
      </c>
      <c r="K229" s="29">
        <f t="shared" si="11"/>
        <v>0</v>
      </c>
      <c r="L229" s="21">
        <f t="shared" si="12"/>
        <v>-6308</v>
      </c>
    </row>
    <row r="230" spans="3:12" x14ac:dyDescent="0.2">
      <c r="C230" s="17" t="s">
        <v>210</v>
      </c>
      <c r="D230" s="32">
        <v>26124</v>
      </c>
      <c r="E230" s="15">
        <v>37228</v>
      </c>
      <c r="F230" s="25"/>
      <c r="G230" s="26"/>
      <c r="H230" s="26">
        <v>-7006</v>
      </c>
      <c r="I230" s="27"/>
      <c r="J230" s="20">
        <f t="shared" si="10"/>
        <v>-7006</v>
      </c>
      <c r="K230" s="29">
        <f t="shared" si="11"/>
        <v>0</v>
      </c>
      <c r="L230" s="21">
        <f t="shared" si="12"/>
        <v>-7006</v>
      </c>
    </row>
    <row r="231" spans="3:12" x14ac:dyDescent="0.2">
      <c r="C231" s="17" t="s">
        <v>80</v>
      </c>
      <c r="D231" s="32">
        <v>61544</v>
      </c>
      <c r="E231" s="15">
        <v>37237</v>
      </c>
      <c r="F231" s="25">
        <v>-8706</v>
      </c>
      <c r="G231" s="26"/>
      <c r="H231" s="26"/>
      <c r="I231" s="27"/>
      <c r="J231" s="20">
        <f t="shared" si="10"/>
        <v>-8706</v>
      </c>
      <c r="K231" s="29">
        <f t="shared" si="11"/>
        <v>0</v>
      </c>
      <c r="L231" s="21">
        <f t="shared" si="12"/>
        <v>-8706</v>
      </c>
    </row>
    <row r="232" spans="3:12" x14ac:dyDescent="0.2">
      <c r="C232" s="17" t="s">
        <v>348</v>
      </c>
      <c r="D232" s="32">
        <v>79508</v>
      </c>
      <c r="E232" s="15">
        <v>37224</v>
      </c>
      <c r="F232" s="25"/>
      <c r="G232" s="26"/>
      <c r="H232" s="26">
        <v>-9403</v>
      </c>
      <c r="I232" s="27"/>
      <c r="J232" s="20">
        <f t="shared" si="10"/>
        <v>-9403</v>
      </c>
      <c r="K232" s="29">
        <f t="shared" si="11"/>
        <v>0</v>
      </c>
      <c r="L232" s="21">
        <f t="shared" si="12"/>
        <v>-9403</v>
      </c>
    </row>
    <row r="233" spans="3:12" x14ac:dyDescent="0.2">
      <c r="C233" s="17" t="s">
        <v>115</v>
      </c>
      <c r="D233" s="32">
        <v>76584</v>
      </c>
      <c r="E233" s="15">
        <v>37227</v>
      </c>
      <c r="F233" s="25"/>
      <c r="G233" s="26"/>
      <c r="H233" s="26">
        <v>-11179</v>
      </c>
      <c r="I233" s="27"/>
      <c r="J233" s="20">
        <f t="shared" si="10"/>
        <v>-11179</v>
      </c>
      <c r="K233" s="29">
        <f t="shared" si="11"/>
        <v>0</v>
      </c>
      <c r="L233" s="21">
        <f t="shared" si="12"/>
        <v>-11179</v>
      </c>
    </row>
    <row r="234" spans="3:12" x14ac:dyDescent="0.2">
      <c r="C234" s="17" t="s">
        <v>104</v>
      </c>
      <c r="D234" s="32">
        <v>56630</v>
      </c>
      <c r="E234" s="15">
        <v>37230</v>
      </c>
      <c r="F234" s="25">
        <v>-14818</v>
      </c>
      <c r="G234" s="26"/>
      <c r="H234" s="26"/>
      <c r="I234" s="27"/>
      <c r="J234" s="20">
        <f t="shared" si="10"/>
        <v>-14818</v>
      </c>
      <c r="K234" s="29">
        <f t="shared" si="11"/>
        <v>0</v>
      </c>
      <c r="L234" s="21">
        <f t="shared" si="12"/>
        <v>-14818</v>
      </c>
    </row>
    <row r="235" spans="3:12" x14ac:dyDescent="0.2">
      <c r="C235" s="17" t="s">
        <v>356</v>
      </c>
      <c r="D235" s="32">
        <v>45829</v>
      </c>
      <c r="E235" s="15">
        <v>37334</v>
      </c>
      <c r="F235" s="25"/>
      <c r="G235" s="26"/>
      <c r="H235" s="26">
        <v>-16390</v>
      </c>
      <c r="I235" s="27"/>
      <c r="J235" s="20">
        <f t="shared" si="10"/>
        <v>-16390</v>
      </c>
      <c r="K235" s="29">
        <f t="shared" si="11"/>
        <v>0</v>
      </c>
      <c r="L235" s="21">
        <f t="shared" si="12"/>
        <v>-16390</v>
      </c>
    </row>
    <row r="236" spans="3:12" x14ac:dyDescent="0.2">
      <c r="C236" s="17" t="s">
        <v>209</v>
      </c>
      <c r="D236" s="32">
        <v>139404</v>
      </c>
      <c r="E236" s="15">
        <v>37256</v>
      </c>
      <c r="F236" s="25">
        <v>-18827</v>
      </c>
      <c r="G236" s="26"/>
      <c r="H236" s="26"/>
      <c r="I236" s="27"/>
      <c r="J236" s="20">
        <f t="shared" si="10"/>
        <v>-18827</v>
      </c>
      <c r="K236" s="29">
        <f t="shared" si="11"/>
        <v>0</v>
      </c>
      <c r="L236" s="21">
        <f t="shared" si="12"/>
        <v>-18827</v>
      </c>
    </row>
    <row r="237" spans="3:12" x14ac:dyDescent="0.2">
      <c r="C237" s="17" t="s">
        <v>207</v>
      </c>
      <c r="D237" s="32">
        <v>2094</v>
      </c>
      <c r="E237" s="15">
        <v>37228</v>
      </c>
      <c r="F237" s="25"/>
      <c r="G237" s="26"/>
      <c r="H237" s="26">
        <v>-20073</v>
      </c>
      <c r="I237" s="27"/>
      <c r="J237" s="20">
        <f t="shared" si="10"/>
        <v>-20073</v>
      </c>
      <c r="K237" s="29">
        <f t="shared" si="11"/>
        <v>0</v>
      </c>
      <c r="L237" s="21">
        <f t="shared" si="12"/>
        <v>-20073</v>
      </c>
    </row>
    <row r="238" spans="3:12" x14ac:dyDescent="0.2">
      <c r="C238" s="17" t="s">
        <v>191</v>
      </c>
      <c r="D238" s="32">
        <v>6181</v>
      </c>
      <c r="E238" s="15">
        <v>37334</v>
      </c>
      <c r="F238" s="25"/>
      <c r="G238" s="26"/>
      <c r="H238" s="26">
        <v>-25463</v>
      </c>
      <c r="I238" s="27"/>
      <c r="J238" s="20">
        <f t="shared" si="10"/>
        <v>-25463</v>
      </c>
      <c r="K238" s="29">
        <f t="shared" si="11"/>
        <v>0</v>
      </c>
      <c r="L238" s="21">
        <f t="shared" si="12"/>
        <v>-25463</v>
      </c>
    </row>
    <row r="239" spans="3:12" x14ac:dyDescent="0.2">
      <c r="C239" s="17" t="s">
        <v>169</v>
      </c>
      <c r="D239" s="32">
        <v>164238</v>
      </c>
      <c r="E239" s="15">
        <v>37228</v>
      </c>
      <c r="F239" s="25">
        <v>-26633</v>
      </c>
      <c r="G239" s="26"/>
      <c r="H239" s="26"/>
      <c r="I239" s="27"/>
      <c r="J239" s="20">
        <f t="shared" si="10"/>
        <v>-26633</v>
      </c>
      <c r="K239" s="29">
        <f t="shared" si="11"/>
        <v>0</v>
      </c>
      <c r="L239" s="21">
        <f t="shared" si="12"/>
        <v>-26633</v>
      </c>
    </row>
    <row r="240" spans="3:12" x14ac:dyDescent="0.2">
      <c r="C240" s="17" t="s">
        <v>116</v>
      </c>
      <c r="D240" s="32">
        <v>58392</v>
      </c>
      <c r="E240" s="15">
        <v>37334</v>
      </c>
      <c r="F240" s="25">
        <v>-27808</v>
      </c>
      <c r="G240" s="26"/>
      <c r="H240" s="26"/>
      <c r="I240" s="27"/>
      <c r="J240" s="20">
        <f t="shared" si="10"/>
        <v>-27808</v>
      </c>
      <c r="K240" s="29">
        <f t="shared" si="11"/>
        <v>0</v>
      </c>
      <c r="L240" s="21">
        <f t="shared" si="12"/>
        <v>-27808</v>
      </c>
    </row>
    <row r="241" spans="3:12" x14ac:dyDescent="0.2">
      <c r="C241" s="17" t="s">
        <v>350</v>
      </c>
      <c r="D241" s="32">
        <v>94</v>
      </c>
      <c r="E241" s="15">
        <v>37334</v>
      </c>
      <c r="F241" s="25">
        <v>-30008</v>
      </c>
      <c r="G241" s="26"/>
      <c r="H241" s="26">
        <v>1489</v>
      </c>
      <c r="I241" s="27"/>
      <c r="J241" s="20">
        <f t="shared" si="10"/>
        <v>-28519</v>
      </c>
      <c r="K241" s="29">
        <f t="shared" si="11"/>
        <v>0</v>
      </c>
      <c r="L241" s="21">
        <f t="shared" si="12"/>
        <v>-28519</v>
      </c>
    </row>
    <row r="242" spans="3:12" x14ac:dyDescent="0.2">
      <c r="C242" s="17" t="s">
        <v>297</v>
      </c>
      <c r="D242" s="32">
        <v>52595</v>
      </c>
      <c r="E242" s="15">
        <v>37231</v>
      </c>
      <c r="F242" s="25">
        <v>30222</v>
      </c>
      <c r="G242" s="26"/>
      <c r="H242" s="26">
        <v>-66496</v>
      </c>
      <c r="I242" s="27"/>
      <c r="J242" s="20">
        <f t="shared" si="10"/>
        <v>-36274</v>
      </c>
      <c r="K242" s="29">
        <f t="shared" si="11"/>
        <v>0</v>
      </c>
      <c r="L242" s="21">
        <f t="shared" si="12"/>
        <v>-36274</v>
      </c>
    </row>
    <row r="243" spans="3:12" x14ac:dyDescent="0.2">
      <c r="C243" s="17" t="s">
        <v>283</v>
      </c>
      <c r="D243" s="32">
        <v>102348</v>
      </c>
      <c r="E243" s="15">
        <v>37224</v>
      </c>
      <c r="F243" s="25">
        <v>-42928</v>
      </c>
      <c r="G243" s="26"/>
      <c r="H243" s="26"/>
      <c r="I243" s="27"/>
      <c r="J243" s="20">
        <f t="shared" si="10"/>
        <v>-42928</v>
      </c>
      <c r="K243" s="29">
        <f t="shared" si="11"/>
        <v>0</v>
      </c>
      <c r="L243" s="21">
        <f t="shared" si="12"/>
        <v>-42928</v>
      </c>
    </row>
    <row r="244" spans="3:12" x14ac:dyDescent="0.2">
      <c r="C244" s="17" t="s">
        <v>333</v>
      </c>
      <c r="D244" s="32">
        <v>202</v>
      </c>
      <c r="E244" s="15">
        <v>37226</v>
      </c>
      <c r="F244" s="25"/>
      <c r="G244" s="26"/>
      <c r="H244" s="26">
        <v>-43912</v>
      </c>
      <c r="I244" s="27"/>
      <c r="J244" s="20">
        <f t="shared" si="10"/>
        <v>-43912</v>
      </c>
      <c r="K244" s="29">
        <f t="shared" si="11"/>
        <v>0</v>
      </c>
      <c r="L244" s="21">
        <f t="shared" si="12"/>
        <v>-43912</v>
      </c>
    </row>
    <row r="245" spans="3:12" x14ac:dyDescent="0.2">
      <c r="C245" s="17" t="s">
        <v>277</v>
      </c>
      <c r="D245" s="32">
        <v>49863</v>
      </c>
      <c r="E245" s="15">
        <v>37230</v>
      </c>
      <c r="F245" s="25"/>
      <c r="G245" s="26"/>
      <c r="H245" s="26">
        <v>-48757</v>
      </c>
      <c r="I245" s="27"/>
      <c r="J245" s="20">
        <f t="shared" si="10"/>
        <v>-48757</v>
      </c>
      <c r="K245" s="29">
        <f t="shared" si="11"/>
        <v>0</v>
      </c>
      <c r="L245" s="21">
        <f t="shared" si="12"/>
        <v>-48757</v>
      </c>
    </row>
    <row r="246" spans="3:12" x14ac:dyDescent="0.2">
      <c r="C246" s="17" t="s">
        <v>299</v>
      </c>
      <c r="D246" s="32">
        <v>73741</v>
      </c>
      <c r="E246" s="15">
        <v>37334</v>
      </c>
      <c r="F246" s="25"/>
      <c r="G246" s="26"/>
      <c r="H246" s="26">
        <v>-58119</v>
      </c>
      <c r="I246" s="27"/>
      <c r="J246" s="20">
        <f t="shared" si="10"/>
        <v>-58119</v>
      </c>
      <c r="K246" s="29">
        <f t="shared" si="11"/>
        <v>0</v>
      </c>
      <c r="L246" s="21">
        <f t="shared" si="12"/>
        <v>-58119</v>
      </c>
    </row>
    <row r="247" spans="3:12" x14ac:dyDescent="0.2">
      <c r="C247" s="17" t="s">
        <v>243</v>
      </c>
      <c r="D247" s="32">
        <v>159</v>
      </c>
      <c r="E247" s="15">
        <v>37225</v>
      </c>
      <c r="F247" s="25"/>
      <c r="G247" s="26"/>
      <c r="H247" s="26">
        <v>-61819</v>
      </c>
      <c r="I247" s="27">
        <v>512884</v>
      </c>
      <c r="J247" s="20">
        <f t="shared" si="10"/>
        <v>-61819</v>
      </c>
      <c r="K247" s="29">
        <f t="shared" si="11"/>
        <v>512884</v>
      </c>
      <c r="L247" s="21">
        <f t="shared" si="12"/>
        <v>451065</v>
      </c>
    </row>
    <row r="248" spans="3:12" x14ac:dyDescent="0.2">
      <c r="C248" s="17" t="s">
        <v>46</v>
      </c>
      <c r="D248" s="32">
        <v>102342</v>
      </c>
      <c r="E248" s="15">
        <v>37228</v>
      </c>
      <c r="F248" s="25">
        <v>22100</v>
      </c>
      <c r="G248" s="26"/>
      <c r="H248" s="26">
        <v>-84435</v>
      </c>
      <c r="I248" s="27"/>
      <c r="J248" s="20">
        <f t="shared" si="10"/>
        <v>-62335</v>
      </c>
      <c r="K248" s="29">
        <f t="shared" si="11"/>
        <v>0</v>
      </c>
      <c r="L248" s="21">
        <f t="shared" si="12"/>
        <v>-62335</v>
      </c>
    </row>
    <row r="249" spans="3:12" x14ac:dyDescent="0.2">
      <c r="C249" s="17" t="s">
        <v>124</v>
      </c>
      <c r="D249" s="32">
        <v>62225</v>
      </c>
      <c r="E249" s="15">
        <v>37227</v>
      </c>
      <c r="F249" s="25"/>
      <c r="G249" s="26"/>
      <c r="H249" s="26">
        <v>-64317</v>
      </c>
      <c r="I249" s="27">
        <v>-222003.08</v>
      </c>
      <c r="J249" s="20">
        <f t="shared" si="10"/>
        <v>-64317</v>
      </c>
      <c r="K249" s="29">
        <f t="shared" si="11"/>
        <v>-222003.08</v>
      </c>
      <c r="L249" s="21">
        <f t="shared" si="12"/>
        <v>-286320.07999999996</v>
      </c>
    </row>
    <row r="250" spans="3:12" x14ac:dyDescent="0.2">
      <c r="C250" s="17" t="s">
        <v>212</v>
      </c>
      <c r="D250" s="32">
        <v>87120</v>
      </c>
      <c r="E250" s="15">
        <v>37334</v>
      </c>
      <c r="F250" s="25">
        <v>-70219</v>
      </c>
      <c r="G250" s="26"/>
      <c r="H250" s="26"/>
      <c r="I250" s="27"/>
      <c r="J250" s="20">
        <f t="shared" si="10"/>
        <v>-70219</v>
      </c>
      <c r="K250" s="29">
        <f t="shared" si="11"/>
        <v>0</v>
      </c>
      <c r="L250" s="21">
        <f t="shared" si="12"/>
        <v>-70219</v>
      </c>
    </row>
    <row r="251" spans="3:12" x14ac:dyDescent="0.2">
      <c r="C251" s="17" t="s">
        <v>95</v>
      </c>
      <c r="D251" s="32">
        <v>1005</v>
      </c>
      <c r="E251" s="15">
        <v>37334</v>
      </c>
      <c r="F251" s="25">
        <v>-449221</v>
      </c>
      <c r="G251" s="26"/>
      <c r="H251" s="26">
        <v>369481</v>
      </c>
      <c r="I251" s="27"/>
      <c r="J251" s="20">
        <f t="shared" si="10"/>
        <v>-79740</v>
      </c>
      <c r="K251" s="29">
        <f t="shared" si="11"/>
        <v>0</v>
      </c>
      <c r="L251" s="21">
        <f t="shared" si="12"/>
        <v>-79740</v>
      </c>
    </row>
    <row r="252" spans="3:12" x14ac:dyDescent="0.2">
      <c r="C252" s="17" t="s">
        <v>211</v>
      </c>
      <c r="D252" s="32">
        <v>87111</v>
      </c>
      <c r="E252" s="15">
        <v>37334</v>
      </c>
      <c r="F252" s="25">
        <v>-104119</v>
      </c>
      <c r="G252" s="26"/>
      <c r="H252" s="26"/>
      <c r="I252" s="27"/>
      <c r="J252" s="20">
        <f t="shared" si="10"/>
        <v>-104119</v>
      </c>
      <c r="K252" s="29">
        <f t="shared" si="11"/>
        <v>0</v>
      </c>
      <c r="L252" s="21">
        <f t="shared" si="12"/>
        <v>-104119</v>
      </c>
    </row>
    <row r="253" spans="3:12" x14ac:dyDescent="0.2">
      <c r="C253" s="17" t="s">
        <v>97</v>
      </c>
      <c r="D253" s="32">
        <v>27590</v>
      </c>
      <c r="E253" s="15">
        <v>37242</v>
      </c>
      <c r="F253" s="25">
        <v>-104424</v>
      </c>
      <c r="G253" s="26"/>
      <c r="H253" s="26"/>
      <c r="I253" s="27"/>
      <c r="J253" s="20">
        <f t="shared" si="10"/>
        <v>-104424</v>
      </c>
      <c r="K253" s="29">
        <f t="shared" si="11"/>
        <v>0</v>
      </c>
      <c r="L253" s="21">
        <f t="shared" si="12"/>
        <v>-104424</v>
      </c>
    </row>
    <row r="254" spans="3:12" x14ac:dyDescent="0.2">
      <c r="C254" s="17" t="s">
        <v>305</v>
      </c>
      <c r="D254" s="32">
        <v>62200</v>
      </c>
      <c r="E254" s="15">
        <v>37243</v>
      </c>
      <c r="F254" s="25">
        <v>-109577</v>
      </c>
      <c r="G254" s="26"/>
      <c r="H254" s="26"/>
      <c r="I254" s="27"/>
      <c r="J254" s="20">
        <f t="shared" si="10"/>
        <v>-109577</v>
      </c>
      <c r="K254" s="29">
        <f t="shared" si="11"/>
        <v>0</v>
      </c>
      <c r="L254" s="21">
        <f t="shared" si="12"/>
        <v>-109577</v>
      </c>
    </row>
    <row r="255" spans="3:12" x14ac:dyDescent="0.2">
      <c r="C255" s="17" t="s">
        <v>40</v>
      </c>
      <c r="D255" s="32">
        <v>56786</v>
      </c>
      <c r="E255" s="15">
        <v>37334</v>
      </c>
      <c r="F255" s="25"/>
      <c r="G255" s="26"/>
      <c r="H255" s="26">
        <v>-115819</v>
      </c>
      <c r="I255" s="27"/>
      <c r="J255" s="20">
        <f t="shared" si="10"/>
        <v>-115819</v>
      </c>
      <c r="K255" s="29">
        <f t="shared" si="11"/>
        <v>0</v>
      </c>
      <c r="L255" s="21">
        <f t="shared" si="12"/>
        <v>-115819</v>
      </c>
    </row>
    <row r="256" spans="3:12" x14ac:dyDescent="0.2">
      <c r="C256" s="17" t="s">
        <v>276</v>
      </c>
      <c r="D256" s="32">
        <v>99243</v>
      </c>
      <c r="E256" s="15">
        <v>37228</v>
      </c>
      <c r="F256" s="25">
        <v>-126904</v>
      </c>
      <c r="G256" s="26"/>
      <c r="H256" s="26"/>
      <c r="I256" s="27"/>
      <c r="J256" s="20">
        <f t="shared" si="10"/>
        <v>-126904</v>
      </c>
      <c r="K256" s="29">
        <f t="shared" si="11"/>
        <v>0</v>
      </c>
      <c r="L256" s="21">
        <f t="shared" si="12"/>
        <v>-126904</v>
      </c>
    </row>
    <row r="257" spans="3:12" x14ac:dyDescent="0.2">
      <c r="C257" s="17" t="s">
        <v>179</v>
      </c>
      <c r="D257" s="32">
        <v>66682</v>
      </c>
      <c r="E257" s="15">
        <v>37334</v>
      </c>
      <c r="F257" s="25">
        <v>-130588</v>
      </c>
      <c r="G257" s="26"/>
      <c r="H257" s="26"/>
      <c r="I257" s="27"/>
      <c r="J257" s="20">
        <f t="shared" si="10"/>
        <v>-130588</v>
      </c>
      <c r="K257" s="29">
        <f t="shared" si="11"/>
        <v>0</v>
      </c>
      <c r="L257" s="21">
        <f t="shared" si="12"/>
        <v>-130588</v>
      </c>
    </row>
    <row r="258" spans="3:12" x14ac:dyDescent="0.2">
      <c r="C258" s="17" t="s">
        <v>364</v>
      </c>
      <c r="D258" s="32">
        <v>70604</v>
      </c>
      <c r="E258" s="15">
        <v>37228</v>
      </c>
      <c r="F258" s="25">
        <v>139929</v>
      </c>
      <c r="G258" s="26"/>
      <c r="H258" s="26">
        <v>-281160</v>
      </c>
      <c r="I258" s="27"/>
      <c r="J258" s="20">
        <f t="shared" si="10"/>
        <v>-141231</v>
      </c>
      <c r="K258" s="29">
        <f t="shared" si="11"/>
        <v>0</v>
      </c>
      <c r="L258" s="21">
        <f t="shared" si="12"/>
        <v>-141231</v>
      </c>
    </row>
    <row r="259" spans="3:12" x14ac:dyDescent="0.2">
      <c r="C259" s="17" t="s">
        <v>37</v>
      </c>
      <c r="D259" s="32">
        <v>98541</v>
      </c>
      <c r="E259" s="15">
        <v>37292</v>
      </c>
      <c r="F259" s="25">
        <v>-154864</v>
      </c>
      <c r="G259" s="26"/>
      <c r="H259" s="26"/>
      <c r="I259" s="27"/>
      <c r="J259" s="20">
        <f t="shared" ref="J259:J322" si="13">F259+H259</f>
        <v>-154864</v>
      </c>
      <c r="K259" s="29">
        <f t="shared" ref="K259:K322" si="14">G259+I259</f>
        <v>0</v>
      </c>
      <c r="L259" s="21">
        <f t="shared" ref="L259:L322" si="15">J259+K259</f>
        <v>-154864</v>
      </c>
    </row>
    <row r="260" spans="3:12" x14ac:dyDescent="0.2">
      <c r="C260" s="17" t="s">
        <v>61</v>
      </c>
      <c r="D260" s="32">
        <v>28326</v>
      </c>
      <c r="E260" s="15">
        <v>37228</v>
      </c>
      <c r="F260" s="25"/>
      <c r="G260" s="26"/>
      <c r="H260" s="26">
        <v>-157265</v>
      </c>
      <c r="I260" s="27"/>
      <c r="J260" s="20">
        <f t="shared" si="13"/>
        <v>-157265</v>
      </c>
      <c r="K260" s="29">
        <f t="shared" si="14"/>
        <v>0</v>
      </c>
      <c r="L260" s="21">
        <f t="shared" si="15"/>
        <v>-157265</v>
      </c>
    </row>
    <row r="261" spans="3:12" x14ac:dyDescent="0.2">
      <c r="C261" s="17" t="s">
        <v>150</v>
      </c>
      <c r="D261" s="32">
        <v>60093</v>
      </c>
      <c r="E261" s="15">
        <v>37227</v>
      </c>
      <c r="F261" s="25"/>
      <c r="G261" s="26"/>
      <c r="H261" s="26">
        <v>-159743</v>
      </c>
      <c r="I261" s="27"/>
      <c r="J261" s="20">
        <f t="shared" si="13"/>
        <v>-159743</v>
      </c>
      <c r="K261" s="29">
        <f t="shared" si="14"/>
        <v>0</v>
      </c>
      <c r="L261" s="21">
        <f t="shared" si="15"/>
        <v>-159743</v>
      </c>
    </row>
    <row r="262" spans="3:12" x14ac:dyDescent="0.2">
      <c r="C262" s="17" t="s">
        <v>280</v>
      </c>
      <c r="D262" s="32">
        <v>59471</v>
      </c>
      <c r="E262" s="15">
        <v>37235</v>
      </c>
      <c r="F262" s="25">
        <v>-178592</v>
      </c>
      <c r="G262" s="26"/>
      <c r="H262" s="26"/>
      <c r="I262" s="27"/>
      <c r="J262" s="20">
        <f t="shared" si="13"/>
        <v>-178592</v>
      </c>
      <c r="K262" s="29">
        <f t="shared" si="14"/>
        <v>0</v>
      </c>
      <c r="L262" s="21">
        <f t="shared" si="15"/>
        <v>-178592</v>
      </c>
    </row>
    <row r="263" spans="3:12" x14ac:dyDescent="0.2">
      <c r="C263" s="17" t="s">
        <v>247</v>
      </c>
      <c r="D263" s="32">
        <v>86611</v>
      </c>
      <c r="E263" s="15">
        <v>37228</v>
      </c>
      <c r="F263" s="25">
        <v>-190367</v>
      </c>
      <c r="G263" s="26"/>
      <c r="H263" s="26"/>
      <c r="I263" s="27"/>
      <c r="J263" s="20">
        <f t="shared" si="13"/>
        <v>-190367</v>
      </c>
      <c r="K263" s="29">
        <f t="shared" si="14"/>
        <v>0</v>
      </c>
      <c r="L263" s="21">
        <f t="shared" si="15"/>
        <v>-190367</v>
      </c>
    </row>
    <row r="264" spans="3:12" x14ac:dyDescent="0.2">
      <c r="C264" s="17" t="s">
        <v>172</v>
      </c>
      <c r="D264" s="32">
        <v>80127</v>
      </c>
      <c r="E264" s="15">
        <v>37228</v>
      </c>
      <c r="F264" s="25"/>
      <c r="G264" s="26"/>
      <c r="H264" s="26">
        <v>-201700</v>
      </c>
      <c r="I264" s="27"/>
      <c r="J264" s="20">
        <f t="shared" si="13"/>
        <v>-201700</v>
      </c>
      <c r="K264" s="29">
        <f t="shared" si="14"/>
        <v>0</v>
      </c>
      <c r="L264" s="21">
        <f t="shared" si="15"/>
        <v>-201700</v>
      </c>
    </row>
    <row r="265" spans="3:12" x14ac:dyDescent="0.2">
      <c r="C265" s="17" t="s">
        <v>156</v>
      </c>
      <c r="D265" s="32">
        <v>167032</v>
      </c>
      <c r="E265" s="15">
        <v>37334</v>
      </c>
      <c r="F265" s="25">
        <v>-212970</v>
      </c>
      <c r="G265" s="26"/>
      <c r="H265" s="26"/>
      <c r="I265" s="27"/>
      <c r="J265" s="20">
        <f t="shared" si="13"/>
        <v>-212970</v>
      </c>
      <c r="K265" s="29">
        <f t="shared" si="14"/>
        <v>0</v>
      </c>
      <c r="L265" s="21">
        <f t="shared" si="15"/>
        <v>-212970</v>
      </c>
    </row>
    <row r="266" spans="3:12" x14ac:dyDescent="0.2">
      <c r="C266" s="17" t="s">
        <v>264</v>
      </c>
      <c r="D266" s="32">
        <v>48477</v>
      </c>
      <c r="E266" s="15">
        <v>37227</v>
      </c>
      <c r="F266" s="25"/>
      <c r="G266" s="26"/>
      <c r="H266" s="26">
        <v>-220481</v>
      </c>
      <c r="I266" s="27"/>
      <c r="J266" s="20">
        <f t="shared" si="13"/>
        <v>-220481</v>
      </c>
      <c r="K266" s="29">
        <f t="shared" si="14"/>
        <v>0</v>
      </c>
      <c r="L266" s="21">
        <f t="shared" si="15"/>
        <v>-220481</v>
      </c>
    </row>
    <row r="267" spans="3:12" x14ac:dyDescent="0.2">
      <c r="C267" s="17" t="s">
        <v>199</v>
      </c>
      <c r="D267" s="32">
        <v>85442</v>
      </c>
      <c r="E267" s="15">
        <v>37236</v>
      </c>
      <c r="F267" s="25">
        <v>-235623</v>
      </c>
      <c r="G267" s="26"/>
      <c r="H267" s="26"/>
      <c r="I267" s="27"/>
      <c r="J267" s="20">
        <f t="shared" si="13"/>
        <v>-235623</v>
      </c>
      <c r="K267" s="29">
        <f t="shared" si="14"/>
        <v>0</v>
      </c>
      <c r="L267" s="21">
        <f t="shared" si="15"/>
        <v>-235623</v>
      </c>
    </row>
    <row r="268" spans="3:12" x14ac:dyDescent="0.2">
      <c r="C268" s="17" t="s">
        <v>232</v>
      </c>
      <c r="D268" s="32">
        <v>57700</v>
      </c>
      <c r="E268" s="15">
        <v>37238</v>
      </c>
      <c r="F268" s="25">
        <v>-243396</v>
      </c>
      <c r="G268" s="26"/>
      <c r="H268" s="26"/>
      <c r="I268" s="27"/>
      <c r="J268" s="20">
        <f t="shared" si="13"/>
        <v>-243396</v>
      </c>
      <c r="K268" s="29">
        <f t="shared" si="14"/>
        <v>0</v>
      </c>
      <c r="L268" s="21">
        <f t="shared" si="15"/>
        <v>-243396</v>
      </c>
    </row>
    <row r="269" spans="3:12" x14ac:dyDescent="0.2">
      <c r="C269" s="17" t="s">
        <v>321</v>
      </c>
      <c r="D269" s="32">
        <v>73927</v>
      </c>
      <c r="E269" s="15">
        <v>37334</v>
      </c>
      <c r="F269" s="25"/>
      <c r="G269" s="26"/>
      <c r="H269" s="26">
        <v>-310210</v>
      </c>
      <c r="I269" s="27"/>
      <c r="J269" s="20">
        <f t="shared" si="13"/>
        <v>-310210</v>
      </c>
      <c r="K269" s="29">
        <f t="shared" si="14"/>
        <v>0</v>
      </c>
      <c r="L269" s="21">
        <f t="shared" si="15"/>
        <v>-310210</v>
      </c>
    </row>
    <row r="270" spans="3:12" x14ac:dyDescent="0.2">
      <c r="C270" s="17" t="s">
        <v>57</v>
      </c>
      <c r="D270" s="32">
        <v>759</v>
      </c>
      <c r="E270" s="15">
        <v>37288</v>
      </c>
      <c r="F270" s="25">
        <v>-109125</v>
      </c>
      <c r="G270" s="26"/>
      <c r="H270" s="26">
        <v>-202234</v>
      </c>
      <c r="I270" s="27"/>
      <c r="J270" s="20">
        <f t="shared" si="13"/>
        <v>-311359</v>
      </c>
      <c r="K270" s="29">
        <f t="shared" si="14"/>
        <v>0</v>
      </c>
      <c r="L270" s="21">
        <f t="shared" si="15"/>
        <v>-311359</v>
      </c>
    </row>
    <row r="271" spans="3:12" x14ac:dyDescent="0.2">
      <c r="C271" s="17" t="s">
        <v>281</v>
      </c>
      <c r="D271" s="32">
        <v>81506</v>
      </c>
      <c r="E271" s="15">
        <v>37286</v>
      </c>
      <c r="F271" s="25">
        <v>-362604</v>
      </c>
      <c r="G271" s="26"/>
      <c r="H271" s="26"/>
      <c r="I271" s="27"/>
      <c r="J271" s="20">
        <f t="shared" si="13"/>
        <v>-362604</v>
      </c>
      <c r="K271" s="29">
        <f t="shared" si="14"/>
        <v>0</v>
      </c>
      <c r="L271" s="21">
        <f t="shared" si="15"/>
        <v>-362604</v>
      </c>
    </row>
    <row r="272" spans="3:12" x14ac:dyDescent="0.2">
      <c r="C272" s="17" t="s">
        <v>102</v>
      </c>
      <c r="D272" s="32">
        <v>57621</v>
      </c>
      <c r="E272" s="15">
        <v>37228</v>
      </c>
      <c r="F272" s="25"/>
      <c r="G272" s="26"/>
      <c r="H272" s="26">
        <v>-364019</v>
      </c>
      <c r="I272" s="27"/>
      <c r="J272" s="20">
        <f t="shared" si="13"/>
        <v>-364019</v>
      </c>
      <c r="K272" s="29">
        <f t="shared" si="14"/>
        <v>0</v>
      </c>
      <c r="L272" s="21">
        <f t="shared" si="15"/>
        <v>-364019</v>
      </c>
    </row>
    <row r="273" spans="3:12" x14ac:dyDescent="0.2">
      <c r="C273" s="17" t="s">
        <v>183</v>
      </c>
      <c r="D273" s="32">
        <v>99995</v>
      </c>
      <c r="E273" s="15">
        <v>37228</v>
      </c>
      <c r="F273" s="25">
        <v>-381599</v>
      </c>
      <c r="G273" s="26"/>
      <c r="H273" s="26"/>
      <c r="I273" s="27"/>
      <c r="J273" s="20">
        <f t="shared" si="13"/>
        <v>-381599</v>
      </c>
      <c r="K273" s="29">
        <f t="shared" si="14"/>
        <v>0</v>
      </c>
      <c r="L273" s="21">
        <f t="shared" si="15"/>
        <v>-381599</v>
      </c>
    </row>
    <row r="274" spans="3:12" x14ac:dyDescent="0.2">
      <c r="C274" s="17" t="s">
        <v>203</v>
      </c>
      <c r="D274" s="32">
        <v>45488</v>
      </c>
      <c r="E274" s="15">
        <v>37334</v>
      </c>
      <c r="F274" s="25"/>
      <c r="G274" s="26"/>
      <c r="H274" s="26">
        <v>-384987</v>
      </c>
      <c r="I274" s="27"/>
      <c r="J274" s="20">
        <f t="shared" si="13"/>
        <v>-384987</v>
      </c>
      <c r="K274" s="29">
        <f t="shared" si="14"/>
        <v>0</v>
      </c>
      <c r="L274" s="21">
        <f t="shared" si="15"/>
        <v>-384987</v>
      </c>
    </row>
    <row r="275" spans="3:12" x14ac:dyDescent="0.2">
      <c r="C275" s="17" t="s">
        <v>268</v>
      </c>
      <c r="D275" s="32">
        <v>54438</v>
      </c>
      <c r="E275" s="15">
        <v>37227</v>
      </c>
      <c r="F275" s="25">
        <v>-400611</v>
      </c>
      <c r="G275" s="26"/>
      <c r="H275" s="26"/>
      <c r="I275" s="27"/>
      <c r="J275" s="20">
        <f t="shared" si="13"/>
        <v>-400611</v>
      </c>
      <c r="K275" s="29">
        <f t="shared" si="14"/>
        <v>0</v>
      </c>
      <c r="L275" s="21">
        <f t="shared" si="15"/>
        <v>-400611</v>
      </c>
    </row>
    <row r="276" spans="3:12" x14ac:dyDescent="0.2">
      <c r="C276" s="17" t="s">
        <v>63</v>
      </c>
      <c r="D276" s="32">
        <v>12</v>
      </c>
      <c r="E276" s="15">
        <v>37228</v>
      </c>
      <c r="F276" s="25"/>
      <c r="G276" s="26"/>
      <c r="H276" s="26">
        <v>-466513</v>
      </c>
      <c r="I276" s="27"/>
      <c r="J276" s="20">
        <f t="shared" si="13"/>
        <v>-466513</v>
      </c>
      <c r="K276" s="29">
        <f t="shared" si="14"/>
        <v>0</v>
      </c>
      <c r="L276" s="21">
        <f t="shared" si="15"/>
        <v>-466513</v>
      </c>
    </row>
    <row r="277" spans="3:12" x14ac:dyDescent="0.2">
      <c r="C277" s="17" t="s">
        <v>384</v>
      </c>
      <c r="D277" s="32">
        <v>237</v>
      </c>
      <c r="E277" s="15">
        <v>37334</v>
      </c>
      <c r="F277" s="25">
        <v>-480329</v>
      </c>
      <c r="G277" s="26"/>
      <c r="H277" s="26"/>
      <c r="I277" s="27"/>
      <c r="J277" s="20">
        <f t="shared" si="13"/>
        <v>-480329</v>
      </c>
      <c r="K277" s="29">
        <f t="shared" si="14"/>
        <v>0</v>
      </c>
      <c r="L277" s="21">
        <f t="shared" si="15"/>
        <v>-480329</v>
      </c>
    </row>
    <row r="278" spans="3:12" x14ac:dyDescent="0.2">
      <c r="C278" s="17" t="s">
        <v>234</v>
      </c>
      <c r="D278" s="32">
        <v>65668</v>
      </c>
      <c r="E278" s="15">
        <v>37225</v>
      </c>
      <c r="F278" s="25">
        <v>-512335</v>
      </c>
      <c r="G278" s="26"/>
      <c r="H278" s="26">
        <v>27801</v>
      </c>
      <c r="I278" s="27"/>
      <c r="J278" s="20">
        <f t="shared" si="13"/>
        <v>-484534</v>
      </c>
      <c r="K278" s="29">
        <f t="shared" si="14"/>
        <v>0</v>
      </c>
      <c r="L278" s="21">
        <f t="shared" si="15"/>
        <v>-484534</v>
      </c>
    </row>
    <row r="279" spans="3:12" x14ac:dyDescent="0.2">
      <c r="C279" s="17" t="s">
        <v>55</v>
      </c>
      <c r="D279" s="32">
        <v>89009</v>
      </c>
      <c r="E279" s="15">
        <v>37230</v>
      </c>
      <c r="F279" s="25">
        <v>-523511</v>
      </c>
      <c r="G279" s="26"/>
      <c r="H279" s="26"/>
      <c r="I279" s="27"/>
      <c r="J279" s="20">
        <f t="shared" si="13"/>
        <v>-523511</v>
      </c>
      <c r="K279" s="29">
        <f t="shared" si="14"/>
        <v>0</v>
      </c>
      <c r="L279" s="21">
        <f t="shared" si="15"/>
        <v>-523511</v>
      </c>
    </row>
    <row r="280" spans="3:12" x14ac:dyDescent="0.2">
      <c r="C280" s="17" t="s">
        <v>360</v>
      </c>
      <c r="D280" s="32">
        <v>11187</v>
      </c>
      <c r="E280" s="15">
        <v>37224</v>
      </c>
      <c r="F280" s="25"/>
      <c r="G280" s="26"/>
      <c r="H280" s="26">
        <v>-555640</v>
      </c>
      <c r="I280" s="27"/>
      <c r="J280" s="20">
        <f t="shared" si="13"/>
        <v>-555640</v>
      </c>
      <c r="K280" s="29">
        <f t="shared" si="14"/>
        <v>0</v>
      </c>
      <c r="L280" s="21">
        <f t="shared" si="15"/>
        <v>-555640</v>
      </c>
    </row>
    <row r="281" spans="3:12" x14ac:dyDescent="0.2">
      <c r="C281" s="17" t="s">
        <v>267</v>
      </c>
      <c r="D281" s="32">
        <v>33034</v>
      </c>
      <c r="E281" s="15">
        <v>37228</v>
      </c>
      <c r="F281" s="25"/>
      <c r="G281" s="26"/>
      <c r="H281" s="26">
        <v>-591287</v>
      </c>
      <c r="I281" s="27"/>
      <c r="J281" s="20">
        <f t="shared" si="13"/>
        <v>-591287</v>
      </c>
      <c r="K281" s="29">
        <f t="shared" si="14"/>
        <v>0</v>
      </c>
      <c r="L281" s="21">
        <f t="shared" si="15"/>
        <v>-591287</v>
      </c>
    </row>
    <row r="282" spans="3:12" x14ac:dyDescent="0.2">
      <c r="C282" s="17" t="s">
        <v>366</v>
      </c>
      <c r="D282" s="32">
        <v>63781</v>
      </c>
      <c r="E282" s="15">
        <v>37228</v>
      </c>
      <c r="F282" s="25">
        <v>-592250</v>
      </c>
      <c r="G282" s="26"/>
      <c r="H282" s="26"/>
      <c r="I282" s="27"/>
      <c r="J282" s="20">
        <f t="shared" si="13"/>
        <v>-592250</v>
      </c>
      <c r="K282" s="29">
        <f t="shared" si="14"/>
        <v>0</v>
      </c>
      <c r="L282" s="21">
        <f t="shared" si="15"/>
        <v>-592250</v>
      </c>
    </row>
    <row r="283" spans="3:12" x14ac:dyDescent="0.2">
      <c r="C283" s="17" t="s">
        <v>154</v>
      </c>
      <c r="D283" s="32">
        <v>63727</v>
      </c>
      <c r="E283" s="15">
        <v>37228</v>
      </c>
      <c r="F283" s="25">
        <v>-651643</v>
      </c>
      <c r="G283" s="26"/>
      <c r="H283" s="26"/>
      <c r="I283" s="27"/>
      <c r="J283" s="20">
        <f t="shared" si="13"/>
        <v>-651643</v>
      </c>
      <c r="K283" s="29">
        <f t="shared" si="14"/>
        <v>0</v>
      </c>
      <c r="L283" s="21">
        <f t="shared" si="15"/>
        <v>-651643</v>
      </c>
    </row>
    <row r="284" spans="3:12" x14ac:dyDescent="0.2">
      <c r="C284" s="17" t="s">
        <v>345</v>
      </c>
      <c r="D284" s="32">
        <v>11313</v>
      </c>
      <c r="E284" s="15">
        <v>37224</v>
      </c>
      <c r="F284" s="25"/>
      <c r="G284" s="26"/>
      <c r="H284" s="26">
        <v>-674765</v>
      </c>
      <c r="I284" s="27"/>
      <c r="J284" s="20">
        <f t="shared" si="13"/>
        <v>-674765</v>
      </c>
      <c r="K284" s="29">
        <f t="shared" si="14"/>
        <v>0</v>
      </c>
      <c r="L284" s="21">
        <f t="shared" si="15"/>
        <v>-674765</v>
      </c>
    </row>
    <row r="285" spans="3:12" x14ac:dyDescent="0.2">
      <c r="C285" s="17" t="s">
        <v>64</v>
      </c>
      <c r="D285" s="32">
        <v>74453</v>
      </c>
      <c r="E285" s="15">
        <v>37245</v>
      </c>
      <c r="F285" s="25">
        <v>-698714</v>
      </c>
      <c r="G285" s="26">
        <v>-1625300</v>
      </c>
      <c r="H285" s="26"/>
      <c r="I285" s="27"/>
      <c r="J285" s="20">
        <f t="shared" si="13"/>
        <v>-698714</v>
      </c>
      <c r="K285" s="29">
        <f t="shared" si="14"/>
        <v>-1625300</v>
      </c>
      <c r="L285" s="21">
        <f t="shared" si="15"/>
        <v>-2324014</v>
      </c>
    </row>
    <row r="286" spans="3:12" x14ac:dyDescent="0.2">
      <c r="C286" s="17" t="s">
        <v>272</v>
      </c>
      <c r="D286" s="32">
        <v>49050</v>
      </c>
      <c r="E286" s="15">
        <v>37334</v>
      </c>
      <c r="F286" s="25"/>
      <c r="G286" s="26"/>
      <c r="H286" s="26">
        <v>-719155</v>
      </c>
      <c r="I286" s="27"/>
      <c r="J286" s="20">
        <f t="shared" si="13"/>
        <v>-719155</v>
      </c>
      <c r="K286" s="29">
        <f t="shared" si="14"/>
        <v>0</v>
      </c>
      <c r="L286" s="21">
        <f t="shared" si="15"/>
        <v>-719155</v>
      </c>
    </row>
    <row r="287" spans="3:12" x14ac:dyDescent="0.2">
      <c r="C287" s="17" t="s">
        <v>158</v>
      </c>
      <c r="D287" s="32">
        <v>84234</v>
      </c>
      <c r="E287" s="15">
        <v>37227</v>
      </c>
      <c r="F287" s="25">
        <v>-723569</v>
      </c>
      <c r="G287" s="26"/>
      <c r="H287" s="26"/>
      <c r="I287" s="27"/>
      <c r="J287" s="20">
        <f t="shared" si="13"/>
        <v>-723569</v>
      </c>
      <c r="K287" s="29">
        <f t="shared" si="14"/>
        <v>0</v>
      </c>
      <c r="L287" s="21">
        <f t="shared" si="15"/>
        <v>-723569</v>
      </c>
    </row>
    <row r="288" spans="3:12" x14ac:dyDescent="0.2">
      <c r="C288" s="17" t="s">
        <v>376</v>
      </c>
      <c r="D288" s="32">
        <v>232</v>
      </c>
      <c r="E288" s="15">
        <v>37228</v>
      </c>
      <c r="F288" s="25">
        <v>-669850</v>
      </c>
      <c r="G288" s="26"/>
      <c r="H288" s="26">
        <v>-55842</v>
      </c>
      <c r="I288" s="27"/>
      <c r="J288" s="20">
        <f t="shared" si="13"/>
        <v>-725692</v>
      </c>
      <c r="K288" s="29">
        <f t="shared" si="14"/>
        <v>0</v>
      </c>
      <c r="L288" s="21">
        <f t="shared" si="15"/>
        <v>-725692</v>
      </c>
    </row>
    <row r="289" spans="3:12" x14ac:dyDescent="0.2">
      <c r="C289" s="17" t="s">
        <v>159</v>
      </c>
      <c r="D289" s="32">
        <v>86644</v>
      </c>
      <c r="E289" s="15">
        <v>37228</v>
      </c>
      <c r="F289" s="25">
        <v>-726072</v>
      </c>
      <c r="G289" s="26"/>
      <c r="H289" s="26"/>
      <c r="I289" s="27"/>
      <c r="J289" s="20">
        <f t="shared" si="13"/>
        <v>-726072</v>
      </c>
      <c r="K289" s="29">
        <f t="shared" si="14"/>
        <v>0</v>
      </c>
      <c r="L289" s="21">
        <f t="shared" si="15"/>
        <v>-726072</v>
      </c>
    </row>
    <row r="290" spans="3:12" x14ac:dyDescent="0.2">
      <c r="C290" s="17" t="s">
        <v>32</v>
      </c>
      <c r="D290" s="32">
        <v>72209</v>
      </c>
      <c r="E290" s="15">
        <v>37228</v>
      </c>
      <c r="F290" s="25">
        <v>-868878</v>
      </c>
      <c r="G290" s="26"/>
      <c r="H290" s="26"/>
      <c r="I290" s="27"/>
      <c r="J290" s="20">
        <f t="shared" si="13"/>
        <v>-868878</v>
      </c>
      <c r="K290" s="29">
        <f t="shared" si="14"/>
        <v>0</v>
      </c>
      <c r="L290" s="21">
        <f t="shared" si="15"/>
        <v>-868878</v>
      </c>
    </row>
    <row r="291" spans="3:12" x14ac:dyDescent="0.2">
      <c r="C291" s="17" t="s">
        <v>316</v>
      </c>
      <c r="D291" s="32">
        <v>77297</v>
      </c>
      <c r="E291" s="15">
        <v>37227</v>
      </c>
      <c r="F291" s="25">
        <v>-872151</v>
      </c>
      <c r="G291" s="26"/>
      <c r="H291" s="26"/>
      <c r="I291" s="27"/>
      <c r="J291" s="20">
        <f t="shared" si="13"/>
        <v>-872151</v>
      </c>
      <c r="K291" s="29">
        <f t="shared" si="14"/>
        <v>0</v>
      </c>
      <c r="L291" s="21">
        <f t="shared" si="15"/>
        <v>-872151</v>
      </c>
    </row>
    <row r="292" spans="3:12" x14ac:dyDescent="0.2">
      <c r="C292" s="17" t="s">
        <v>105</v>
      </c>
      <c r="D292" s="32">
        <v>26427</v>
      </c>
      <c r="E292" s="15">
        <v>37230</v>
      </c>
      <c r="F292" s="25"/>
      <c r="G292" s="26"/>
      <c r="H292" s="26">
        <v>-931468</v>
      </c>
      <c r="I292" s="27"/>
      <c r="J292" s="20">
        <f t="shared" si="13"/>
        <v>-931468</v>
      </c>
      <c r="K292" s="29">
        <f t="shared" si="14"/>
        <v>0</v>
      </c>
      <c r="L292" s="21">
        <f t="shared" si="15"/>
        <v>-931468</v>
      </c>
    </row>
    <row r="293" spans="3:12" x14ac:dyDescent="0.2">
      <c r="C293" s="17" t="s">
        <v>136</v>
      </c>
      <c r="D293" s="32">
        <v>58772</v>
      </c>
      <c r="E293" s="15">
        <v>37237</v>
      </c>
      <c r="F293" s="25">
        <v>-982746</v>
      </c>
      <c r="G293" s="26"/>
      <c r="H293" s="26">
        <v>7181</v>
      </c>
      <c r="I293" s="27"/>
      <c r="J293" s="20">
        <f t="shared" si="13"/>
        <v>-975565</v>
      </c>
      <c r="K293" s="29">
        <f t="shared" si="14"/>
        <v>0</v>
      </c>
      <c r="L293" s="21">
        <f t="shared" si="15"/>
        <v>-975565</v>
      </c>
    </row>
    <row r="294" spans="3:12" x14ac:dyDescent="0.2">
      <c r="C294" s="17" t="s">
        <v>341</v>
      </c>
      <c r="D294" s="32">
        <v>34526</v>
      </c>
      <c r="E294" s="15">
        <v>37225</v>
      </c>
      <c r="F294" s="25"/>
      <c r="G294" s="26"/>
      <c r="H294" s="26">
        <v>-1026402</v>
      </c>
      <c r="I294" s="27"/>
      <c r="J294" s="20">
        <f t="shared" si="13"/>
        <v>-1026402</v>
      </c>
      <c r="K294" s="29">
        <f t="shared" si="14"/>
        <v>0</v>
      </c>
      <c r="L294" s="21">
        <f t="shared" si="15"/>
        <v>-1026402</v>
      </c>
    </row>
    <row r="295" spans="3:12" x14ac:dyDescent="0.2">
      <c r="C295" s="17" t="s">
        <v>215</v>
      </c>
      <c r="D295" s="32">
        <v>84145</v>
      </c>
      <c r="E295" s="15">
        <v>37227</v>
      </c>
      <c r="F295" s="25">
        <v>-1036233</v>
      </c>
      <c r="G295" s="26"/>
      <c r="H295" s="26"/>
      <c r="I295" s="27"/>
      <c r="J295" s="20">
        <f t="shared" si="13"/>
        <v>-1036233</v>
      </c>
      <c r="K295" s="29">
        <f t="shared" si="14"/>
        <v>0</v>
      </c>
      <c r="L295" s="21">
        <f t="shared" si="15"/>
        <v>-1036233</v>
      </c>
    </row>
    <row r="296" spans="3:12" x14ac:dyDescent="0.2">
      <c r="C296" s="17" t="s">
        <v>229</v>
      </c>
      <c r="D296" s="32">
        <v>99231</v>
      </c>
      <c r="E296" s="15">
        <v>37228</v>
      </c>
      <c r="F296" s="25">
        <v>-1098384</v>
      </c>
      <c r="G296" s="26"/>
      <c r="H296" s="26"/>
      <c r="I296" s="27"/>
      <c r="J296" s="20">
        <f t="shared" si="13"/>
        <v>-1098384</v>
      </c>
      <c r="K296" s="29">
        <f t="shared" si="14"/>
        <v>0</v>
      </c>
      <c r="L296" s="21">
        <f t="shared" si="15"/>
        <v>-1098384</v>
      </c>
    </row>
    <row r="297" spans="3:12" x14ac:dyDescent="0.2">
      <c r="C297" s="17" t="s">
        <v>129</v>
      </c>
      <c r="D297" s="32">
        <v>98319</v>
      </c>
      <c r="E297" s="15">
        <v>37228</v>
      </c>
      <c r="F297" s="25">
        <v>-1196776</v>
      </c>
      <c r="G297" s="26"/>
      <c r="H297" s="26"/>
      <c r="I297" s="27"/>
      <c r="J297" s="20">
        <f t="shared" si="13"/>
        <v>-1196776</v>
      </c>
      <c r="K297" s="29">
        <f t="shared" si="14"/>
        <v>0</v>
      </c>
      <c r="L297" s="21">
        <f t="shared" si="15"/>
        <v>-1196776</v>
      </c>
    </row>
    <row r="298" spans="3:12" x14ac:dyDescent="0.2">
      <c r="C298" s="17" t="s">
        <v>318</v>
      </c>
      <c r="D298" s="32">
        <v>2872</v>
      </c>
      <c r="E298" s="15">
        <v>37334</v>
      </c>
      <c r="F298" s="25">
        <v>-1422900</v>
      </c>
      <c r="G298" s="26"/>
      <c r="H298" s="26">
        <v>159512</v>
      </c>
      <c r="I298" s="27"/>
      <c r="J298" s="20">
        <f t="shared" si="13"/>
        <v>-1263388</v>
      </c>
      <c r="K298" s="29">
        <f t="shared" si="14"/>
        <v>0</v>
      </c>
      <c r="L298" s="21">
        <f t="shared" si="15"/>
        <v>-1263388</v>
      </c>
    </row>
    <row r="299" spans="3:12" x14ac:dyDescent="0.2">
      <c r="C299" s="17" t="s">
        <v>273</v>
      </c>
      <c r="D299" s="32">
        <v>55776</v>
      </c>
      <c r="E299" s="15">
        <v>37229</v>
      </c>
      <c r="F299" s="25">
        <v>-1308781</v>
      </c>
      <c r="G299" s="26"/>
      <c r="H299" s="26"/>
      <c r="I299" s="27"/>
      <c r="J299" s="20">
        <f t="shared" si="13"/>
        <v>-1308781</v>
      </c>
      <c r="K299" s="29">
        <f t="shared" si="14"/>
        <v>0</v>
      </c>
      <c r="L299" s="21">
        <f t="shared" si="15"/>
        <v>-1308781</v>
      </c>
    </row>
    <row r="300" spans="3:12" x14ac:dyDescent="0.2">
      <c r="C300" s="17" t="s">
        <v>34</v>
      </c>
      <c r="D300" s="32">
        <v>8</v>
      </c>
      <c r="E300" s="15">
        <v>37228</v>
      </c>
      <c r="F300" s="25">
        <v>-1510191</v>
      </c>
      <c r="G300" s="26"/>
      <c r="H300" s="26">
        <v>160260</v>
      </c>
      <c r="I300" s="27"/>
      <c r="J300" s="20">
        <f t="shared" si="13"/>
        <v>-1349931</v>
      </c>
      <c r="K300" s="29">
        <f t="shared" si="14"/>
        <v>0</v>
      </c>
      <c r="L300" s="21">
        <f t="shared" si="15"/>
        <v>-1349931</v>
      </c>
    </row>
    <row r="301" spans="3:12" x14ac:dyDescent="0.2">
      <c r="C301" s="17" t="s">
        <v>166</v>
      </c>
      <c r="D301" s="32">
        <v>26313</v>
      </c>
      <c r="E301" s="15">
        <v>37225</v>
      </c>
      <c r="F301" s="25">
        <v>-1486282</v>
      </c>
      <c r="G301" s="26"/>
      <c r="H301" s="26"/>
      <c r="I301" s="27"/>
      <c r="J301" s="20">
        <f t="shared" si="13"/>
        <v>-1486282</v>
      </c>
      <c r="K301" s="29">
        <f t="shared" si="14"/>
        <v>0</v>
      </c>
      <c r="L301" s="21">
        <f t="shared" si="15"/>
        <v>-1486282</v>
      </c>
    </row>
    <row r="302" spans="3:12" x14ac:dyDescent="0.2">
      <c r="C302" s="17" t="s">
        <v>23</v>
      </c>
      <c r="D302" s="33">
        <v>11108</v>
      </c>
      <c r="E302" s="14">
        <v>37228</v>
      </c>
      <c r="F302" s="25"/>
      <c r="G302" s="26"/>
      <c r="H302" s="26">
        <v>-1704927</v>
      </c>
      <c r="I302" s="27"/>
      <c r="J302" s="20">
        <f t="shared" si="13"/>
        <v>-1704927</v>
      </c>
      <c r="K302" s="29">
        <f t="shared" si="14"/>
        <v>0</v>
      </c>
      <c r="L302" s="21">
        <f t="shared" si="15"/>
        <v>-1704927</v>
      </c>
    </row>
    <row r="303" spans="3:12" x14ac:dyDescent="0.2">
      <c r="C303" s="17" t="s">
        <v>145</v>
      </c>
      <c r="D303" s="32">
        <v>63925</v>
      </c>
      <c r="E303" s="15">
        <v>37227</v>
      </c>
      <c r="F303" s="25">
        <v>-1983904</v>
      </c>
      <c r="G303" s="26"/>
      <c r="H303" s="26"/>
      <c r="I303" s="27"/>
      <c r="J303" s="20">
        <f t="shared" si="13"/>
        <v>-1983904</v>
      </c>
      <c r="K303" s="29">
        <f t="shared" si="14"/>
        <v>0</v>
      </c>
      <c r="L303" s="21">
        <f t="shared" si="15"/>
        <v>-1983904</v>
      </c>
    </row>
    <row r="304" spans="3:12" x14ac:dyDescent="0.2">
      <c r="C304" s="17" t="s">
        <v>315</v>
      </c>
      <c r="D304" s="32">
        <v>3996</v>
      </c>
      <c r="E304" s="15">
        <v>37229</v>
      </c>
      <c r="F304" s="25">
        <v>-2070172</v>
      </c>
      <c r="G304" s="26"/>
      <c r="H304" s="26"/>
      <c r="I304" s="27"/>
      <c r="J304" s="20">
        <f t="shared" si="13"/>
        <v>-2070172</v>
      </c>
      <c r="K304" s="29">
        <f t="shared" si="14"/>
        <v>0</v>
      </c>
      <c r="L304" s="21">
        <f t="shared" si="15"/>
        <v>-2070172</v>
      </c>
    </row>
    <row r="305" spans="3:12" x14ac:dyDescent="0.2">
      <c r="C305" s="17" t="s">
        <v>289</v>
      </c>
      <c r="D305" s="32">
        <v>45791</v>
      </c>
      <c r="E305" s="15">
        <v>37228</v>
      </c>
      <c r="F305" s="25">
        <v>-2078075</v>
      </c>
      <c r="G305" s="26"/>
      <c r="H305" s="26"/>
      <c r="I305" s="27"/>
      <c r="J305" s="20">
        <f t="shared" si="13"/>
        <v>-2078075</v>
      </c>
      <c r="K305" s="29">
        <f t="shared" si="14"/>
        <v>0</v>
      </c>
      <c r="L305" s="21">
        <f t="shared" si="15"/>
        <v>-2078075</v>
      </c>
    </row>
    <row r="306" spans="3:12" x14ac:dyDescent="0.2">
      <c r="C306" s="17" t="s">
        <v>306</v>
      </c>
      <c r="D306" s="32">
        <v>66242</v>
      </c>
      <c r="E306" s="15">
        <v>37238</v>
      </c>
      <c r="F306" s="25">
        <v>-2115737</v>
      </c>
      <c r="G306" s="26"/>
      <c r="H306" s="26"/>
      <c r="I306" s="27"/>
      <c r="J306" s="20">
        <f t="shared" si="13"/>
        <v>-2115737</v>
      </c>
      <c r="K306" s="29">
        <f t="shared" si="14"/>
        <v>0</v>
      </c>
      <c r="L306" s="21">
        <f t="shared" si="15"/>
        <v>-2115737</v>
      </c>
    </row>
    <row r="307" spans="3:12" x14ac:dyDescent="0.2">
      <c r="C307" s="17" t="s">
        <v>328</v>
      </c>
      <c r="D307" s="32">
        <v>11134</v>
      </c>
      <c r="E307" s="15">
        <v>37223</v>
      </c>
      <c r="F307" s="25">
        <v>-2139458</v>
      </c>
      <c r="G307" s="26"/>
      <c r="H307" s="26"/>
      <c r="I307" s="27"/>
      <c r="J307" s="20">
        <f t="shared" si="13"/>
        <v>-2139458</v>
      </c>
      <c r="K307" s="29">
        <f t="shared" si="14"/>
        <v>0</v>
      </c>
      <c r="L307" s="21">
        <f t="shared" si="15"/>
        <v>-2139458</v>
      </c>
    </row>
    <row r="308" spans="3:12" x14ac:dyDescent="0.2">
      <c r="C308" s="17" t="s">
        <v>332</v>
      </c>
      <c r="D308" s="32">
        <v>2970</v>
      </c>
      <c r="E308" s="15">
        <v>37334</v>
      </c>
      <c r="F308" s="25"/>
      <c r="G308" s="26"/>
      <c r="H308" s="26">
        <v>-2200537</v>
      </c>
      <c r="I308" s="27"/>
      <c r="J308" s="20">
        <f t="shared" si="13"/>
        <v>-2200537</v>
      </c>
      <c r="K308" s="29">
        <f t="shared" si="14"/>
        <v>0</v>
      </c>
      <c r="L308" s="21">
        <f t="shared" si="15"/>
        <v>-2200537</v>
      </c>
    </row>
    <row r="309" spans="3:12" x14ac:dyDescent="0.2">
      <c r="C309" s="17" t="s">
        <v>208</v>
      </c>
      <c r="D309" s="32">
        <v>51880</v>
      </c>
      <c r="E309" s="15">
        <v>37225</v>
      </c>
      <c r="F309" s="25">
        <v>-2322681</v>
      </c>
      <c r="G309" s="26"/>
      <c r="H309" s="26"/>
      <c r="I309" s="27"/>
      <c r="J309" s="20">
        <f t="shared" si="13"/>
        <v>-2322681</v>
      </c>
      <c r="K309" s="29">
        <f t="shared" si="14"/>
        <v>0</v>
      </c>
      <c r="L309" s="21">
        <f t="shared" si="15"/>
        <v>-2322681</v>
      </c>
    </row>
    <row r="310" spans="3:12" x14ac:dyDescent="0.2">
      <c r="C310" s="17" t="s">
        <v>244</v>
      </c>
      <c r="D310" s="32">
        <v>2325</v>
      </c>
      <c r="E310" s="15">
        <v>37228</v>
      </c>
      <c r="F310" s="25"/>
      <c r="G310" s="26"/>
      <c r="H310" s="26">
        <v>-2449722</v>
      </c>
      <c r="I310" s="27"/>
      <c r="J310" s="20">
        <f t="shared" si="13"/>
        <v>-2449722</v>
      </c>
      <c r="K310" s="29">
        <f t="shared" si="14"/>
        <v>0</v>
      </c>
      <c r="L310" s="21">
        <f t="shared" si="15"/>
        <v>-2449722</v>
      </c>
    </row>
    <row r="311" spans="3:12" x14ac:dyDescent="0.2">
      <c r="C311" s="17" t="s">
        <v>371</v>
      </c>
      <c r="D311" s="32">
        <v>37810</v>
      </c>
      <c r="E311" s="15">
        <v>37228</v>
      </c>
      <c r="F311" s="25">
        <v>-2656013</v>
      </c>
      <c r="G311" s="26"/>
      <c r="H311" s="26"/>
      <c r="I311" s="27"/>
      <c r="J311" s="20">
        <f t="shared" si="13"/>
        <v>-2656013</v>
      </c>
      <c r="K311" s="29">
        <f t="shared" si="14"/>
        <v>0</v>
      </c>
      <c r="L311" s="21">
        <f t="shared" si="15"/>
        <v>-2656013</v>
      </c>
    </row>
    <row r="312" spans="3:12" x14ac:dyDescent="0.2">
      <c r="C312" s="17" t="s">
        <v>131</v>
      </c>
      <c r="D312" s="32">
        <v>51593</v>
      </c>
      <c r="E312" s="15">
        <v>37228</v>
      </c>
      <c r="F312" s="25">
        <v>-2697637</v>
      </c>
      <c r="G312" s="26"/>
      <c r="H312" s="26"/>
      <c r="I312" s="27"/>
      <c r="J312" s="20">
        <f t="shared" si="13"/>
        <v>-2697637</v>
      </c>
      <c r="K312" s="29">
        <f t="shared" si="14"/>
        <v>0</v>
      </c>
      <c r="L312" s="21">
        <f t="shared" si="15"/>
        <v>-2697637</v>
      </c>
    </row>
    <row r="313" spans="3:12" x14ac:dyDescent="0.2">
      <c r="C313" s="17" t="s">
        <v>140</v>
      </c>
      <c r="D313" s="32">
        <v>86208</v>
      </c>
      <c r="E313" s="15">
        <v>37228</v>
      </c>
      <c r="F313" s="25">
        <v>-2793126</v>
      </c>
      <c r="G313" s="26"/>
      <c r="H313" s="26">
        <v>87496</v>
      </c>
      <c r="I313" s="27"/>
      <c r="J313" s="20">
        <f t="shared" si="13"/>
        <v>-2705630</v>
      </c>
      <c r="K313" s="29">
        <f t="shared" si="14"/>
        <v>0</v>
      </c>
      <c r="L313" s="21">
        <f t="shared" si="15"/>
        <v>-2705630</v>
      </c>
    </row>
    <row r="314" spans="3:12" x14ac:dyDescent="0.2">
      <c r="C314" s="17" t="s">
        <v>52</v>
      </c>
      <c r="D314" s="32">
        <v>71593</v>
      </c>
      <c r="E314" s="15">
        <v>37228</v>
      </c>
      <c r="F314" s="25">
        <v>-2709299</v>
      </c>
      <c r="G314" s="26"/>
      <c r="H314" s="26"/>
      <c r="I314" s="27"/>
      <c r="J314" s="20">
        <f t="shared" si="13"/>
        <v>-2709299</v>
      </c>
      <c r="K314" s="29">
        <f t="shared" si="14"/>
        <v>0</v>
      </c>
      <c r="L314" s="21">
        <f t="shared" si="15"/>
        <v>-2709299</v>
      </c>
    </row>
    <row r="315" spans="3:12" x14ac:dyDescent="0.2">
      <c r="C315" s="17" t="s">
        <v>367</v>
      </c>
      <c r="D315" s="32">
        <v>220</v>
      </c>
      <c r="E315" s="15">
        <v>37225</v>
      </c>
      <c r="F315" s="25">
        <v>-2823731</v>
      </c>
      <c r="G315" s="26">
        <v>22500</v>
      </c>
      <c r="H315" s="26"/>
      <c r="I315" s="27"/>
      <c r="J315" s="20">
        <f t="shared" si="13"/>
        <v>-2823731</v>
      </c>
      <c r="K315" s="29">
        <f t="shared" si="14"/>
        <v>22500</v>
      </c>
      <c r="L315" s="21">
        <f t="shared" si="15"/>
        <v>-2801231</v>
      </c>
    </row>
    <row r="316" spans="3:12" x14ac:dyDescent="0.2">
      <c r="C316" s="17" t="s">
        <v>378</v>
      </c>
      <c r="D316" s="32">
        <v>51275</v>
      </c>
      <c r="E316" s="15">
        <v>37228</v>
      </c>
      <c r="F316" s="25">
        <v>-2910989</v>
      </c>
      <c r="G316" s="26"/>
      <c r="H316" s="26"/>
      <c r="I316" s="27"/>
      <c r="J316" s="20">
        <f t="shared" si="13"/>
        <v>-2910989</v>
      </c>
      <c r="K316" s="29">
        <f t="shared" si="14"/>
        <v>0</v>
      </c>
      <c r="L316" s="21">
        <f t="shared" si="15"/>
        <v>-2910989</v>
      </c>
    </row>
    <row r="317" spans="3:12" x14ac:dyDescent="0.2">
      <c r="C317" s="17" t="s">
        <v>218</v>
      </c>
      <c r="D317" s="32">
        <v>49333</v>
      </c>
      <c r="E317" s="15">
        <v>37238</v>
      </c>
      <c r="F317" s="25">
        <v>-2935953</v>
      </c>
      <c r="G317" s="26"/>
      <c r="H317" s="26"/>
      <c r="I317" s="27"/>
      <c r="J317" s="20">
        <f t="shared" si="13"/>
        <v>-2935953</v>
      </c>
      <c r="K317" s="29">
        <f t="shared" si="14"/>
        <v>0</v>
      </c>
      <c r="L317" s="21">
        <f t="shared" si="15"/>
        <v>-2935953</v>
      </c>
    </row>
    <row r="318" spans="3:12" x14ac:dyDescent="0.2">
      <c r="C318" s="17" t="s">
        <v>336</v>
      </c>
      <c r="D318" s="32">
        <v>26425</v>
      </c>
      <c r="E318" s="15">
        <v>37228</v>
      </c>
      <c r="F318" s="25">
        <v>-3001383</v>
      </c>
      <c r="G318" s="26"/>
      <c r="H318" s="26"/>
      <c r="I318" s="27"/>
      <c r="J318" s="20">
        <f t="shared" si="13"/>
        <v>-3001383</v>
      </c>
      <c r="K318" s="29">
        <f t="shared" si="14"/>
        <v>0</v>
      </c>
      <c r="L318" s="21">
        <f t="shared" si="15"/>
        <v>-3001383</v>
      </c>
    </row>
    <row r="319" spans="3:12" x14ac:dyDescent="0.2">
      <c r="C319" s="17" t="s">
        <v>151</v>
      </c>
      <c r="D319" s="32">
        <v>91219</v>
      </c>
      <c r="E319" s="15">
        <v>37228</v>
      </c>
      <c r="F319" s="25">
        <v>-3282870</v>
      </c>
      <c r="G319" s="26"/>
      <c r="H319" s="26">
        <v>15588</v>
      </c>
      <c r="I319" s="27"/>
      <c r="J319" s="20">
        <f t="shared" si="13"/>
        <v>-3267282</v>
      </c>
      <c r="K319" s="29">
        <f t="shared" si="14"/>
        <v>0</v>
      </c>
      <c r="L319" s="21">
        <f t="shared" si="15"/>
        <v>-3267282</v>
      </c>
    </row>
    <row r="320" spans="3:12" x14ac:dyDescent="0.2">
      <c r="C320" s="17" t="s">
        <v>202</v>
      </c>
      <c r="D320" s="32">
        <v>58177</v>
      </c>
      <c r="E320" s="15">
        <v>37225</v>
      </c>
      <c r="F320" s="25">
        <v>-3443644</v>
      </c>
      <c r="G320" s="26"/>
      <c r="H320" s="26"/>
      <c r="I320" s="27"/>
      <c r="J320" s="20">
        <f t="shared" si="13"/>
        <v>-3443644</v>
      </c>
      <c r="K320" s="29">
        <f t="shared" si="14"/>
        <v>0</v>
      </c>
      <c r="L320" s="21">
        <f t="shared" si="15"/>
        <v>-3443644</v>
      </c>
    </row>
    <row r="321" spans="3:12" x14ac:dyDescent="0.2">
      <c r="C321" s="17" t="s">
        <v>304</v>
      </c>
      <c r="D321" s="32">
        <v>3723</v>
      </c>
      <c r="E321" s="15">
        <v>37246</v>
      </c>
      <c r="F321" s="25">
        <v>-3522342</v>
      </c>
      <c r="G321" s="26"/>
      <c r="H321" s="26"/>
      <c r="I321" s="27"/>
      <c r="J321" s="20">
        <f t="shared" si="13"/>
        <v>-3522342</v>
      </c>
      <c r="K321" s="29">
        <f t="shared" si="14"/>
        <v>0</v>
      </c>
      <c r="L321" s="21">
        <f t="shared" si="15"/>
        <v>-3522342</v>
      </c>
    </row>
    <row r="322" spans="3:12" x14ac:dyDescent="0.2">
      <c r="C322" s="17" t="s">
        <v>261</v>
      </c>
      <c r="D322" s="32">
        <v>49624</v>
      </c>
      <c r="E322" s="15">
        <v>37226</v>
      </c>
      <c r="F322" s="25">
        <v>-4596115</v>
      </c>
      <c r="G322" s="26"/>
      <c r="H322" s="26">
        <v>1816</v>
      </c>
      <c r="I322" s="27"/>
      <c r="J322" s="20">
        <f t="shared" si="13"/>
        <v>-4594299</v>
      </c>
      <c r="K322" s="29">
        <f t="shared" si="14"/>
        <v>0</v>
      </c>
      <c r="L322" s="21">
        <f t="shared" si="15"/>
        <v>-4594299</v>
      </c>
    </row>
    <row r="323" spans="3:12" x14ac:dyDescent="0.2">
      <c r="C323" s="17" t="s">
        <v>227</v>
      </c>
      <c r="D323" s="32">
        <v>89380</v>
      </c>
      <c r="E323" s="15">
        <v>37242</v>
      </c>
      <c r="F323" s="25">
        <v>-4744238</v>
      </c>
      <c r="G323" s="26"/>
      <c r="H323" s="26"/>
      <c r="I323" s="27"/>
      <c r="J323" s="20">
        <f t="shared" ref="J323:J369" si="16">F323+H323</f>
        <v>-4744238</v>
      </c>
      <c r="K323" s="29">
        <f t="shared" ref="K323:K369" si="17">G323+I323</f>
        <v>0</v>
      </c>
      <c r="L323" s="21">
        <f t="shared" ref="L323:L369" si="18">J323+K323</f>
        <v>-4744238</v>
      </c>
    </row>
    <row r="324" spans="3:12" x14ac:dyDescent="0.2">
      <c r="C324" s="17" t="s">
        <v>47</v>
      </c>
      <c r="D324" s="32">
        <v>55286</v>
      </c>
      <c r="E324" s="15">
        <v>37227</v>
      </c>
      <c r="F324" s="25">
        <v>-4805853</v>
      </c>
      <c r="G324" s="26"/>
      <c r="H324" s="26"/>
      <c r="I324" s="27"/>
      <c r="J324" s="20">
        <f t="shared" si="16"/>
        <v>-4805853</v>
      </c>
      <c r="K324" s="29">
        <f t="shared" si="17"/>
        <v>0</v>
      </c>
      <c r="L324" s="21">
        <f t="shared" si="18"/>
        <v>-4805853</v>
      </c>
    </row>
    <row r="325" spans="3:12" x14ac:dyDescent="0.2">
      <c r="C325" s="17" t="s">
        <v>231</v>
      </c>
      <c r="D325" s="32">
        <v>86886</v>
      </c>
      <c r="E325" s="15">
        <v>37225</v>
      </c>
      <c r="F325" s="25"/>
      <c r="G325" s="26"/>
      <c r="H325" s="26">
        <v>-4811373</v>
      </c>
      <c r="I325" s="27"/>
      <c r="J325" s="20">
        <f t="shared" si="16"/>
        <v>-4811373</v>
      </c>
      <c r="K325" s="29">
        <f t="shared" si="17"/>
        <v>0</v>
      </c>
      <c r="L325" s="21">
        <f t="shared" si="18"/>
        <v>-4811373</v>
      </c>
    </row>
    <row r="326" spans="3:12" x14ac:dyDescent="0.2">
      <c r="C326" s="17" t="s">
        <v>121</v>
      </c>
      <c r="D326" s="32">
        <v>55900</v>
      </c>
      <c r="E326" s="15">
        <v>37228</v>
      </c>
      <c r="F326" s="25">
        <v>-5169415</v>
      </c>
      <c r="G326" s="26"/>
      <c r="H326" s="26"/>
      <c r="I326" s="27"/>
      <c r="J326" s="20">
        <f t="shared" si="16"/>
        <v>-5169415</v>
      </c>
      <c r="K326" s="29">
        <f t="shared" si="17"/>
        <v>0</v>
      </c>
      <c r="L326" s="21">
        <f t="shared" si="18"/>
        <v>-5169415</v>
      </c>
    </row>
    <row r="327" spans="3:12" x14ac:dyDescent="0.2">
      <c r="C327" s="17" t="s">
        <v>27</v>
      </c>
      <c r="D327" s="32">
        <v>55947</v>
      </c>
      <c r="E327" s="15">
        <v>37243</v>
      </c>
      <c r="F327" s="25">
        <v>-5234913</v>
      </c>
      <c r="G327" s="26"/>
      <c r="H327" s="26"/>
      <c r="I327" s="27"/>
      <c r="J327" s="20">
        <f t="shared" si="16"/>
        <v>-5234913</v>
      </c>
      <c r="K327" s="29">
        <f t="shared" si="17"/>
        <v>0</v>
      </c>
      <c r="L327" s="21">
        <f t="shared" si="18"/>
        <v>-5234913</v>
      </c>
    </row>
    <row r="328" spans="3:12" x14ac:dyDescent="0.2">
      <c r="C328" s="17" t="s">
        <v>117</v>
      </c>
      <c r="D328" s="32">
        <v>53244</v>
      </c>
      <c r="E328" s="15">
        <v>37224</v>
      </c>
      <c r="F328" s="25"/>
      <c r="G328" s="26"/>
      <c r="H328" s="26">
        <v>-5251906</v>
      </c>
      <c r="I328" s="27"/>
      <c r="J328" s="20">
        <f t="shared" si="16"/>
        <v>-5251906</v>
      </c>
      <c r="K328" s="29">
        <f t="shared" si="17"/>
        <v>0</v>
      </c>
      <c r="L328" s="21">
        <f t="shared" si="18"/>
        <v>-5251906</v>
      </c>
    </row>
    <row r="329" spans="3:12" x14ac:dyDescent="0.2">
      <c r="C329" s="17" t="s">
        <v>176</v>
      </c>
      <c r="D329" s="32">
        <v>1742</v>
      </c>
      <c r="E329" s="15">
        <v>37239</v>
      </c>
      <c r="F329" s="25">
        <v>-5315130</v>
      </c>
      <c r="G329" s="26"/>
      <c r="H329" s="26"/>
      <c r="I329" s="27"/>
      <c r="J329" s="20">
        <f t="shared" si="16"/>
        <v>-5315130</v>
      </c>
      <c r="K329" s="29">
        <f t="shared" si="17"/>
        <v>0</v>
      </c>
      <c r="L329" s="21">
        <f t="shared" si="18"/>
        <v>-5315130</v>
      </c>
    </row>
    <row r="330" spans="3:12" x14ac:dyDescent="0.2">
      <c r="C330" s="17" t="s">
        <v>53</v>
      </c>
      <c r="D330" s="32">
        <v>11338</v>
      </c>
      <c r="E330" s="15">
        <v>37229</v>
      </c>
      <c r="F330" s="25">
        <v>-5322304</v>
      </c>
      <c r="G330" s="26"/>
      <c r="H330" s="26"/>
      <c r="I330" s="27"/>
      <c r="J330" s="20">
        <f t="shared" si="16"/>
        <v>-5322304</v>
      </c>
      <c r="K330" s="29">
        <f t="shared" si="17"/>
        <v>0</v>
      </c>
      <c r="L330" s="21">
        <f t="shared" si="18"/>
        <v>-5322304</v>
      </c>
    </row>
    <row r="331" spans="3:12" x14ac:dyDescent="0.2">
      <c r="C331" s="17" t="s">
        <v>351</v>
      </c>
      <c r="D331" s="32">
        <v>53461</v>
      </c>
      <c r="E331" s="15">
        <v>37228</v>
      </c>
      <c r="F331" s="25">
        <v>-6785859</v>
      </c>
      <c r="G331" s="26"/>
      <c r="H331" s="26">
        <v>20740</v>
      </c>
      <c r="I331" s="27"/>
      <c r="J331" s="20">
        <f t="shared" si="16"/>
        <v>-6765119</v>
      </c>
      <c r="K331" s="29">
        <f t="shared" si="17"/>
        <v>0</v>
      </c>
      <c r="L331" s="21">
        <f t="shared" si="18"/>
        <v>-6765119</v>
      </c>
    </row>
    <row r="332" spans="3:12" x14ac:dyDescent="0.2">
      <c r="C332" s="17" t="s">
        <v>122</v>
      </c>
      <c r="D332" s="32">
        <v>152235</v>
      </c>
      <c r="E332" s="15">
        <v>37231</v>
      </c>
      <c r="F332" s="25">
        <v>-6991550</v>
      </c>
      <c r="G332" s="26"/>
      <c r="H332" s="26"/>
      <c r="I332" s="27"/>
      <c r="J332" s="20">
        <f t="shared" si="16"/>
        <v>-6991550</v>
      </c>
      <c r="K332" s="29">
        <f t="shared" si="17"/>
        <v>0</v>
      </c>
      <c r="L332" s="21">
        <f t="shared" si="18"/>
        <v>-6991550</v>
      </c>
    </row>
    <row r="333" spans="3:12" x14ac:dyDescent="0.2">
      <c r="C333" s="17" t="s">
        <v>278</v>
      </c>
      <c r="D333" s="32">
        <v>65165</v>
      </c>
      <c r="E333" s="15">
        <v>37227</v>
      </c>
      <c r="F333" s="25">
        <v>-7229852</v>
      </c>
      <c r="G333" s="26"/>
      <c r="H333" s="26">
        <v>36147</v>
      </c>
      <c r="I333" s="27"/>
      <c r="J333" s="20">
        <f t="shared" si="16"/>
        <v>-7193705</v>
      </c>
      <c r="K333" s="29">
        <f t="shared" si="17"/>
        <v>0</v>
      </c>
      <c r="L333" s="21">
        <f t="shared" si="18"/>
        <v>-7193705</v>
      </c>
    </row>
    <row r="334" spans="3:12" x14ac:dyDescent="0.2">
      <c r="C334" s="17" t="s">
        <v>67</v>
      </c>
      <c r="D334" s="32">
        <v>49935</v>
      </c>
      <c r="E334" s="15">
        <v>37224</v>
      </c>
      <c r="F334" s="25">
        <v>-7750579</v>
      </c>
      <c r="G334" s="26"/>
      <c r="H334" s="26">
        <v>373322</v>
      </c>
      <c r="I334" s="27"/>
      <c r="J334" s="20">
        <f t="shared" si="16"/>
        <v>-7377257</v>
      </c>
      <c r="K334" s="29">
        <f t="shared" si="17"/>
        <v>0</v>
      </c>
      <c r="L334" s="21">
        <f t="shared" si="18"/>
        <v>-7377257</v>
      </c>
    </row>
    <row r="335" spans="3:12" x14ac:dyDescent="0.2">
      <c r="C335" s="17" t="s">
        <v>51</v>
      </c>
      <c r="D335" s="32">
        <v>21474</v>
      </c>
      <c r="E335" s="15">
        <v>37228</v>
      </c>
      <c r="F335" s="25">
        <v>-7402839</v>
      </c>
      <c r="G335" s="26"/>
      <c r="H335" s="26"/>
      <c r="I335" s="27"/>
      <c r="J335" s="20">
        <f t="shared" si="16"/>
        <v>-7402839</v>
      </c>
      <c r="K335" s="29">
        <f t="shared" si="17"/>
        <v>0</v>
      </c>
      <c r="L335" s="21">
        <f t="shared" si="18"/>
        <v>-7402839</v>
      </c>
    </row>
    <row r="336" spans="3:12" x14ac:dyDescent="0.2">
      <c r="C336" s="17" t="s">
        <v>303</v>
      </c>
      <c r="D336" s="32">
        <v>2767</v>
      </c>
      <c r="E336" s="15">
        <v>37225</v>
      </c>
      <c r="F336" s="25">
        <v>-7998148</v>
      </c>
      <c r="G336" s="26">
        <v>676200</v>
      </c>
      <c r="H336" s="26"/>
      <c r="I336" s="27"/>
      <c r="J336" s="20">
        <f t="shared" si="16"/>
        <v>-7998148</v>
      </c>
      <c r="K336" s="29">
        <f t="shared" si="17"/>
        <v>676200</v>
      </c>
      <c r="L336" s="21">
        <f t="shared" si="18"/>
        <v>-7321948</v>
      </c>
    </row>
    <row r="337" spans="3:12" x14ac:dyDescent="0.2">
      <c r="C337" s="17" t="s">
        <v>81</v>
      </c>
      <c r="D337" s="32">
        <v>93116</v>
      </c>
      <c r="E337" s="15">
        <v>37224</v>
      </c>
      <c r="F337" s="25">
        <v>-9075782</v>
      </c>
      <c r="G337" s="26">
        <v>954167.5</v>
      </c>
      <c r="H337" s="26"/>
      <c r="I337" s="27"/>
      <c r="J337" s="20">
        <f t="shared" si="16"/>
        <v>-9075782</v>
      </c>
      <c r="K337" s="29">
        <f t="shared" si="17"/>
        <v>954167.5</v>
      </c>
      <c r="L337" s="21">
        <f t="shared" si="18"/>
        <v>-8121614.5</v>
      </c>
    </row>
    <row r="338" spans="3:12" x14ac:dyDescent="0.2">
      <c r="C338" s="17" t="s">
        <v>35</v>
      </c>
      <c r="D338" s="32">
        <v>90640</v>
      </c>
      <c r="E338" s="15">
        <v>37228</v>
      </c>
      <c r="F338" s="25">
        <v>-9114679</v>
      </c>
      <c r="G338" s="26"/>
      <c r="H338" s="26"/>
      <c r="I338" s="27"/>
      <c r="J338" s="20">
        <f t="shared" si="16"/>
        <v>-9114679</v>
      </c>
      <c r="K338" s="29">
        <f t="shared" si="17"/>
        <v>0</v>
      </c>
      <c r="L338" s="21">
        <f t="shared" si="18"/>
        <v>-9114679</v>
      </c>
    </row>
    <row r="339" spans="3:12" x14ac:dyDescent="0.2">
      <c r="C339" s="17" t="s">
        <v>71</v>
      </c>
      <c r="D339" s="32">
        <v>45</v>
      </c>
      <c r="E339" s="15">
        <v>37309</v>
      </c>
      <c r="F339" s="25">
        <v>-9306244</v>
      </c>
      <c r="G339" s="26"/>
      <c r="H339" s="26"/>
      <c r="I339" s="27"/>
      <c r="J339" s="20">
        <f t="shared" si="16"/>
        <v>-9306244</v>
      </c>
      <c r="K339" s="29">
        <f t="shared" si="17"/>
        <v>0</v>
      </c>
      <c r="L339" s="21">
        <f t="shared" si="18"/>
        <v>-9306244</v>
      </c>
    </row>
    <row r="340" spans="3:12" x14ac:dyDescent="0.2">
      <c r="C340" s="17" t="s">
        <v>155</v>
      </c>
      <c r="D340" s="32">
        <v>85245</v>
      </c>
      <c r="E340" s="15">
        <v>37230</v>
      </c>
      <c r="F340" s="25">
        <v>-9347761</v>
      </c>
      <c r="G340" s="26"/>
      <c r="H340" s="26"/>
      <c r="I340" s="27"/>
      <c r="J340" s="20">
        <f t="shared" si="16"/>
        <v>-9347761</v>
      </c>
      <c r="K340" s="29">
        <f t="shared" si="17"/>
        <v>0</v>
      </c>
      <c r="L340" s="21">
        <f t="shared" si="18"/>
        <v>-9347761</v>
      </c>
    </row>
    <row r="341" spans="3:12" x14ac:dyDescent="0.2">
      <c r="C341" s="17" t="s">
        <v>118</v>
      </c>
      <c r="D341" s="32">
        <v>29765</v>
      </c>
      <c r="E341" s="15">
        <v>37256</v>
      </c>
      <c r="F341" s="25"/>
      <c r="G341" s="26"/>
      <c r="H341" s="26">
        <v>-10490601</v>
      </c>
      <c r="I341" s="27"/>
      <c r="J341" s="20">
        <f t="shared" si="16"/>
        <v>-10490601</v>
      </c>
      <c r="K341" s="29">
        <f t="shared" si="17"/>
        <v>0</v>
      </c>
      <c r="L341" s="21">
        <f t="shared" si="18"/>
        <v>-10490601</v>
      </c>
    </row>
    <row r="342" spans="3:12" x14ac:dyDescent="0.2">
      <c r="C342" s="17" t="s">
        <v>312</v>
      </c>
      <c r="D342" s="32">
        <v>2818</v>
      </c>
      <c r="E342" s="15">
        <v>37228</v>
      </c>
      <c r="F342" s="25">
        <v>-11260315</v>
      </c>
      <c r="G342" s="26"/>
      <c r="H342" s="26"/>
      <c r="I342" s="27"/>
      <c r="J342" s="20">
        <f t="shared" si="16"/>
        <v>-11260315</v>
      </c>
      <c r="K342" s="29">
        <f t="shared" si="17"/>
        <v>0</v>
      </c>
      <c r="L342" s="21">
        <f t="shared" si="18"/>
        <v>-11260315</v>
      </c>
    </row>
    <row r="343" spans="3:12" x14ac:dyDescent="0.2">
      <c r="C343" s="17" t="s">
        <v>375</v>
      </c>
      <c r="D343" s="32">
        <v>68274</v>
      </c>
      <c r="E343" s="15">
        <v>37227</v>
      </c>
      <c r="F343" s="25">
        <v>-11733138</v>
      </c>
      <c r="G343" s="26">
        <v>-5170833</v>
      </c>
      <c r="H343" s="26"/>
      <c r="I343" s="27"/>
      <c r="J343" s="20">
        <f t="shared" si="16"/>
        <v>-11733138</v>
      </c>
      <c r="K343" s="29">
        <f t="shared" si="17"/>
        <v>-5170833</v>
      </c>
      <c r="L343" s="21">
        <f t="shared" si="18"/>
        <v>-16903971</v>
      </c>
    </row>
    <row r="344" spans="3:12" x14ac:dyDescent="0.2">
      <c r="C344" s="17" t="s">
        <v>146</v>
      </c>
      <c r="D344" s="32">
        <v>65334</v>
      </c>
      <c r="E344" s="15">
        <v>37228</v>
      </c>
      <c r="F344" s="25">
        <v>-12937382</v>
      </c>
      <c r="G344" s="26"/>
      <c r="H344" s="26">
        <v>1174013</v>
      </c>
      <c r="I344" s="27"/>
      <c r="J344" s="20">
        <f t="shared" si="16"/>
        <v>-11763369</v>
      </c>
      <c r="K344" s="29">
        <f t="shared" si="17"/>
        <v>0</v>
      </c>
      <c r="L344" s="21">
        <f t="shared" si="18"/>
        <v>-11763369</v>
      </c>
    </row>
    <row r="345" spans="3:12" x14ac:dyDescent="0.2">
      <c r="C345" s="17" t="s">
        <v>168</v>
      </c>
      <c r="D345" s="32">
        <v>84273</v>
      </c>
      <c r="E345" s="15">
        <v>37225</v>
      </c>
      <c r="F345" s="25">
        <v>-11802239</v>
      </c>
      <c r="G345" s="26">
        <v>-3470691</v>
      </c>
      <c r="H345" s="26"/>
      <c r="I345" s="27"/>
      <c r="J345" s="20">
        <f t="shared" si="16"/>
        <v>-11802239</v>
      </c>
      <c r="K345" s="29">
        <f t="shared" si="17"/>
        <v>-3470691</v>
      </c>
      <c r="L345" s="21">
        <f t="shared" si="18"/>
        <v>-15272930</v>
      </c>
    </row>
    <row r="346" spans="3:12" x14ac:dyDescent="0.2">
      <c r="C346" s="17" t="s">
        <v>106</v>
      </c>
      <c r="D346" s="32">
        <v>26226</v>
      </c>
      <c r="E346" s="15">
        <v>37274</v>
      </c>
      <c r="F346" s="25">
        <v>-13343684</v>
      </c>
      <c r="G346" s="26"/>
      <c r="H346" s="26"/>
      <c r="I346" s="27"/>
      <c r="J346" s="20">
        <f t="shared" si="16"/>
        <v>-13343684</v>
      </c>
      <c r="K346" s="29">
        <f t="shared" si="17"/>
        <v>0</v>
      </c>
      <c r="L346" s="21">
        <f t="shared" si="18"/>
        <v>-13343684</v>
      </c>
    </row>
    <row r="347" spans="3:12" x14ac:dyDescent="0.2">
      <c r="C347" s="17" t="s">
        <v>148</v>
      </c>
      <c r="D347" s="32">
        <v>49298</v>
      </c>
      <c r="E347" s="15">
        <v>37223</v>
      </c>
      <c r="F347" s="25">
        <v>-13781739</v>
      </c>
      <c r="G347" s="26"/>
      <c r="H347" s="26">
        <v>-31040</v>
      </c>
      <c r="I347" s="27"/>
      <c r="J347" s="20">
        <f t="shared" si="16"/>
        <v>-13812779</v>
      </c>
      <c r="K347" s="29">
        <f t="shared" si="17"/>
        <v>0</v>
      </c>
      <c r="L347" s="21">
        <f t="shared" si="18"/>
        <v>-13812779</v>
      </c>
    </row>
    <row r="348" spans="3:12" x14ac:dyDescent="0.2">
      <c r="C348" s="17" t="s">
        <v>82</v>
      </c>
      <c r="D348" s="32">
        <v>93119</v>
      </c>
      <c r="E348" s="15">
        <v>37224</v>
      </c>
      <c r="F348" s="25">
        <v>-14331989</v>
      </c>
      <c r="G348" s="26">
        <v>2620832.5</v>
      </c>
      <c r="H348" s="26"/>
      <c r="I348" s="27"/>
      <c r="J348" s="20">
        <f t="shared" si="16"/>
        <v>-14331989</v>
      </c>
      <c r="K348" s="29">
        <f t="shared" si="17"/>
        <v>2620832.5</v>
      </c>
      <c r="L348" s="21">
        <f t="shared" si="18"/>
        <v>-11711156.5</v>
      </c>
    </row>
    <row r="349" spans="3:12" x14ac:dyDescent="0.2">
      <c r="C349" s="17" t="s">
        <v>88</v>
      </c>
      <c r="D349" s="32">
        <v>68856</v>
      </c>
      <c r="E349" s="15">
        <v>37229</v>
      </c>
      <c r="F349" s="25">
        <v>-15425025</v>
      </c>
      <c r="G349" s="26"/>
      <c r="H349" s="26">
        <v>5887</v>
      </c>
      <c r="I349" s="27"/>
      <c r="J349" s="20">
        <f t="shared" si="16"/>
        <v>-15419138</v>
      </c>
      <c r="K349" s="29">
        <f t="shared" si="17"/>
        <v>0</v>
      </c>
      <c r="L349" s="21">
        <f t="shared" si="18"/>
        <v>-15419138</v>
      </c>
    </row>
    <row r="350" spans="3:12" x14ac:dyDescent="0.2">
      <c r="C350" s="17" t="s">
        <v>335</v>
      </c>
      <c r="D350" s="32">
        <v>208</v>
      </c>
      <c r="E350" s="15">
        <v>37225</v>
      </c>
      <c r="F350" s="25">
        <v>-16685208</v>
      </c>
      <c r="G350" s="26">
        <v>-15000</v>
      </c>
      <c r="H350" s="26">
        <v>43471</v>
      </c>
      <c r="I350" s="27"/>
      <c r="J350" s="20">
        <f t="shared" si="16"/>
        <v>-16641737</v>
      </c>
      <c r="K350" s="29">
        <f t="shared" si="17"/>
        <v>-15000</v>
      </c>
      <c r="L350" s="21">
        <f t="shared" si="18"/>
        <v>-16656737</v>
      </c>
    </row>
    <row r="351" spans="3:12" x14ac:dyDescent="0.2">
      <c r="C351" s="17" t="s">
        <v>269</v>
      </c>
      <c r="D351" s="32">
        <v>58402</v>
      </c>
      <c r="E351" s="15">
        <v>37228</v>
      </c>
      <c r="F351" s="25">
        <v>-18028947</v>
      </c>
      <c r="G351" s="26"/>
      <c r="H351" s="26">
        <v>1181146</v>
      </c>
      <c r="I351" s="27"/>
      <c r="J351" s="20">
        <f t="shared" si="16"/>
        <v>-16847801</v>
      </c>
      <c r="K351" s="29">
        <f t="shared" si="17"/>
        <v>0</v>
      </c>
      <c r="L351" s="21">
        <f t="shared" si="18"/>
        <v>-16847801</v>
      </c>
    </row>
    <row r="352" spans="3:12" x14ac:dyDescent="0.2">
      <c r="C352" s="17" t="s">
        <v>188</v>
      </c>
      <c r="D352" s="32">
        <v>120</v>
      </c>
      <c r="E352" s="15">
        <v>37228</v>
      </c>
      <c r="F352" s="25">
        <v>-21756485</v>
      </c>
      <c r="G352" s="26"/>
      <c r="H352" s="26">
        <v>-1282</v>
      </c>
      <c r="I352" s="27"/>
      <c r="J352" s="20">
        <f t="shared" si="16"/>
        <v>-21757767</v>
      </c>
      <c r="K352" s="29">
        <f t="shared" si="17"/>
        <v>0</v>
      </c>
      <c r="L352" s="21">
        <f t="shared" si="18"/>
        <v>-21757767</v>
      </c>
    </row>
    <row r="353" spans="3:12" x14ac:dyDescent="0.2">
      <c r="C353" s="17" t="s">
        <v>26</v>
      </c>
      <c r="D353" s="32">
        <v>57399</v>
      </c>
      <c r="E353" s="15">
        <v>37228</v>
      </c>
      <c r="F353" s="25">
        <v>-30223324</v>
      </c>
      <c r="G353" s="26">
        <v>-1025192.06</v>
      </c>
      <c r="H353" s="26">
        <v>593277</v>
      </c>
      <c r="I353" s="27"/>
      <c r="J353" s="20">
        <f t="shared" si="16"/>
        <v>-29630047</v>
      </c>
      <c r="K353" s="29">
        <f t="shared" si="17"/>
        <v>-1025192.06</v>
      </c>
      <c r="L353" s="21">
        <f t="shared" si="18"/>
        <v>-30655239.059999999</v>
      </c>
    </row>
    <row r="354" spans="3:12" x14ac:dyDescent="0.2">
      <c r="C354" s="17" t="s">
        <v>174</v>
      </c>
      <c r="D354" s="32">
        <v>55109</v>
      </c>
      <c r="E354" s="15">
        <v>37228</v>
      </c>
      <c r="F354" s="25">
        <v>-31952362</v>
      </c>
      <c r="G354" s="26"/>
      <c r="H354" s="26">
        <v>177475</v>
      </c>
      <c r="I354" s="27"/>
      <c r="J354" s="20">
        <f t="shared" si="16"/>
        <v>-31774887</v>
      </c>
      <c r="K354" s="29">
        <f t="shared" si="17"/>
        <v>0</v>
      </c>
      <c r="L354" s="21">
        <f t="shared" si="18"/>
        <v>-31774887</v>
      </c>
    </row>
    <row r="355" spans="3:12" x14ac:dyDescent="0.2">
      <c r="C355" s="17" t="s">
        <v>120</v>
      </c>
      <c r="D355" s="32">
        <v>51129</v>
      </c>
      <c r="E355" s="15">
        <v>37244</v>
      </c>
      <c r="F355" s="25">
        <v>-34685463</v>
      </c>
      <c r="G355" s="26"/>
      <c r="H355" s="26"/>
      <c r="I355" s="27"/>
      <c r="J355" s="20">
        <f t="shared" si="16"/>
        <v>-34685463</v>
      </c>
      <c r="K355" s="29">
        <f t="shared" si="17"/>
        <v>0</v>
      </c>
      <c r="L355" s="21">
        <f t="shared" si="18"/>
        <v>-34685463</v>
      </c>
    </row>
    <row r="356" spans="3:12" x14ac:dyDescent="0.2">
      <c r="C356" s="17" t="s">
        <v>42</v>
      </c>
      <c r="D356" s="32">
        <v>11135</v>
      </c>
      <c r="E356" s="15">
        <v>37224</v>
      </c>
      <c r="F356" s="25">
        <v>-36186366</v>
      </c>
      <c r="G356" s="26">
        <v>-3556250</v>
      </c>
      <c r="H356" s="26">
        <v>1242079</v>
      </c>
      <c r="I356" s="27"/>
      <c r="J356" s="20">
        <f t="shared" si="16"/>
        <v>-34944287</v>
      </c>
      <c r="K356" s="29">
        <f t="shared" si="17"/>
        <v>-3556250</v>
      </c>
      <c r="L356" s="21">
        <f t="shared" si="18"/>
        <v>-38500537</v>
      </c>
    </row>
    <row r="357" spans="3:12" x14ac:dyDescent="0.2">
      <c r="C357" s="17" t="s">
        <v>253</v>
      </c>
      <c r="D357" s="32">
        <v>31699</v>
      </c>
      <c r="E357" s="15">
        <v>37259</v>
      </c>
      <c r="F357" s="25">
        <v>-41315871</v>
      </c>
      <c r="G357" s="26"/>
      <c r="H357" s="26">
        <v>-33556</v>
      </c>
      <c r="I357" s="27"/>
      <c r="J357" s="20">
        <f t="shared" si="16"/>
        <v>-41349427</v>
      </c>
      <c r="K357" s="29">
        <f t="shared" si="17"/>
        <v>0</v>
      </c>
      <c r="L357" s="21">
        <f t="shared" si="18"/>
        <v>-41349427</v>
      </c>
    </row>
    <row r="358" spans="3:12" x14ac:dyDescent="0.2">
      <c r="C358" s="17" t="s">
        <v>334</v>
      </c>
      <c r="D358" s="32">
        <v>63051</v>
      </c>
      <c r="E358" s="15">
        <v>37228</v>
      </c>
      <c r="F358" s="25">
        <v>-41994094</v>
      </c>
      <c r="G358" s="26"/>
      <c r="H358" s="26"/>
      <c r="I358" s="27"/>
      <c r="J358" s="20">
        <f t="shared" si="16"/>
        <v>-41994094</v>
      </c>
      <c r="K358" s="29">
        <f t="shared" si="17"/>
        <v>0</v>
      </c>
      <c r="L358" s="21">
        <f t="shared" si="18"/>
        <v>-41994094</v>
      </c>
    </row>
    <row r="359" spans="3:12" x14ac:dyDescent="0.2">
      <c r="C359" s="17" t="s">
        <v>89</v>
      </c>
      <c r="D359" s="32">
        <v>942</v>
      </c>
      <c r="E359" s="15">
        <v>37228</v>
      </c>
      <c r="F359" s="25">
        <v>-46850509</v>
      </c>
      <c r="G359" s="26"/>
      <c r="H359" s="26"/>
      <c r="I359" s="27"/>
      <c r="J359" s="20">
        <f t="shared" si="16"/>
        <v>-46850509</v>
      </c>
      <c r="K359" s="29">
        <f t="shared" si="17"/>
        <v>0</v>
      </c>
      <c r="L359" s="21">
        <f t="shared" si="18"/>
        <v>-46850509</v>
      </c>
    </row>
    <row r="360" spans="3:12" x14ac:dyDescent="0.2">
      <c r="C360" s="17" t="s">
        <v>114</v>
      </c>
      <c r="D360" s="32">
        <v>62708</v>
      </c>
      <c r="E360" s="15">
        <v>37228</v>
      </c>
      <c r="F360" s="25">
        <v>-51076511</v>
      </c>
      <c r="G360" s="26"/>
      <c r="H360" s="26"/>
      <c r="I360" s="27"/>
      <c r="J360" s="20">
        <f t="shared" si="16"/>
        <v>-51076511</v>
      </c>
      <c r="K360" s="29">
        <f t="shared" si="17"/>
        <v>0</v>
      </c>
      <c r="L360" s="21">
        <f t="shared" si="18"/>
        <v>-51076511</v>
      </c>
    </row>
    <row r="361" spans="3:12" x14ac:dyDescent="0.2">
      <c r="C361" s="17" t="s">
        <v>220</v>
      </c>
      <c r="D361" s="32">
        <v>56264</v>
      </c>
      <c r="E361" s="15">
        <v>37225</v>
      </c>
      <c r="F361" s="25">
        <v>-52642991</v>
      </c>
      <c r="G361" s="26">
        <v>46250</v>
      </c>
      <c r="H361" s="26">
        <v>-1339962</v>
      </c>
      <c r="I361" s="27">
        <v>89745</v>
      </c>
      <c r="J361" s="20">
        <f t="shared" si="16"/>
        <v>-53982953</v>
      </c>
      <c r="K361" s="29">
        <f t="shared" si="17"/>
        <v>135995</v>
      </c>
      <c r="L361" s="21">
        <f t="shared" si="18"/>
        <v>-53846958</v>
      </c>
    </row>
    <row r="362" spans="3:12" x14ac:dyDescent="0.2">
      <c r="C362" s="17" t="s">
        <v>50</v>
      </c>
      <c r="D362" s="32">
        <v>70526</v>
      </c>
      <c r="E362" s="15">
        <v>37225</v>
      </c>
      <c r="F362" s="25">
        <v>-55829885</v>
      </c>
      <c r="G362" s="26">
        <v>-8736635</v>
      </c>
      <c r="H362" s="26"/>
      <c r="I362" s="27"/>
      <c r="J362" s="20">
        <f t="shared" si="16"/>
        <v>-55829885</v>
      </c>
      <c r="K362" s="29">
        <f t="shared" si="17"/>
        <v>-8736635</v>
      </c>
      <c r="L362" s="21">
        <f t="shared" si="18"/>
        <v>-64566520</v>
      </c>
    </row>
    <row r="363" spans="3:12" x14ac:dyDescent="0.2">
      <c r="C363" s="17" t="s">
        <v>330</v>
      </c>
      <c r="D363" s="32">
        <v>34285</v>
      </c>
      <c r="E363" s="15">
        <v>37225</v>
      </c>
      <c r="F363" s="25"/>
      <c r="G363" s="26"/>
      <c r="H363" s="26">
        <v>-60812608</v>
      </c>
      <c r="I363" s="27"/>
      <c r="J363" s="20">
        <f t="shared" si="16"/>
        <v>-60812608</v>
      </c>
      <c r="K363" s="29">
        <f t="shared" si="17"/>
        <v>0</v>
      </c>
      <c r="L363" s="21">
        <f t="shared" si="18"/>
        <v>-60812608</v>
      </c>
    </row>
    <row r="364" spans="3:12" x14ac:dyDescent="0.2">
      <c r="C364" s="17" t="s">
        <v>198</v>
      </c>
      <c r="D364" s="32">
        <v>246</v>
      </c>
      <c r="E364" s="15">
        <v>37225</v>
      </c>
      <c r="F364" s="25">
        <v>-62444259</v>
      </c>
      <c r="G364" s="26"/>
      <c r="H364" s="26"/>
      <c r="I364" s="27"/>
      <c r="J364" s="20">
        <f t="shared" si="16"/>
        <v>-62444259</v>
      </c>
      <c r="K364" s="29">
        <f t="shared" si="17"/>
        <v>0</v>
      </c>
      <c r="L364" s="21">
        <f t="shared" si="18"/>
        <v>-62444259</v>
      </c>
    </row>
    <row r="365" spans="3:12" x14ac:dyDescent="0.2">
      <c r="C365" s="17" t="s">
        <v>270</v>
      </c>
      <c r="D365" s="32">
        <v>46709</v>
      </c>
      <c r="E365" s="15">
        <v>37228</v>
      </c>
      <c r="F365" s="25">
        <v>-65507917</v>
      </c>
      <c r="G365" s="26"/>
      <c r="H365" s="26">
        <v>112643</v>
      </c>
      <c r="I365" s="27"/>
      <c r="J365" s="20">
        <f t="shared" si="16"/>
        <v>-65395274</v>
      </c>
      <c r="K365" s="29">
        <f t="shared" si="17"/>
        <v>0</v>
      </c>
      <c r="L365" s="21">
        <f t="shared" si="18"/>
        <v>-65395274</v>
      </c>
    </row>
    <row r="366" spans="3:12" x14ac:dyDescent="0.2">
      <c r="C366" s="17" t="s">
        <v>381</v>
      </c>
      <c r="D366" s="32">
        <v>64245</v>
      </c>
      <c r="E366" s="15">
        <v>37228</v>
      </c>
      <c r="F366" s="25">
        <v>-215786875</v>
      </c>
      <c r="G366" s="26"/>
      <c r="H366" s="26">
        <v>-408610</v>
      </c>
      <c r="I366" s="27"/>
      <c r="J366" s="20">
        <f t="shared" si="16"/>
        <v>-216195485</v>
      </c>
      <c r="K366" s="29">
        <f t="shared" si="17"/>
        <v>0</v>
      </c>
      <c r="L366" s="21">
        <f t="shared" si="18"/>
        <v>-216195485</v>
      </c>
    </row>
    <row r="367" spans="3:12" x14ac:dyDescent="0.2">
      <c r="C367" s="17" t="s">
        <v>38</v>
      </c>
      <c r="D367" s="32">
        <v>51134</v>
      </c>
      <c r="E367" s="15">
        <v>37228</v>
      </c>
      <c r="F367" s="25">
        <v>14475076</v>
      </c>
      <c r="G367" s="26">
        <v>1003221</v>
      </c>
      <c r="H367" s="26">
        <v>-401667619</v>
      </c>
      <c r="I367" s="27"/>
      <c r="J367" s="20">
        <f t="shared" si="16"/>
        <v>-387192543</v>
      </c>
      <c r="K367" s="29">
        <f t="shared" si="17"/>
        <v>1003221</v>
      </c>
      <c r="L367" s="21">
        <f t="shared" si="18"/>
        <v>-386189322</v>
      </c>
    </row>
    <row r="368" spans="3:12" x14ac:dyDescent="0.2">
      <c r="C368" s="17" t="s">
        <v>142</v>
      </c>
      <c r="D368" s="32">
        <v>53350</v>
      </c>
      <c r="E368" s="15">
        <v>37226</v>
      </c>
      <c r="F368" s="25">
        <v>-449165302</v>
      </c>
      <c r="G368" s="26"/>
      <c r="H368" s="26">
        <v>-6980351</v>
      </c>
      <c r="I368" s="27">
        <v>-3045698</v>
      </c>
      <c r="J368" s="20">
        <f t="shared" si="16"/>
        <v>-456145653</v>
      </c>
      <c r="K368" s="29">
        <f t="shared" si="17"/>
        <v>-3045698</v>
      </c>
      <c r="L368" s="21">
        <f t="shared" si="18"/>
        <v>-459191351</v>
      </c>
    </row>
    <row r="369" spans="3:12" x14ac:dyDescent="0.2">
      <c r="C369" s="17" t="s">
        <v>206</v>
      </c>
      <c r="D369" s="32">
        <v>26712</v>
      </c>
      <c r="E369" s="15">
        <v>37224</v>
      </c>
      <c r="F369" s="25"/>
      <c r="G369" s="26"/>
      <c r="H369" s="26">
        <v>-1376262244</v>
      </c>
      <c r="I369" s="27"/>
      <c r="J369" s="20">
        <f t="shared" si="16"/>
        <v>-1376262244</v>
      </c>
      <c r="K369" s="29">
        <f t="shared" si="17"/>
        <v>0</v>
      </c>
      <c r="L369" s="21">
        <f t="shared" si="18"/>
        <v>-1376262244</v>
      </c>
    </row>
  </sheetData>
  <mergeCells count="1">
    <mergeCell ref="O18:S18"/>
  </mergeCells>
  <phoneticPr fontId="0" type="noConversion"/>
  <pageMargins left="0.75" right="0.75" top="1" bottom="1" header="0.5" footer="0.5"/>
  <pageSetup orientation="portrait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gcouch</dc:creator>
  <cp:lastModifiedBy>Felienne</cp:lastModifiedBy>
  <cp:lastPrinted>2002-04-02T21:12:56Z</cp:lastPrinted>
  <dcterms:created xsi:type="dcterms:W3CDTF">2002-04-02T18:02:48Z</dcterms:created>
  <dcterms:modified xsi:type="dcterms:W3CDTF">2014-09-03T12:26:16Z</dcterms:modified>
</cp:coreProperties>
</file>