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11280" windowHeight="6045" tabRatio="821" firstSheet="1" activeTab="3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152511" fullPrecision="0"/>
</workbook>
</file>

<file path=xl/calcChain.xml><?xml version="1.0" encoding="utf-8"?>
<calcChain xmlns="http://schemas.openxmlformats.org/spreadsheetml/2006/main">
  <c r="D4" i="8" l="1"/>
  <c r="B5" i="8"/>
  <c r="D5" i="8" s="1"/>
  <c r="B6" i="8"/>
  <c r="D6" i="8" s="1"/>
  <c r="B7" i="8"/>
  <c r="D7" i="8"/>
  <c r="B8" i="8"/>
  <c r="D8" i="8" s="1"/>
  <c r="B9" i="8"/>
  <c r="D9" i="8" s="1"/>
  <c r="B10" i="8"/>
  <c r="D10" i="8" s="1"/>
  <c r="B11" i="8"/>
  <c r="D11" i="8"/>
  <c r="B12" i="8"/>
  <c r="D12" i="8" s="1"/>
  <c r="B13" i="8"/>
  <c r="D13" i="8" s="1"/>
  <c r="B14" i="8"/>
  <c r="D14" i="8" s="1"/>
  <c r="H14" i="8"/>
  <c r="H70" i="8" s="1"/>
  <c r="B15" i="8"/>
  <c r="D15" i="8"/>
  <c r="B16" i="8"/>
  <c r="D16" i="8"/>
  <c r="B17" i="8"/>
  <c r="D17" i="8"/>
  <c r="B18" i="8"/>
  <c r="D18" i="8"/>
  <c r="B19" i="8"/>
  <c r="D19" i="8"/>
  <c r="B20" i="8"/>
  <c r="D20" i="8"/>
  <c r="B21" i="8"/>
  <c r="D21" i="8"/>
  <c r="H21" i="8"/>
  <c r="B22" i="8"/>
  <c r="D22" i="8"/>
  <c r="H22" i="8"/>
  <c r="B23" i="8"/>
  <c r="D23" i="8"/>
  <c r="B24" i="8"/>
  <c r="D24" i="8"/>
  <c r="B25" i="8"/>
  <c r="D25" i="8"/>
  <c r="B26" i="8"/>
  <c r="D26" i="8"/>
  <c r="B27" i="8"/>
  <c r="D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 s="1"/>
  <c r="B40" i="8"/>
  <c r="D40" i="8"/>
  <c r="B41" i="8"/>
  <c r="D41" i="8"/>
  <c r="B42" i="8"/>
  <c r="D42" i="8"/>
  <c r="B43" i="8"/>
  <c r="D43" i="8"/>
  <c r="H43" i="8"/>
  <c r="B44" i="8"/>
  <c r="D44" i="8" s="1"/>
  <c r="B45" i="8"/>
  <c r="D45" i="8"/>
  <c r="B46" i="8"/>
  <c r="D46" i="8" s="1"/>
  <c r="B47" i="8"/>
  <c r="D47" i="8" s="1"/>
  <c r="B48" i="8"/>
  <c r="D48" i="8" s="1"/>
  <c r="B49" i="8"/>
  <c r="D49" i="8"/>
  <c r="B50" i="8"/>
  <c r="D50" i="8" s="1"/>
  <c r="B51" i="8"/>
  <c r="D51" i="8" s="1"/>
  <c r="B52" i="8"/>
  <c r="D52" i="8" s="1"/>
  <c r="H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B60" i="8"/>
  <c r="D60" i="8"/>
  <c r="B61" i="8"/>
  <c r="D61" i="8"/>
  <c r="B62" i="8"/>
  <c r="D62" i="8"/>
  <c r="B63" i="8"/>
  <c r="D63" i="8"/>
  <c r="B64" i="8"/>
  <c r="D64" i="8"/>
  <c r="B65" i="8"/>
  <c r="D65" i="8"/>
  <c r="B66" i="8"/>
  <c r="D66" i="8"/>
  <c r="B67" i="8"/>
  <c r="D67" i="8"/>
  <c r="B68" i="8"/>
  <c r="D68" i="8"/>
  <c r="B69" i="8"/>
  <c r="D69" i="8"/>
  <c r="E70" i="8"/>
  <c r="F70" i="8"/>
  <c r="G70" i="8"/>
  <c r="B4" i="9"/>
  <c r="D4" i="9"/>
  <c r="B5" i="9"/>
  <c r="D5" i="9"/>
  <c r="B6" i="9"/>
  <c r="D6" i="9"/>
  <c r="B7" i="9"/>
  <c r="D7" i="9"/>
  <c r="D59" i="9" s="1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E59" i="9"/>
  <c r="E63" i="9" s="1"/>
  <c r="F59" i="9"/>
  <c r="E8" i="11" s="1"/>
  <c r="G59" i="9"/>
  <c r="H59" i="9"/>
  <c r="B4" i="10"/>
  <c r="D4" i="10"/>
  <c r="D60" i="10" s="1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E60" i="10"/>
  <c r="E64" i="10" s="1"/>
  <c r="F60" i="10"/>
  <c r="G60" i="10"/>
  <c r="H60" i="10"/>
  <c r="F8" i="11"/>
  <c r="D10" i="11"/>
  <c r="G8" i="11" l="1"/>
  <c r="E74" i="8"/>
  <c r="E75" i="8" s="1"/>
  <c r="E61" i="9" s="1"/>
  <c r="E64" i="9" s="1"/>
  <c r="E62" i="10" s="1"/>
  <c r="E65" i="10" s="1"/>
  <c r="E9" i="11"/>
  <c r="E10" i="11" s="1"/>
  <c r="E11" i="11"/>
  <c r="F20" i="11" s="1"/>
  <c r="F22" i="11" s="1"/>
  <c r="D70" i="8"/>
  <c r="C8" i="11" s="1"/>
  <c r="F9" i="11"/>
  <c r="F10" i="11" s="1"/>
  <c r="G9" i="11" l="1"/>
  <c r="G10" i="11" s="1"/>
  <c r="C14" i="11"/>
  <c r="C10" i="11"/>
  <c r="C11" i="11" s="1"/>
  <c r="C15" i="11"/>
  <c r="C16" i="11" l="1"/>
  <c r="D16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<sst xmlns="http://schemas.openxmlformats.org/spreadsheetml/2006/main" count="63" uniqueCount="40">
  <si>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</si>
  <si>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</si>
  <si>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</si>
  <si>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</si>
  <si>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</si>
  <si>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</si>
  <si>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</si>
  <si>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</si>
  <si>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</si>
  <si>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</si>
  <si>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</si>
  <si>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</si>
  <si>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</si>
  <si>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</si>
  <si>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</si>
  <si>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</si>
  <si>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</si>
  <si>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</si>
  <si>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</si>
  <si>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</si>
  <si>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</si>
  <si>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</si>
  <si>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</si>
  <si>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</si>
  <si>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</si>
  <si>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</si>
  <si>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</si>
  <si>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</si>
  <si>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</si>
  <si>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</si>
  <si>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</si>
  <si>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</si>
  <si>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</si>
  <si>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</si>
  <si>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 xml:space="preserve"> MONTH BEGINNING TANK INVENTORY</t>
  </si>
  <si>
    <t>(AS STRAPPED BY PLANT)</t>
  </si>
  <si>
    <t>?</t>
  </si>
  <si>
    <t>Current Month Ordered</t>
  </si>
  <si>
    <t>pending from previous month</t>
  </si>
  <si>
    <t>remaining CITGO not available and will be credited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</si>
</sst>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2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sz val="8"/>
      <color indexed="8"/>
      <name val="CG Times (W1)"/>
      <family val="1"/>
    </font>
    <font>
      <b/>
      <sz val="11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sz val="11"/>
      <color indexed="48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7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8" xfId="0" applyFont="1" applyFill="1" applyBorder="1"/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9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10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10" xfId="0" applyNumberFormat="1" applyFont="1" applyFill="1" applyBorder="1" applyAlignment="1" applyProtection="1">
      <alignment horizontal="center"/>
      <protection locked="0"/>
    </xf>
    <xf numFmtId="0" fontId="14" fillId="5" borderId="11" xfId="0" applyFont="1" applyFill="1" applyBorder="1" applyProtection="1">
      <protection locked="0"/>
    </xf>
    <xf numFmtId="0" fontId="14" fillId="5" borderId="12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9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10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5" fillId="5" borderId="13" xfId="0" applyFont="1" applyFill="1" applyBorder="1" applyAlignment="1">
      <alignment horizontal="center" vertical="center"/>
    </xf>
    <xf numFmtId="37" fontId="26" fillId="5" borderId="14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5" xfId="0" applyFont="1" applyFill="1" applyBorder="1"/>
    <xf numFmtId="37" fontId="28" fillId="5" borderId="16" xfId="0" applyNumberFormat="1" applyFont="1" applyFill="1" applyBorder="1" applyAlignment="1" applyProtection="1">
      <alignment horizontal="center" vertical="center"/>
      <protection locked="0"/>
    </xf>
    <xf numFmtId="0" fontId="30" fillId="5" borderId="17" xfId="0" applyFont="1" applyFill="1" applyBorder="1" applyAlignment="1">
      <alignment horizontal="right" vertical="top"/>
    </xf>
    <xf numFmtId="37" fontId="30" fillId="5" borderId="18" xfId="0" applyNumberFormat="1" applyFont="1" applyFill="1" applyBorder="1" applyAlignment="1">
      <alignment horizontal="center" vertical="top"/>
    </xf>
    <xf numFmtId="37" fontId="30" fillId="5" borderId="19" xfId="0" applyNumberFormat="1" applyFont="1" applyFill="1" applyBorder="1" applyAlignment="1">
      <alignment horizontal="center" vertical="top"/>
    </xf>
    <xf numFmtId="37" fontId="25" fillId="5" borderId="19" xfId="0" applyNumberFormat="1" applyFont="1" applyFill="1" applyBorder="1" applyAlignment="1">
      <alignment horizontal="center" vertical="top"/>
    </xf>
    <xf numFmtId="37" fontId="25" fillId="5" borderId="20" xfId="0" applyNumberFormat="1" applyFont="1" applyFill="1" applyBorder="1" applyAlignment="1">
      <alignment horizontal="center" vertical="top"/>
    </xf>
    <xf numFmtId="37" fontId="30" fillId="5" borderId="20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8" fontId="28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11" xfId="0" applyNumberFormat="1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Border="1" applyAlignment="1">
      <alignment horizontal="center" vertical="center"/>
    </xf>
    <xf numFmtId="37" fontId="9" fillId="5" borderId="3" xfId="0" applyNumberFormat="1" applyFont="1" applyFill="1" applyBorder="1" applyAlignment="1">
      <alignment horizontal="center" vertical="center"/>
    </xf>
    <xf numFmtId="37" fontId="9" fillId="5" borderId="3" xfId="1" applyNumberFormat="1" applyFont="1" applyFill="1" applyBorder="1" applyAlignment="1" applyProtection="1">
      <alignment horizontal="center" vertical="center"/>
      <protection locked="0"/>
    </xf>
    <xf numFmtId="37" fontId="31" fillId="5" borderId="3" xfId="1" applyNumberFormat="1" applyFont="1" applyFill="1" applyBorder="1" applyAlignment="1" applyProtection="1">
      <alignment horizontal="center" vertical="center"/>
      <protection locked="0"/>
    </xf>
    <xf numFmtId="37" fontId="31" fillId="5" borderId="15" xfId="1" applyNumberFormat="1" applyFont="1" applyFill="1" applyBorder="1" applyAlignment="1" applyProtection="1">
      <alignment horizontal="center" vertical="center"/>
      <protection locked="0"/>
    </xf>
    <xf numFmtId="37" fontId="10" fillId="5" borderId="0" xfId="0" applyNumberFormat="1" applyFont="1" applyFill="1" applyBorder="1" applyAlignment="1" applyProtection="1">
      <alignment horizontal="center" vertical="top"/>
      <protection locked="0"/>
    </xf>
    <xf numFmtId="164" fontId="4" fillId="0" borderId="0" xfId="0" applyNumberFormat="1" applyFont="1" applyAlignment="1">
      <alignment horizontal="center" vertical="center"/>
    </xf>
    <xf numFmtId="0" fontId="15" fillId="5" borderId="11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37" fontId="30" fillId="5" borderId="19" xfId="0" applyNumberFormat="1" applyFont="1" applyFill="1" applyBorder="1" applyAlignment="1">
      <alignment horizontal="center" vertical="top"/>
    </xf>
    <xf numFmtId="37" fontId="11" fillId="5" borderId="14" xfId="0" applyNumberFormat="1" applyFont="1" applyFill="1" applyBorder="1" applyAlignment="1" applyProtection="1">
      <alignment horizontal="center" vertical="center"/>
      <protection locked="0"/>
    </xf>
    <xf numFmtId="37" fontId="11" fillId="5" borderId="21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5"/>
  <sheetViews>
    <sheetView zoomScale="82"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C68" sqref="C68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6" t="s">
        <v>33</v>
      </c>
      <c r="B1" s="96"/>
      <c r="C1" s="96"/>
      <c r="D1" s="96"/>
      <c r="E1" s="96"/>
      <c r="F1" s="96"/>
      <c r="G1" s="96"/>
      <c r="H1" s="96"/>
      <c r="I1" s="96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71">
        <v>28373776</v>
      </c>
      <c r="C4" s="51">
        <v>28381337</v>
      </c>
      <c r="D4" s="6">
        <f t="shared" ref="D4:D69" si="0">IF(C4&gt;1,C4-B4,0)</f>
        <v>7561</v>
      </c>
      <c r="E4" s="57"/>
      <c r="F4" s="55"/>
      <c r="G4" s="55">
        <v>7601</v>
      </c>
      <c r="H4" s="55"/>
      <c r="I4" s="55"/>
    </row>
    <row r="5" spans="1:9">
      <c r="A5" s="53"/>
      <c r="B5" s="6">
        <f>C4</f>
        <v>28381337</v>
      </c>
      <c r="C5" s="51">
        <v>28388888</v>
      </c>
      <c r="D5" s="6">
        <f t="shared" si="0"/>
        <v>7551</v>
      </c>
      <c r="E5" s="57"/>
      <c r="F5" s="55"/>
      <c r="G5" s="55">
        <v>7601</v>
      </c>
      <c r="H5" s="55"/>
      <c r="I5" s="55"/>
    </row>
    <row r="6" spans="1:9">
      <c r="A6" s="53"/>
      <c r="B6" s="6">
        <f t="shared" ref="B6:B69" si="1">C5</f>
        <v>28388888</v>
      </c>
      <c r="C6" s="51">
        <v>28396349</v>
      </c>
      <c r="D6" s="6">
        <f t="shared" si="0"/>
        <v>7461</v>
      </c>
      <c r="E6" s="57"/>
      <c r="F6" s="55">
        <v>7500</v>
      </c>
      <c r="G6" s="55"/>
      <c r="H6" s="55"/>
      <c r="I6" s="55"/>
    </row>
    <row r="7" spans="1:9">
      <c r="A7" s="53"/>
      <c r="B7" s="6">
        <f t="shared" si="1"/>
        <v>28396349</v>
      </c>
      <c r="C7" s="51">
        <v>28403830</v>
      </c>
      <c r="D7" s="6">
        <f t="shared" si="0"/>
        <v>7481</v>
      </c>
      <c r="E7" s="57"/>
      <c r="F7" s="55">
        <v>7502</v>
      </c>
      <c r="G7" s="55"/>
      <c r="H7" s="55"/>
      <c r="I7" s="55"/>
    </row>
    <row r="8" spans="1:9">
      <c r="A8" s="53"/>
      <c r="B8" s="6">
        <f t="shared" si="1"/>
        <v>28403830</v>
      </c>
      <c r="C8" s="51">
        <v>28411381</v>
      </c>
      <c r="D8" s="6">
        <f t="shared" si="0"/>
        <v>7551</v>
      </c>
      <c r="E8" s="57"/>
      <c r="F8" s="55"/>
      <c r="G8" s="55">
        <v>7600</v>
      </c>
      <c r="H8" s="55"/>
      <c r="I8" s="55"/>
    </row>
    <row r="9" spans="1:9">
      <c r="A9" s="53"/>
      <c r="B9" s="6">
        <f t="shared" si="1"/>
        <v>28411381</v>
      </c>
      <c r="C9" s="51">
        <v>28418825</v>
      </c>
      <c r="D9" s="6">
        <f t="shared" si="0"/>
        <v>7444</v>
      </c>
      <c r="E9" s="57"/>
      <c r="F9" s="55">
        <v>7505</v>
      </c>
      <c r="G9" s="55"/>
      <c r="H9" s="55"/>
      <c r="I9" s="55"/>
    </row>
    <row r="10" spans="1:9">
      <c r="A10" s="53"/>
      <c r="B10" s="6">
        <f t="shared" si="1"/>
        <v>28418825</v>
      </c>
      <c r="C10" s="51">
        <v>28426390</v>
      </c>
      <c r="D10" s="6">
        <f t="shared" si="0"/>
        <v>7565</v>
      </c>
      <c r="E10" s="57"/>
      <c r="F10" s="55"/>
      <c r="G10" s="55">
        <v>7602</v>
      </c>
      <c r="H10" s="55"/>
      <c r="I10" s="55"/>
    </row>
    <row r="11" spans="1:9">
      <c r="A11" s="53"/>
      <c r="B11" s="6">
        <f t="shared" si="1"/>
        <v>28426390</v>
      </c>
      <c r="C11" s="51">
        <v>28433842</v>
      </c>
      <c r="D11" s="6">
        <f t="shared" si="0"/>
        <v>7452</v>
      </c>
      <c r="E11" s="57"/>
      <c r="F11" s="55"/>
      <c r="G11" s="55"/>
      <c r="H11" s="55">
        <v>7502</v>
      </c>
      <c r="I11" s="55"/>
    </row>
    <row r="12" spans="1:9">
      <c r="A12" s="53"/>
      <c r="B12" s="6">
        <f t="shared" si="1"/>
        <v>28433842</v>
      </c>
      <c r="C12" s="51">
        <v>28441281</v>
      </c>
      <c r="D12" s="6">
        <f t="shared" si="0"/>
        <v>7439</v>
      </c>
      <c r="E12" s="57"/>
      <c r="F12" s="55">
        <v>7505</v>
      </c>
      <c r="G12" s="55"/>
      <c r="H12" s="55"/>
      <c r="I12" s="55"/>
    </row>
    <row r="13" spans="1:9">
      <c r="A13" s="53"/>
      <c r="B13" s="6">
        <f t="shared" si="1"/>
        <v>28441281</v>
      </c>
      <c r="C13" s="51">
        <v>28448732</v>
      </c>
      <c r="D13" s="6">
        <f t="shared" si="0"/>
        <v>7451</v>
      </c>
      <c r="E13" s="57"/>
      <c r="F13" s="55"/>
      <c r="G13" s="55"/>
      <c r="H13" s="55">
        <v>7502</v>
      </c>
      <c r="I13" s="55"/>
    </row>
    <row r="14" spans="1:9">
      <c r="A14" s="53"/>
      <c r="B14" s="6">
        <f t="shared" si="1"/>
        <v>28448732</v>
      </c>
      <c r="C14" s="51">
        <v>28471115</v>
      </c>
      <c r="D14" s="6">
        <f t="shared" si="0"/>
        <v>22383</v>
      </c>
      <c r="E14" s="57"/>
      <c r="F14" s="55"/>
      <c r="G14" s="55"/>
      <c r="H14" s="55">
        <f>7501+7501+7501</f>
        <v>22503</v>
      </c>
      <c r="I14" s="55"/>
    </row>
    <row r="15" spans="1:9">
      <c r="A15" s="53"/>
      <c r="B15" s="6">
        <f t="shared" si="1"/>
        <v>28471115</v>
      </c>
      <c r="C15" s="51">
        <v>28478543</v>
      </c>
      <c r="D15" s="6">
        <f t="shared" si="0"/>
        <v>7428</v>
      </c>
      <c r="E15" s="57"/>
      <c r="F15" s="55"/>
      <c r="G15" s="55"/>
      <c r="H15" s="55">
        <v>7501</v>
      </c>
      <c r="I15" s="55"/>
    </row>
    <row r="16" spans="1:9">
      <c r="A16" s="53"/>
      <c r="B16" s="6">
        <f t="shared" si="1"/>
        <v>28478543</v>
      </c>
      <c r="C16" s="51">
        <v>28485992</v>
      </c>
      <c r="D16" s="6">
        <f t="shared" si="0"/>
        <v>7449</v>
      </c>
      <c r="E16" s="57"/>
      <c r="F16" s="55"/>
      <c r="G16" s="55"/>
      <c r="H16" s="55">
        <v>7501</v>
      </c>
      <c r="I16" s="55"/>
    </row>
    <row r="17" spans="1:9">
      <c r="A17" s="53"/>
      <c r="B17" s="6">
        <f t="shared" si="1"/>
        <v>28485992</v>
      </c>
      <c r="C17" s="51">
        <v>28493432</v>
      </c>
      <c r="D17" s="6">
        <f t="shared" si="0"/>
        <v>7440</v>
      </c>
      <c r="E17" s="57"/>
      <c r="F17" s="55"/>
      <c r="G17" s="55"/>
      <c r="H17" s="55">
        <v>7502</v>
      </c>
      <c r="I17" s="55"/>
    </row>
    <row r="18" spans="1:9">
      <c r="A18" s="53"/>
      <c r="B18" s="6">
        <f t="shared" si="1"/>
        <v>28493432</v>
      </c>
      <c r="C18" s="51">
        <v>28500888</v>
      </c>
      <c r="D18" s="6">
        <f t="shared" si="0"/>
        <v>7456</v>
      </c>
      <c r="E18" s="57"/>
      <c r="F18" s="55"/>
      <c r="G18" s="55"/>
      <c r="H18" s="55">
        <v>7502</v>
      </c>
      <c r="I18" s="55"/>
    </row>
    <row r="19" spans="1:9">
      <c r="A19" s="53"/>
      <c r="B19" s="6">
        <f t="shared" si="1"/>
        <v>28500888</v>
      </c>
      <c r="C19" s="51">
        <v>28508324</v>
      </c>
      <c r="D19" s="6">
        <f t="shared" si="0"/>
        <v>7436</v>
      </c>
      <c r="E19" s="57"/>
      <c r="F19" s="55"/>
      <c r="G19" s="55"/>
      <c r="H19" s="55">
        <v>7501</v>
      </c>
      <c r="I19" s="55"/>
    </row>
    <row r="20" spans="1:9">
      <c r="A20" s="53"/>
      <c r="B20" s="6">
        <f t="shared" si="1"/>
        <v>28508324</v>
      </c>
      <c r="C20" s="51">
        <v>28515769</v>
      </c>
      <c r="D20" s="6">
        <f t="shared" si="0"/>
        <v>7445</v>
      </c>
      <c r="E20" s="57"/>
      <c r="F20" s="55"/>
      <c r="G20" s="55"/>
      <c r="H20" s="55">
        <v>7502</v>
      </c>
      <c r="I20" s="55"/>
    </row>
    <row r="21" spans="1:9">
      <c r="A21" s="53"/>
      <c r="B21" s="6">
        <f t="shared" si="1"/>
        <v>28515769</v>
      </c>
      <c r="C21" s="51">
        <v>28530658</v>
      </c>
      <c r="D21" s="6">
        <f t="shared" si="0"/>
        <v>14889</v>
      </c>
      <c r="E21" s="57"/>
      <c r="F21" s="55"/>
      <c r="G21" s="55"/>
      <c r="H21" s="55">
        <f>7502+7502</f>
        <v>15004</v>
      </c>
      <c r="I21" s="55"/>
    </row>
    <row r="22" spans="1:9">
      <c r="A22" s="53"/>
      <c r="B22" s="6">
        <f t="shared" si="1"/>
        <v>28530658</v>
      </c>
      <c r="C22" s="51">
        <v>28552961</v>
      </c>
      <c r="D22" s="6">
        <f t="shared" si="0"/>
        <v>22303</v>
      </c>
      <c r="E22" s="57"/>
      <c r="F22" s="55"/>
      <c r="G22" s="55"/>
      <c r="H22" s="55">
        <f>7501+7501+7502</f>
        <v>22504</v>
      </c>
      <c r="I22" s="55"/>
    </row>
    <row r="23" spans="1:9">
      <c r="A23" s="53"/>
      <c r="B23" s="6">
        <f t="shared" si="1"/>
        <v>28552961</v>
      </c>
      <c r="C23" s="51">
        <v>28560411</v>
      </c>
      <c r="D23" s="6">
        <f t="shared" si="0"/>
        <v>7450</v>
      </c>
      <c r="E23" s="57"/>
      <c r="F23" s="55"/>
      <c r="G23" s="55"/>
      <c r="H23" s="55">
        <v>7501</v>
      </c>
      <c r="I23" s="55"/>
    </row>
    <row r="24" spans="1:9">
      <c r="A24" s="53"/>
      <c r="B24" s="6">
        <f t="shared" si="1"/>
        <v>28560411</v>
      </c>
      <c r="C24" s="51">
        <v>28567865</v>
      </c>
      <c r="D24" s="6">
        <f t="shared" si="0"/>
        <v>7454</v>
      </c>
      <c r="E24" s="57"/>
      <c r="F24" s="55"/>
      <c r="G24" s="55"/>
      <c r="H24" s="55">
        <v>7501</v>
      </c>
      <c r="I24" s="55"/>
    </row>
    <row r="25" spans="1:9">
      <c r="A25" s="53"/>
      <c r="B25" s="6">
        <f t="shared" si="1"/>
        <v>28567865</v>
      </c>
      <c r="C25" s="51">
        <v>28575324</v>
      </c>
      <c r="D25" s="6">
        <f t="shared" si="0"/>
        <v>7459</v>
      </c>
      <c r="E25" s="57"/>
      <c r="F25" s="55"/>
      <c r="G25" s="55"/>
      <c r="H25" s="55">
        <v>7501</v>
      </c>
      <c r="I25" s="55"/>
    </row>
    <row r="26" spans="1:9">
      <c r="A26" s="53"/>
      <c r="B26" s="6">
        <f t="shared" si="1"/>
        <v>28575324</v>
      </c>
      <c r="C26" s="51">
        <v>28582766</v>
      </c>
      <c r="D26" s="6">
        <f t="shared" si="0"/>
        <v>7442</v>
      </c>
      <c r="E26" s="57"/>
      <c r="F26" s="55"/>
      <c r="G26" s="55"/>
      <c r="H26" s="55">
        <v>7501</v>
      </c>
      <c r="I26" s="55"/>
    </row>
    <row r="27" spans="1:9">
      <c r="A27" s="53"/>
      <c r="B27" s="6">
        <f t="shared" si="1"/>
        <v>28582766</v>
      </c>
      <c r="C27" s="51">
        <v>28590199</v>
      </c>
      <c r="D27" s="6">
        <f t="shared" si="0"/>
        <v>7433</v>
      </c>
      <c r="E27" s="57"/>
      <c r="F27" s="55"/>
      <c r="G27" s="55"/>
      <c r="H27" s="55">
        <v>7501</v>
      </c>
      <c r="I27" s="55"/>
    </row>
    <row r="28" spans="1:9">
      <c r="A28" s="53"/>
      <c r="B28" s="6">
        <f t="shared" si="1"/>
        <v>28590199</v>
      </c>
      <c r="C28" s="51">
        <v>28597650</v>
      </c>
      <c r="D28" s="6">
        <f t="shared" si="0"/>
        <v>7451</v>
      </c>
      <c r="E28" s="57"/>
      <c r="F28" s="55"/>
      <c r="G28" s="55"/>
      <c r="H28" s="55">
        <v>7510</v>
      </c>
      <c r="I28" s="55"/>
    </row>
    <row r="29" spans="1:9">
      <c r="A29" s="53"/>
      <c r="B29" s="6">
        <f>C28</f>
        <v>28597650</v>
      </c>
      <c r="C29" s="51">
        <v>28605192</v>
      </c>
      <c r="D29" s="6">
        <f t="shared" si="0"/>
        <v>7542</v>
      </c>
      <c r="E29" s="57"/>
      <c r="F29" s="55"/>
      <c r="G29" s="55">
        <v>7601</v>
      </c>
      <c r="H29" s="55"/>
      <c r="I29" s="55"/>
    </row>
    <row r="30" spans="1:9">
      <c r="A30" s="53"/>
      <c r="B30" s="6">
        <f>C29</f>
        <v>28605192</v>
      </c>
      <c r="C30" s="51">
        <v>28612647</v>
      </c>
      <c r="D30" s="6">
        <f t="shared" si="0"/>
        <v>7455</v>
      </c>
      <c r="E30" s="57"/>
      <c r="F30" s="55"/>
      <c r="G30" s="55"/>
      <c r="H30" s="55">
        <v>7501</v>
      </c>
      <c r="I30" s="55"/>
    </row>
    <row r="31" spans="1:9">
      <c r="A31" s="53"/>
      <c r="B31" s="6">
        <f t="shared" ref="B31:B42" si="2">C30</f>
        <v>28612647</v>
      </c>
      <c r="C31" s="51">
        <v>28620106</v>
      </c>
      <c r="D31" s="6">
        <f t="shared" si="0"/>
        <v>7459</v>
      </c>
      <c r="E31" s="57"/>
      <c r="F31" s="55"/>
      <c r="G31" s="55">
        <v>7502</v>
      </c>
      <c r="H31" s="55"/>
      <c r="I31" s="55"/>
    </row>
    <row r="32" spans="1:9">
      <c r="A32" s="53"/>
      <c r="B32" s="6">
        <f t="shared" si="2"/>
        <v>28620106</v>
      </c>
      <c r="C32" s="51">
        <v>28627568</v>
      </c>
      <c r="D32" s="6">
        <f t="shared" si="0"/>
        <v>7462</v>
      </c>
      <c r="E32" s="57"/>
      <c r="F32" s="55"/>
      <c r="G32" s="55"/>
      <c r="H32" s="55">
        <v>7501</v>
      </c>
      <c r="I32" s="55"/>
    </row>
    <row r="33" spans="1:9">
      <c r="A33" s="53"/>
      <c r="B33" s="6">
        <f t="shared" si="2"/>
        <v>28627568</v>
      </c>
      <c r="C33" s="51">
        <v>28635128</v>
      </c>
      <c r="D33" s="6">
        <f t="shared" si="0"/>
        <v>7560</v>
      </c>
      <c r="E33" s="57"/>
      <c r="F33" s="55"/>
      <c r="G33" s="55">
        <v>7602</v>
      </c>
      <c r="H33" s="55"/>
      <c r="I33" s="55"/>
    </row>
    <row r="34" spans="1:9">
      <c r="A34" s="53"/>
      <c r="B34" s="6">
        <f t="shared" si="2"/>
        <v>28635128</v>
      </c>
      <c r="C34" s="51">
        <v>28642682</v>
      </c>
      <c r="D34" s="6">
        <f t="shared" si="0"/>
        <v>7554</v>
      </c>
      <c r="E34" s="57"/>
      <c r="F34" s="55"/>
      <c r="G34" s="55">
        <v>7601</v>
      </c>
      <c r="H34" s="55"/>
      <c r="I34" s="55"/>
    </row>
    <row r="35" spans="1:9">
      <c r="A35" s="53"/>
      <c r="B35" s="6">
        <f t="shared" si="2"/>
        <v>28642682</v>
      </c>
      <c r="C35" s="51">
        <v>28650139</v>
      </c>
      <c r="D35" s="6">
        <f t="shared" si="0"/>
        <v>7457</v>
      </c>
      <c r="E35" s="57"/>
      <c r="F35" s="55"/>
      <c r="G35" s="55"/>
      <c r="H35" s="55">
        <v>7502</v>
      </c>
      <c r="I35" s="55"/>
    </row>
    <row r="36" spans="1:9">
      <c r="A36" s="53"/>
      <c r="B36" s="6">
        <f t="shared" si="2"/>
        <v>28650139</v>
      </c>
      <c r="C36" s="51">
        <v>28657583</v>
      </c>
      <c r="D36" s="6">
        <f t="shared" si="0"/>
        <v>7444</v>
      </c>
      <c r="E36" s="57"/>
      <c r="F36" s="55"/>
      <c r="G36" s="55"/>
      <c r="H36" s="55">
        <v>7502</v>
      </c>
      <c r="I36" s="55"/>
    </row>
    <row r="37" spans="1:9">
      <c r="A37" s="53"/>
      <c r="B37" s="6">
        <f t="shared" si="2"/>
        <v>28657583</v>
      </c>
      <c r="C37" s="51">
        <v>28665025</v>
      </c>
      <c r="D37" s="6">
        <f t="shared" si="0"/>
        <v>7442</v>
      </c>
      <c r="E37" s="57"/>
      <c r="F37" s="55"/>
      <c r="G37" s="55"/>
      <c r="H37" s="55">
        <v>7501</v>
      </c>
      <c r="I37" s="55"/>
    </row>
    <row r="38" spans="1:9">
      <c r="A38" s="53"/>
      <c r="B38" s="6">
        <f t="shared" si="2"/>
        <v>28665025</v>
      </c>
      <c r="C38" s="51">
        <v>28672475</v>
      </c>
      <c r="D38" s="6">
        <f t="shared" si="0"/>
        <v>7450</v>
      </c>
      <c r="E38" s="57"/>
      <c r="F38" s="55"/>
      <c r="G38" s="55"/>
      <c r="H38" s="55">
        <v>7500</v>
      </c>
      <c r="I38" s="55"/>
    </row>
    <row r="39" spans="1:9">
      <c r="A39" s="53"/>
      <c r="B39" s="6">
        <f t="shared" si="2"/>
        <v>28672475</v>
      </c>
      <c r="C39" s="51">
        <v>28679938</v>
      </c>
      <c r="D39" s="6">
        <f t="shared" si="0"/>
        <v>7463</v>
      </c>
      <c r="E39" s="57"/>
      <c r="F39" s="55"/>
      <c r="G39" s="55"/>
      <c r="H39" s="55">
        <v>7501</v>
      </c>
      <c r="I39" s="55"/>
    </row>
    <row r="40" spans="1:9">
      <c r="A40" s="53"/>
      <c r="B40" s="6">
        <f t="shared" si="2"/>
        <v>28679938</v>
      </c>
      <c r="C40" s="51">
        <v>28687389</v>
      </c>
      <c r="D40" s="6">
        <f t="shared" si="0"/>
        <v>7451</v>
      </c>
      <c r="E40" s="57"/>
      <c r="F40" s="55"/>
      <c r="G40" s="55"/>
      <c r="H40" s="55">
        <v>7501</v>
      </c>
      <c r="I40" s="55"/>
    </row>
    <row r="41" spans="1:9">
      <c r="A41" s="53"/>
      <c r="B41" s="6">
        <f t="shared" si="2"/>
        <v>28687389</v>
      </c>
      <c r="C41" s="51">
        <v>28694834</v>
      </c>
      <c r="D41" s="6">
        <f t="shared" si="0"/>
        <v>7445</v>
      </c>
      <c r="E41" s="57"/>
      <c r="F41" s="55"/>
      <c r="G41" s="55"/>
      <c r="H41" s="55">
        <v>7501</v>
      </c>
      <c r="I41" s="55"/>
    </row>
    <row r="42" spans="1:9">
      <c r="A42" s="53"/>
      <c r="B42" s="6">
        <f t="shared" si="2"/>
        <v>28694834</v>
      </c>
      <c r="C42" s="51">
        <v>28702321</v>
      </c>
      <c r="D42" s="6">
        <f t="shared" si="0"/>
        <v>7487</v>
      </c>
      <c r="E42" s="57"/>
      <c r="F42" s="55"/>
      <c r="G42" s="55"/>
      <c r="H42" s="55">
        <v>7502</v>
      </c>
      <c r="I42" s="55"/>
    </row>
    <row r="43" spans="1:9">
      <c r="A43" s="53"/>
      <c r="B43" s="6">
        <f t="shared" ref="B43:B50" si="3">C42</f>
        <v>28702321</v>
      </c>
      <c r="C43" s="51">
        <v>28717244</v>
      </c>
      <c r="D43" s="6">
        <f t="shared" si="0"/>
        <v>14923</v>
      </c>
      <c r="E43" s="57"/>
      <c r="F43" s="55"/>
      <c r="G43" s="55"/>
      <c r="H43" s="55">
        <f>7500+7507</f>
        <v>15007</v>
      </c>
      <c r="I43" s="55"/>
    </row>
    <row r="44" spans="1:9">
      <c r="A44" s="53"/>
      <c r="B44" s="6">
        <f t="shared" si="3"/>
        <v>28717244</v>
      </c>
      <c r="C44" s="51">
        <v>28724686</v>
      </c>
      <c r="D44" s="6">
        <f t="shared" si="0"/>
        <v>7442</v>
      </c>
      <c r="E44" s="57"/>
      <c r="F44" s="55"/>
      <c r="G44" s="55"/>
      <c r="H44" s="55">
        <v>7502</v>
      </c>
      <c r="I44" s="55"/>
    </row>
    <row r="45" spans="1:9">
      <c r="A45" s="53"/>
      <c r="B45" s="6">
        <f t="shared" si="3"/>
        <v>28724686</v>
      </c>
      <c r="C45" s="51">
        <v>28732133</v>
      </c>
      <c r="D45" s="6">
        <f t="shared" si="0"/>
        <v>7447</v>
      </c>
      <c r="E45" s="57"/>
      <c r="F45" s="55"/>
      <c r="G45" s="55"/>
      <c r="H45" s="55">
        <v>7501</v>
      </c>
      <c r="I45" s="55"/>
    </row>
    <row r="46" spans="1:9">
      <c r="A46" s="53"/>
      <c r="B46" s="6">
        <f t="shared" si="3"/>
        <v>28732133</v>
      </c>
      <c r="C46" s="51">
        <v>28739587</v>
      </c>
      <c r="D46" s="6">
        <f t="shared" si="0"/>
        <v>7454</v>
      </c>
      <c r="E46" s="57"/>
      <c r="F46" s="55"/>
      <c r="G46" s="55"/>
      <c r="H46" s="55">
        <v>7501</v>
      </c>
      <c r="I46" s="55"/>
    </row>
    <row r="47" spans="1:9">
      <c r="A47" s="53"/>
      <c r="B47" s="6">
        <f t="shared" si="3"/>
        <v>28739587</v>
      </c>
      <c r="C47" s="51">
        <v>28747028</v>
      </c>
      <c r="D47" s="6">
        <f t="shared" si="0"/>
        <v>7441</v>
      </c>
      <c r="E47" s="57"/>
      <c r="F47" s="55"/>
      <c r="G47" s="55"/>
      <c r="H47" s="55">
        <v>7501</v>
      </c>
      <c r="I47" s="55"/>
    </row>
    <row r="48" spans="1:9">
      <c r="A48" s="53"/>
      <c r="B48" s="6">
        <f t="shared" si="3"/>
        <v>28747028</v>
      </c>
      <c r="C48" s="51">
        <v>28754486</v>
      </c>
      <c r="D48" s="6">
        <f t="shared" si="0"/>
        <v>7458</v>
      </c>
      <c r="E48" s="57"/>
      <c r="F48" s="55"/>
      <c r="G48" s="55"/>
      <c r="H48" s="55">
        <v>7504</v>
      </c>
      <c r="I48" s="55"/>
    </row>
    <row r="49" spans="1:9">
      <c r="A49" s="53"/>
      <c r="B49" s="6">
        <f t="shared" si="3"/>
        <v>28754486</v>
      </c>
      <c r="C49" s="51">
        <v>28761951</v>
      </c>
      <c r="D49" s="6">
        <f t="shared" si="0"/>
        <v>7465</v>
      </c>
      <c r="E49" s="57"/>
      <c r="F49" s="55"/>
      <c r="G49" s="55"/>
      <c r="H49" s="55">
        <v>7504</v>
      </c>
      <c r="I49" s="55"/>
    </row>
    <row r="50" spans="1:9">
      <c r="A50" s="53"/>
      <c r="B50" s="6">
        <f t="shared" si="3"/>
        <v>28761951</v>
      </c>
      <c r="C50" s="51">
        <v>28769395</v>
      </c>
      <c r="D50" s="6">
        <f t="shared" si="0"/>
        <v>7444</v>
      </c>
      <c r="E50" s="57"/>
      <c r="F50" s="55"/>
      <c r="G50" s="55"/>
      <c r="H50" s="55">
        <v>7501</v>
      </c>
      <c r="I50" s="55"/>
    </row>
    <row r="51" spans="1:9">
      <c r="A51" s="53"/>
      <c r="B51" s="6">
        <f>C50</f>
        <v>28769395</v>
      </c>
      <c r="C51" s="51">
        <v>28776838</v>
      </c>
      <c r="D51" s="6">
        <f t="shared" si="0"/>
        <v>7443</v>
      </c>
      <c r="E51" s="57"/>
      <c r="F51" s="55"/>
      <c r="G51" s="55"/>
      <c r="H51" s="55">
        <v>7502</v>
      </c>
      <c r="I51" s="55"/>
    </row>
    <row r="52" spans="1:9">
      <c r="A52" s="53"/>
      <c r="B52" s="6">
        <f>C51</f>
        <v>28776838</v>
      </c>
      <c r="C52" s="51">
        <v>28791738</v>
      </c>
      <c r="D52" s="6">
        <f t="shared" si="0"/>
        <v>14900</v>
      </c>
      <c r="E52" s="57"/>
      <c r="F52" s="55"/>
      <c r="G52" s="55"/>
      <c r="H52" s="55">
        <f>7501+7501</f>
        <v>15002</v>
      </c>
      <c r="I52" s="55"/>
    </row>
    <row r="53" spans="1:9">
      <c r="A53" s="53"/>
      <c r="B53" s="6">
        <f>C52</f>
        <v>28791738</v>
      </c>
      <c r="C53" s="51">
        <v>28799175</v>
      </c>
      <c r="D53" s="6">
        <f t="shared" si="0"/>
        <v>7437</v>
      </c>
      <c r="E53" s="57"/>
      <c r="F53" s="55"/>
      <c r="G53" s="55"/>
      <c r="H53" s="55">
        <v>7502</v>
      </c>
      <c r="I53" s="55"/>
    </row>
    <row r="54" spans="1:9">
      <c r="A54" s="53"/>
      <c r="B54" s="6">
        <f>C53</f>
        <v>28799175</v>
      </c>
      <c r="C54" s="51">
        <v>28806619</v>
      </c>
      <c r="D54" s="6">
        <f t="shared" si="0"/>
        <v>7444</v>
      </c>
      <c r="E54" s="57"/>
      <c r="F54" s="55"/>
      <c r="G54" s="55"/>
      <c r="H54" s="55">
        <v>7502</v>
      </c>
      <c r="I54" s="55"/>
    </row>
    <row r="55" spans="1:9">
      <c r="A55" s="53"/>
      <c r="B55" s="6">
        <f t="shared" si="1"/>
        <v>28806619</v>
      </c>
      <c r="C55" s="51">
        <v>28814080</v>
      </c>
      <c r="D55" s="6">
        <f t="shared" si="0"/>
        <v>7461</v>
      </c>
      <c r="E55" s="57"/>
      <c r="F55" s="55">
        <v>7500</v>
      </c>
      <c r="G55" s="55"/>
      <c r="H55" s="55"/>
      <c r="I55" s="55"/>
    </row>
    <row r="56" spans="1:9">
      <c r="A56" s="53"/>
      <c r="B56" s="6">
        <f t="shared" si="1"/>
        <v>28814080</v>
      </c>
      <c r="C56" s="51">
        <v>28821604</v>
      </c>
      <c r="D56" s="6">
        <f t="shared" si="0"/>
        <v>7524</v>
      </c>
      <c r="E56" s="57"/>
      <c r="F56" s="55"/>
      <c r="G56" s="55">
        <v>7601</v>
      </c>
      <c r="H56" s="55"/>
      <c r="I56" s="55"/>
    </row>
    <row r="57" spans="1:9">
      <c r="A57" s="53"/>
      <c r="B57" s="6">
        <f t="shared" si="1"/>
        <v>28821604</v>
      </c>
      <c r="C57" s="51">
        <v>28829167</v>
      </c>
      <c r="D57" s="6">
        <f t="shared" si="0"/>
        <v>7563</v>
      </c>
      <c r="E57" s="57"/>
      <c r="F57" s="55"/>
      <c r="G57" s="55">
        <v>7601</v>
      </c>
      <c r="H57" s="55"/>
      <c r="I57" s="55"/>
    </row>
    <row r="58" spans="1:9">
      <c r="A58" s="53"/>
      <c r="B58" s="6">
        <f t="shared" si="1"/>
        <v>28829167</v>
      </c>
      <c r="C58" s="51">
        <v>28836719</v>
      </c>
      <c r="D58" s="6">
        <f t="shared" si="0"/>
        <v>7552</v>
      </c>
      <c r="E58" s="57"/>
      <c r="F58" s="55"/>
      <c r="G58" s="55">
        <v>7601</v>
      </c>
      <c r="H58" s="55"/>
      <c r="I58" s="55"/>
    </row>
    <row r="59" spans="1:9">
      <c r="A59" s="53"/>
      <c r="B59" s="6">
        <f t="shared" si="1"/>
        <v>28836719</v>
      </c>
      <c r="C59" s="51">
        <v>28844273</v>
      </c>
      <c r="D59" s="6">
        <f t="shared" si="0"/>
        <v>7554</v>
      </c>
      <c r="E59" s="57"/>
      <c r="F59" s="55"/>
      <c r="G59" s="55">
        <v>7600</v>
      </c>
      <c r="H59" s="55"/>
      <c r="I59" s="55"/>
    </row>
    <row r="60" spans="1:9">
      <c r="A60" s="53"/>
      <c r="B60" s="6">
        <f t="shared" si="1"/>
        <v>28844273</v>
      </c>
      <c r="C60" s="51">
        <v>28851855</v>
      </c>
      <c r="D60" s="6">
        <f t="shared" si="0"/>
        <v>7582</v>
      </c>
      <c r="E60" s="57"/>
      <c r="F60" s="55"/>
      <c r="G60" s="55">
        <v>7601</v>
      </c>
      <c r="H60" s="55"/>
      <c r="I60" s="55"/>
    </row>
    <row r="61" spans="1:9">
      <c r="A61" s="53"/>
      <c r="B61" s="6">
        <f t="shared" si="1"/>
        <v>28851855</v>
      </c>
      <c r="C61" s="51">
        <v>28859429</v>
      </c>
      <c r="D61" s="6">
        <f t="shared" si="0"/>
        <v>7574</v>
      </c>
      <c r="E61" s="57"/>
      <c r="F61" s="55"/>
      <c r="G61" s="55">
        <v>7602</v>
      </c>
      <c r="H61" s="55"/>
      <c r="I61" s="55"/>
    </row>
    <row r="62" spans="1:9">
      <c r="A62" s="53"/>
      <c r="B62" s="6">
        <f t="shared" si="1"/>
        <v>28859429</v>
      </c>
      <c r="C62" s="51">
        <v>28867025</v>
      </c>
      <c r="D62" s="6">
        <f t="shared" si="0"/>
        <v>7596</v>
      </c>
      <c r="E62" s="57"/>
      <c r="F62" s="55"/>
      <c r="G62" s="55">
        <v>7603</v>
      </c>
      <c r="H62" s="55"/>
      <c r="I62" s="55"/>
    </row>
    <row r="63" spans="1:9">
      <c r="A63" s="53"/>
      <c r="B63" s="6">
        <f t="shared" si="1"/>
        <v>28867025</v>
      </c>
      <c r="C63" s="51">
        <v>28874513</v>
      </c>
      <c r="D63" s="6">
        <f t="shared" si="0"/>
        <v>7488</v>
      </c>
      <c r="E63" s="57"/>
      <c r="F63" s="55">
        <v>7508</v>
      </c>
      <c r="G63" s="55"/>
      <c r="H63" s="55"/>
      <c r="I63" s="55"/>
    </row>
    <row r="64" spans="1:9">
      <c r="A64" s="53"/>
      <c r="B64" s="6">
        <f t="shared" si="1"/>
        <v>28874513</v>
      </c>
      <c r="C64" s="51">
        <v>28882099</v>
      </c>
      <c r="D64" s="6">
        <f t="shared" si="0"/>
        <v>7586</v>
      </c>
      <c r="E64" s="57"/>
      <c r="F64" s="55"/>
      <c r="G64" s="55">
        <v>7602</v>
      </c>
      <c r="H64" s="55"/>
      <c r="I64" s="55"/>
    </row>
    <row r="65" spans="1:9">
      <c r="A65" s="53"/>
      <c r="B65" s="6">
        <f t="shared" si="1"/>
        <v>28882099</v>
      </c>
      <c r="C65" s="51">
        <v>28889553</v>
      </c>
      <c r="D65" s="6">
        <f t="shared" si="0"/>
        <v>7454</v>
      </c>
      <c r="E65" s="57"/>
      <c r="F65" s="55">
        <v>7499</v>
      </c>
      <c r="G65" s="55"/>
      <c r="H65" s="55"/>
      <c r="I65" s="55"/>
    </row>
    <row r="66" spans="1:9">
      <c r="A66" s="53"/>
      <c r="B66" s="6">
        <f t="shared" si="1"/>
        <v>28889553</v>
      </c>
      <c r="C66" s="51">
        <v>28897018</v>
      </c>
      <c r="D66" s="6">
        <f t="shared" si="0"/>
        <v>7465</v>
      </c>
      <c r="E66" s="57"/>
      <c r="F66" s="55">
        <v>7500</v>
      </c>
      <c r="G66" s="55"/>
      <c r="H66" s="55"/>
      <c r="I66" s="55"/>
    </row>
    <row r="67" spans="1:9">
      <c r="A67" s="53"/>
      <c r="B67" s="6">
        <f t="shared" si="1"/>
        <v>28897018</v>
      </c>
      <c r="C67" s="51">
        <v>28904472</v>
      </c>
      <c r="D67" s="6">
        <f t="shared" si="0"/>
        <v>7454</v>
      </c>
      <c r="E67" s="57"/>
      <c r="F67" s="55">
        <v>7500</v>
      </c>
      <c r="G67" s="55"/>
      <c r="H67" s="55"/>
      <c r="I67" s="55"/>
    </row>
    <row r="68" spans="1:9">
      <c r="A68" s="53"/>
      <c r="B68" s="6">
        <f t="shared" si="1"/>
        <v>28904472</v>
      </c>
      <c r="C68" s="51"/>
      <c r="D68" s="6">
        <f t="shared" si="0"/>
        <v>0</v>
      </c>
      <c r="E68" s="57"/>
      <c r="F68" s="55"/>
      <c r="G68" s="55"/>
      <c r="H68" s="55"/>
      <c r="I68" s="55"/>
    </row>
    <row r="69" spans="1:9">
      <c r="A69" s="53"/>
      <c r="B69" s="7">
        <f t="shared" si="1"/>
        <v>0</v>
      </c>
      <c r="C69" s="52"/>
      <c r="D69" s="7">
        <f t="shared" si="0"/>
        <v>0</v>
      </c>
      <c r="E69" s="58"/>
      <c r="F69" s="56"/>
      <c r="G69" s="56"/>
      <c r="H69" s="56"/>
      <c r="I69" s="56"/>
    </row>
    <row r="70" spans="1:9">
      <c r="D70" s="6">
        <f>SUM(D4:D69)</f>
        <v>530696</v>
      </c>
      <c r="E70" s="6">
        <f>SUM(E4:E69)</f>
        <v>0</v>
      </c>
      <c r="F70" s="6">
        <f>SUM(F4:F69)</f>
        <v>67519</v>
      </c>
      <c r="G70" s="6">
        <f>SUM(G4:G69)</f>
        <v>121521</v>
      </c>
      <c r="H70" s="6">
        <f>SUM(H4:H69)</f>
        <v>345080</v>
      </c>
    </row>
    <row r="72" spans="1:9" ht="15.6" customHeight="1">
      <c r="D72" s="15" t="s">
        <v>12</v>
      </c>
      <c r="E72" s="54">
        <v>583300</v>
      </c>
    </row>
    <row r="73" spans="1:9" ht="15.6" customHeight="1">
      <c r="D73" s="15" t="s">
        <v>32</v>
      </c>
      <c r="E73" s="54">
        <v>75000</v>
      </c>
      <c r="F73" s="10"/>
    </row>
    <row r="74" spans="1:9" ht="15.6" customHeight="1">
      <c r="D74" s="16" t="s">
        <v>4</v>
      </c>
      <c r="E74" s="9">
        <f>E70+F70+G70+H70</f>
        <v>534120</v>
      </c>
    </row>
    <row r="75" spans="1:9" ht="15.6" customHeight="1">
      <c r="D75" s="16" t="s">
        <v>7</v>
      </c>
      <c r="E75" s="8">
        <f>E72+E73-E74</f>
        <v>124180</v>
      </c>
    </row>
  </sheetData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6" t="s">
        <v>5</v>
      </c>
      <c r="B1" s="96"/>
      <c r="C1" s="96"/>
      <c r="D1" s="96"/>
      <c r="E1" s="96"/>
      <c r="F1" s="96"/>
      <c r="G1" s="96"/>
      <c r="H1" s="96"/>
      <c r="I1" s="96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3"/>
      <c r="B4" s="17">
        <f>'GELP OIL DELIVERY SHEET #1'!C69</f>
        <v>0</v>
      </c>
      <c r="C4" s="51"/>
      <c r="D4" s="6">
        <f t="shared" ref="D4:D58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 t="shared" ref="B5:B58" si="1"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2">C5</f>
        <v>0</v>
      </c>
      <c r="C6" s="51"/>
      <c r="D6" s="6">
        <f t="shared" ref="D6:D30" si="3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2"/>
        <v>0</v>
      </c>
      <c r="C7" s="51"/>
      <c r="D7" s="6">
        <f t="shared" si="3"/>
        <v>0</v>
      </c>
      <c r="E7" s="57"/>
      <c r="F7" s="55"/>
      <c r="G7" s="55"/>
      <c r="H7" s="55"/>
      <c r="I7" s="55"/>
    </row>
    <row r="8" spans="1:9">
      <c r="A8" s="53"/>
      <c r="B8" s="6">
        <f t="shared" si="2"/>
        <v>0</v>
      </c>
      <c r="C8" s="51"/>
      <c r="D8" s="6">
        <f t="shared" si="3"/>
        <v>0</v>
      </c>
      <c r="E8" s="57"/>
      <c r="F8" s="55"/>
      <c r="G8" s="55"/>
      <c r="H8" s="55"/>
      <c r="I8" s="55"/>
    </row>
    <row r="9" spans="1:9">
      <c r="A9" s="53"/>
      <c r="B9" s="6">
        <f t="shared" si="2"/>
        <v>0</v>
      </c>
      <c r="C9" s="51"/>
      <c r="D9" s="6">
        <f t="shared" si="3"/>
        <v>0</v>
      </c>
      <c r="E9" s="57"/>
      <c r="F9" s="55"/>
      <c r="G9" s="55"/>
      <c r="H9" s="55"/>
      <c r="I9" s="55"/>
    </row>
    <row r="10" spans="1:9">
      <c r="A10" s="53"/>
      <c r="B10" s="6">
        <f t="shared" si="2"/>
        <v>0</v>
      </c>
      <c r="C10" s="51"/>
      <c r="D10" s="6">
        <f t="shared" si="3"/>
        <v>0</v>
      </c>
      <c r="E10" s="57"/>
      <c r="F10" s="55"/>
      <c r="G10" s="55"/>
      <c r="H10" s="55"/>
      <c r="I10" s="55"/>
    </row>
    <row r="11" spans="1:9">
      <c r="A11" s="53"/>
      <c r="B11" s="6">
        <f t="shared" si="2"/>
        <v>0</v>
      </c>
      <c r="C11" s="51"/>
      <c r="D11" s="6">
        <f t="shared" si="3"/>
        <v>0</v>
      </c>
      <c r="E11" s="57"/>
      <c r="F11" s="55"/>
      <c r="G11" s="55"/>
      <c r="H11" s="55"/>
      <c r="I11" s="55"/>
    </row>
    <row r="12" spans="1:9">
      <c r="A12" s="53"/>
      <c r="B12" s="6">
        <f t="shared" si="2"/>
        <v>0</v>
      </c>
      <c r="C12" s="51"/>
      <c r="D12" s="6">
        <f t="shared" si="3"/>
        <v>0</v>
      </c>
      <c r="E12" s="57"/>
      <c r="F12" s="55"/>
      <c r="G12" s="55"/>
      <c r="H12" s="55"/>
      <c r="I12" s="55"/>
    </row>
    <row r="13" spans="1:9">
      <c r="A13" s="53"/>
      <c r="B13" s="6">
        <f t="shared" si="2"/>
        <v>0</v>
      </c>
      <c r="C13" s="51"/>
      <c r="D13" s="6">
        <f t="shared" si="3"/>
        <v>0</v>
      </c>
      <c r="E13" s="57"/>
      <c r="F13" s="55"/>
      <c r="G13" s="55"/>
      <c r="H13" s="55"/>
      <c r="I13" s="55"/>
    </row>
    <row r="14" spans="1:9">
      <c r="A14" s="53"/>
      <c r="B14" s="6">
        <f t="shared" si="2"/>
        <v>0</v>
      </c>
      <c r="C14" s="51"/>
      <c r="D14" s="6">
        <f t="shared" si="3"/>
        <v>0</v>
      </c>
      <c r="E14" s="57"/>
      <c r="F14" s="55"/>
      <c r="G14" s="55"/>
      <c r="H14" s="55"/>
      <c r="I14" s="55"/>
    </row>
    <row r="15" spans="1:9">
      <c r="A15" s="53"/>
      <c r="B15" s="6">
        <f t="shared" si="2"/>
        <v>0</v>
      </c>
      <c r="C15" s="51"/>
      <c r="D15" s="6">
        <f t="shared" si="3"/>
        <v>0</v>
      </c>
      <c r="E15" s="57"/>
      <c r="F15" s="55"/>
      <c r="G15" s="55"/>
      <c r="H15" s="55"/>
      <c r="I15" s="55"/>
    </row>
    <row r="16" spans="1:9">
      <c r="A16" s="53"/>
      <c r="B16" s="6">
        <f t="shared" si="2"/>
        <v>0</v>
      </c>
      <c r="C16" s="51"/>
      <c r="D16" s="6">
        <f t="shared" si="3"/>
        <v>0</v>
      </c>
      <c r="E16" s="57"/>
      <c r="F16" s="55"/>
      <c r="G16" s="55"/>
      <c r="H16" s="55"/>
      <c r="I16" s="55"/>
    </row>
    <row r="17" spans="1:9">
      <c r="A17" s="53"/>
      <c r="B17" s="6">
        <f t="shared" si="2"/>
        <v>0</v>
      </c>
      <c r="C17" s="51"/>
      <c r="D17" s="6">
        <f t="shared" si="3"/>
        <v>0</v>
      </c>
      <c r="E17" s="57"/>
      <c r="F17" s="55"/>
      <c r="G17" s="55"/>
      <c r="H17" s="55"/>
      <c r="I17" s="55"/>
    </row>
    <row r="18" spans="1:9">
      <c r="A18" s="53"/>
      <c r="B18" s="6">
        <f t="shared" si="2"/>
        <v>0</v>
      </c>
      <c r="C18" s="51"/>
      <c r="D18" s="6">
        <f t="shared" si="3"/>
        <v>0</v>
      </c>
      <c r="E18" s="57"/>
      <c r="F18" s="55"/>
      <c r="G18" s="55"/>
      <c r="H18" s="55"/>
      <c r="I18" s="55"/>
    </row>
    <row r="19" spans="1:9">
      <c r="A19" s="53"/>
      <c r="B19" s="6">
        <f t="shared" si="2"/>
        <v>0</v>
      </c>
      <c r="C19" s="51"/>
      <c r="D19" s="6">
        <f t="shared" si="3"/>
        <v>0</v>
      </c>
      <c r="E19" s="57"/>
      <c r="F19" s="55"/>
      <c r="G19" s="55"/>
      <c r="H19" s="55"/>
      <c r="I19" s="55"/>
    </row>
    <row r="20" spans="1:9">
      <c r="A20" s="53"/>
      <c r="B20" s="6">
        <f t="shared" si="2"/>
        <v>0</v>
      </c>
      <c r="C20" s="51"/>
      <c r="D20" s="6">
        <f t="shared" si="3"/>
        <v>0</v>
      </c>
      <c r="E20" s="57"/>
      <c r="F20" s="55"/>
      <c r="G20" s="55"/>
      <c r="H20" s="55"/>
      <c r="I20" s="55"/>
    </row>
    <row r="21" spans="1:9">
      <c r="A21" s="53"/>
      <c r="B21" s="6">
        <f t="shared" si="2"/>
        <v>0</v>
      </c>
      <c r="C21" s="51"/>
      <c r="D21" s="6">
        <f t="shared" si="3"/>
        <v>0</v>
      </c>
      <c r="E21" s="57"/>
      <c r="F21" s="55"/>
      <c r="G21" s="55"/>
      <c r="H21" s="55"/>
      <c r="I21" s="55"/>
    </row>
    <row r="22" spans="1:9">
      <c r="A22" s="53"/>
      <c r="B22" s="6">
        <f t="shared" si="2"/>
        <v>0</v>
      </c>
      <c r="C22" s="51"/>
      <c r="D22" s="6">
        <f t="shared" si="3"/>
        <v>0</v>
      </c>
      <c r="E22" s="57"/>
      <c r="F22" s="55"/>
      <c r="G22" s="55"/>
      <c r="H22" s="55"/>
      <c r="I22" s="55"/>
    </row>
    <row r="23" spans="1:9">
      <c r="A23" s="53"/>
      <c r="B23" s="6">
        <f t="shared" si="2"/>
        <v>0</v>
      </c>
      <c r="C23" s="51"/>
      <c r="D23" s="6">
        <f t="shared" si="3"/>
        <v>0</v>
      </c>
      <c r="E23" s="57"/>
      <c r="F23" s="55"/>
      <c r="G23" s="55"/>
      <c r="H23" s="55"/>
      <c r="I23" s="55"/>
    </row>
    <row r="24" spans="1:9">
      <c r="A24" s="53"/>
      <c r="B24" s="6">
        <f t="shared" si="2"/>
        <v>0</v>
      </c>
      <c r="C24" s="51"/>
      <c r="D24" s="6">
        <f t="shared" si="3"/>
        <v>0</v>
      </c>
      <c r="E24" s="57"/>
      <c r="F24" s="55"/>
      <c r="G24" s="55"/>
      <c r="H24" s="55"/>
      <c r="I24" s="55"/>
    </row>
    <row r="25" spans="1:9">
      <c r="A25" s="53"/>
      <c r="B25" s="6">
        <f t="shared" si="2"/>
        <v>0</v>
      </c>
      <c r="C25" s="51"/>
      <c r="D25" s="6">
        <f t="shared" si="3"/>
        <v>0</v>
      </c>
      <c r="E25" s="57"/>
      <c r="F25" s="55"/>
      <c r="G25" s="55"/>
      <c r="H25" s="55"/>
      <c r="I25" s="55"/>
    </row>
    <row r="26" spans="1:9">
      <c r="A26" s="53"/>
      <c r="B26" s="6">
        <f t="shared" si="2"/>
        <v>0</v>
      </c>
      <c r="C26" s="51"/>
      <c r="D26" s="6">
        <f t="shared" si="3"/>
        <v>0</v>
      </c>
      <c r="E26" s="57"/>
      <c r="F26" s="55"/>
      <c r="G26" s="55"/>
      <c r="H26" s="55"/>
      <c r="I26" s="55"/>
    </row>
    <row r="27" spans="1:9">
      <c r="A27" s="53"/>
      <c r="B27" s="6">
        <f t="shared" si="2"/>
        <v>0</v>
      </c>
      <c r="C27" s="51"/>
      <c r="D27" s="6">
        <f t="shared" si="3"/>
        <v>0</v>
      </c>
      <c r="E27" s="57"/>
      <c r="F27" s="55"/>
      <c r="G27" s="55"/>
      <c r="H27" s="55"/>
      <c r="I27" s="55"/>
    </row>
    <row r="28" spans="1:9">
      <c r="A28" s="53"/>
      <c r="B28" s="6">
        <f t="shared" si="2"/>
        <v>0</v>
      </c>
      <c r="C28" s="51"/>
      <c r="D28" s="6">
        <f t="shared" si="3"/>
        <v>0</v>
      </c>
      <c r="E28" s="57"/>
      <c r="F28" s="55"/>
      <c r="G28" s="55"/>
      <c r="H28" s="55"/>
      <c r="I28" s="55"/>
    </row>
    <row r="29" spans="1:9">
      <c r="A29" s="53"/>
      <c r="B29" s="6">
        <f t="shared" si="2"/>
        <v>0</v>
      </c>
      <c r="C29" s="51"/>
      <c r="D29" s="6">
        <f t="shared" si="3"/>
        <v>0</v>
      </c>
      <c r="E29" s="57"/>
      <c r="F29" s="55"/>
      <c r="G29" s="55"/>
      <c r="H29" s="55"/>
      <c r="I29" s="55"/>
    </row>
    <row r="30" spans="1:9">
      <c r="A30" s="53"/>
      <c r="B30" s="6">
        <f t="shared" si="2"/>
        <v>0</v>
      </c>
      <c r="C30" s="51"/>
      <c r="D30" s="6">
        <f t="shared" si="3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si="1"/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1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1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1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1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1"/>
        <v>0</v>
      </c>
      <c r="C37" s="51"/>
      <c r="D37" s="6">
        <f t="shared" si="0"/>
        <v>0</v>
      </c>
      <c r="E37" s="57"/>
      <c r="F37" s="55"/>
      <c r="G37" s="55"/>
      <c r="H37" s="51"/>
      <c r="I37" s="55"/>
    </row>
    <row r="38" spans="1:9">
      <c r="A38" s="53"/>
      <c r="B38" s="6">
        <f t="shared" si="1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1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1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1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1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1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1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1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1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1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1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1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1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1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1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1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1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72"/>
      <c r="B58" s="7">
        <f t="shared" si="1"/>
        <v>0</v>
      </c>
      <c r="C58" s="52"/>
      <c r="D58" s="7">
        <f t="shared" si="0"/>
        <v>0</v>
      </c>
      <c r="E58" s="58"/>
      <c r="F58" s="56"/>
      <c r="G58" s="56"/>
      <c r="H58" s="56"/>
      <c r="I58" s="56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#1'!E75</f>
        <v>124180</v>
      </c>
    </row>
    <row r="62" spans="1:9" ht="15.6" customHeight="1">
      <c r="D62" s="15" t="s">
        <v>11</v>
      </c>
      <c r="E62" s="54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124180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6" t="s">
        <v>5</v>
      </c>
      <c r="B1" s="96"/>
      <c r="C1" s="96"/>
      <c r="D1" s="96"/>
      <c r="E1" s="96"/>
      <c r="F1" s="96"/>
      <c r="G1" s="96"/>
      <c r="H1" s="96"/>
      <c r="I1" s="96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17">
        <f>'GELP OIL DELIVERY SHEET #2'!C58</f>
        <v>0</v>
      </c>
      <c r="C4" s="51"/>
      <c r="D4" s="6">
        <f t="shared" ref="D4:D59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1">C5</f>
        <v>0</v>
      </c>
      <c r="C6" s="51"/>
      <c r="D6" s="6">
        <f t="shared" ref="D6:D30" si="2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1"/>
        <v>0</v>
      </c>
      <c r="C7" s="51"/>
      <c r="D7" s="6">
        <f t="shared" si="2"/>
        <v>0</v>
      </c>
      <c r="E7" s="57"/>
      <c r="F7" s="55"/>
      <c r="G7" s="55"/>
      <c r="H7" s="55"/>
      <c r="I7" s="55"/>
    </row>
    <row r="8" spans="1:9">
      <c r="A8" s="53"/>
      <c r="B8" s="6">
        <f t="shared" si="1"/>
        <v>0</v>
      </c>
      <c r="C8" s="51"/>
      <c r="D8" s="6">
        <f t="shared" si="2"/>
        <v>0</v>
      </c>
      <c r="E8" s="57"/>
      <c r="F8" s="55"/>
      <c r="G8" s="55"/>
      <c r="H8" s="55"/>
      <c r="I8" s="55"/>
    </row>
    <row r="9" spans="1:9">
      <c r="A9" s="53"/>
      <c r="B9" s="6">
        <f t="shared" si="1"/>
        <v>0</v>
      </c>
      <c r="C9" s="51"/>
      <c r="D9" s="6">
        <f t="shared" si="2"/>
        <v>0</v>
      </c>
      <c r="E9" s="57"/>
      <c r="F9" s="55"/>
      <c r="G9" s="55"/>
      <c r="H9" s="55"/>
      <c r="I9" s="55"/>
    </row>
    <row r="10" spans="1:9">
      <c r="A10" s="53"/>
      <c r="B10" s="6">
        <f t="shared" si="1"/>
        <v>0</v>
      </c>
      <c r="C10" s="51"/>
      <c r="D10" s="6">
        <f t="shared" si="2"/>
        <v>0</v>
      </c>
      <c r="E10" s="57"/>
      <c r="F10" s="55"/>
      <c r="G10" s="55"/>
      <c r="H10" s="55"/>
      <c r="I10" s="55"/>
    </row>
    <row r="11" spans="1:9">
      <c r="A11" s="53"/>
      <c r="B11" s="6">
        <f t="shared" si="1"/>
        <v>0</v>
      </c>
      <c r="C11" s="51"/>
      <c r="D11" s="6">
        <f t="shared" si="2"/>
        <v>0</v>
      </c>
      <c r="E11" s="57"/>
      <c r="F11" s="55"/>
      <c r="G11" s="55"/>
      <c r="H11" s="55"/>
      <c r="I11" s="55"/>
    </row>
    <row r="12" spans="1:9">
      <c r="A12" s="53"/>
      <c r="B12" s="6">
        <f t="shared" si="1"/>
        <v>0</v>
      </c>
      <c r="C12" s="51"/>
      <c r="D12" s="6">
        <f t="shared" si="2"/>
        <v>0</v>
      </c>
      <c r="E12" s="57"/>
      <c r="F12" s="55"/>
      <c r="G12" s="55"/>
      <c r="H12" s="55"/>
      <c r="I12" s="55"/>
    </row>
    <row r="13" spans="1:9">
      <c r="A13" s="53"/>
      <c r="B13" s="6">
        <f t="shared" si="1"/>
        <v>0</v>
      </c>
      <c r="C13" s="51"/>
      <c r="D13" s="6">
        <f t="shared" si="2"/>
        <v>0</v>
      </c>
      <c r="E13" s="57"/>
      <c r="F13" s="55"/>
      <c r="G13" s="55"/>
      <c r="H13" s="55"/>
      <c r="I13" s="55"/>
    </row>
    <row r="14" spans="1:9">
      <c r="A14" s="53"/>
      <c r="B14" s="6">
        <f t="shared" si="1"/>
        <v>0</v>
      </c>
      <c r="C14" s="51"/>
      <c r="D14" s="6">
        <f t="shared" si="2"/>
        <v>0</v>
      </c>
      <c r="E14" s="57"/>
      <c r="F14" s="55"/>
      <c r="G14" s="55"/>
      <c r="H14" s="55"/>
      <c r="I14" s="55"/>
    </row>
    <row r="15" spans="1:9">
      <c r="A15" s="53"/>
      <c r="B15" s="6">
        <f t="shared" si="1"/>
        <v>0</v>
      </c>
      <c r="C15" s="51"/>
      <c r="D15" s="6">
        <f t="shared" si="2"/>
        <v>0</v>
      </c>
      <c r="E15" s="57"/>
      <c r="F15" s="55"/>
      <c r="G15" s="55"/>
      <c r="H15" s="55"/>
      <c r="I15" s="55"/>
    </row>
    <row r="16" spans="1:9">
      <c r="A16" s="53"/>
      <c r="B16" s="6">
        <f t="shared" si="1"/>
        <v>0</v>
      </c>
      <c r="C16" s="51"/>
      <c r="D16" s="6">
        <f t="shared" si="2"/>
        <v>0</v>
      </c>
      <c r="E16" s="57"/>
      <c r="F16" s="55"/>
      <c r="G16" s="55"/>
      <c r="H16" s="55"/>
      <c r="I16" s="55"/>
    </row>
    <row r="17" spans="1:9">
      <c r="A17" s="53"/>
      <c r="B17" s="6">
        <f t="shared" si="1"/>
        <v>0</v>
      </c>
      <c r="C17" s="51"/>
      <c r="D17" s="6">
        <f t="shared" si="2"/>
        <v>0</v>
      </c>
      <c r="E17" s="57"/>
      <c r="F17" s="55"/>
      <c r="G17" s="55"/>
      <c r="H17" s="55"/>
      <c r="I17" s="55"/>
    </row>
    <row r="18" spans="1:9">
      <c r="A18" s="53"/>
      <c r="B18" s="6">
        <f t="shared" si="1"/>
        <v>0</v>
      </c>
      <c r="C18" s="51"/>
      <c r="D18" s="6">
        <f t="shared" si="2"/>
        <v>0</v>
      </c>
      <c r="E18" s="57"/>
      <c r="F18" s="55"/>
      <c r="G18" s="55"/>
      <c r="H18" s="55"/>
      <c r="I18" s="55"/>
    </row>
    <row r="19" spans="1:9">
      <c r="A19" s="53"/>
      <c r="B19" s="6">
        <f t="shared" si="1"/>
        <v>0</v>
      </c>
      <c r="C19" s="51"/>
      <c r="D19" s="6">
        <f t="shared" si="2"/>
        <v>0</v>
      </c>
      <c r="E19" s="57"/>
      <c r="F19" s="55"/>
      <c r="G19" s="55"/>
      <c r="H19" s="55"/>
      <c r="I19" s="55"/>
    </row>
    <row r="20" spans="1:9">
      <c r="A20" s="53"/>
      <c r="B20" s="6">
        <f t="shared" si="1"/>
        <v>0</v>
      </c>
      <c r="C20" s="51"/>
      <c r="D20" s="6">
        <f t="shared" si="2"/>
        <v>0</v>
      </c>
      <c r="E20" s="57"/>
      <c r="F20" s="55"/>
      <c r="G20" s="55"/>
      <c r="H20" s="55"/>
      <c r="I20" s="55"/>
    </row>
    <row r="21" spans="1:9">
      <c r="A21" s="53"/>
      <c r="B21" s="6">
        <f t="shared" si="1"/>
        <v>0</v>
      </c>
      <c r="C21" s="51"/>
      <c r="D21" s="6">
        <f t="shared" si="2"/>
        <v>0</v>
      </c>
      <c r="E21" s="57"/>
      <c r="F21" s="55"/>
      <c r="G21" s="55"/>
      <c r="H21" s="55"/>
      <c r="I21" s="55"/>
    </row>
    <row r="22" spans="1:9">
      <c r="A22" s="53"/>
      <c r="B22" s="6">
        <f t="shared" si="1"/>
        <v>0</v>
      </c>
      <c r="C22" s="51"/>
      <c r="D22" s="6">
        <f t="shared" si="2"/>
        <v>0</v>
      </c>
      <c r="E22" s="57"/>
      <c r="F22" s="55"/>
      <c r="G22" s="55"/>
      <c r="H22" s="55"/>
      <c r="I22" s="55"/>
    </row>
    <row r="23" spans="1:9">
      <c r="A23" s="53"/>
      <c r="B23" s="6">
        <f t="shared" si="1"/>
        <v>0</v>
      </c>
      <c r="C23" s="51"/>
      <c r="D23" s="6">
        <f t="shared" si="2"/>
        <v>0</v>
      </c>
      <c r="E23" s="57"/>
      <c r="F23" s="55"/>
      <c r="G23" s="55"/>
      <c r="H23" s="55"/>
      <c r="I23" s="55"/>
    </row>
    <row r="24" spans="1:9">
      <c r="A24" s="53"/>
      <c r="B24" s="6">
        <f t="shared" si="1"/>
        <v>0</v>
      </c>
      <c r="C24" s="51"/>
      <c r="D24" s="6">
        <f t="shared" si="2"/>
        <v>0</v>
      </c>
      <c r="E24" s="57"/>
      <c r="F24" s="55"/>
      <c r="G24" s="55"/>
      <c r="H24" s="55"/>
      <c r="I24" s="55"/>
    </row>
    <row r="25" spans="1:9">
      <c r="A25" s="53"/>
      <c r="B25" s="6">
        <f t="shared" si="1"/>
        <v>0</v>
      </c>
      <c r="C25" s="51"/>
      <c r="D25" s="6">
        <f t="shared" si="2"/>
        <v>0</v>
      </c>
      <c r="E25" s="57"/>
      <c r="F25" s="55"/>
      <c r="G25" s="55"/>
      <c r="H25" s="55"/>
      <c r="I25" s="55"/>
    </row>
    <row r="26" spans="1:9">
      <c r="A26" s="53"/>
      <c r="B26" s="6">
        <f t="shared" si="1"/>
        <v>0</v>
      </c>
      <c r="C26" s="51"/>
      <c r="D26" s="6">
        <f t="shared" si="2"/>
        <v>0</v>
      </c>
      <c r="E26" s="57"/>
      <c r="F26" s="55"/>
      <c r="G26" s="55"/>
      <c r="H26" s="55"/>
      <c r="I26" s="55"/>
    </row>
    <row r="27" spans="1:9">
      <c r="A27" s="53"/>
      <c r="B27" s="6">
        <f t="shared" si="1"/>
        <v>0</v>
      </c>
      <c r="C27" s="51"/>
      <c r="D27" s="6">
        <f t="shared" si="2"/>
        <v>0</v>
      </c>
      <c r="E27" s="57"/>
      <c r="F27" s="55"/>
      <c r="G27" s="55"/>
      <c r="H27" s="55"/>
      <c r="I27" s="55"/>
    </row>
    <row r="28" spans="1:9">
      <c r="A28" s="53"/>
      <c r="B28" s="6">
        <f t="shared" si="1"/>
        <v>0</v>
      </c>
      <c r="C28" s="51"/>
      <c r="D28" s="6">
        <f t="shared" si="2"/>
        <v>0</v>
      </c>
      <c r="E28" s="57"/>
      <c r="F28" s="55"/>
      <c r="G28" s="55"/>
      <c r="H28" s="55"/>
      <c r="I28" s="55"/>
    </row>
    <row r="29" spans="1:9">
      <c r="A29" s="53"/>
      <c r="B29" s="6">
        <f t="shared" si="1"/>
        <v>0</v>
      </c>
      <c r="C29" s="51"/>
      <c r="D29" s="6">
        <f t="shared" si="2"/>
        <v>0</v>
      </c>
      <c r="E29" s="57"/>
      <c r="F29" s="55"/>
      <c r="G29" s="55"/>
      <c r="H29" s="55"/>
      <c r="I29" s="55"/>
    </row>
    <row r="30" spans="1:9">
      <c r="A30" s="53"/>
      <c r="B30" s="6">
        <f t="shared" si="1"/>
        <v>0</v>
      </c>
      <c r="C30" s="51"/>
      <c r="D30" s="6">
        <f t="shared" si="2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ref="B32:B55" si="3">C31</f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3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3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3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3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3"/>
        <v>0</v>
      </c>
      <c r="C37" s="51"/>
      <c r="D37" s="6">
        <f t="shared" si="0"/>
        <v>0</v>
      </c>
      <c r="E37" s="57"/>
      <c r="F37" s="55"/>
      <c r="G37" s="55"/>
      <c r="H37" s="55"/>
      <c r="I37" s="55"/>
    </row>
    <row r="38" spans="1:9">
      <c r="A38" s="53"/>
      <c r="B38" s="6">
        <f t="shared" si="3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3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3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3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3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3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3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3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3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3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3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3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3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3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3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3"/>
        <v>0</v>
      </c>
      <c r="C55" s="51"/>
      <c r="D55" s="6">
        <f>IF(C55&gt;1,C55-B55,0)</f>
        <v>0</v>
      </c>
      <c r="E55" s="57"/>
      <c r="F55" s="55"/>
      <c r="G55" s="55"/>
      <c r="H55" s="55"/>
      <c r="I55" s="55"/>
    </row>
    <row r="56" spans="1:9">
      <c r="A56" s="53"/>
      <c r="B56" s="6">
        <f>C54</f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>C56</f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>C57</f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>C58</f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124180</v>
      </c>
    </row>
    <row r="63" spans="1:9" ht="15.6" customHeight="1">
      <c r="D63" s="15" t="s">
        <v>11</v>
      </c>
      <c r="E63" s="54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124180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"/>
    </sheetView>
  </sheetViews>
  <sheetFormatPr defaultColWidth="8.85546875" defaultRowHeight="25.15" customHeight="1"/>
  <cols>
    <col min="1" max="1" width="6" style="19" customWidth="1"/>
    <col min="2" max="2" width="33.7109375" style="19" customWidth="1"/>
    <col min="3" max="7" width="15.140625" style="19" customWidth="1"/>
    <col min="8" max="16384" width="8.85546875" style="19"/>
  </cols>
  <sheetData>
    <row r="1" spans="1:7" ht="25.15" customHeight="1">
      <c r="A1" s="18"/>
      <c r="B1" s="70">
        <v>36557</v>
      </c>
      <c r="C1" s="50" t="s">
        <v>31</v>
      </c>
      <c r="D1" s="49"/>
      <c r="E1" s="49"/>
      <c r="F1" s="49"/>
      <c r="G1" s="49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1">
      <c r="A4" s="18"/>
      <c r="B4" s="46" t="s">
        <v>13</v>
      </c>
      <c r="C4" s="44" t="s">
        <v>14</v>
      </c>
      <c r="D4" s="61"/>
      <c r="E4" s="44" t="s">
        <v>26</v>
      </c>
      <c r="F4" s="44" t="s">
        <v>15</v>
      </c>
      <c r="G4" s="45" t="s">
        <v>16</v>
      </c>
    </row>
    <row r="5" spans="1:7" ht="15.6" customHeight="1">
      <c r="A5" s="18"/>
      <c r="B5" s="47" t="s">
        <v>37</v>
      </c>
      <c r="C5" s="21"/>
      <c r="D5" s="62"/>
      <c r="E5" s="86">
        <v>0</v>
      </c>
      <c r="F5" s="86">
        <v>75000</v>
      </c>
      <c r="G5" s="87">
        <v>0</v>
      </c>
    </row>
    <row r="6" spans="1:7" ht="15.6" customHeight="1">
      <c r="A6" s="18"/>
      <c r="B6" s="90" t="s">
        <v>38</v>
      </c>
      <c r="C6" s="91"/>
      <c r="D6" s="92"/>
      <c r="E6" s="93">
        <v>165000</v>
      </c>
      <c r="F6" s="93">
        <v>58351</v>
      </c>
      <c r="G6" s="94">
        <v>359949</v>
      </c>
    </row>
    <row r="7" spans="1:7" ht="6.6" customHeight="1">
      <c r="A7" s="18"/>
      <c r="B7" s="75"/>
      <c r="C7" s="76"/>
      <c r="D7" s="77"/>
      <c r="E7" s="76"/>
      <c r="F7" s="76"/>
      <c r="G7" s="78"/>
    </row>
    <row r="8" spans="1:7" ht="15.6" customHeight="1">
      <c r="A8" s="18"/>
      <c r="B8" s="47" t="s">
        <v>17</v>
      </c>
      <c r="C8" s="21">
        <f>'GELP OIL DELIVERY SHEET #1'!D70+'GELP OIL DELIVERY SHEET #2'!D59+'GELP OIL DELIVERY SHEET #3'!D60</f>
        <v>530696</v>
      </c>
      <c r="D8" s="62"/>
      <c r="E8" s="22">
        <f>'GELP OIL DELIVERY SHEET #1'!F70+'GELP OIL DELIVERY SHEET #2'!F59+'GELP OIL DELIVERY SHEET #3'!F60</f>
        <v>67519</v>
      </c>
      <c r="F8" s="22">
        <f>'GELP OIL DELIVERY SHEET #1'!G70+'GELP OIL DELIVERY SHEET #2'!G59+'GELP OIL DELIVERY SHEET #3'!G60</f>
        <v>121521</v>
      </c>
      <c r="G8" s="23">
        <f>'GELP OIL DELIVERY SHEET #1'!H70+'GELP OIL DELIVERY SHEET #2'!H59+'GELP OIL DELIVERY SHEET #3'!H60</f>
        <v>345080</v>
      </c>
    </row>
    <row r="9" spans="1:7" ht="18" customHeight="1">
      <c r="A9" s="18"/>
      <c r="B9" s="24" t="s">
        <v>30</v>
      </c>
      <c r="C9" s="79">
        <v>0</v>
      </c>
      <c r="D9" s="88">
        <v>0</v>
      </c>
      <c r="E9" s="89">
        <f>E5+E6-E8</f>
        <v>97481</v>
      </c>
      <c r="F9" s="89">
        <f>F5+F6-F8</f>
        <v>11830</v>
      </c>
      <c r="G9" s="89">
        <f>G5+G6-G8</f>
        <v>14869</v>
      </c>
    </row>
    <row r="10" spans="1:7" ht="18" customHeight="1">
      <c r="A10" s="18"/>
      <c r="B10" s="80"/>
      <c r="C10" s="81">
        <f>C8+C9</f>
        <v>530696</v>
      </c>
      <c r="D10" s="82">
        <f>D8+D9</f>
        <v>0</v>
      </c>
      <c r="E10" s="83">
        <f>E8+E9</f>
        <v>165000</v>
      </c>
      <c r="F10" s="83">
        <f>F8+F9</f>
        <v>133351</v>
      </c>
      <c r="G10" s="84">
        <f>G8+G9</f>
        <v>359949</v>
      </c>
    </row>
    <row r="11" spans="1:7" ht="18" customHeight="1">
      <c r="A11" s="18"/>
      <c r="B11" s="80"/>
      <c r="C11" s="81">
        <f>C10</f>
        <v>530696</v>
      </c>
      <c r="D11" s="82"/>
      <c r="E11" s="100">
        <f>D8+E8+F8+G8</f>
        <v>534120</v>
      </c>
      <c r="F11" s="100"/>
      <c r="G11" s="85"/>
    </row>
    <row r="12" spans="1:7" ht="18" customHeight="1">
      <c r="A12" s="18"/>
      <c r="B12" s="25"/>
      <c r="C12" s="95"/>
      <c r="D12" s="95"/>
      <c r="E12" s="95"/>
      <c r="F12" s="95"/>
      <c r="G12" s="95" t="s">
        <v>39</v>
      </c>
    </row>
    <row r="13" spans="1:7" ht="25.15" customHeight="1">
      <c r="A13" s="18"/>
      <c r="B13" s="73" t="s">
        <v>34</v>
      </c>
      <c r="C13" s="74" t="s">
        <v>36</v>
      </c>
      <c r="D13" s="101" t="s">
        <v>35</v>
      </c>
      <c r="E13" s="102"/>
      <c r="F13" s="26"/>
      <c r="G13" s="26"/>
    </row>
    <row r="14" spans="1:7" ht="25.15" customHeight="1">
      <c r="A14" s="18"/>
      <c r="B14" s="27" t="s">
        <v>23</v>
      </c>
      <c r="C14" s="28">
        <f>C8</f>
        <v>530696</v>
      </c>
      <c r="D14" s="29"/>
      <c r="E14" s="29"/>
      <c r="F14" s="29"/>
      <c r="G14" s="29"/>
    </row>
    <row r="15" spans="1:7" ht="25.15" customHeight="1" thickBot="1">
      <c r="A15" s="18"/>
      <c r="B15" s="30" t="s">
        <v>24</v>
      </c>
      <c r="C15" s="31">
        <f>D8+E8+F8+G8</f>
        <v>534120</v>
      </c>
      <c r="D15" s="32"/>
      <c r="E15" s="29"/>
      <c r="F15" s="29"/>
      <c r="G15" s="29"/>
    </row>
    <row r="16" spans="1:7" ht="25.15" customHeight="1">
      <c r="A16" s="18"/>
      <c r="B16" s="30" t="s">
        <v>18</v>
      </c>
      <c r="C16" s="33">
        <f>C14-C15</f>
        <v>-3424</v>
      </c>
      <c r="D16" s="34">
        <f>1-C14/C15</f>
        <v>6.0000000000000001E-3</v>
      </c>
      <c r="E16" s="29"/>
      <c r="F16" s="29"/>
      <c r="G16" s="29"/>
    </row>
    <row r="17" spans="1:7" ht="25.15" customHeight="1">
      <c r="A17" s="18"/>
      <c r="B17" s="18"/>
      <c r="C17" s="29"/>
      <c r="D17" s="29"/>
      <c r="E17" s="29"/>
      <c r="F17" s="29"/>
      <c r="G17" s="29"/>
    </row>
    <row r="18" spans="1:7" ht="25.15" customHeight="1">
      <c r="A18" s="18"/>
      <c r="B18" s="18"/>
      <c r="C18" s="18"/>
      <c r="D18" s="18"/>
      <c r="E18" s="18"/>
      <c r="F18" s="18"/>
      <c r="G18" s="18"/>
    </row>
    <row r="19" spans="1:7" ht="25.15" customHeight="1">
      <c r="A19" s="35" t="s">
        <v>20</v>
      </c>
      <c r="B19" s="64"/>
      <c r="C19" s="65"/>
      <c r="D19" s="97" t="s">
        <v>27</v>
      </c>
      <c r="E19" s="98"/>
      <c r="F19" s="99"/>
      <c r="G19" s="18"/>
    </row>
    <row r="20" spans="1:7" ht="25.15" customHeight="1">
      <c r="A20" s="20"/>
      <c r="B20" s="66"/>
      <c r="C20" s="67"/>
      <c r="D20" s="36"/>
      <c r="E20" s="37" t="s">
        <v>19</v>
      </c>
      <c r="F20" s="38">
        <f>E11</f>
        <v>534120</v>
      </c>
      <c r="G20" s="18"/>
    </row>
    <row r="21" spans="1:7" ht="25.15" customHeight="1">
      <c r="A21" s="20"/>
      <c r="B21" s="66"/>
      <c r="C21" s="67"/>
      <c r="D21" s="36"/>
      <c r="E21" s="39" t="s">
        <v>25</v>
      </c>
      <c r="F21" s="63">
        <v>0</v>
      </c>
      <c r="G21" s="18"/>
    </row>
    <row r="22" spans="1:7" ht="25.15" customHeight="1">
      <c r="A22" s="40"/>
      <c r="B22" s="68"/>
      <c r="C22" s="69"/>
      <c r="D22" s="41"/>
      <c r="E22" s="42" t="s">
        <v>29</v>
      </c>
      <c r="F22" s="43">
        <f>F20*F21</f>
        <v>0</v>
      </c>
      <c r="G22" s="18"/>
    </row>
    <row r="23" spans="1:7" ht="25.15" customHeight="1">
      <c r="A23" s="18"/>
      <c r="B23" s="18"/>
      <c r="C23" s="18"/>
      <c r="D23" s="18"/>
      <c r="E23" s="18"/>
      <c r="F23" s="18"/>
      <c r="G23" s="18"/>
    </row>
    <row r="24" spans="1:7" ht="25.15" customHeight="1">
      <c r="A24" s="18"/>
      <c r="B24" s="18"/>
      <c r="C24" s="18"/>
      <c r="D24" s="18"/>
      <c r="E24" s="18"/>
      <c r="F24" s="18"/>
      <c r="G24" s="18"/>
    </row>
  </sheetData>
  <sheetProtection sheet="1" objects="1" scenarios="1"/>
  <mergeCells count="3">
    <mergeCell ref="D19:F19"/>
    <mergeCell ref="E11:F11"/>
    <mergeCell ref="D13:E13"/>
  </mergeCells>
  <pageMargins left="0.75" right="0.75" top="0.81" bottom="1" header="0.3" footer="0.5"/>
  <pageSetup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Felienne</cp:lastModifiedBy>
  <cp:lastPrinted>2000-02-23T18:10:27Z</cp:lastPrinted>
  <dcterms:created xsi:type="dcterms:W3CDTF">1998-03-23T15:55:25Z</dcterms:created>
  <dcterms:modified xsi:type="dcterms:W3CDTF">2014-09-03T12:42:47Z</dcterms:modified>
</cp:coreProperties>
</file>