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60" windowWidth="14160" windowHeight="7170" tabRatio="688"/>
  </bookViews>
  <sheets>
    <sheet name="Mar debtor" sheetId="22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</definedNames>
  <calcPr calcId="152511"/>
</workbook>
</file>

<file path=xl/calcChain.xml><?xml version="1.0" encoding="utf-8"?>
<calcChain xmlns="http://schemas.openxmlformats.org/spreadsheetml/2006/main">
  <c r="G10" i="22" l="1"/>
  <c r="B53" i="22"/>
  <c r="B55" i="22"/>
  <c r="B85" i="22" s="1"/>
  <c r="F76" i="22"/>
  <c r="G18" i="22" s="1"/>
  <c r="B83" i="22"/>
  <c r="F92" i="22"/>
  <c r="G90" i="22" s="1"/>
  <c r="G92" i="22"/>
  <c r="F96" i="22"/>
  <c r="G96" i="22" s="1"/>
  <c r="F106" i="22"/>
  <c r="G106" i="22" s="1"/>
  <c r="G115" i="22"/>
  <c r="G116" i="22"/>
  <c r="F117" i="22"/>
  <c r="G121" i="22" s="1"/>
  <c r="G117" i="22"/>
  <c r="F121" i="22"/>
  <c r="F134" i="22"/>
  <c r="F136" i="22"/>
  <c r="G136" i="22"/>
  <c r="G134" i="22" l="1"/>
  <c r="G73" i="22"/>
  <c r="G65" i="22"/>
  <c r="G47" i="22"/>
  <c r="G39" i="22"/>
  <c r="G31" i="22"/>
  <c r="G23" i="22"/>
  <c r="F110" i="22"/>
  <c r="G110" i="22" s="1"/>
  <c r="G91" i="22"/>
  <c r="G72" i="22"/>
  <c r="G64" i="22"/>
  <c r="G46" i="22"/>
  <c r="G38" i="22"/>
  <c r="G30" i="22"/>
  <c r="G22" i="22"/>
  <c r="G108" i="22"/>
  <c r="G71" i="22"/>
  <c r="G63" i="22"/>
  <c r="G45" i="22"/>
  <c r="G37" i="22"/>
  <c r="G29" i="22"/>
  <c r="G21" i="22"/>
  <c r="G70" i="22"/>
  <c r="G62" i="22"/>
  <c r="G44" i="22"/>
  <c r="G36" i="22"/>
  <c r="G28" i="22"/>
  <c r="G20" i="22"/>
  <c r="G67" i="22"/>
  <c r="G49" i="22"/>
  <c r="G41" i="22"/>
  <c r="G33" i="22"/>
  <c r="G25" i="22"/>
  <c r="G17" i="22"/>
  <c r="G74" i="22"/>
  <c r="G66" i="22"/>
  <c r="G48" i="22"/>
  <c r="G40" i="22"/>
  <c r="G32" i="22"/>
  <c r="G24" i="22"/>
  <c r="G69" i="22"/>
  <c r="G43" i="22"/>
  <c r="G35" i="22"/>
  <c r="G27" i="22"/>
  <c r="G19" i="22"/>
  <c r="G76" i="22"/>
  <c r="G68" i="22"/>
  <c r="G42" i="22"/>
  <c r="G34" i="22"/>
  <c r="G26" i="22"/>
  <c r="F141" i="22" l="1"/>
  <c r="F140" i="22" s="1"/>
</calcChain>
</file>

<file path=xl/sharedStrings.xml><?xml version="1.0" encoding="utf-8"?>
<sst xmlns="http://schemas.openxmlformats.org/spreadsheetml/2006/main" count="161" uniqueCount="80">
  <si>
    <t>British Columbia Power Exchange</t>
  </si>
  <si>
    <t>City of Anaheim</t>
  </si>
  <si>
    <t>Idaho Power Company</t>
  </si>
  <si>
    <t>Unpaid Balance</t>
  </si>
  <si>
    <t xml:space="preserve"> #</t>
  </si>
  <si>
    <t>Date</t>
  </si>
  <si>
    <t>Customer Name</t>
  </si>
  <si>
    <t>Type</t>
  </si>
  <si>
    <t>Mkt</t>
  </si>
  <si>
    <t>Inv #</t>
  </si>
  <si>
    <t>Total Due From SCs (Debtors)</t>
  </si>
  <si>
    <t>City of Riverside</t>
  </si>
  <si>
    <t>Strategic Energy</t>
  </si>
  <si>
    <t>Preliminary Invoices</t>
  </si>
  <si>
    <t>Due from SCs</t>
  </si>
  <si>
    <t>Final Invoices</t>
  </si>
  <si>
    <t>Total Invoiced</t>
  </si>
  <si>
    <t>Total Collected</t>
  </si>
  <si>
    <t>Due to SCs</t>
  </si>
  <si>
    <t>Balance Due from SCs</t>
  </si>
  <si>
    <t>Balance Due to SCs</t>
  </si>
  <si>
    <t>Pacific Gas and Electric</t>
  </si>
  <si>
    <t>Total Paid</t>
  </si>
  <si>
    <t>Amounts owed by ISO Debtor that remain unpaid:</t>
  </si>
  <si>
    <t>Trade Month</t>
  </si>
  <si>
    <t>Amount Owed</t>
  </si>
  <si>
    <t>% of total owed to Creditors</t>
  </si>
  <si>
    <t>Total Adjustments</t>
  </si>
  <si>
    <t>% of total due from Debtors</t>
  </si>
  <si>
    <t>ISO Creditors to whom amounts are Owed:</t>
  </si>
  <si>
    <t>Aquila Power</t>
  </si>
  <si>
    <t>Arizona Public Service</t>
  </si>
  <si>
    <t>Southern California Edison</t>
  </si>
  <si>
    <t>Sacramento Municipal Utility District</t>
  </si>
  <si>
    <t>GMC</t>
  </si>
  <si>
    <t>Los Angeles Department of Water and Power</t>
  </si>
  <si>
    <t>City of Azuza</t>
  </si>
  <si>
    <t>Amounts owed by ISO Debtor that remain unpaid (continued):</t>
  </si>
  <si>
    <t>Add Uncollected Feb-01 GMC 5/17/01</t>
  </si>
  <si>
    <t>Certification for Market Settlement June 19, 2001</t>
  </si>
  <si>
    <t>Applied against Mar-01 Market AR 5/31/01</t>
  </si>
  <si>
    <t>Applied against Mar-01 Market AP 5/31/01</t>
  </si>
  <si>
    <t>Applied against Feb-01 Market AP 6/19/01</t>
  </si>
  <si>
    <t>Excess of Balance Due to SCs over Due from SCs</t>
  </si>
  <si>
    <t>Attributable to Trade Month of December 2000</t>
  </si>
  <si>
    <t>Total</t>
  </si>
  <si>
    <t>Collected 5/31/01</t>
  </si>
  <si>
    <t>Paid 6/19/01</t>
  </si>
  <si>
    <t>Applied against Dec-00 Market AR 6/19/01</t>
  </si>
  <si>
    <t>Applied against Feb-01 Market AR 6/19/01</t>
  </si>
  <si>
    <t>Applied against Mar-01 Market AR 6/19/01</t>
  </si>
  <si>
    <t>For the Trade Month of March 2001</t>
  </si>
  <si>
    <t>Total Due to 26 SCs (Creditors)</t>
  </si>
  <si>
    <t>Aquila Power Corporation</t>
  </si>
  <si>
    <t>Coral Power, LLC (Note 1)</t>
  </si>
  <si>
    <t>City of Banning</t>
  </si>
  <si>
    <t>City of Glendale</t>
  </si>
  <si>
    <t>Coral Power, LLC (Note 2)</t>
  </si>
  <si>
    <t>Duke Energy and Trading</t>
  </si>
  <si>
    <t>Edison Source</t>
  </si>
  <si>
    <t>Hafslund Energy Trading</t>
  </si>
  <si>
    <t>Louisville Gas and Electric</t>
  </si>
  <si>
    <t>Portland General Electric</t>
  </si>
  <si>
    <t>Note 1 - Paid in full 6/29/01</t>
  </si>
  <si>
    <t>Note 1 - Paid $43,601.78 on 6/29/01</t>
  </si>
  <si>
    <t>Collected 6/19/01</t>
  </si>
  <si>
    <t>Applied against Nov-00 Market AR 5/31/01</t>
  </si>
  <si>
    <t>Applied against Dec-00 Market AR 5/31/01</t>
  </si>
  <si>
    <t>Applied against Jan-01 Market AR 5/31/01</t>
  </si>
  <si>
    <t>Applied against Mar-01 GMC 5/31/01</t>
  </si>
  <si>
    <t>Applied against Mar-01 Market AP 6/19/01</t>
  </si>
  <si>
    <t>Paid 6/4/01</t>
  </si>
  <si>
    <t>Applied against Dec-00 Market AR 6/4/01</t>
  </si>
  <si>
    <t>Applied against Jan-01 GMC 6/4/01</t>
  </si>
  <si>
    <t>Applied against Feb-01 GMC 6/4/01</t>
  </si>
  <si>
    <t>Applied against Feb-01 Market AR 6/4/01</t>
  </si>
  <si>
    <t>Applied against Mar-01 GMC 6/4/01</t>
  </si>
  <si>
    <t>Applied against Mar-01 Market AR 6/4/01</t>
  </si>
  <si>
    <t>Applied against Feb-01 GMC 6/19/01</t>
  </si>
  <si>
    <t>Applied against Mar-01 GMC 6/19/01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</si>
</sst>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  <numFmt numFmtId="182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0" fontId="5" fillId="0" borderId="0" xfId="0" applyFont="1" applyBorder="1"/>
    <xf numFmtId="0" fontId="8" fillId="0" borderId="0" xfId="0" applyFont="1" applyBorder="1" applyAlignment="1">
      <alignment horizontal="center"/>
    </xf>
    <xf numFmtId="181" fontId="2" fillId="0" borderId="2" xfId="2" applyNumberFormat="1" applyFont="1" applyBorder="1"/>
    <xf numFmtId="0" fontId="0" fillId="0" borderId="0" xfId="0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3" fontId="5" fillId="0" borderId="3" xfId="1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43" fontId="0" fillId="0" borderId="4" xfId="0" applyNumberFormat="1" applyBorder="1"/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3" fillId="0" borderId="0" xfId="2" applyNumberFormat="1" applyFont="1" applyBorder="1"/>
    <xf numFmtId="181" fontId="2" fillId="0" borderId="0" xfId="2" applyNumberFormat="1" applyFont="1" applyBorder="1"/>
    <xf numFmtId="181" fontId="0" fillId="0" borderId="0" xfId="0" applyNumberFormat="1"/>
    <xf numFmtId="181" fontId="2" fillId="0" borderId="0" xfId="0" applyNumberFormat="1" applyFont="1"/>
    <xf numFmtId="181" fontId="2" fillId="0" borderId="5" xfId="0" applyNumberFormat="1" applyFont="1" applyBorder="1"/>
    <xf numFmtId="181" fontId="3" fillId="0" borderId="0" xfId="0" applyNumberFormat="1" applyFont="1"/>
    <xf numFmtId="44" fontId="2" fillId="0" borderId="0" xfId="1" applyNumberFormat="1" applyFont="1" applyBorder="1"/>
    <xf numFmtId="182" fontId="6" fillId="0" borderId="3" xfId="0" applyNumberFormat="1" applyFont="1" applyBorder="1" applyAlignment="1">
      <alignment wrapText="1"/>
    </xf>
    <xf numFmtId="0" fontId="3" fillId="0" borderId="0" xfId="0" applyFont="1" applyBorder="1"/>
    <xf numFmtId="44" fontId="9" fillId="0" borderId="2" xfId="1" applyNumberFormat="1" applyFont="1" applyBorder="1"/>
    <xf numFmtId="182" fontId="7" fillId="0" borderId="0" xfId="0" applyNumberFormat="1" applyFont="1"/>
    <xf numFmtId="182" fontId="2" fillId="0" borderId="0" xfId="0" applyNumberFormat="1" applyFont="1"/>
    <xf numFmtId="182" fontId="6" fillId="0" borderId="0" xfId="0" applyNumberFormat="1" applyFont="1"/>
    <xf numFmtId="182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5" fillId="0" borderId="3" xfId="0" applyFont="1" applyFill="1" applyBorder="1"/>
    <xf numFmtId="43" fontId="5" fillId="0" borderId="3" xfId="1" applyNumberFormat="1" applyFont="1" applyFill="1" applyBorder="1"/>
    <xf numFmtId="182" fontId="6" fillId="0" borderId="0" xfId="0" applyNumberFormat="1" applyFont="1" applyBorder="1" applyAlignment="1">
      <alignment wrapText="1"/>
    </xf>
    <xf numFmtId="44" fontId="5" fillId="0" borderId="4" xfId="1" applyNumberFormat="1" applyFont="1" applyBorder="1"/>
    <xf numFmtId="181" fontId="6" fillId="0" borderId="1" xfId="1" applyNumberFormat="1" applyFont="1" applyBorder="1" applyAlignment="1">
      <alignment horizontal="center" vertical="center" wrapText="1"/>
    </xf>
    <xf numFmtId="181" fontId="6" fillId="0" borderId="0" xfId="0" applyNumberFormat="1" applyFont="1" applyAlignment="1">
      <alignment horizontal="center" wrapText="1"/>
    </xf>
    <xf numFmtId="181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zoomScaleNormal="100" workbookViewId="0">
      <selection activeCell="E4" sqref="E4"/>
    </sheetView>
  </sheetViews>
  <sheetFormatPr defaultRowHeight="12.75" x14ac:dyDescent="0.2"/>
  <cols>
    <col min="1" max="1" width="6.28515625" style="7" customWidth="1"/>
    <col min="2" max="2" width="50" customWidth="1"/>
    <col min="3" max="3" width="8.42578125" style="7" customWidth="1"/>
    <col min="4" max="4" width="6" style="11" customWidth="1"/>
    <col min="5" max="5" width="5" style="11" customWidth="1"/>
    <col min="6" max="6" width="17.42578125" customWidth="1"/>
    <col min="7" max="7" width="12.28515625" style="48" bestFit="1" customWidth="1"/>
  </cols>
  <sheetData>
    <row r="1" spans="1:7" ht="15.75" x14ac:dyDescent="0.25">
      <c r="B1" s="43" t="s">
        <v>39</v>
      </c>
    </row>
    <row r="2" spans="1:7" ht="15.75" x14ac:dyDescent="0.25">
      <c r="B2" s="9"/>
    </row>
    <row r="3" spans="1:7" ht="15.75" x14ac:dyDescent="0.25">
      <c r="B3" s="9" t="s">
        <v>51</v>
      </c>
    </row>
    <row r="4" spans="1:7" ht="15.75" x14ac:dyDescent="0.25">
      <c r="B4" s="9"/>
    </row>
    <row r="5" spans="1:7" ht="15.75" x14ac:dyDescent="0.25">
      <c r="B5" s="9"/>
    </row>
    <row r="6" spans="1:7" ht="15.75" x14ac:dyDescent="0.25">
      <c r="B6" s="9"/>
    </row>
    <row r="7" spans="1:7" ht="16.5" thickBot="1" x14ac:dyDescent="0.3">
      <c r="A7" s="9" t="s">
        <v>29</v>
      </c>
    </row>
    <row r="8" spans="1:7" ht="24" thickTop="1" thickBot="1" x14ac:dyDescent="0.25">
      <c r="A8" s="14" t="s">
        <v>4</v>
      </c>
      <c r="B8" s="14" t="s">
        <v>6</v>
      </c>
      <c r="C8" s="14" t="s">
        <v>24</v>
      </c>
      <c r="D8" s="37"/>
      <c r="E8" s="38"/>
      <c r="F8" s="39" t="s">
        <v>25</v>
      </c>
      <c r="G8" s="65" t="s">
        <v>26</v>
      </c>
    </row>
    <row r="9" spans="1:7" ht="13.5" thickTop="1" x14ac:dyDescent="0.2">
      <c r="A9" s="3"/>
      <c r="B9" s="3"/>
      <c r="C9" s="3"/>
      <c r="D9" s="3"/>
      <c r="E9" s="3"/>
      <c r="F9" s="4"/>
      <c r="G9" s="66"/>
    </row>
    <row r="10" spans="1:7" ht="13.5" thickBot="1" x14ac:dyDescent="0.25">
      <c r="A10" s="10"/>
      <c r="B10" s="1" t="s">
        <v>52</v>
      </c>
      <c r="C10" s="56"/>
      <c r="D10" s="13"/>
      <c r="E10" s="13"/>
      <c r="F10" s="25">
        <v>849418315.79999995</v>
      </c>
      <c r="G10" s="18">
        <f>+F10/F$10</f>
        <v>1</v>
      </c>
    </row>
    <row r="11" spans="1:7" ht="13.5" thickTop="1" x14ac:dyDescent="0.2">
      <c r="A11" s="10"/>
      <c r="B11" s="1"/>
      <c r="C11" s="56"/>
      <c r="D11" s="13"/>
      <c r="E11" s="13"/>
      <c r="F11" s="52"/>
      <c r="G11" s="47"/>
    </row>
    <row r="12" spans="1:7" x14ac:dyDescent="0.2">
      <c r="A12" s="10"/>
      <c r="B12" s="1"/>
      <c r="C12" s="56"/>
      <c r="D12" s="13"/>
      <c r="E12" s="13"/>
      <c r="F12" s="52"/>
      <c r="G12" s="47"/>
    </row>
    <row r="13" spans="1:7" x14ac:dyDescent="0.2">
      <c r="A13" s="10"/>
      <c r="B13" s="10"/>
      <c r="C13" s="57"/>
      <c r="D13" s="13"/>
      <c r="E13" s="13"/>
      <c r="F13" s="52"/>
      <c r="G13" s="47"/>
    </row>
    <row r="14" spans="1:7" ht="16.5" thickBot="1" x14ac:dyDescent="0.3">
      <c r="A14" s="9" t="s">
        <v>23</v>
      </c>
      <c r="C14" s="58"/>
    </row>
    <row r="15" spans="1:7" ht="24" thickTop="1" thickBot="1" x14ac:dyDescent="0.25">
      <c r="A15" s="14" t="s">
        <v>4</v>
      </c>
      <c r="B15" s="14" t="s">
        <v>6</v>
      </c>
      <c r="C15" s="59" t="s">
        <v>5</v>
      </c>
      <c r="D15" s="14" t="s">
        <v>9</v>
      </c>
      <c r="E15" s="14" t="s">
        <v>7</v>
      </c>
      <c r="F15" s="15" t="s">
        <v>3</v>
      </c>
      <c r="G15" s="65" t="s">
        <v>28</v>
      </c>
    </row>
    <row r="16" spans="1:7" ht="13.5" thickTop="1" x14ac:dyDescent="0.2">
      <c r="C16" s="58"/>
    </row>
    <row r="17" spans="1:7" x14ac:dyDescent="0.2">
      <c r="A17" s="21">
        <v>1924</v>
      </c>
      <c r="B17" s="20" t="s">
        <v>53</v>
      </c>
      <c r="C17" s="53">
        <v>37035</v>
      </c>
      <c r="D17" s="26">
        <v>15176</v>
      </c>
      <c r="E17" s="21" t="s">
        <v>34</v>
      </c>
      <c r="F17" s="22">
        <v>1891.9</v>
      </c>
      <c r="G17" s="23">
        <f>+F17/$F$76</f>
        <v>2.2783677643438327E-6</v>
      </c>
    </row>
    <row r="18" spans="1:7" x14ac:dyDescent="0.2">
      <c r="A18" s="21">
        <v>1007</v>
      </c>
      <c r="B18" s="20" t="s">
        <v>31</v>
      </c>
      <c r="C18" s="53">
        <v>37035</v>
      </c>
      <c r="D18" s="26">
        <v>15204</v>
      </c>
      <c r="E18" s="21" t="s">
        <v>34</v>
      </c>
      <c r="F18" s="24">
        <v>5887.54</v>
      </c>
      <c r="G18" s="23">
        <f t="shared" ref="G18:G49" si="0">+F18/$F$76</f>
        <v>7.0902168969210253E-6</v>
      </c>
    </row>
    <row r="19" spans="1:7" x14ac:dyDescent="0.2">
      <c r="A19" s="21">
        <v>1007</v>
      </c>
      <c r="B19" s="20" t="s">
        <v>31</v>
      </c>
      <c r="C19" s="53">
        <v>37054</v>
      </c>
      <c r="D19" s="26">
        <v>15404</v>
      </c>
      <c r="E19" s="21" t="s">
        <v>34</v>
      </c>
      <c r="F19" s="24">
        <v>8.3000000000000007</v>
      </c>
      <c r="G19" s="23">
        <f t="shared" si="0"/>
        <v>9.9954820255054766E-9</v>
      </c>
    </row>
    <row r="20" spans="1:7" x14ac:dyDescent="0.2">
      <c r="A20" s="21">
        <v>2606</v>
      </c>
      <c r="B20" s="20" t="s">
        <v>0</v>
      </c>
      <c r="C20" s="53">
        <v>37035</v>
      </c>
      <c r="D20" s="26">
        <v>15168</v>
      </c>
      <c r="E20" s="21" t="s">
        <v>34</v>
      </c>
      <c r="F20" s="24">
        <v>312789</v>
      </c>
      <c r="G20" s="23">
        <f t="shared" si="0"/>
        <v>3.7668395509347376E-4</v>
      </c>
    </row>
    <row r="21" spans="1:7" x14ac:dyDescent="0.2">
      <c r="A21" s="21">
        <v>2606</v>
      </c>
      <c r="B21" s="20" t="s">
        <v>0</v>
      </c>
      <c r="C21" s="53">
        <v>37054</v>
      </c>
      <c r="D21" s="26">
        <v>15368</v>
      </c>
      <c r="E21" s="21" t="s">
        <v>34</v>
      </c>
      <c r="F21" s="24">
        <v>388.95</v>
      </c>
      <c r="G21" s="23">
        <f t="shared" si="0"/>
        <v>4.6840273901450059E-7</v>
      </c>
    </row>
    <row r="22" spans="1:7" x14ac:dyDescent="0.2">
      <c r="A22" s="21">
        <v>1103</v>
      </c>
      <c r="B22" s="20" t="s">
        <v>11</v>
      </c>
      <c r="C22" s="53">
        <v>37035</v>
      </c>
      <c r="D22" s="26">
        <v>15191</v>
      </c>
      <c r="E22" s="21" t="s">
        <v>34</v>
      </c>
      <c r="F22" s="24">
        <v>89223.57</v>
      </c>
      <c r="G22" s="23">
        <f t="shared" si="0"/>
        <v>1.0744970966101563E-4</v>
      </c>
    </row>
    <row r="23" spans="1:7" x14ac:dyDescent="0.2">
      <c r="A23" s="21">
        <v>2405</v>
      </c>
      <c r="B23" s="20" t="s">
        <v>54</v>
      </c>
      <c r="C23" s="53">
        <v>37054</v>
      </c>
      <c r="D23" s="26">
        <v>15373</v>
      </c>
      <c r="E23" s="21" t="s">
        <v>34</v>
      </c>
      <c r="F23" s="24">
        <v>62.38</v>
      </c>
      <c r="G23" s="23">
        <f t="shared" si="0"/>
        <v>7.5122670933859235E-8</v>
      </c>
    </row>
    <row r="24" spans="1:7" x14ac:dyDescent="0.2">
      <c r="A24" s="21">
        <v>1544</v>
      </c>
      <c r="B24" s="20" t="s">
        <v>2</v>
      </c>
      <c r="C24" s="53">
        <v>37035</v>
      </c>
      <c r="D24" s="26">
        <v>15180</v>
      </c>
      <c r="E24" s="21" t="s">
        <v>34</v>
      </c>
      <c r="F24" s="24">
        <v>185906.31</v>
      </c>
      <c r="G24" s="23">
        <f t="shared" si="0"/>
        <v>2.238823108473553E-4</v>
      </c>
    </row>
    <row r="25" spans="1:7" x14ac:dyDescent="0.2">
      <c r="A25" s="21">
        <v>1544</v>
      </c>
      <c r="B25" s="20" t="s">
        <v>2</v>
      </c>
      <c r="C25" s="53">
        <v>37054</v>
      </c>
      <c r="D25" s="26">
        <v>15380</v>
      </c>
      <c r="E25" s="21" t="s">
        <v>34</v>
      </c>
      <c r="F25" s="24">
        <v>84.7</v>
      </c>
      <c r="G25" s="23">
        <f t="shared" si="0"/>
        <v>1.0200208765786914E-7</v>
      </c>
    </row>
    <row r="26" spans="1:7" x14ac:dyDescent="0.2">
      <c r="A26" s="21">
        <v>3106</v>
      </c>
      <c r="B26" s="20" t="s">
        <v>21</v>
      </c>
      <c r="C26" s="53">
        <v>37005</v>
      </c>
      <c r="D26" s="26">
        <v>15161</v>
      </c>
      <c r="E26" s="21" t="s">
        <v>34</v>
      </c>
      <c r="F26" s="24">
        <v>7053774.1900000004</v>
      </c>
      <c r="G26" s="23">
        <f t="shared" si="0"/>
        <v>8.4946835094119825E-3</v>
      </c>
    </row>
    <row r="27" spans="1:7" x14ac:dyDescent="0.2">
      <c r="A27" s="21">
        <v>3106</v>
      </c>
      <c r="B27" s="20" t="s">
        <v>21</v>
      </c>
      <c r="C27" s="53">
        <v>37054</v>
      </c>
      <c r="D27" s="26">
        <v>15361</v>
      </c>
      <c r="E27" s="21" t="s">
        <v>34</v>
      </c>
      <c r="F27" s="24">
        <v>23950.720000000001</v>
      </c>
      <c r="G27" s="23">
        <f t="shared" si="0"/>
        <v>2.8843251958784882E-5</v>
      </c>
    </row>
    <row r="28" spans="1:7" x14ac:dyDescent="0.2">
      <c r="A28" s="21">
        <v>1011</v>
      </c>
      <c r="B28" s="20" t="s">
        <v>21</v>
      </c>
      <c r="C28" s="53">
        <v>37035</v>
      </c>
      <c r="D28" s="26">
        <v>15201</v>
      </c>
      <c r="E28" s="21" t="s">
        <v>34</v>
      </c>
      <c r="F28" s="24">
        <v>732545.14</v>
      </c>
      <c r="G28" s="23">
        <f t="shared" si="0"/>
        <v>8.821857565953485E-4</v>
      </c>
    </row>
    <row r="29" spans="1:7" x14ac:dyDescent="0.2">
      <c r="A29" s="21">
        <v>1011</v>
      </c>
      <c r="B29" s="20" t="s">
        <v>21</v>
      </c>
      <c r="C29" s="53">
        <v>37054</v>
      </c>
      <c r="D29" s="26">
        <v>15401</v>
      </c>
      <c r="E29" s="21" t="s">
        <v>34</v>
      </c>
      <c r="F29" s="24">
        <v>3838.57</v>
      </c>
      <c r="G29" s="23">
        <f t="shared" si="0"/>
        <v>4.6226936673065732E-6</v>
      </c>
    </row>
    <row r="30" spans="1:7" x14ac:dyDescent="0.2">
      <c r="A30" s="21">
        <v>2528</v>
      </c>
      <c r="B30" s="20" t="s">
        <v>33</v>
      </c>
      <c r="C30" s="53">
        <v>37035</v>
      </c>
      <c r="D30" s="26">
        <v>15170</v>
      </c>
      <c r="E30" s="21" t="s">
        <v>34</v>
      </c>
      <c r="F30" s="24">
        <v>199000.28</v>
      </c>
      <c r="G30" s="23">
        <f t="shared" si="0"/>
        <v>2.3965105082054901E-4</v>
      </c>
    </row>
    <row r="31" spans="1:7" x14ac:dyDescent="0.2">
      <c r="A31" s="21">
        <v>1010</v>
      </c>
      <c r="B31" s="20" t="s">
        <v>32</v>
      </c>
      <c r="C31" s="53">
        <v>37035</v>
      </c>
      <c r="D31" s="26">
        <v>15202</v>
      </c>
      <c r="E31" s="21" t="s">
        <v>34</v>
      </c>
      <c r="F31" s="24">
        <v>3586669.37</v>
      </c>
      <c r="G31" s="23">
        <f t="shared" si="0"/>
        <v>4.3193360505139819E-3</v>
      </c>
    </row>
    <row r="32" spans="1:7" x14ac:dyDescent="0.2">
      <c r="A32" s="21">
        <v>1010</v>
      </c>
      <c r="B32" s="20" t="s">
        <v>32</v>
      </c>
      <c r="C32" s="53">
        <v>37054</v>
      </c>
      <c r="D32" s="26">
        <v>15402</v>
      </c>
      <c r="E32" s="21" t="s">
        <v>34</v>
      </c>
      <c r="F32" s="24">
        <v>53768.11</v>
      </c>
      <c r="G32" s="23">
        <f t="shared" si="0"/>
        <v>6.4751587596433889E-5</v>
      </c>
    </row>
    <row r="33" spans="1:7" x14ac:dyDescent="0.2">
      <c r="A33" s="21">
        <v>1924</v>
      </c>
      <c r="B33" s="20" t="s">
        <v>30</v>
      </c>
      <c r="C33" s="53">
        <v>37035</v>
      </c>
      <c r="D33" s="26">
        <v>15241</v>
      </c>
      <c r="E33" s="21" t="s">
        <v>8</v>
      </c>
      <c r="F33" s="24">
        <v>159815.43</v>
      </c>
      <c r="G33" s="23">
        <f t="shared" si="0"/>
        <v>1.9246171782691911E-4</v>
      </c>
    </row>
    <row r="34" spans="1:7" x14ac:dyDescent="0.2">
      <c r="A34" s="21">
        <v>1924</v>
      </c>
      <c r="B34" s="20" t="s">
        <v>30</v>
      </c>
      <c r="C34" s="53">
        <v>37054</v>
      </c>
      <c r="D34" s="26">
        <v>15442</v>
      </c>
      <c r="E34" s="21" t="s">
        <v>8</v>
      </c>
      <c r="F34" s="24">
        <v>24618.66</v>
      </c>
      <c r="G34" s="23">
        <f t="shared" si="0"/>
        <v>2.9647635364100077E-5</v>
      </c>
    </row>
    <row r="35" spans="1:7" x14ac:dyDescent="0.2">
      <c r="A35" s="21">
        <v>1007</v>
      </c>
      <c r="B35" s="20" t="s">
        <v>31</v>
      </c>
      <c r="C35" s="53">
        <v>37035</v>
      </c>
      <c r="D35" s="26">
        <v>15276</v>
      </c>
      <c r="E35" s="21" t="s">
        <v>8</v>
      </c>
      <c r="F35" s="24">
        <v>10566.4</v>
      </c>
      <c r="G35" s="23">
        <f t="shared" si="0"/>
        <v>1.2724850755939886E-5</v>
      </c>
    </row>
    <row r="36" spans="1:7" x14ac:dyDescent="0.2">
      <c r="A36" s="21">
        <v>1007</v>
      </c>
      <c r="B36" s="20" t="s">
        <v>31</v>
      </c>
      <c r="C36" s="53">
        <v>37054</v>
      </c>
      <c r="D36" s="26">
        <v>15477</v>
      </c>
      <c r="E36" s="21" t="s">
        <v>8</v>
      </c>
      <c r="F36" s="24">
        <v>35686.06</v>
      </c>
      <c r="G36" s="23">
        <f t="shared" si="0"/>
        <v>4.2975827866398787E-5</v>
      </c>
    </row>
    <row r="37" spans="1:7" x14ac:dyDescent="0.2">
      <c r="A37" s="21">
        <v>2606</v>
      </c>
      <c r="B37" s="20" t="s">
        <v>0</v>
      </c>
      <c r="C37" s="53">
        <v>37035</v>
      </c>
      <c r="D37" s="26">
        <v>15228</v>
      </c>
      <c r="E37" s="21" t="s">
        <v>8</v>
      </c>
      <c r="F37" s="24">
        <v>3859521.81</v>
      </c>
      <c r="G37" s="23">
        <f t="shared" si="0"/>
        <v>4.6479254070965498E-3</v>
      </c>
    </row>
    <row r="38" spans="1:7" x14ac:dyDescent="0.2">
      <c r="A38" s="21">
        <v>2606</v>
      </c>
      <c r="B38" s="20" t="s">
        <v>0</v>
      </c>
      <c r="C38" s="53">
        <v>37054</v>
      </c>
      <c r="D38" s="26">
        <v>15429</v>
      </c>
      <c r="E38" s="21" t="s">
        <v>8</v>
      </c>
      <c r="F38" s="24">
        <v>2887840.08</v>
      </c>
      <c r="G38" s="23">
        <f t="shared" si="0"/>
        <v>3.4777534472499151E-3</v>
      </c>
    </row>
    <row r="39" spans="1:7" x14ac:dyDescent="0.2">
      <c r="A39" s="21">
        <v>1584</v>
      </c>
      <c r="B39" s="20" t="s">
        <v>1</v>
      </c>
      <c r="C39" s="53">
        <v>37054</v>
      </c>
      <c r="D39" s="26">
        <v>15447</v>
      </c>
      <c r="E39" s="21" t="s">
        <v>8</v>
      </c>
      <c r="F39" s="24">
        <v>206636.42</v>
      </c>
      <c r="G39" s="23">
        <f t="shared" si="0"/>
        <v>2.4884706288250607E-4</v>
      </c>
    </row>
    <row r="40" spans="1:7" x14ac:dyDescent="0.2">
      <c r="A40" s="21">
        <v>1684</v>
      </c>
      <c r="B40" s="20" t="s">
        <v>36</v>
      </c>
      <c r="C40" s="53">
        <v>37054</v>
      </c>
      <c r="D40" s="26">
        <v>15444</v>
      </c>
      <c r="E40" s="21" t="s">
        <v>8</v>
      </c>
      <c r="F40" s="24">
        <v>228.65</v>
      </c>
      <c r="G40" s="23">
        <f t="shared" si="0"/>
        <v>2.7535746567853339E-7</v>
      </c>
    </row>
    <row r="41" spans="1:7" x14ac:dyDescent="0.2">
      <c r="A41" s="21">
        <v>1685</v>
      </c>
      <c r="B41" s="20" t="s">
        <v>55</v>
      </c>
      <c r="C41" s="53">
        <v>37054</v>
      </c>
      <c r="D41" s="26">
        <v>15443</v>
      </c>
      <c r="E41" s="21" t="s">
        <v>8</v>
      </c>
      <c r="F41" s="24">
        <v>13824.19</v>
      </c>
      <c r="G41" s="23">
        <f t="shared" si="0"/>
        <v>1.6648125621948499E-5</v>
      </c>
    </row>
    <row r="42" spans="1:7" x14ac:dyDescent="0.2">
      <c r="A42" s="21">
        <v>1504</v>
      </c>
      <c r="B42" s="20" t="s">
        <v>56</v>
      </c>
      <c r="C42" s="53">
        <v>37035</v>
      </c>
      <c r="D42" s="26">
        <v>15248</v>
      </c>
      <c r="E42" s="21" t="s">
        <v>8</v>
      </c>
      <c r="F42" s="24">
        <v>15853.26</v>
      </c>
      <c r="G42" s="23">
        <f t="shared" si="0"/>
        <v>1.9091683780200597E-5</v>
      </c>
    </row>
    <row r="43" spans="1:7" x14ac:dyDescent="0.2">
      <c r="A43" s="21">
        <v>1504</v>
      </c>
      <c r="B43" s="20" t="s">
        <v>56</v>
      </c>
      <c r="C43" s="53">
        <v>37054</v>
      </c>
      <c r="D43" s="26">
        <v>15449</v>
      </c>
      <c r="E43" s="21" t="s">
        <v>8</v>
      </c>
      <c r="F43" s="24">
        <v>47046.31</v>
      </c>
      <c r="G43" s="23">
        <f t="shared" si="0"/>
        <v>5.6656692285705847E-5</v>
      </c>
    </row>
    <row r="44" spans="1:7" x14ac:dyDescent="0.2">
      <c r="A44" s="21">
        <v>1103</v>
      </c>
      <c r="B44" s="20" t="s">
        <v>11</v>
      </c>
      <c r="C44" s="53">
        <v>37054</v>
      </c>
      <c r="D44" s="26">
        <v>15462</v>
      </c>
      <c r="E44" s="21" t="s">
        <v>8</v>
      </c>
      <c r="F44" s="24">
        <v>384728.44</v>
      </c>
      <c r="G44" s="23">
        <f t="shared" si="0"/>
        <v>4.6331882008683877E-4</v>
      </c>
    </row>
    <row r="45" spans="1:7" x14ac:dyDescent="0.2">
      <c r="A45" s="60">
        <v>2405</v>
      </c>
      <c r="B45" s="61" t="s">
        <v>57</v>
      </c>
      <c r="C45" s="53">
        <v>37054</v>
      </c>
      <c r="D45" s="60">
        <v>15438</v>
      </c>
      <c r="E45" s="21" t="s">
        <v>8</v>
      </c>
      <c r="F45" s="24">
        <v>45344.51</v>
      </c>
      <c r="G45" s="23">
        <f t="shared" si="0"/>
        <v>5.4607257187994379E-5</v>
      </c>
    </row>
    <row r="46" spans="1:7" x14ac:dyDescent="0.2">
      <c r="A46" s="60">
        <v>1017</v>
      </c>
      <c r="B46" s="61" t="s">
        <v>58</v>
      </c>
      <c r="C46" s="53">
        <v>37035</v>
      </c>
      <c r="D46" s="60">
        <v>15269</v>
      </c>
      <c r="E46" s="21" t="s">
        <v>8</v>
      </c>
      <c r="F46" s="62">
        <v>3396277.53</v>
      </c>
      <c r="G46" s="23">
        <f t="shared" si="0"/>
        <v>4.0900519282823051E-3</v>
      </c>
    </row>
    <row r="47" spans="1:7" x14ac:dyDescent="0.2">
      <c r="A47" s="60">
        <v>1017</v>
      </c>
      <c r="B47" s="61" t="s">
        <v>58</v>
      </c>
      <c r="C47" s="53">
        <v>37054</v>
      </c>
      <c r="D47" s="60">
        <v>15470</v>
      </c>
      <c r="E47" s="21" t="s">
        <v>8</v>
      </c>
      <c r="F47" s="62">
        <v>1151755.45</v>
      </c>
      <c r="G47" s="23">
        <f t="shared" si="0"/>
        <v>1.3870302287051772E-3</v>
      </c>
    </row>
    <row r="48" spans="1:7" x14ac:dyDescent="0.2">
      <c r="A48" s="60">
        <v>1000</v>
      </c>
      <c r="B48" s="61" t="s">
        <v>59</v>
      </c>
      <c r="C48" s="53">
        <v>37035</v>
      </c>
      <c r="D48" s="60">
        <v>15283</v>
      </c>
      <c r="E48" s="21" t="s">
        <v>8</v>
      </c>
      <c r="F48" s="62">
        <v>41.41</v>
      </c>
      <c r="G48" s="23">
        <f t="shared" si="0"/>
        <v>4.9869025382672498E-8</v>
      </c>
    </row>
    <row r="49" spans="1:7" x14ac:dyDescent="0.2">
      <c r="A49" s="60">
        <v>1464</v>
      </c>
      <c r="B49" s="61" t="s">
        <v>60</v>
      </c>
      <c r="C49" s="53">
        <v>37035</v>
      </c>
      <c r="D49" s="60">
        <v>15249</v>
      </c>
      <c r="E49" s="21" t="s">
        <v>8</v>
      </c>
      <c r="F49" s="62">
        <v>140.66</v>
      </c>
      <c r="G49" s="23">
        <f t="shared" si="0"/>
        <v>1.6939331345874702E-7</v>
      </c>
    </row>
    <row r="50" spans="1:7" x14ac:dyDescent="0.2">
      <c r="C50" s="58"/>
    </row>
    <row r="51" spans="1:7" x14ac:dyDescent="0.2">
      <c r="C51" s="58"/>
    </row>
    <row r="52" spans="1:7" x14ac:dyDescent="0.2">
      <c r="C52" s="58"/>
    </row>
    <row r="53" spans="1:7" ht="15.75" x14ac:dyDescent="0.25">
      <c r="A53" s="17"/>
      <c r="B53" s="9" t="str">
        <f>+B1</f>
        <v>Certification for Market Settlement June 19, 2001</v>
      </c>
      <c r="C53" s="63"/>
      <c r="D53" s="27"/>
      <c r="E53" s="17"/>
      <c r="F53" s="5"/>
      <c r="G53" s="46"/>
    </row>
    <row r="54" spans="1:7" ht="15.75" x14ac:dyDescent="0.25">
      <c r="A54" s="17"/>
      <c r="B54" s="9"/>
      <c r="C54" s="63"/>
      <c r="D54" s="27"/>
      <c r="E54" s="17"/>
      <c r="F54" s="5"/>
      <c r="G54" s="46"/>
    </row>
    <row r="55" spans="1:7" ht="15.75" x14ac:dyDescent="0.25">
      <c r="A55" s="17"/>
      <c r="B55" s="9" t="str">
        <f>+B3</f>
        <v>For the Trade Month of March 2001</v>
      </c>
      <c r="C55" s="63"/>
      <c r="D55" s="27"/>
      <c r="E55" s="17"/>
      <c r="F55" s="5"/>
      <c r="G55" s="46"/>
    </row>
    <row r="56" spans="1:7" x14ac:dyDescent="0.2">
      <c r="A56" s="17"/>
      <c r="B56" s="16"/>
      <c r="C56" s="63"/>
      <c r="D56" s="27"/>
      <c r="E56" s="17"/>
      <c r="F56" s="5"/>
      <c r="G56" s="46"/>
    </row>
    <row r="57" spans="1:7" x14ac:dyDescent="0.2">
      <c r="A57" s="17"/>
      <c r="B57" s="16"/>
      <c r="C57" s="63"/>
      <c r="D57" s="27"/>
      <c r="E57" s="17"/>
      <c r="F57" s="5"/>
      <c r="G57" s="46"/>
    </row>
    <row r="58" spans="1:7" x14ac:dyDescent="0.2">
      <c r="A58" s="17"/>
      <c r="B58" s="16"/>
      <c r="C58" s="63"/>
      <c r="D58" s="27"/>
      <c r="E58" s="17"/>
      <c r="F58" s="5"/>
      <c r="G58" s="46"/>
    </row>
    <row r="59" spans="1:7" ht="16.5" thickBot="1" x14ac:dyDescent="0.3">
      <c r="A59" s="9" t="s">
        <v>37</v>
      </c>
      <c r="C59" s="58"/>
    </row>
    <row r="60" spans="1:7" ht="24" thickTop="1" thickBot="1" x14ac:dyDescent="0.25">
      <c r="A60" s="14" t="s">
        <v>4</v>
      </c>
      <c r="B60" s="14" t="s">
        <v>6</v>
      </c>
      <c r="C60" s="59" t="s">
        <v>5</v>
      </c>
      <c r="D60" s="14" t="s">
        <v>9</v>
      </c>
      <c r="E60" s="14" t="s">
        <v>7</v>
      </c>
      <c r="F60" s="15" t="s">
        <v>3</v>
      </c>
      <c r="G60" s="65" t="s">
        <v>28</v>
      </c>
    </row>
    <row r="61" spans="1:7" ht="13.5" thickTop="1" x14ac:dyDescent="0.2">
      <c r="A61" s="21"/>
      <c r="B61" s="20"/>
      <c r="C61" s="53"/>
      <c r="D61" s="26"/>
      <c r="E61" s="21"/>
      <c r="F61" s="24"/>
      <c r="G61" s="23"/>
    </row>
    <row r="62" spans="1:7" x14ac:dyDescent="0.2">
      <c r="A62" s="21">
        <v>1544</v>
      </c>
      <c r="B62" s="20" t="s">
        <v>2</v>
      </c>
      <c r="C62" s="53">
        <v>37035</v>
      </c>
      <c r="D62" s="60">
        <v>15245</v>
      </c>
      <c r="E62" s="21" t="s">
        <v>8</v>
      </c>
      <c r="F62" s="24">
        <v>9664579.0999999996</v>
      </c>
      <c r="G62" s="23">
        <f t="shared" ref="G62:G74" si="1">+F62/$F$76</f>
        <v>1.1638810443147697E-2</v>
      </c>
    </row>
    <row r="63" spans="1:7" x14ac:dyDescent="0.2">
      <c r="A63" s="21">
        <v>1544</v>
      </c>
      <c r="B63" s="20" t="s">
        <v>2</v>
      </c>
      <c r="C63" s="53">
        <v>37054</v>
      </c>
      <c r="D63" s="60">
        <v>15446</v>
      </c>
      <c r="E63" s="21" t="s">
        <v>8</v>
      </c>
      <c r="F63" s="24">
        <v>1378767.61</v>
      </c>
      <c r="G63" s="23">
        <f t="shared" si="1"/>
        <v>1.6604152847113428E-3</v>
      </c>
    </row>
    <row r="64" spans="1:7" x14ac:dyDescent="0.2">
      <c r="A64" s="21">
        <v>1185</v>
      </c>
      <c r="B64" s="20" t="s">
        <v>35</v>
      </c>
      <c r="C64" s="53">
        <v>37054</v>
      </c>
      <c r="D64" s="60">
        <v>15456</v>
      </c>
      <c r="E64" s="21" t="s">
        <v>8</v>
      </c>
      <c r="F64" s="24">
        <v>23970.6</v>
      </c>
      <c r="G64" s="23">
        <f t="shared" si="1"/>
        <v>2.886719294464838E-5</v>
      </c>
    </row>
    <row r="65" spans="1:7" x14ac:dyDescent="0.2">
      <c r="A65" s="21">
        <v>1005</v>
      </c>
      <c r="B65" s="20" t="s">
        <v>61</v>
      </c>
      <c r="C65" s="53">
        <v>37035</v>
      </c>
      <c r="D65" s="60">
        <v>15278</v>
      </c>
      <c r="E65" s="21" t="s">
        <v>8</v>
      </c>
      <c r="F65" s="24">
        <v>21271.47</v>
      </c>
      <c r="G65" s="23">
        <f t="shared" si="1"/>
        <v>2.5616698318202285E-5</v>
      </c>
    </row>
    <row r="66" spans="1:7" x14ac:dyDescent="0.2">
      <c r="A66" s="21">
        <v>3106</v>
      </c>
      <c r="B66" s="20" t="s">
        <v>21</v>
      </c>
      <c r="C66" s="53">
        <v>37035</v>
      </c>
      <c r="D66" s="60">
        <v>15212</v>
      </c>
      <c r="E66" s="21" t="s">
        <v>8</v>
      </c>
      <c r="F66" s="24">
        <v>250061586.25</v>
      </c>
      <c r="G66" s="23">
        <f t="shared" si="1"/>
        <v>0.30114290248569425</v>
      </c>
    </row>
    <row r="67" spans="1:7" x14ac:dyDescent="0.2">
      <c r="A67" s="21">
        <v>3106</v>
      </c>
      <c r="B67" s="20" t="s">
        <v>21</v>
      </c>
      <c r="C67" s="53">
        <v>37054</v>
      </c>
      <c r="D67" s="60">
        <v>15413</v>
      </c>
      <c r="E67" s="21" t="s">
        <v>8</v>
      </c>
      <c r="F67" s="24">
        <v>26829644.829999998</v>
      </c>
      <c r="G67" s="23">
        <f t="shared" si="1"/>
        <v>3.2310268993850713E-2</v>
      </c>
    </row>
    <row r="68" spans="1:7" x14ac:dyDescent="0.2">
      <c r="A68" s="21">
        <v>1011</v>
      </c>
      <c r="B68" s="20" t="s">
        <v>21</v>
      </c>
      <c r="C68" s="53">
        <v>37035</v>
      </c>
      <c r="D68" s="60">
        <v>15273</v>
      </c>
      <c r="E68" s="21" t="s">
        <v>8</v>
      </c>
      <c r="F68" s="24">
        <v>11636159.73</v>
      </c>
      <c r="G68" s="23">
        <f t="shared" si="1"/>
        <v>1.4013135593629596E-2</v>
      </c>
    </row>
    <row r="69" spans="1:7" x14ac:dyDescent="0.2">
      <c r="A69" s="21">
        <v>1011</v>
      </c>
      <c r="B69" s="20" t="s">
        <v>21</v>
      </c>
      <c r="C69" s="53">
        <v>37054</v>
      </c>
      <c r="D69" s="60">
        <v>15474</v>
      </c>
      <c r="E69" s="21" t="s">
        <v>8</v>
      </c>
      <c r="F69" s="24">
        <v>1220018.43</v>
      </c>
      <c r="G69" s="23">
        <f t="shared" si="1"/>
        <v>1.469237625042218E-3</v>
      </c>
    </row>
    <row r="70" spans="1:7" x14ac:dyDescent="0.2">
      <c r="A70" s="21">
        <v>1012</v>
      </c>
      <c r="B70" s="20" t="s">
        <v>62</v>
      </c>
      <c r="C70" s="53">
        <v>37035</v>
      </c>
      <c r="D70" s="60">
        <v>15272</v>
      </c>
      <c r="E70" s="21" t="s">
        <v>8</v>
      </c>
      <c r="F70" s="24">
        <v>251.74</v>
      </c>
      <c r="G70" s="23">
        <f t="shared" si="1"/>
        <v>3.0316417410852395E-7</v>
      </c>
    </row>
    <row r="71" spans="1:7" x14ac:dyDescent="0.2">
      <c r="A71" s="21">
        <v>2528</v>
      </c>
      <c r="B71" s="20" t="s">
        <v>33</v>
      </c>
      <c r="C71" s="53">
        <v>37035</v>
      </c>
      <c r="D71" s="60">
        <v>15232</v>
      </c>
      <c r="E71" s="21" t="s">
        <v>8</v>
      </c>
      <c r="F71" s="24">
        <v>2359.04</v>
      </c>
      <c r="G71" s="23">
        <f t="shared" si="1"/>
        <v>2.8409327611383661E-6</v>
      </c>
    </row>
    <row r="72" spans="1:7" x14ac:dyDescent="0.2">
      <c r="A72" s="21">
        <v>1010</v>
      </c>
      <c r="B72" s="20" t="s">
        <v>32</v>
      </c>
      <c r="C72" s="53">
        <v>37035</v>
      </c>
      <c r="D72" s="60">
        <v>15274</v>
      </c>
      <c r="E72" s="21" t="s">
        <v>8</v>
      </c>
      <c r="F72" s="24">
        <v>416053783.75</v>
      </c>
      <c r="G72" s="23">
        <f t="shared" si="1"/>
        <v>0.50104314664056238</v>
      </c>
    </row>
    <row r="73" spans="1:7" x14ac:dyDescent="0.2">
      <c r="A73" s="21">
        <v>1010</v>
      </c>
      <c r="B73" s="20" t="s">
        <v>32</v>
      </c>
      <c r="C73" s="53">
        <v>37054</v>
      </c>
      <c r="D73" s="60">
        <v>15475</v>
      </c>
      <c r="E73" s="21" t="s">
        <v>8</v>
      </c>
      <c r="F73" s="24">
        <v>88939559.700000003</v>
      </c>
      <c r="G73" s="23">
        <f t="shared" si="1"/>
        <v>0.10710768317321942</v>
      </c>
    </row>
    <row r="74" spans="1:7" x14ac:dyDescent="0.2">
      <c r="A74" s="21">
        <v>2465</v>
      </c>
      <c r="B74" s="20" t="s">
        <v>12</v>
      </c>
      <c r="C74" s="53">
        <v>37054</v>
      </c>
      <c r="D74" s="60">
        <v>15436</v>
      </c>
      <c r="E74" s="21" t="s">
        <v>8</v>
      </c>
      <c r="F74" s="44">
        <v>53494.83</v>
      </c>
      <c r="G74" s="45">
        <f t="shared" si="1"/>
        <v>6.4422483340056768E-5</v>
      </c>
    </row>
    <row r="75" spans="1:7" x14ac:dyDescent="0.2">
      <c r="A75" s="6"/>
      <c r="B75" s="2"/>
      <c r="C75" s="8"/>
      <c r="D75" s="6"/>
      <c r="E75" s="12"/>
      <c r="F75" s="5"/>
      <c r="G75" s="67"/>
    </row>
    <row r="76" spans="1:7" ht="13.5" thickBot="1" x14ac:dyDescent="0.25">
      <c r="B76" s="1" t="s">
        <v>10</v>
      </c>
      <c r="F76" s="25">
        <f>SUM(F17:F75)</f>
        <v>830375161.38000011</v>
      </c>
      <c r="G76" s="18">
        <f>+F76/F76</f>
        <v>1</v>
      </c>
    </row>
    <row r="77" spans="1:7" ht="13.5" thickTop="1" x14ac:dyDescent="0.2"/>
    <row r="80" spans="1:7" x14ac:dyDescent="0.2">
      <c r="B80" t="s">
        <v>63</v>
      </c>
    </row>
    <row r="81" spans="2:7" x14ac:dyDescent="0.2">
      <c r="B81" t="s">
        <v>64</v>
      </c>
    </row>
    <row r="83" spans="2:7" ht="15.75" x14ac:dyDescent="0.25">
      <c r="B83" s="9" t="str">
        <f>+B1</f>
        <v>Certification for Market Settlement June 19, 2001</v>
      </c>
    </row>
    <row r="84" spans="2:7" ht="15.75" x14ac:dyDescent="0.25">
      <c r="B84" s="9"/>
    </row>
    <row r="85" spans="2:7" ht="15.75" x14ac:dyDescent="0.25">
      <c r="B85" s="9" t="str">
        <f>+B55</f>
        <v>For the Trade Month of March 2001</v>
      </c>
    </row>
    <row r="86" spans="2:7" ht="15.75" x14ac:dyDescent="0.25">
      <c r="B86" s="9"/>
    </row>
    <row r="87" spans="2:7" ht="15.75" x14ac:dyDescent="0.25">
      <c r="B87" s="9"/>
    </row>
    <row r="88" spans="2:7" ht="15.75" x14ac:dyDescent="0.25">
      <c r="B88" s="9" t="s">
        <v>14</v>
      </c>
    </row>
    <row r="89" spans="2:7" ht="15.75" x14ac:dyDescent="0.25">
      <c r="B89" s="9"/>
    </row>
    <row r="90" spans="2:7" x14ac:dyDescent="0.2">
      <c r="B90" s="19" t="s">
        <v>13</v>
      </c>
      <c r="C90" s="27"/>
      <c r="D90" s="28"/>
      <c r="E90" s="28"/>
      <c r="F90" s="29">
        <v>832494154.59000003</v>
      </c>
      <c r="G90" s="48">
        <f>+F90/F92</f>
        <v>0.85391062514161531</v>
      </c>
    </row>
    <row r="91" spans="2:7" x14ac:dyDescent="0.2">
      <c r="B91" s="19" t="s">
        <v>15</v>
      </c>
      <c r="C91" s="27"/>
      <c r="D91" s="28"/>
      <c r="E91" s="28"/>
      <c r="F91" s="34">
        <v>142425386.25999999</v>
      </c>
      <c r="G91" s="48">
        <f>+F91/F92</f>
        <v>0.14608937485838475</v>
      </c>
    </row>
    <row r="92" spans="2:7" x14ac:dyDescent="0.2">
      <c r="B92" s="30" t="s">
        <v>16</v>
      </c>
      <c r="C92" s="27"/>
      <c r="D92" s="28"/>
      <c r="E92" s="28"/>
      <c r="F92" s="34">
        <f>SUM(F90:F91)</f>
        <v>974919540.85000002</v>
      </c>
      <c r="G92" s="49">
        <f>+F92/F92</f>
        <v>1</v>
      </c>
    </row>
    <row r="93" spans="2:7" ht="15.75" x14ac:dyDescent="0.25">
      <c r="B93" s="9"/>
    </row>
    <row r="94" spans="2:7" x14ac:dyDescent="0.2">
      <c r="B94" s="19" t="s">
        <v>46</v>
      </c>
      <c r="C94" s="27"/>
      <c r="D94" s="28"/>
      <c r="E94" s="28"/>
      <c r="F94" s="5">
        <v>25834711.77</v>
      </c>
    </row>
    <row r="95" spans="2:7" x14ac:dyDescent="0.2">
      <c r="B95" s="19" t="s">
        <v>65</v>
      </c>
      <c r="C95" s="27"/>
      <c r="D95" s="28"/>
      <c r="E95" s="28"/>
      <c r="F95" s="34">
        <v>42129119.369999997</v>
      </c>
    </row>
    <row r="96" spans="2:7" x14ac:dyDescent="0.2">
      <c r="B96" s="30" t="s">
        <v>17</v>
      </c>
      <c r="C96" s="27"/>
      <c r="D96" s="28"/>
      <c r="E96" s="28"/>
      <c r="F96" s="34">
        <f>SUM(F94:F95)</f>
        <v>67963831.140000001</v>
      </c>
      <c r="G96" s="49">
        <f>+F96/F92</f>
        <v>6.9712246285210971E-2</v>
      </c>
    </row>
    <row r="97" spans="1:7" ht="15.75" x14ac:dyDescent="0.25">
      <c r="B97" s="9"/>
    </row>
    <row r="98" spans="1:7" x14ac:dyDescent="0.2">
      <c r="A98" s="27"/>
      <c r="B98" s="19" t="s">
        <v>66</v>
      </c>
      <c r="C98" s="27"/>
      <c r="D98" s="28"/>
      <c r="E98" s="28"/>
      <c r="F98" s="5">
        <v>1321875.76</v>
      </c>
      <c r="G98" s="67"/>
    </row>
    <row r="99" spans="1:7" x14ac:dyDescent="0.2">
      <c r="A99" s="27"/>
      <c r="B99" s="19" t="s">
        <v>67</v>
      </c>
      <c r="C99" s="27"/>
      <c r="D99" s="28"/>
      <c r="E99" s="28"/>
      <c r="F99" s="5">
        <v>2962776.9</v>
      </c>
      <c r="G99" s="67"/>
    </row>
    <row r="100" spans="1:7" x14ac:dyDescent="0.2">
      <c r="A100" s="27"/>
      <c r="B100" s="19" t="s">
        <v>68</v>
      </c>
      <c r="C100" s="27"/>
      <c r="D100" s="28"/>
      <c r="E100" s="28"/>
      <c r="F100" s="5">
        <v>882262.79</v>
      </c>
      <c r="G100" s="67"/>
    </row>
    <row r="101" spans="1:7" x14ac:dyDescent="0.2">
      <c r="A101" s="27"/>
      <c r="B101" s="19" t="s">
        <v>40</v>
      </c>
      <c r="C101" s="27"/>
      <c r="D101" s="28"/>
      <c r="E101" s="28"/>
      <c r="F101" s="5">
        <v>6.32</v>
      </c>
      <c r="G101" s="67"/>
    </row>
    <row r="102" spans="1:7" x14ac:dyDescent="0.2">
      <c r="A102" s="27"/>
      <c r="B102" s="19" t="s">
        <v>41</v>
      </c>
      <c r="C102" s="27"/>
      <c r="D102" s="28"/>
      <c r="E102" s="28"/>
      <c r="F102" s="5">
        <v>-120400.45</v>
      </c>
      <c r="G102" s="67"/>
    </row>
    <row r="103" spans="1:7" x14ac:dyDescent="0.2">
      <c r="A103" s="27"/>
      <c r="B103" s="19" t="s">
        <v>69</v>
      </c>
      <c r="C103" s="27"/>
      <c r="D103" s="28"/>
      <c r="E103" s="28"/>
      <c r="F103" s="5">
        <v>10.33</v>
      </c>
      <c r="G103" s="67"/>
    </row>
    <row r="104" spans="1:7" x14ac:dyDescent="0.2">
      <c r="A104" s="27"/>
      <c r="B104" s="19" t="s">
        <v>42</v>
      </c>
      <c r="C104" s="27"/>
      <c r="D104" s="28"/>
      <c r="E104" s="28"/>
      <c r="F104" s="5">
        <v>19892.77</v>
      </c>
      <c r="G104" s="67"/>
    </row>
    <row r="105" spans="1:7" x14ac:dyDescent="0.2">
      <c r="A105" s="27"/>
      <c r="B105" s="19" t="s">
        <v>70</v>
      </c>
      <c r="C105" s="27"/>
      <c r="D105" s="28"/>
      <c r="E105" s="28"/>
      <c r="F105" s="34">
        <v>83763912.939999998</v>
      </c>
      <c r="G105" s="67"/>
    </row>
    <row r="106" spans="1:7" x14ac:dyDescent="0.2">
      <c r="B106" s="1" t="s">
        <v>27</v>
      </c>
      <c r="F106" s="35">
        <f>SUM(F98:F105)</f>
        <v>88830337.359999999</v>
      </c>
      <c r="G106" s="49">
        <f>+F106/F92</f>
        <v>9.1115557374664757E-2</v>
      </c>
    </row>
    <row r="107" spans="1:7" x14ac:dyDescent="0.2">
      <c r="B107" s="1"/>
      <c r="F107" s="31"/>
      <c r="G107" s="49"/>
    </row>
    <row r="108" spans="1:7" x14ac:dyDescent="0.2">
      <c r="A108" s="27"/>
      <c r="B108" s="19" t="s">
        <v>38</v>
      </c>
      <c r="C108" s="27"/>
      <c r="D108" s="28"/>
      <c r="E108" s="28"/>
      <c r="F108" s="34">
        <v>12249789.029999999</v>
      </c>
      <c r="G108" s="49">
        <f>+F108/F92</f>
        <v>1.2564923069774367E-2</v>
      </c>
    </row>
    <row r="109" spans="1:7" ht="15.75" x14ac:dyDescent="0.25">
      <c r="B109" s="9"/>
    </row>
    <row r="110" spans="1:7" ht="16.5" thickBot="1" x14ac:dyDescent="0.3">
      <c r="B110" s="36" t="s">
        <v>19</v>
      </c>
      <c r="C110" s="40"/>
      <c r="D110" s="41"/>
      <c r="E110" s="41"/>
      <c r="F110" s="42">
        <f>+F92-F96-F106+F108</f>
        <v>830375161.38</v>
      </c>
      <c r="G110" s="50">
        <f>+F110/F92</f>
        <v>0.8517371194098986</v>
      </c>
    </row>
    <row r="111" spans="1:7" ht="15.75" x14ac:dyDescent="0.25">
      <c r="B111" s="32"/>
      <c r="C111" s="27"/>
      <c r="D111" s="28"/>
      <c r="E111" s="28"/>
      <c r="F111" s="33"/>
    </row>
    <row r="112" spans="1:7" ht="15.75" x14ac:dyDescent="0.25">
      <c r="B112" s="9"/>
    </row>
    <row r="113" spans="1:7" ht="15.75" x14ac:dyDescent="0.25">
      <c r="B113" s="32" t="s">
        <v>18</v>
      </c>
      <c r="C113" s="27"/>
      <c r="D113" s="28"/>
      <c r="E113" s="28"/>
      <c r="F113" s="19"/>
    </row>
    <row r="114" spans="1:7" ht="15.75" x14ac:dyDescent="0.25">
      <c r="B114" s="32"/>
      <c r="C114" s="27"/>
      <c r="D114" s="28"/>
      <c r="E114" s="28"/>
      <c r="F114" s="19"/>
    </row>
    <row r="115" spans="1:7" x14ac:dyDescent="0.2">
      <c r="A115" s="27"/>
      <c r="B115" s="19" t="s">
        <v>13</v>
      </c>
      <c r="C115" s="27"/>
      <c r="D115" s="28"/>
      <c r="E115" s="28"/>
      <c r="F115" s="29">
        <v>846325629.70000005</v>
      </c>
      <c r="G115" s="51">
        <f>+F115/F117</f>
        <v>0.85595425272921077</v>
      </c>
    </row>
    <row r="116" spans="1:7" x14ac:dyDescent="0.2">
      <c r="B116" s="19" t="s">
        <v>15</v>
      </c>
      <c r="C116" s="27"/>
      <c r="D116" s="28"/>
      <c r="E116" s="28"/>
      <c r="F116" s="34">
        <v>142425377.72999999</v>
      </c>
      <c r="G116" s="51">
        <f>+F116/F117</f>
        <v>0.1440457472707892</v>
      </c>
    </row>
    <row r="117" spans="1:7" x14ac:dyDescent="0.2">
      <c r="B117" s="30" t="s">
        <v>16</v>
      </c>
      <c r="C117" s="27"/>
      <c r="D117" s="28"/>
      <c r="E117" s="28"/>
      <c r="F117" s="34">
        <f>SUM(F115:F116)</f>
        <v>988751007.43000007</v>
      </c>
      <c r="G117" s="49">
        <f>+F117/F117</f>
        <v>1</v>
      </c>
    </row>
    <row r="118" spans="1:7" ht="15.75" x14ac:dyDescent="0.25">
      <c r="B118" s="9"/>
    </row>
    <row r="119" spans="1:7" x14ac:dyDescent="0.2">
      <c r="B119" s="19" t="s">
        <v>71</v>
      </c>
      <c r="C119" s="27"/>
      <c r="D119" s="28"/>
      <c r="E119" s="28"/>
      <c r="F119" s="5">
        <v>12908276.5</v>
      </c>
    </row>
    <row r="120" spans="1:7" x14ac:dyDescent="0.2">
      <c r="B120" s="19" t="s">
        <v>47</v>
      </c>
      <c r="C120" s="27"/>
      <c r="D120" s="28"/>
      <c r="E120" s="28"/>
      <c r="F120" s="34">
        <v>42048639.130000003</v>
      </c>
    </row>
    <row r="121" spans="1:7" x14ac:dyDescent="0.2">
      <c r="B121" s="30" t="s">
        <v>22</v>
      </c>
      <c r="C121" s="27"/>
      <c r="D121" s="28"/>
      <c r="E121" s="28"/>
      <c r="F121" s="34">
        <f>SUM(F119:F120)</f>
        <v>54956915.630000003</v>
      </c>
      <c r="G121" s="49">
        <f>+F121/F117</f>
        <v>5.5582158922746532E-2</v>
      </c>
    </row>
    <row r="122" spans="1:7" ht="15.75" x14ac:dyDescent="0.25">
      <c r="B122" s="9"/>
    </row>
    <row r="123" spans="1:7" x14ac:dyDescent="0.2">
      <c r="B123" s="19" t="s">
        <v>72</v>
      </c>
      <c r="C123" s="27"/>
      <c r="D123" s="28"/>
      <c r="E123" s="28"/>
      <c r="F123" s="31">
        <v>1202.3900000000001</v>
      </c>
    </row>
    <row r="124" spans="1:7" x14ac:dyDescent="0.2">
      <c r="B124" s="19" t="s">
        <v>73</v>
      </c>
      <c r="C124" s="27"/>
      <c r="D124" s="28"/>
      <c r="E124" s="28"/>
      <c r="F124" s="31">
        <v>7944.92</v>
      </c>
    </row>
    <row r="125" spans="1:7" x14ac:dyDescent="0.2">
      <c r="B125" s="19" t="s">
        <v>74</v>
      </c>
      <c r="C125" s="27"/>
      <c r="D125" s="28"/>
      <c r="E125" s="28"/>
      <c r="F125" s="31">
        <v>34176.54</v>
      </c>
    </row>
    <row r="126" spans="1:7" x14ac:dyDescent="0.2">
      <c r="B126" s="19" t="s">
        <v>75</v>
      </c>
      <c r="C126" s="27"/>
      <c r="D126" s="28"/>
      <c r="E126" s="28"/>
      <c r="F126" s="31">
        <v>4951.29</v>
      </c>
    </row>
    <row r="127" spans="1:7" x14ac:dyDescent="0.2">
      <c r="B127" s="19" t="s">
        <v>76</v>
      </c>
      <c r="C127" s="27"/>
      <c r="D127" s="28"/>
      <c r="E127" s="28"/>
      <c r="F127" s="31">
        <v>604563.39</v>
      </c>
    </row>
    <row r="128" spans="1:7" x14ac:dyDescent="0.2">
      <c r="B128" s="19" t="s">
        <v>77</v>
      </c>
      <c r="C128" s="27"/>
      <c r="D128" s="28"/>
      <c r="E128" s="28"/>
      <c r="F128" s="31">
        <v>-120400.45</v>
      </c>
    </row>
    <row r="129" spans="2:7" x14ac:dyDescent="0.2">
      <c r="B129" s="19" t="s">
        <v>48</v>
      </c>
      <c r="C129" s="27"/>
      <c r="D129" s="28"/>
      <c r="E129" s="28"/>
      <c r="F129" s="31">
        <v>5100.63</v>
      </c>
    </row>
    <row r="130" spans="2:7" x14ac:dyDescent="0.2">
      <c r="B130" s="19" t="s">
        <v>78</v>
      </c>
      <c r="C130" s="27"/>
      <c r="D130" s="28"/>
      <c r="E130" s="28"/>
      <c r="F130" s="31">
        <v>31955.82</v>
      </c>
    </row>
    <row r="131" spans="2:7" x14ac:dyDescent="0.2">
      <c r="B131" s="19" t="s">
        <v>49</v>
      </c>
      <c r="C131" s="27"/>
      <c r="D131" s="28"/>
      <c r="E131" s="28"/>
      <c r="F131" s="31">
        <v>522.23</v>
      </c>
    </row>
    <row r="132" spans="2:7" x14ac:dyDescent="0.2">
      <c r="B132" s="19" t="s">
        <v>79</v>
      </c>
      <c r="C132" s="27"/>
      <c r="D132" s="28"/>
      <c r="E132" s="28"/>
      <c r="F132" s="31">
        <v>41846.300000000003</v>
      </c>
    </row>
    <row r="133" spans="2:7" x14ac:dyDescent="0.2">
      <c r="B133" s="19" t="s">
        <v>50</v>
      </c>
      <c r="C133" s="27"/>
      <c r="D133" s="28"/>
      <c r="E133" s="28"/>
      <c r="F133" s="35">
        <v>83763912.939999998</v>
      </c>
    </row>
    <row r="134" spans="2:7" x14ac:dyDescent="0.2">
      <c r="B134" s="1" t="s">
        <v>27</v>
      </c>
      <c r="C134" s="27"/>
      <c r="D134" s="28"/>
      <c r="E134" s="28"/>
      <c r="F134" s="35">
        <f>SUM(F123:F133)</f>
        <v>84375776</v>
      </c>
      <c r="G134" s="49">
        <f>+F134/F117</f>
        <v>8.5335716844742115E-2</v>
      </c>
    </row>
    <row r="135" spans="2:7" ht="15.75" x14ac:dyDescent="0.25">
      <c r="B135" s="9"/>
    </row>
    <row r="136" spans="2:7" ht="16.5" thickBot="1" x14ac:dyDescent="0.3">
      <c r="B136" s="36" t="s">
        <v>20</v>
      </c>
      <c r="C136" s="40"/>
      <c r="D136" s="41"/>
      <c r="E136" s="41"/>
      <c r="F136" s="42">
        <f>+F117-F121-F134</f>
        <v>849418315.80000007</v>
      </c>
      <c r="G136" s="50">
        <f>+F136/F117</f>
        <v>0.8590821242325114</v>
      </c>
    </row>
    <row r="137" spans="2:7" ht="15.75" x14ac:dyDescent="0.25">
      <c r="B137" s="9"/>
    </row>
    <row r="138" spans="2:7" ht="15.75" x14ac:dyDescent="0.25">
      <c r="B138" s="32" t="s">
        <v>43</v>
      </c>
      <c r="C138" s="27"/>
      <c r="D138" s="28"/>
      <c r="E138" s="28"/>
    </row>
    <row r="139" spans="2:7" ht="15.75" x14ac:dyDescent="0.25">
      <c r="B139" s="32"/>
      <c r="C139" s="27"/>
      <c r="D139" s="28"/>
      <c r="E139" s="28"/>
    </row>
    <row r="140" spans="2:7" x14ac:dyDescent="0.2">
      <c r="B140" s="54" t="s">
        <v>44</v>
      </c>
      <c r="C140" s="27"/>
      <c r="D140" s="28"/>
      <c r="E140" s="28"/>
      <c r="F140" s="64">
        <f>+F141</f>
        <v>19043154.420000076</v>
      </c>
    </row>
    <row r="141" spans="2:7" ht="16.5" thickBot="1" x14ac:dyDescent="0.3">
      <c r="B141" s="32" t="s">
        <v>45</v>
      </c>
      <c r="F141" s="55">
        <f>+F136-F110</f>
        <v>19043154.420000076</v>
      </c>
    </row>
    <row r="142" spans="2:7" ht="13.5" thickTop="1" x14ac:dyDescent="0.2"/>
  </sheetData>
  <phoneticPr fontId="0" type="noConversion"/>
  <pageMargins left="0.5" right="0.25" top="0.5" bottom="0.5" header="0.5" footer="0"/>
  <pageSetup scale="89" orientation="portrait" verticalDpi="0" r:id="rId1"/>
  <headerFooter alignWithMargins="0">
    <oddFooter>&amp;LCertification June 19, 2001&amp;CPage &amp;P of &amp;N&amp;RTrade Month March 2001</oddFooter>
  </headerFooter>
  <rowBreaks count="2" manualBreakCount="2">
    <brk id="52" max="16383" man="1"/>
    <brk id="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debtor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Felienne</cp:lastModifiedBy>
  <cp:lastPrinted>2001-07-09T22:31:36Z</cp:lastPrinted>
  <dcterms:created xsi:type="dcterms:W3CDTF">1998-02-17T01:41:47Z</dcterms:created>
  <dcterms:modified xsi:type="dcterms:W3CDTF">2014-09-03T12:55:53Z</dcterms:modified>
</cp:coreProperties>
</file>