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/>
  </bookViews>
  <sheets>
    <sheet name="0411" sheetId="43" r:id="rId1"/>
    <sheet name="Gas Calculator" sheetId="6" r:id="rId2"/>
  </sheets>
  <definedNames>
    <definedName name="_xlnm.Print_Area" localSheetId="0">'0411'!$B$2:$Z$55</definedName>
  </definedNames>
  <calcPr calcId="152511"/>
</workbook>
</file>

<file path=xl/calcChain.xml><?xml version="1.0" encoding="utf-8"?>
<calcChain xmlns="http://schemas.openxmlformats.org/spreadsheetml/2006/main">
  <c r="E5" i="43" l="1"/>
  <c r="F5" i="43"/>
  <c r="U7" i="43"/>
  <c r="U8" i="43"/>
  <c r="U9" i="43"/>
  <c r="U10" i="43"/>
  <c r="U11" i="43"/>
  <c r="U12" i="43"/>
  <c r="U13" i="43"/>
  <c r="U14" i="43"/>
  <c r="U15" i="43"/>
  <c r="U16" i="43"/>
  <c r="U17" i="43"/>
  <c r="U18" i="43"/>
  <c r="U19" i="43"/>
  <c r="U20" i="43"/>
  <c r="U21" i="43"/>
  <c r="U22" i="43"/>
  <c r="U23" i="43"/>
  <c r="U24" i="43"/>
  <c r="U25" i="43"/>
  <c r="U26" i="43"/>
  <c r="U27" i="43"/>
  <c r="U28" i="43"/>
  <c r="U29" i="43"/>
  <c r="U30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G36" i="43"/>
  <c r="N36" i="43"/>
  <c r="Y36" i="43"/>
  <c r="Y38" i="43"/>
  <c r="H43" i="43"/>
  <c r="I43" i="43"/>
  <c r="J43" i="43"/>
  <c r="K43" i="43"/>
  <c r="J44" i="43"/>
  <c r="P45" i="43"/>
  <c r="H53" i="43"/>
  <c r="I53" i="43"/>
  <c r="J53" i="43"/>
  <c r="K53" i="43"/>
  <c r="H54" i="43"/>
  <c r="I54" i="43"/>
  <c r="J54" i="43"/>
  <c r="K54" i="43"/>
  <c r="J55" i="43"/>
  <c r="D4" i="6"/>
  <c r="D5" i="6"/>
  <c r="D6" i="6"/>
  <c r="D7" i="6" s="1"/>
  <c r="D8" i="6" s="1"/>
  <c r="D9" i="6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/>
  <c r="D26" i="6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l="1"/>
  <c r="D255" i="6" s="1"/>
  <c r="AC7" i="43"/>
  <c r="U32" i="43"/>
  <c r="P46" i="43"/>
  <c r="AC8" i="43"/>
  <c r="AD8" i="43" s="1"/>
  <c r="U31" i="43"/>
  <c r="P44" i="43"/>
  <c r="P47" i="43" s="1"/>
  <c r="AE8" i="43" l="1"/>
  <c r="AD7" i="43"/>
  <c r="AE7" i="43"/>
  <c r="AC9" i="43"/>
  <c r="D256" i="6"/>
  <c r="AD9" i="43" l="1"/>
  <c r="AE9" i="43"/>
  <c r="D257" i="6"/>
  <c r="AC10" i="43"/>
  <c r="AD10" i="43" l="1"/>
  <c r="AE10" i="43"/>
  <c r="AC11" i="43"/>
  <c r="D258" i="6"/>
  <c r="D259" i="6" l="1"/>
  <c r="AD11" i="43"/>
  <c r="AE11" i="43"/>
  <c r="D260" i="6" l="1"/>
  <c r="D261" i="6" l="1"/>
  <c r="D262" i="6" l="1"/>
  <c r="D263" i="6" l="1"/>
  <c r="D264" i="6" l="1"/>
  <c r="D265" i="6" l="1"/>
  <c r="D266" i="6" l="1"/>
  <c r="D267" i="6" l="1"/>
  <c r="D268" i="6" l="1"/>
  <c r="D269" i="6" l="1"/>
  <c r="D270" i="6" l="1"/>
  <c r="D271" i="6" l="1"/>
  <c r="D272" i="6" l="1"/>
  <c r="D273" i="6" l="1"/>
  <c r="D274" i="6" l="1"/>
  <c r="D275" i="6" l="1"/>
  <c r="D276" i="6" l="1"/>
  <c r="D277" i="6" l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AC30" i="43"/>
  <c r="AD30" i="43" l="1"/>
  <c r="AE30" i="43"/>
  <c r="D384" i="6"/>
  <c r="AC12" i="43"/>
  <c r="AD12" i="43" l="1"/>
  <c r="AE12" i="43"/>
  <c r="D385" i="6"/>
  <c r="D386" i="6" l="1"/>
  <c r="D387" i="6" l="1"/>
  <c r="D388" i="6" l="1"/>
  <c r="D389" i="6" l="1"/>
  <c r="D390" i="6" l="1"/>
  <c r="D391" i="6" l="1"/>
  <c r="D392" i="6" l="1"/>
  <c r="D393" i="6" l="1"/>
  <c r="D394" i="6" l="1"/>
  <c r="D395" i="6" l="1"/>
  <c r="D396" i="6" l="1"/>
  <c r="D397" i="6" l="1"/>
  <c r="D398" i="6" l="1"/>
  <c r="D399" i="6" l="1"/>
  <c r="D400" i="6" l="1"/>
  <c r="D401" i="6" l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AC29" i="43"/>
  <c r="D448" i="6" l="1"/>
  <c r="AE29" i="43"/>
  <c r="AD29" i="43"/>
  <c r="D449" i="6" l="1"/>
  <c r="AC14" i="43"/>
  <c r="D450" i="6" l="1"/>
  <c r="AD14" i="43"/>
  <c r="AE14" i="43"/>
  <c r="D451" i="6" l="1"/>
  <c r="D452" i="6" l="1"/>
  <c r="D453" i="6" l="1"/>
  <c r="D454" i="6" l="1"/>
  <c r="AC19" i="43"/>
  <c r="D455" i="6" l="1"/>
  <c r="AC20" i="43"/>
  <c r="AD19" i="43"/>
  <c r="AE19" i="43"/>
  <c r="D456" i="6" l="1"/>
  <c r="AC21" i="43"/>
  <c r="AD20" i="43"/>
  <c r="AE20" i="43"/>
  <c r="AE21" i="43" l="1"/>
  <c r="AD21" i="43"/>
  <c r="D457" i="6"/>
  <c r="AC22" i="43"/>
  <c r="D458" i="6" l="1"/>
  <c r="AC23" i="43"/>
  <c r="AD22" i="43"/>
  <c r="AE22" i="43"/>
  <c r="AD23" i="43" l="1"/>
  <c r="AE23" i="43"/>
  <c r="D459" i="6"/>
  <c r="AC24" i="43"/>
  <c r="D460" i="6" l="1"/>
  <c r="AC25" i="43"/>
  <c r="AD24" i="43"/>
  <c r="AE24" i="43"/>
  <c r="AD25" i="43" l="1"/>
  <c r="AE25" i="43"/>
  <c r="D461" i="6"/>
  <c r="AC26" i="43"/>
  <c r="D462" i="6" l="1"/>
  <c r="AC27" i="43"/>
  <c r="AD26" i="43"/>
  <c r="AE26" i="43"/>
  <c r="AD27" i="43" l="1"/>
  <c r="AE27" i="43"/>
  <c r="D463" i="6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AC28" i="43"/>
  <c r="D479" i="6" l="1"/>
  <c r="D480" i="6" s="1"/>
  <c r="AC13" i="43"/>
  <c r="AD28" i="43"/>
  <c r="AE28" i="43"/>
  <c r="AE13" i="43" l="1"/>
  <c r="AD13" i="43"/>
  <c r="D481" i="6"/>
  <c r="AC15" i="43"/>
  <c r="D482" i="6" l="1"/>
  <c r="AC16" i="43"/>
  <c r="AD15" i="43"/>
  <c r="AE15" i="43"/>
  <c r="AD16" i="43" l="1"/>
  <c r="AE16" i="43"/>
  <c r="D483" i="6"/>
  <c r="AC17" i="43"/>
  <c r="D484" i="6" l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AC18" i="43"/>
  <c r="AD17" i="43"/>
  <c r="AE17" i="43"/>
  <c r="AD18" i="43" l="1"/>
  <c r="AD31" i="43" s="1"/>
  <c r="P49" i="43" s="1"/>
  <c r="P53" i="43" s="1"/>
  <c r="P55" i="43" s="1"/>
  <c r="L3" i="43" s="1"/>
  <c r="AE18" i="43"/>
  <c r="AE31" i="43" s="1"/>
</calcChain>
</file>

<file path=xl/comments1.xml><?xml version="1.0" encoding="utf-8"?>
<comments xmlns="http://schemas.openxmlformats.org/spreadsheetml/2006/main">
  <authors>
    <author>Frank L. Busot</author>
    <author>Stephanie McHargue</author>
  </authors>
  <commentList>
    <comment ref="AC6" authorId="0" shapeId="0">
      <text>
        <r>
          <rPr>
            <b/>
            <sz val="8"/>
            <color indexed="81"/>
            <rFont val="Tahoma"/>
          </rPr>
          <t>Frank L. Busot:</t>
        </r>
        <r>
          <rPr>
            <sz val="8"/>
            <color indexed="81"/>
            <rFont val="Tahoma"/>
          </rPr>
          <t xml:space="preserve">
ROUGH!
See Heat Rate Spreadsheet
(Work in process)...</t>
        </r>
      </text>
    </comment>
    <comment ref="M14" authorId="1" shapeId="0">
      <text>
        <r>
          <rPr>
            <b/>
            <sz val="10"/>
            <color indexed="81"/>
            <rFont val="Tahoma"/>
            <family val="2"/>
          </rPr>
          <t>Stephanie McHargue:</t>
        </r>
        <r>
          <rPr>
            <sz val="10"/>
            <color indexed="81"/>
            <rFont val="Tahoma"/>
            <family val="2"/>
          </rPr>
          <t xml:space="preserve">
Enron called Frank and indicated they had not been able to seel HE 8 on spot market. Sergio called @ 7:20EST and told to roll back 50MW.</t>
        </r>
      </text>
    </comment>
  </commentList>
</comments>
</file>

<file path=xl/sharedStrings.xml><?xml version="1.0" encoding="utf-8"?>
<sst xmlns="http://schemas.openxmlformats.org/spreadsheetml/2006/main" count="155" uniqueCount="98">
  <si>
    <t>Enron</t>
  </si>
  <si>
    <t>Total</t>
  </si>
  <si>
    <t>Cold</t>
  </si>
  <si>
    <t>Norm</t>
  </si>
  <si>
    <t>Hot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</si>
  <si>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</si>
  <si>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</si>
  <si>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</si>
  <si>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</si>
  <si>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</si>
  <si>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</si>
  <si>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</si>
  <si>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</si>
  <si>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</si>
  <si>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</si>
  <si>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</si>
  <si>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</si>
  <si>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</si>
  <si>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</si>
  <si>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</si>
  <si>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</si>
  <si>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</si>
  <si>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</si>
  <si>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</si>
  <si>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</si>
  <si>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</si>
  <si>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</si>
  <si>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</si>
  <si>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</si>
  <si>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Warm</t>
  </si>
  <si>
    <t>Typical Ramps</t>
  </si>
  <si>
    <t>300</t>
  </si>
  <si>
    <t>Gas - HSC</t>
  </si>
  <si>
    <t>HR</t>
  </si>
  <si>
    <t>End</t>
  </si>
  <si>
    <t>Transaction Date:</t>
  </si>
  <si>
    <t>Energy Flow Date:</t>
  </si>
  <si>
    <t>Output</t>
  </si>
  <si>
    <t>ISO</t>
  </si>
  <si>
    <t>Non-Ratable</t>
  </si>
  <si>
    <t>Variable Cost</t>
  </si>
  <si>
    <t>Totals</t>
  </si>
  <si>
    <t>Call Option (Daily Availability Calculations):</t>
  </si>
  <si>
    <t>Daily Availability</t>
  </si>
  <si>
    <t>Uncontrollabel Force affecting BUYER</t>
  </si>
  <si>
    <t>Scheduled but NOT Received due to</t>
  </si>
  <si>
    <t>TNSK</t>
  </si>
  <si>
    <t>HL&amp;P</t>
  </si>
  <si>
    <t xml:space="preserve"> </t>
  </si>
  <si>
    <t>$/MWh</t>
  </si>
  <si>
    <t>EM Floor</t>
  </si>
  <si>
    <t>MMBtu/Start</t>
  </si>
  <si>
    <t>(A).</t>
  </si>
  <si>
    <t>Available Peak Energy Received</t>
  </si>
  <si>
    <t>(B).</t>
  </si>
  <si>
    <t>(C).</t>
  </si>
  <si>
    <t>(D).</t>
  </si>
  <si>
    <t>(E).</t>
  </si>
  <si>
    <t>(F).</t>
  </si>
  <si>
    <t>(G).</t>
  </si>
  <si>
    <t>(H).</t>
  </si>
  <si>
    <t>Replacement Peak Energy Received</t>
  </si>
  <si>
    <t>Available and Replacement Peak Energy</t>
  </si>
  <si>
    <t>Energy Called  but not Scheduled by Buyer</t>
  </si>
  <si>
    <t>ERCOT Energy taken from Buyer</t>
  </si>
  <si>
    <t>Energy Paid to Seller as Lliquidated Damages</t>
  </si>
  <si>
    <t xml:space="preserve">Total Peak Hour (7-22) Contracted Energy </t>
  </si>
  <si>
    <t>Notes</t>
  </si>
  <si>
    <t>Available Peak (7-22) Energy - Not Called</t>
  </si>
  <si>
    <t>Revenues</t>
  </si>
  <si>
    <t>Energy</t>
  </si>
  <si>
    <t>Transmission</t>
  </si>
  <si>
    <t>Start Charges</t>
  </si>
  <si>
    <t>Expenses</t>
  </si>
  <si>
    <t>Fuel</t>
  </si>
  <si>
    <t>Transportation</t>
  </si>
  <si>
    <t>ISO Fees</t>
  </si>
  <si>
    <t>Energy Mgmt.</t>
  </si>
  <si>
    <t>P&amp;L</t>
  </si>
  <si>
    <t>Daily P&amp;L Estimate (Variable ONLY)</t>
  </si>
  <si>
    <t>VOM</t>
  </si>
  <si>
    <t>B2</t>
  </si>
  <si>
    <t>B1</t>
  </si>
  <si>
    <t>MW</t>
  </si>
  <si>
    <t>Sched</t>
  </si>
  <si>
    <t>#'s</t>
  </si>
  <si>
    <t>Start</t>
  </si>
  <si>
    <t>Chrg.</t>
  </si>
  <si>
    <t>Fuel Cost</t>
  </si>
  <si>
    <t>MMBtu</t>
  </si>
  <si>
    <t>50MW=</t>
  </si>
  <si>
    <t>EM</t>
  </si>
  <si>
    <t>Natural Nom. (MMBtu's)</t>
  </si>
  <si>
    <t>JDOE</t>
  </si>
  <si>
    <t>Rateable</t>
  </si>
  <si>
    <t>SLM spoke w/Clint @ Enron @ 7:30EST, he said hrly guys had</t>
  </si>
  <si>
    <t>an offer of $45/MWh for the HE 8 volume but did not take it</t>
  </si>
  <si>
    <t>as they had been told the floor was $46/MWh.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</si>
</sst>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0_);[Red]\(0\)"/>
    <numFmt numFmtId="170" formatCode="_(&quot;$&quot;* #,##0_);_(&quot;$&quot;* \(#,##0\);_(&quot;$&quot;* &quot;-&quot;??_);_(@_)"/>
    <numFmt numFmtId="171" formatCode="_(&quot;$&quot;* #,##0.000_);_(&quot;$&quot;* \(#,##0.000\);_(&quot;$&quot;* &quot;-&quot;??_);_(@_)"/>
    <numFmt numFmtId="172" formatCode="0.000"/>
    <numFmt numFmtId="177" formatCode="0.000_);[Red]\(0.000\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9"/>
      <name val="Arial"/>
      <family val="2"/>
    </font>
    <font>
      <sz val="9"/>
      <color indexed="12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1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6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/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9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172" fontId="3" fillId="0" borderId="8" xfId="0" applyNumberFormat="1" applyFont="1" applyBorder="1" applyAlignment="1">
      <alignment horizontal="center"/>
    </xf>
    <xf numFmtId="172" fontId="3" fillId="0" borderId="1" xfId="0" applyNumberFormat="1" applyFont="1" applyBorder="1" applyAlignment="1">
      <alignment horizontal="center"/>
    </xf>
    <xf numFmtId="172" fontId="3" fillId="0" borderId="5" xfId="0" applyNumberFormat="1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4" xfId="0" applyFont="1" applyFill="1" applyBorder="1"/>
    <xf numFmtId="0" fontId="2" fillId="2" borderId="11" xfId="0" applyFont="1" applyFill="1" applyBorder="1"/>
    <xf numFmtId="0" fontId="2" fillId="2" borderId="12" xfId="0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16" fontId="5" fillId="3" borderId="20" xfId="2" applyNumberFormat="1" applyFont="1" applyFill="1" applyBorder="1" applyAlignment="1">
      <alignment horizontal="center"/>
    </xf>
    <xf numFmtId="16" fontId="5" fillId="3" borderId="9" xfId="2" applyNumberFormat="1" applyFont="1" applyFill="1" applyBorder="1" applyAlignment="1">
      <alignment horizontal="center"/>
    </xf>
    <xf numFmtId="44" fontId="5" fillId="3" borderId="9" xfId="2" quotePrefix="1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3" borderId="2" xfId="0" applyFont="1" applyFill="1" applyBorder="1"/>
    <xf numFmtId="0" fontId="4" fillId="0" borderId="0" xfId="0" applyFont="1" applyFill="1"/>
    <xf numFmtId="0" fontId="5" fillId="2" borderId="9" xfId="0" applyFont="1" applyFill="1" applyBorder="1" applyAlignment="1">
      <alignment horizontal="center"/>
    </xf>
    <xf numFmtId="166" fontId="3" fillId="0" borderId="23" xfId="1" applyNumberFormat="1" applyFont="1" applyFill="1" applyBorder="1" applyAlignment="1">
      <alignment horizontal="center"/>
    </xf>
    <xf numFmtId="166" fontId="5" fillId="3" borderId="10" xfId="1" applyNumberFormat="1" applyFont="1" applyFill="1" applyBorder="1" applyAlignment="1">
      <alignment horizontal="center"/>
    </xf>
    <xf numFmtId="166" fontId="5" fillId="3" borderId="1" xfId="1" applyNumberFormat="1" applyFont="1" applyFill="1" applyBorder="1" applyAlignment="1">
      <alignment horizontal="center"/>
    </xf>
    <xf numFmtId="166" fontId="5" fillId="4" borderId="1" xfId="1" applyNumberFormat="1" applyFont="1" applyFill="1" applyBorder="1" applyAlignment="1">
      <alignment horizontal="center"/>
    </xf>
    <xf numFmtId="166" fontId="5" fillId="3" borderId="5" xfId="1" applyNumberFormat="1" applyFont="1" applyFill="1" applyBorder="1" applyAlignment="1">
      <alignment horizontal="center"/>
    </xf>
    <xf numFmtId="166" fontId="5" fillId="3" borderId="3" xfId="1" applyNumberFormat="1" applyFont="1" applyFill="1" applyBorder="1" applyAlignment="1">
      <alignment horizontal="center"/>
    </xf>
    <xf numFmtId="166" fontId="5" fillId="4" borderId="3" xfId="1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0" xfId="0" applyFont="1" applyAlignment="1"/>
    <xf numFmtId="0" fontId="5" fillId="3" borderId="2" xfId="0" applyFont="1" applyFill="1" applyBorder="1" applyAlignment="1"/>
    <xf numFmtId="0" fontId="4" fillId="0" borderId="0" xfId="0" applyFont="1" applyFill="1" applyAlignment="1"/>
    <xf numFmtId="0" fontId="5" fillId="2" borderId="24" xfId="0" applyFont="1" applyFill="1" applyBorder="1" applyAlignment="1">
      <alignment horizontal="center"/>
    </xf>
    <xf numFmtId="9" fontId="2" fillId="0" borderId="0" xfId="3" applyFont="1" applyAlignment="1">
      <alignment horizontal="right"/>
    </xf>
    <xf numFmtId="0" fontId="3" fillId="4" borderId="25" xfId="0" applyFont="1" applyFill="1" applyBorder="1" applyAlignment="1">
      <alignment horizontal="center"/>
    </xf>
    <xf numFmtId="169" fontId="3" fillId="0" borderId="10" xfId="0" applyNumberFormat="1" applyFont="1" applyBorder="1" applyAlignment="1">
      <alignment horizontal="center"/>
    </xf>
    <xf numFmtId="172" fontId="3" fillId="4" borderId="1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177" fontId="3" fillId="0" borderId="27" xfId="0" applyNumberFormat="1" applyFont="1" applyBorder="1" applyAlignment="1">
      <alignment horizontal="center"/>
    </xf>
    <xf numFmtId="177" fontId="3" fillId="0" borderId="28" xfId="0" applyNumberFormat="1" applyFont="1" applyBorder="1" applyAlignment="1">
      <alignment horizontal="center"/>
    </xf>
    <xf numFmtId="0" fontId="3" fillId="0" borderId="29" xfId="0" applyFont="1" applyBorder="1"/>
    <xf numFmtId="0" fontId="3" fillId="0" borderId="0" xfId="0" applyFont="1" applyBorder="1"/>
    <xf numFmtId="0" fontId="3" fillId="0" borderId="15" xfId="0" applyFont="1" applyBorder="1"/>
    <xf numFmtId="0" fontId="3" fillId="0" borderId="0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25" xfId="0" applyFont="1" applyBorder="1"/>
    <xf numFmtId="0" fontId="3" fillId="0" borderId="16" xfId="0" applyFont="1" applyBorder="1"/>
    <xf numFmtId="0" fontId="2" fillId="6" borderId="16" xfId="0" applyFont="1" applyFill="1" applyBorder="1" applyAlignment="1">
      <alignment horizontal="right"/>
    </xf>
    <xf numFmtId="0" fontId="3" fillId="2" borderId="23" xfId="0" applyFont="1" applyFill="1" applyBorder="1"/>
    <xf numFmtId="0" fontId="3" fillId="2" borderId="13" xfId="0" applyFont="1" applyFill="1" applyBorder="1"/>
    <xf numFmtId="0" fontId="2" fillId="2" borderId="30" xfId="0" applyFont="1" applyFill="1" applyBorder="1"/>
    <xf numFmtId="0" fontId="3" fillId="2" borderId="31" xfId="0" applyFont="1" applyFill="1" applyBorder="1"/>
    <xf numFmtId="0" fontId="3" fillId="2" borderId="32" xfId="0" applyFont="1" applyFill="1" applyBorder="1"/>
    <xf numFmtId="0" fontId="2" fillId="0" borderId="29" xfId="0" applyFont="1" applyBorder="1"/>
    <xf numFmtId="0" fontId="2" fillId="2" borderId="3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166" fontId="5" fillId="3" borderId="22" xfId="1" applyNumberFormat="1" applyFont="1" applyFill="1" applyBorder="1" applyAlignment="1">
      <alignment horizontal="center"/>
    </xf>
    <xf numFmtId="166" fontId="5" fillId="3" borderId="18" xfId="1" applyNumberFormat="1" applyFont="1" applyFill="1" applyBorder="1" applyAlignment="1">
      <alignment horizontal="center"/>
    </xf>
    <xf numFmtId="166" fontId="5" fillId="4" borderId="22" xfId="1" applyNumberFormat="1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166" fontId="5" fillId="3" borderId="34" xfId="1" applyNumberFormat="1" applyFont="1" applyFill="1" applyBorder="1" applyAlignment="1">
      <alignment horizontal="center"/>
    </xf>
    <xf numFmtId="166" fontId="5" fillId="4" borderId="34" xfId="1" applyNumberFormat="1" applyFont="1" applyFill="1" applyBorder="1" applyAlignment="1">
      <alignment horizontal="center"/>
    </xf>
    <xf numFmtId="166" fontId="5" fillId="3" borderId="35" xfId="1" applyNumberFormat="1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3" xfId="0" applyFont="1" applyFill="1" applyBorder="1"/>
    <xf numFmtId="0" fontId="3" fillId="4" borderId="13" xfId="0" applyFont="1" applyFill="1" applyBorder="1"/>
    <xf numFmtId="0" fontId="3" fillId="4" borderId="16" xfId="0" applyFont="1" applyFill="1" applyBorder="1"/>
    <xf numFmtId="0" fontId="3" fillId="4" borderId="27" xfId="0" applyFont="1" applyFill="1" applyBorder="1"/>
    <xf numFmtId="0" fontId="2" fillId="0" borderId="36" xfId="0" applyFont="1" applyFill="1" applyBorder="1" applyAlignment="1">
      <alignment horizontal="left"/>
    </xf>
    <xf numFmtId="0" fontId="3" fillId="4" borderId="37" xfId="0" applyFont="1" applyFill="1" applyBorder="1" applyAlignment="1">
      <alignment horizontal="center"/>
    </xf>
    <xf numFmtId="43" fontId="3" fillId="0" borderId="0" xfId="1" applyFont="1" applyBorder="1" applyAlignment="1">
      <alignment horizontal="center"/>
    </xf>
    <xf numFmtId="44" fontId="3" fillId="0" borderId="15" xfId="2" applyNumberFormat="1" applyFont="1" applyBorder="1"/>
    <xf numFmtId="0" fontId="3" fillId="0" borderId="27" xfId="0" applyFont="1" applyBorder="1"/>
    <xf numFmtId="0" fontId="3" fillId="2" borderId="38" xfId="0" applyFont="1" applyFill="1" applyBorder="1"/>
    <xf numFmtId="0" fontId="2" fillId="2" borderId="39" xfId="0" applyFont="1" applyFill="1" applyBorder="1"/>
    <xf numFmtId="0" fontId="3" fillId="2" borderId="40" xfId="0" applyFont="1" applyFill="1" applyBorder="1"/>
    <xf numFmtId="0" fontId="3" fillId="2" borderId="41" xfId="0" applyFont="1" applyFill="1" applyBorder="1"/>
    <xf numFmtId="0" fontId="5" fillId="3" borderId="42" xfId="0" applyFont="1" applyFill="1" applyBorder="1"/>
    <xf numFmtId="0" fontId="5" fillId="3" borderId="43" xfId="0" applyFont="1" applyFill="1" applyBorder="1"/>
    <xf numFmtId="0" fontId="5" fillId="3" borderId="43" xfId="0" applyFont="1" applyFill="1" applyBorder="1" applyAlignment="1"/>
    <xf numFmtId="0" fontId="5" fillId="3" borderId="8" xfId="0" applyFont="1" applyFill="1" applyBorder="1"/>
    <xf numFmtId="0" fontId="5" fillId="3" borderId="22" xfId="0" applyFont="1" applyFill="1" applyBorder="1"/>
    <xf numFmtId="0" fontId="5" fillId="3" borderId="1" xfId="0" applyFont="1" applyFill="1" applyBorder="1"/>
    <xf numFmtId="0" fontId="5" fillId="3" borderId="18" xfId="0" applyFont="1" applyFill="1" applyBorder="1"/>
    <xf numFmtId="0" fontId="5" fillId="3" borderId="4" xfId="0" applyFont="1" applyFill="1" applyBorder="1"/>
    <xf numFmtId="0" fontId="5" fillId="3" borderId="4" xfId="0" applyFont="1" applyFill="1" applyBorder="1" applyAlignment="1"/>
    <xf numFmtId="0" fontId="5" fillId="3" borderId="5" xfId="0" applyFont="1" applyFill="1" applyBorder="1"/>
    <xf numFmtId="0" fontId="2" fillId="0" borderId="44" xfId="0" applyFont="1" applyBorder="1" applyAlignment="1">
      <alignment horizontal="left"/>
    </xf>
    <xf numFmtId="0" fontId="2" fillId="0" borderId="45" xfId="0" applyFont="1" applyBorder="1"/>
    <xf numFmtId="0" fontId="2" fillId="0" borderId="46" xfId="0" applyFont="1" applyBorder="1"/>
    <xf numFmtId="0" fontId="2" fillId="0" borderId="46" xfId="0" applyFont="1" applyFill="1" applyBorder="1" applyAlignment="1">
      <alignment horizontal="left"/>
    </xf>
    <xf numFmtId="0" fontId="3" fillId="0" borderId="0" xfId="0" applyFont="1" applyBorder="1" applyAlignment="1"/>
    <xf numFmtId="0" fontId="3" fillId="0" borderId="29" xfId="0" applyFont="1" applyBorder="1" applyAlignment="1">
      <alignment horizontal="right"/>
    </xf>
    <xf numFmtId="166" fontId="3" fillId="0" borderId="13" xfId="1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15" xfId="0" applyNumberFormat="1" applyFont="1" applyBorder="1" applyAlignment="1">
      <alignment horizontal="center"/>
    </xf>
    <xf numFmtId="0" fontId="2" fillId="0" borderId="16" xfId="0" applyFont="1" applyBorder="1"/>
    <xf numFmtId="0" fontId="3" fillId="0" borderId="16" xfId="0" applyFont="1" applyBorder="1" applyAlignment="1"/>
    <xf numFmtId="0" fontId="3" fillId="2" borderId="23" xfId="0" applyFont="1" applyFill="1" applyBorder="1" applyAlignment="1"/>
    <xf numFmtId="0" fontId="3" fillId="2" borderId="40" xfId="0" applyFont="1" applyFill="1" applyBorder="1" applyAlignment="1"/>
    <xf numFmtId="9" fontId="2" fillId="6" borderId="16" xfId="3" applyFont="1" applyFill="1" applyBorder="1" applyAlignment="1">
      <alignment horizontal="right"/>
    </xf>
    <xf numFmtId="9" fontId="2" fillId="6" borderId="27" xfId="3" applyFont="1" applyFill="1" applyBorder="1" applyAlignment="1">
      <alignment horizontal="right"/>
    </xf>
    <xf numFmtId="0" fontId="2" fillId="0" borderId="47" xfId="0" applyFont="1" applyFill="1" applyBorder="1" applyAlignment="1">
      <alignment horizontal="center"/>
    </xf>
    <xf numFmtId="44" fontId="2" fillId="5" borderId="16" xfId="2" applyFont="1" applyFill="1" applyBorder="1" applyAlignment="1">
      <alignment horizontal="center"/>
    </xf>
    <xf numFmtId="44" fontId="2" fillId="5" borderId="27" xfId="2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left"/>
    </xf>
    <xf numFmtId="43" fontId="5" fillId="2" borderId="23" xfId="1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44" fontId="3" fillId="0" borderId="0" xfId="0" applyNumberFormat="1" applyFont="1"/>
    <xf numFmtId="166" fontId="3" fillId="0" borderId="0" xfId="0" applyNumberFormat="1" applyFont="1"/>
    <xf numFmtId="44" fontId="3" fillId="7" borderId="0" xfId="0" applyNumberFormat="1" applyFont="1" applyFill="1"/>
    <xf numFmtId="43" fontId="8" fillId="2" borderId="48" xfId="1" applyFont="1" applyFill="1" applyBorder="1"/>
    <xf numFmtId="43" fontId="8" fillId="2" borderId="48" xfId="1" applyFont="1" applyFill="1" applyBorder="1" applyAlignment="1"/>
    <xf numFmtId="43" fontId="8" fillId="2" borderId="49" xfId="1" applyFont="1" applyFill="1" applyBorder="1"/>
    <xf numFmtId="43" fontId="9" fillId="3" borderId="47" xfId="1" applyFont="1" applyFill="1" applyBorder="1" applyAlignment="1">
      <alignment horizontal="center"/>
    </xf>
    <xf numFmtId="43" fontId="9" fillId="3" borderId="48" xfId="1" applyFont="1" applyFill="1" applyBorder="1" applyAlignment="1">
      <alignment horizontal="center"/>
    </xf>
    <xf numFmtId="43" fontId="9" fillId="3" borderId="48" xfId="1" applyFont="1" applyFill="1" applyBorder="1"/>
    <xf numFmtId="43" fontId="3" fillId="0" borderId="0" xfId="0" applyNumberFormat="1" applyFont="1"/>
    <xf numFmtId="166" fontId="3" fillId="0" borderId="0" xfId="0" applyNumberFormat="1" applyFont="1" applyBorder="1"/>
    <xf numFmtId="166" fontId="3" fillId="0" borderId="15" xfId="0" applyNumberFormat="1" applyFont="1" applyBorder="1"/>
    <xf numFmtId="170" fontId="3" fillId="0" borderId="0" xfId="2" applyNumberFormat="1" applyFont="1"/>
    <xf numFmtId="170" fontId="3" fillId="0" borderId="0" xfId="0" applyNumberFormat="1" applyFont="1"/>
    <xf numFmtId="0" fontId="3" fillId="8" borderId="2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Fill="1" applyBorder="1"/>
    <xf numFmtId="172" fontId="3" fillId="0" borderId="0" xfId="0" applyNumberFormat="1" applyFont="1" applyFill="1" applyBorder="1" applyAlignment="1">
      <alignment horizontal="center"/>
    </xf>
    <xf numFmtId="177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6" fontId="5" fillId="0" borderId="0" xfId="1" applyNumberFormat="1" applyFont="1" applyFill="1" applyBorder="1" applyAlignment="1">
      <alignment horizontal="right"/>
    </xf>
    <xf numFmtId="44" fontId="3" fillId="0" borderId="0" xfId="2" applyNumberFormat="1" applyFont="1" applyFill="1" applyBorder="1"/>
    <xf numFmtId="166" fontId="3" fillId="0" borderId="0" xfId="0" applyNumberFormat="1" applyFont="1" applyFill="1" applyBorder="1"/>
    <xf numFmtId="16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2" borderId="4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3" fillId="2" borderId="50" xfId="0" applyFont="1" applyFill="1" applyBorder="1"/>
    <xf numFmtId="0" fontId="2" fillId="2" borderId="51" xfId="0" applyFont="1" applyFill="1" applyBorder="1" applyAlignment="1">
      <alignment horizontal="center"/>
    </xf>
    <xf numFmtId="166" fontId="3" fillId="0" borderId="52" xfId="1" applyNumberFormat="1" applyFont="1" applyBorder="1"/>
    <xf numFmtId="166" fontId="3" fillId="0" borderId="53" xfId="1" applyNumberFormat="1" applyFont="1" applyBorder="1"/>
    <xf numFmtId="166" fontId="3" fillId="7" borderId="53" xfId="1" applyNumberFormat="1" applyFont="1" applyFill="1" applyBorder="1"/>
    <xf numFmtId="0" fontId="3" fillId="0" borderId="51" xfId="0" applyFont="1" applyBorder="1" applyAlignment="1">
      <alignment horizontal="right"/>
    </xf>
    <xf numFmtId="44" fontId="3" fillId="0" borderId="40" xfId="0" applyNumberFormat="1" applyFont="1" applyBorder="1"/>
    <xf numFmtId="166" fontId="3" fillId="0" borderId="21" xfId="1" applyNumberFormat="1" applyFont="1" applyBorder="1"/>
    <xf numFmtId="0" fontId="3" fillId="2" borderId="54" xfId="0" applyFont="1" applyFill="1" applyBorder="1"/>
    <xf numFmtId="44" fontId="3" fillId="2" borderId="34" xfId="0" applyNumberFormat="1" applyFont="1" applyFill="1" applyBorder="1"/>
    <xf numFmtId="166" fontId="3" fillId="2" borderId="22" xfId="1" applyNumberFormat="1" applyFont="1" applyFill="1" applyBorder="1"/>
    <xf numFmtId="170" fontId="12" fillId="5" borderId="16" xfId="2" applyNumberFormat="1" applyFont="1" applyFill="1" applyBorder="1" applyAlignment="1">
      <alignment horizontal="center"/>
    </xf>
    <xf numFmtId="39" fontId="3" fillId="0" borderId="0" xfId="0" applyNumberFormat="1" applyFont="1"/>
    <xf numFmtId="2" fontId="3" fillId="0" borderId="0" xfId="0" applyNumberFormat="1" applyFont="1"/>
    <xf numFmtId="43" fontId="5" fillId="3" borderId="55" xfId="1" applyFont="1" applyFill="1" applyBorder="1"/>
    <xf numFmtId="166" fontId="5" fillId="2" borderId="23" xfId="1" applyNumberFormat="1" applyFont="1" applyFill="1" applyBorder="1" applyAlignment="1">
      <alignment horizontal="center"/>
    </xf>
    <xf numFmtId="43" fontId="5" fillId="3" borderId="56" xfId="1" applyFont="1" applyFill="1" applyBorder="1" applyAlignment="1">
      <alignment horizontal="center"/>
    </xf>
    <xf numFmtId="43" fontId="5" fillId="3" borderId="56" xfId="1" applyFont="1" applyFill="1" applyBorder="1"/>
    <xf numFmtId="43" fontId="5" fillId="3" borderId="17" xfId="1" applyFont="1" applyFill="1" applyBorder="1"/>
    <xf numFmtId="49" fontId="2" fillId="2" borderId="10" xfId="0" applyNumberFormat="1" applyFont="1" applyFill="1" applyBorder="1" applyAlignment="1">
      <alignment horizontal="center"/>
    </xf>
    <xf numFmtId="42" fontId="9" fillId="3" borderId="16" xfId="2" applyNumberFormat="1" applyFont="1" applyFill="1" applyBorder="1" applyAlignment="1">
      <alignment horizontal="center"/>
    </xf>
    <xf numFmtId="44" fontId="13" fillId="2" borderId="41" xfId="2" applyFont="1" applyFill="1" applyBorder="1" applyAlignment="1">
      <alignment horizontal="center"/>
    </xf>
    <xf numFmtId="0" fontId="5" fillId="3" borderId="9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3" borderId="58" xfId="0" applyFont="1" applyFill="1" applyBorder="1" applyAlignment="1">
      <alignment horizontal="center"/>
    </xf>
    <xf numFmtId="44" fontId="2" fillId="5" borderId="25" xfId="2" applyFont="1" applyFill="1" applyBorder="1" applyAlignment="1">
      <alignment horizontal="left"/>
    </xf>
    <xf numFmtId="0" fontId="5" fillId="3" borderId="2" xfId="0" quotePrefix="1" applyFont="1" applyFill="1" applyBorder="1"/>
    <xf numFmtId="0" fontId="5" fillId="3" borderId="43" xfId="0" quotePrefix="1" applyFont="1" applyFill="1" applyBorder="1"/>
    <xf numFmtId="44" fontId="5" fillId="6" borderId="9" xfId="2" applyFont="1" applyFill="1" applyBorder="1" applyAlignment="1">
      <alignment horizontal="center"/>
    </xf>
    <xf numFmtId="166" fontId="3" fillId="0" borderId="0" xfId="0" applyNumberFormat="1" applyFont="1" applyFill="1"/>
    <xf numFmtId="43" fontId="3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172" fontId="0" fillId="0" borderId="0" xfId="0" applyNumberFormat="1" applyFill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6" xfId="0" applyFill="1" applyBorder="1" applyAlignment="1">
      <alignment horizontal="right"/>
    </xf>
    <xf numFmtId="172" fontId="0" fillId="0" borderId="16" xfId="0" applyNumberFormat="1" applyFill="1" applyBorder="1" applyAlignment="1">
      <alignment horizontal="left"/>
    </xf>
    <xf numFmtId="170" fontId="3" fillId="0" borderId="0" xfId="2" applyNumberFormat="1" applyFont="1" applyBorder="1" applyAlignment="1">
      <alignment horizontal="right"/>
    </xf>
    <xf numFmtId="170" fontId="3" fillId="0" borderId="15" xfId="2" applyNumberFormat="1" applyFont="1" applyBorder="1" applyAlignment="1">
      <alignment horizontal="right"/>
    </xf>
    <xf numFmtId="0" fontId="3" fillId="0" borderId="29" xfId="0" quotePrefix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170" fontId="2" fillId="6" borderId="16" xfId="2" applyNumberFormat="1" applyFont="1" applyFill="1" applyBorder="1" applyAlignment="1">
      <alignment horizontal="center"/>
    </xf>
    <xf numFmtId="170" fontId="2" fillId="6" borderId="27" xfId="2" applyNumberFormat="1" applyFont="1" applyFill="1" applyBorder="1" applyAlignment="1">
      <alignment horizontal="center"/>
    </xf>
    <xf numFmtId="0" fontId="3" fillId="0" borderId="29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170" fontId="2" fillId="0" borderId="0" xfId="2" applyNumberFormat="1" applyFont="1" applyBorder="1" applyAlignment="1">
      <alignment horizontal="right"/>
    </xf>
    <xf numFmtId="170" fontId="2" fillId="0" borderId="15" xfId="2" applyNumberFormat="1" applyFont="1" applyBorder="1" applyAlignment="1">
      <alignment horizontal="right"/>
    </xf>
    <xf numFmtId="170" fontId="3" fillId="0" borderId="40" xfId="2" applyNumberFormat="1" applyFont="1" applyBorder="1" applyAlignment="1">
      <alignment horizontal="right"/>
    </xf>
    <xf numFmtId="170" fontId="3" fillId="0" borderId="41" xfId="2" applyNumberFormat="1" applyFont="1" applyBorder="1" applyAlignment="1">
      <alignment horizontal="right"/>
    </xf>
    <xf numFmtId="170" fontId="2" fillId="0" borderId="59" xfId="2" applyNumberFormat="1" applyFont="1" applyBorder="1" applyAlignment="1">
      <alignment horizontal="right"/>
    </xf>
    <xf numFmtId="170" fontId="2" fillId="0" borderId="60" xfId="2" applyNumberFormat="1" applyFont="1" applyBorder="1" applyAlignment="1">
      <alignment horizontal="right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61" xfId="0" applyFont="1" applyFill="1" applyBorder="1" applyAlignment="1">
      <alignment horizontal="left"/>
    </xf>
    <xf numFmtId="0" fontId="2" fillId="2" borderId="35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166" fontId="5" fillId="3" borderId="0" xfId="1" applyNumberFormat="1" applyFont="1" applyFill="1" applyBorder="1" applyAlignment="1">
      <alignment horizontal="right"/>
    </xf>
    <xf numFmtId="166" fontId="5" fillId="3" borderId="15" xfId="1" applyNumberFormat="1" applyFont="1" applyFill="1" applyBorder="1" applyAlignment="1">
      <alignment horizontal="right"/>
    </xf>
    <xf numFmtId="16" fontId="3" fillId="0" borderId="62" xfId="0" applyNumberFormat="1" applyFont="1" applyBorder="1" applyAlignment="1">
      <alignment horizontal="left"/>
    </xf>
    <xf numFmtId="16" fontId="3" fillId="0" borderId="59" xfId="0" applyNumberFormat="1" applyFont="1" applyBorder="1" applyAlignment="1">
      <alignment horizontal="left"/>
    </xf>
    <xf numFmtId="16" fontId="3" fillId="0" borderId="60" xfId="0" applyNumberFormat="1" applyFont="1" applyBorder="1" applyAlignment="1">
      <alignment horizontal="left"/>
    </xf>
    <xf numFmtId="0" fontId="2" fillId="2" borderId="42" xfId="0" applyFont="1" applyFill="1" applyBorder="1" applyAlignment="1">
      <alignment horizontal="center"/>
    </xf>
    <xf numFmtId="171" fontId="5" fillId="3" borderId="61" xfId="2" applyNumberFormat="1" applyFont="1" applyFill="1" applyBorder="1" applyAlignment="1">
      <alignment horizontal="center"/>
    </xf>
    <xf numFmtId="171" fontId="5" fillId="3" borderId="18" xfId="2" applyNumberFormat="1" applyFont="1" applyFill="1" applyBorder="1" applyAlignment="1">
      <alignment horizontal="center"/>
    </xf>
    <xf numFmtId="44" fontId="5" fillId="3" borderId="63" xfId="2" applyFont="1" applyFill="1" applyBorder="1" applyAlignment="1">
      <alignment horizontal="center"/>
    </xf>
    <xf numFmtId="44" fontId="5" fillId="3" borderId="18" xfId="2" applyFont="1" applyFill="1" applyBorder="1" applyAlignment="1">
      <alignment horizontal="center"/>
    </xf>
    <xf numFmtId="14" fontId="5" fillId="3" borderId="31" xfId="0" applyNumberFormat="1" applyFont="1" applyFill="1" applyBorder="1" applyAlignment="1">
      <alignment horizontal="center"/>
    </xf>
    <xf numFmtId="14" fontId="5" fillId="3" borderId="32" xfId="0" applyNumberFormat="1" applyFont="1" applyFill="1" applyBorder="1" applyAlignment="1">
      <alignment horizontal="center"/>
    </xf>
    <xf numFmtId="14" fontId="5" fillId="3" borderId="16" xfId="0" applyNumberFormat="1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44" fontId="5" fillId="3" borderId="63" xfId="2" applyNumberFormat="1" applyFont="1" applyFill="1" applyBorder="1" applyAlignment="1">
      <alignment horizontal="center"/>
    </xf>
    <xf numFmtId="44" fontId="5" fillId="3" borderId="18" xfId="2" applyNumberFormat="1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left"/>
    </xf>
    <xf numFmtId="0" fontId="2" fillId="2" borderId="31" xfId="0" applyFont="1" applyFill="1" applyBorder="1" applyAlignment="1">
      <alignment horizontal="left"/>
    </xf>
    <xf numFmtId="0" fontId="2" fillId="2" borderId="42" xfId="0" applyFont="1" applyFill="1" applyBorder="1" applyAlignment="1">
      <alignment horizontal="left"/>
    </xf>
    <xf numFmtId="0" fontId="2" fillId="0" borderId="37" xfId="0" applyFont="1" applyFill="1" applyBorder="1" applyAlignment="1">
      <alignment horizontal="center"/>
    </xf>
    <xf numFmtId="0" fontId="2" fillId="0" borderId="65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170" fontId="12" fillId="5" borderId="16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57"/>
  <sheetViews>
    <sheetView tabSelected="1" zoomScale="69" workbookViewId="0"/>
  </sheetViews>
  <sheetFormatPr defaultRowHeight="12.75" x14ac:dyDescent="0.2"/>
  <cols>
    <col min="1" max="1" width="1.7109375" style="4" customWidth="1"/>
    <col min="2" max="4" width="7.7109375" style="4" customWidth="1"/>
    <col min="5" max="5" width="7.7109375" style="64" customWidth="1"/>
    <col min="6" max="12" width="7.7109375" style="4" customWidth="1"/>
    <col min="13" max="13" width="7.85546875" style="4" customWidth="1"/>
    <col min="14" max="21" width="7.7109375" style="4" customWidth="1"/>
    <col min="22" max="22" width="1.7109375" style="4" customWidth="1"/>
    <col min="23" max="26" width="7.7109375" style="4" customWidth="1"/>
    <col min="27" max="27" width="2.7109375" style="6" customWidth="1"/>
    <col min="28" max="28" width="7.7109375" style="4" customWidth="1"/>
    <col min="29" max="29" width="9.7109375" style="4" customWidth="1"/>
    <col min="30" max="30" width="14.42578125" style="4" customWidth="1"/>
    <col min="31" max="31" width="11.28515625" style="4" customWidth="1"/>
    <col min="32" max="32" width="9.7109375" style="4" customWidth="1"/>
    <col min="33" max="33" width="14.7109375" style="4" customWidth="1"/>
    <col min="34" max="34" width="13.140625" style="4" customWidth="1"/>
    <col min="35" max="35" width="10.5703125" style="4" customWidth="1"/>
    <col min="36" max="16384" width="9.140625" style="4"/>
  </cols>
  <sheetData>
    <row r="1" spans="2:35" ht="9.9499999999999993" customHeight="1" thickBot="1" x14ac:dyDescent="0.25"/>
    <row r="2" spans="2:35" ht="13.5" thickBot="1" x14ac:dyDescent="0.25">
      <c r="B2" s="233" t="s">
        <v>32</v>
      </c>
      <c r="C2" s="244"/>
      <c r="D2" s="255" t="s">
        <v>40</v>
      </c>
      <c r="E2" s="244"/>
      <c r="F2" s="255" t="s">
        <v>50</v>
      </c>
      <c r="G2" s="244"/>
      <c r="H2" s="89" t="s">
        <v>80</v>
      </c>
      <c r="I2" s="261" t="s">
        <v>79</v>
      </c>
      <c r="J2" s="262"/>
      <c r="K2" s="262"/>
      <c r="L2" s="262"/>
      <c r="M2" s="262"/>
      <c r="N2" s="262"/>
      <c r="O2" s="262"/>
      <c r="P2" s="263"/>
      <c r="Q2" s="256" t="s">
        <v>35</v>
      </c>
      <c r="R2" s="257"/>
      <c r="S2" s="258"/>
      <c r="T2" s="249">
        <v>36991</v>
      </c>
      <c r="U2" s="250"/>
    </row>
    <row r="3" spans="2:35" ht="15.75" thickBot="1" x14ac:dyDescent="0.3">
      <c r="B3" s="245">
        <v>5.55</v>
      </c>
      <c r="C3" s="246"/>
      <c r="D3" s="247"/>
      <c r="E3" s="248"/>
      <c r="F3" s="253"/>
      <c r="G3" s="254"/>
      <c r="H3" s="190">
        <v>2.75</v>
      </c>
      <c r="I3" s="204"/>
      <c r="J3" s="138"/>
      <c r="K3" s="187"/>
      <c r="L3" s="265">
        <f>P55</f>
        <v>58119.084399999992</v>
      </c>
      <c r="M3" s="265"/>
      <c r="N3" s="265"/>
      <c r="O3" s="138"/>
      <c r="P3" s="139"/>
      <c r="Q3" s="236" t="s">
        <v>36</v>
      </c>
      <c r="R3" s="237"/>
      <c r="S3" s="238"/>
      <c r="T3" s="251">
        <v>36992</v>
      </c>
      <c r="U3" s="252"/>
      <c r="W3" s="233" t="s">
        <v>30</v>
      </c>
      <c r="X3" s="234"/>
      <c r="Y3" s="234"/>
      <c r="Z3" s="235"/>
      <c r="AA3" s="2"/>
    </row>
    <row r="4" spans="2:35" ht="13.5" thickBot="1" x14ac:dyDescent="0.25">
      <c r="G4" s="1"/>
      <c r="H4" s="3"/>
      <c r="I4" s="3"/>
      <c r="J4" s="3"/>
      <c r="K4" s="3"/>
      <c r="L4" s="3"/>
      <c r="M4" s="3"/>
      <c r="N4" s="5"/>
      <c r="Q4" s="6"/>
      <c r="R4" s="6"/>
      <c r="W4" s="23" t="s">
        <v>3</v>
      </c>
      <c r="X4" s="24" t="s">
        <v>4</v>
      </c>
      <c r="Y4" s="24" t="s">
        <v>29</v>
      </c>
      <c r="Z4" s="25" t="s">
        <v>2</v>
      </c>
      <c r="AA4" s="165"/>
    </row>
    <row r="5" spans="2:35" x14ac:dyDescent="0.2">
      <c r="B5" s="26" t="s">
        <v>33</v>
      </c>
      <c r="C5" s="149">
        <v>0</v>
      </c>
      <c r="D5" s="149">
        <v>0</v>
      </c>
      <c r="E5" s="150">
        <f>($B$3+0.07)*7.7+2.25</f>
        <v>45.524000000000001</v>
      </c>
      <c r="F5" s="151">
        <f>($B$3+0.07)*7.7+2.25</f>
        <v>45.524000000000001</v>
      </c>
      <c r="G5" s="152">
        <v>53</v>
      </c>
      <c r="H5" s="153">
        <v>57</v>
      </c>
      <c r="I5" s="153">
        <v>55.5</v>
      </c>
      <c r="J5" s="153">
        <v>46</v>
      </c>
      <c r="K5" s="153">
        <v>46</v>
      </c>
      <c r="L5" s="153">
        <v>25</v>
      </c>
      <c r="M5" s="153">
        <v>50</v>
      </c>
      <c r="N5" s="153">
        <v>26</v>
      </c>
      <c r="O5" s="153">
        <v>50</v>
      </c>
      <c r="P5" s="153">
        <v>58</v>
      </c>
      <c r="Q5" s="153">
        <v>45</v>
      </c>
      <c r="R5" s="153"/>
      <c r="S5" s="154"/>
      <c r="T5" s="154"/>
      <c r="U5" s="29"/>
      <c r="W5" s="32"/>
      <c r="X5" s="33"/>
      <c r="Y5" s="33"/>
      <c r="Z5" s="163">
        <v>30</v>
      </c>
      <c r="AA5" s="7"/>
      <c r="AB5" s="26" t="s">
        <v>33</v>
      </c>
      <c r="AC5" s="176"/>
      <c r="AD5" s="83"/>
      <c r="AE5" s="84"/>
    </row>
    <row r="6" spans="2:35" x14ac:dyDescent="0.2">
      <c r="B6" s="16" t="s">
        <v>34</v>
      </c>
      <c r="C6" s="53" t="s">
        <v>82</v>
      </c>
      <c r="D6" s="53" t="s">
        <v>81</v>
      </c>
      <c r="E6" s="53" t="s">
        <v>0</v>
      </c>
      <c r="F6" s="67"/>
      <c r="G6" s="46" t="s">
        <v>47</v>
      </c>
      <c r="H6" s="47" t="s">
        <v>46</v>
      </c>
      <c r="I6" s="207" t="s">
        <v>93</v>
      </c>
      <c r="J6" s="207" t="s">
        <v>93</v>
      </c>
      <c r="K6" s="207" t="s">
        <v>93</v>
      </c>
      <c r="L6" s="207" t="s">
        <v>93</v>
      </c>
      <c r="M6" s="207" t="s">
        <v>93</v>
      </c>
      <c r="N6" s="207" t="s">
        <v>93</v>
      </c>
      <c r="O6" s="207" t="s">
        <v>93</v>
      </c>
      <c r="P6" s="207" t="s">
        <v>93</v>
      </c>
      <c r="Q6" s="207" t="s">
        <v>93</v>
      </c>
      <c r="R6" s="48"/>
      <c r="S6" s="22"/>
      <c r="T6" s="22"/>
      <c r="U6" s="197" t="s">
        <v>1</v>
      </c>
      <c r="W6" s="34"/>
      <c r="X6" s="35"/>
      <c r="Y6" s="162">
        <v>30</v>
      </c>
      <c r="Z6" s="9">
        <v>30</v>
      </c>
      <c r="AA6" s="7"/>
      <c r="AB6" s="16" t="s">
        <v>34</v>
      </c>
      <c r="AC6" s="177" t="s">
        <v>33</v>
      </c>
      <c r="AD6" s="174" t="s">
        <v>88</v>
      </c>
      <c r="AE6" s="175" t="s">
        <v>89</v>
      </c>
    </row>
    <row r="7" spans="2:35" x14ac:dyDescent="0.2">
      <c r="B7" s="27" t="s">
        <v>5</v>
      </c>
      <c r="C7" s="22"/>
      <c r="D7" s="22"/>
      <c r="E7" s="21"/>
      <c r="F7" s="202"/>
      <c r="G7" s="49"/>
      <c r="H7" s="22"/>
      <c r="I7" s="22"/>
      <c r="J7" s="22"/>
      <c r="K7" s="22"/>
      <c r="L7" s="22">
        <v>50</v>
      </c>
      <c r="M7" s="22"/>
      <c r="N7" s="22">
        <v>90</v>
      </c>
      <c r="O7" s="22"/>
      <c r="P7" s="22"/>
      <c r="Q7" s="22"/>
      <c r="R7" s="22" t="s">
        <v>48</v>
      </c>
      <c r="S7" s="22"/>
      <c r="T7" s="198"/>
      <c r="U7" s="30">
        <f t="shared" ref="U7:U30" si="0">SUM(C7:T7)</f>
        <v>140</v>
      </c>
      <c r="W7" s="12">
        <v>140</v>
      </c>
      <c r="X7" s="35"/>
      <c r="Y7" s="10">
        <v>40</v>
      </c>
      <c r="Z7" s="13">
        <v>30</v>
      </c>
      <c r="AA7" s="7"/>
      <c r="AB7" s="27" t="s">
        <v>5</v>
      </c>
      <c r="AC7" s="164">
        <f>(IF(U7&gt;0,VLOOKUP(U7,'Gas Calculator'!D3:E503,2),0))</f>
        <v>8.07</v>
      </c>
      <c r="AD7" s="146">
        <f t="shared" ref="AD7:AD30" si="1">((B$3+0.06)*AC7+H$3)*U7</f>
        <v>6723.1779999999999</v>
      </c>
      <c r="AE7" s="178">
        <f t="shared" ref="AE7:AE30" si="2">U7*AC7</f>
        <v>1129.8</v>
      </c>
    </row>
    <row r="8" spans="2:35" x14ac:dyDescent="0.2">
      <c r="B8" s="28" t="s">
        <v>6</v>
      </c>
      <c r="C8" s="21"/>
      <c r="D8" s="21"/>
      <c r="E8" s="21"/>
      <c r="F8" s="203"/>
      <c r="G8" s="49"/>
      <c r="H8" s="22"/>
      <c r="I8" s="22"/>
      <c r="J8" s="22"/>
      <c r="K8" s="22"/>
      <c r="L8" s="22">
        <v>50</v>
      </c>
      <c r="M8" s="22"/>
      <c r="N8" s="22">
        <v>90</v>
      </c>
      <c r="O8" s="21"/>
      <c r="P8" s="21"/>
      <c r="Q8" s="21"/>
      <c r="R8" s="21" t="s">
        <v>48</v>
      </c>
      <c r="S8" s="21"/>
      <c r="T8" s="199"/>
      <c r="U8" s="30">
        <f t="shared" si="0"/>
        <v>140</v>
      </c>
      <c r="W8" s="12">
        <v>140</v>
      </c>
      <c r="X8" s="35"/>
      <c r="Y8" s="10">
        <v>60</v>
      </c>
      <c r="Z8" s="13">
        <v>30</v>
      </c>
      <c r="AA8" s="7"/>
      <c r="AB8" s="28" t="s">
        <v>6</v>
      </c>
      <c r="AC8" s="164">
        <f>(IF(U8&gt;0,VLOOKUP(U8,'Gas Calculator'!D4:E504,2),0))</f>
        <v>8.07</v>
      </c>
      <c r="AD8" s="146">
        <f t="shared" si="1"/>
        <v>6723.1779999999999</v>
      </c>
      <c r="AE8" s="179">
        <f t="shared" si="2"/>
        <v>1129.8</v>
      </c>
    </row>
    <row r="9" spans="2:35" x14ac:dyDescent="0.2">
      <c r="B9" s="28" t="s">
        <v>7</v>
      </c>
      <c r="C9" s="21"/>
      <c r="D9" s="22"/>
      <c r="E9" s="22"/>
      <c r="F9" s="203"/>
      <c r="G9" s="49"/>
      <c r="H9" s="22"/>
      <c r="I9" s="22"/>
      <c r="J9" s="22"/>
      <c r="K9" s="22"/>
      <c r="L9" s="22">
        <v>50</v>
      </c>
      <c r="M9" s="22"/>
      <c r="N9" s="22">
        <v>90</v>
      </c>
      <c r="O9" s="21"/>
      <c r="P9" s="21"/>
      <c r="Q9" s="21"/>
      <c r="R9" s="21" t="s">
        <v>48</v>
      </c>
      <c r="S9" s="51"/>
      <c r="T9" s="199"/>
      <c r="U9" s="30">
        <f t="shared" si="0"/>
        <v>140</v>
      </c>
      <c r="W9" s="12">
        <v>140</v>
      </c>
      <c r="X9" s="10">
        <v>30</v>
      </c>
      <c r="Y9" s="10">
        <v>80</v>
      </c>
      <c r="Z9" s="13">
        <v>60</v>
      </c>
      <c r="AA9" s="7"/>
      <c r="AB9" s="28" t="s">
        <v>7</v>
      </c>
      <c r="AC9" s="164">
        <f>(IF(U9&gt;0,VLOOKUP(U9,'Gas Calculator'!D5:E505,2),0))</f>
        <v>8.07</v>
      </c>
      <c r="AD9" s="146">
        <f t="shared" si="1"/>
        <v>6723.1779999999999</v>
      </c>
      <c r="AE9" s="179">
        <f t="shared" si="2"/>
        <v>1129.8</v>
      </c>
    </row>
    <row r="10" spans="2:35" x14ac:dyDescent="0.2">
      <c r="B10" s="28" t="s">
        <v>8</v>
      </c>
      <c r="C10" s="21"/>
      <c r="D10" s="22"/>
      <c r="E10" s="22"/>
      <c r="F10" s="203"/>
      <c r="G10" s="49"/>
      <c r="H10" s="22"/>
      <c r="I10" s="22"/>
      <c r="J10" s="22"/>
      <c r="K10" s="22"/>
      <c r="L10" s="22">
        <v>50</v>
      </c>
      <c r="M10" s="22"/>
      <c r="N10" s="22">
        <v>120</v>
      </c>
      <c r="O10" s="21"/>
      <c r="P10" s="21"/>
      <c r="Q10" s="21"/>
      <c r="R10" s="21" t="s">
        <v>48</v>
      </c>
      <c r="S10" s="51"/>
      <c r="T10" s="199"/>
      <c r="U10" s="30">
        <f t="shared" si="0"/>
        <v>170</v>
      </c>
      <c r="W10" s="12">
        <v>170</v>
      </c>
      <c r="X10" s="10">
        <v>45</v>
      </c>
      <c r="Y10" s="160">
        <v>100</v>
      </c>
      <c r="Z10" s="161">
        <v>100</v>
      </c>
      <c r="AA10" s="7"/>
      <c r="AB10" s="28" t="s">
        <v>8</v>
      </c>
      <c r="AC10" s="164">
        <f>(IF(U10&gt;0,VLOOKUP(U10,'Gas Calculator'!D6:E506,2),0))</f>
        <v>7.6</v>
      </c>
      <c r="AD10" s="146">
        <f t="shared" si="1"/>
        <v>7715.619999999999</v>
      </c>
      <c r="AE10" s="179">
        <f t="shared" si="2"/>
        <v>1292</v>
      </c>
    </row>
    <row r="11" spans="2:35" x14ac:dyDescent="0.2">
      <c r="B11" s="28" t="s">
        <v>9</v>
      </c>
      <c r="C11" s="21"/>
      <c r="D11" s="21"/>
      <c r="E11" s="21"/>
      <c r="F11" s="203"/>
      <c r="G11" s="49"/>
      <c r="H11" s="22"/>
      <c r="I11" s="22"/>
      <c r="J11" s="22"/>
      <c r="K11" s="22"/>
      <c r="L11" s="22">
        <v>50</v>
      </c>
      <c r="M11" s="22"/>
      <c r="N11" s="22">
        <v>150</v>
      </c>
      <c r="O11" s="21"/>
      <c r="P11" s="21"/>
      <c r="Q11" s="21"/>
      <c r="R11" s="21"/>
      <c r="S11" s="51"/>
      <c r="T11" s="51"/>
      <c r="U11" s="30">
        <f t="shared" si="0"/>
        <v>200</v>
      </c>
      <c r="W11" s="12">
        <v>200</v>
      </c>
      <c r="X11" s="10">
        <v>150</v>
      </c>
      <c r="Y11" s="10">
        <v>210</v>
      </c>
      <c r="Z11" s="13">
        <v>140</v>
      </c>
      <c r="AA11" s="7"/>
      <c r="AB11" s="28" t="s">
        <v>9</v>
      </c>
      <c r="AC11" s="164">
        <f>(IF(U11&gt;0,VLOOKUP(U11,'Gas Calculator'!D7:E507,2),0))</f>
        <v>7.6</v>
      </c>
      <c r="AD11" s="146">
        <f t="shared" si="1"/>
        <v>9077.1999999999989</v>
      </c>
      <c r="AE11" s="179">
        <f t="shared" si="2"/>
        <v>1520</v>
      </c>
    </row>
    <row r="12" spans="2:35" x14ac:dyDescent="0.2">
      <c r="B12" s="28" t="s">
        <v>10</v>
      </c>
      <c r="C12" s="21"/>
      <c r="D12" s="21"/>
      <c r="E12" s="21"/>
      <c r="F12" s="203">
        <v>50</v>
      </c>
      <c r="G12" s="50"/>
      <c r="H12" s="22"/>
      <c r="I12" s="22"/>
      <c r="J12" s="22">
        <v>100</v>
      </c>
      <c r="K12" s="21">
        <v>130</v>
      </c>
      <c r="L12" s="21"/>
      <c r="M12" s="21"/>
      <c r="N12" s="21"/>
      <c r="O12" s="21"/>
      <c r="P12" s="21"/>
      <c r="Q12" s="21"/>
      <c r="R12" s="21"/>
      <c r="S12" s="51"/>
      <c r="T12" s="51"/>
      <c r="U12" s="30">
        <f t="shared" si="0"/>
        <v>280</v>
      </c>
      <c r="W12" s="12">
        <v>280</v>
      </c>
      <c r="X12" s="10">
        <v>200</v>
      </c>
      <c r="Y12" s="39">
        <v>300</v>
      </c>
      <c r="Z12" s="40" t="s">
        <v>31</v>
      </c>
      <c r="AA12" s="8"/>
      <c r="AB12" s="28" t="s">
        <v>10</v>
      </c>
      <c r="AC12" s="164">
        <f>(IF(U12&gt;0,VLOOKUP(U12,'Gas Calculator'!D8:E508,2),0))</f>
        <v>8.0709999999999997</v>
      </c>
      <c r="AD12" s="146">
        <f t="shared" si="1"/>
        <v>13447.926799999997</v>
      </c>
      <c r="AE12" s="179">
        <f t="shared" si="2"/>
        <v>2259.88</v>
      </c>
      <c r="AF12" s="147"/>
      <c r="AG12" s="147"/>
    </row>
    <row r="13" spans="2:35" ht="13.5" thickBot="1" x14ac:dyDescent="0.25">
      <c r="B13" s="28" t="s">
        <v>11</v>
      </c>
      <c r="C13" s="21"/>
      <c r="D13" s="21"/>
      <c r="E13" s="21">
        <v>100</v>
      </c>
      <c r="F13" s="203">
        <v>50</v>
      </c>
      <c r="G13" s="50">
        <v>100</v>
      </c>
      <c r="H13" s="21">
        <v>50</v>
      </c>
      <c r="I13" s="22">
        <v>100</v>
      </c>
      <c r="J13" s="21"/>
      <c r="K13" s="21"/>
      <c r="L13" s="21"/>
      <c r="M13" s="21">
        <v>50</v>
      </c>
      <c r="N13" s="21"/>
      <c r="O13" s="21"/>
      <c r="P13" s="21"/>
      <c r="Q13" s="21"/>
      <c r="R13" s="21"/>
      <c r="S13" s="51"/>
      <c r="T13" s="51"/>
      <c r="U13" s="30">
        <f t="shared" si="0"/>
        <v>450</v>
      </c>
      <c r="W13" s="70">
        <v>450</v>
      </c>
      <c r="X13" s="14">
        <v>450</v>
      </c>
      <c r="Y13" s="14">
        <v>450</v>
      </c>
      <c r="Z13" s="15">
        <v>450</v>
      </c>
      <c r="AA13" s="7"/>
      <c r="AB13" s="28" t="s">
        <v>11</v>
      </c>
      <c r="AC13" s="164">
        <f>(IF(U13&gt;0,VLOOKUP(U13,'Gas Calculator'!D9:E509,2),0))</f>
        <v>7</v>
      </c>
      <c r="AD13" s="146">
        <f t="shared" si="1"/>
        <v>18909</v>
      </c>
      <c r="AE13" s="179">
        <f t="shared" si="2"/>
        <v>3150</v>
      </c>
      <c r="AF13" s="147"/>
    </row>
    <row r="14" spans="2:35" ht="13.5" thickBot="1" x14ac:dyDescent="0.25">
      <c r="B14" s="28" t="s">
        <v>12</v>
      </c>
      <c r="C14" s="21"/>
      <c r="D14" s="21"/>
      <c r="E14" s="21">
        <v>100</v>
      </c>
      <c r="F14" s="203">
        <v>50</v>
      </c>
      <c r="G14" s="50">
        <v>100</v>
      </c>
      <c r="H14" s="21">
        <v>50</v>
      </c>
      <c r="I14" s="22">
        <v>100</v>
      </c>
      <c r="J14" s="21"/>
      <c r="K14" s="21"/>
      <c r="L14" s="21"/>
      <c r="M14" s="21"/>
      <c r="N14" s="21"/>
      <c r="O14" s="21"/>
      <c r="P14" s="21"/>
      <c r="Q14" s="21"/>
      <c r="R14" s="21"/>
      <c r="S14" s="51"/>
      <c r="T14" s="51"/>
      <c r="U14" s="30">
        <f t="shared" si="0"/>
        <v>400</v>
      </c>
      <c r="W14" s="69"/>
      <c r="X14" s="36"/>
      <c r="Y14" s="36"/>
      <c r="Z14" s="37"/>
      <c r="AA14" s="7"/>
      <c r="AB14" s="28" t="s">
        <v>12</v>
      </c>
      <c r="AC14" s="164">
        <f>(IF(U14&gt;0,VLOOKUP(U14,'Gas Calculator'!D10:E510,2),0))</f>
        <v>7.1959999999999997</v>
      </c>
      <c r="AD14" s="146">
        <f t="shared" si="1"/>
        <v>17247.823999999997</v>
      </c>
      <c r="AE14" s="179">
        <f t="shared" si="2"/>
        <v>2878.4</v>
      </c>
      <c r="AF14" s="147"/>
    </row>
    <row r="15" spans="2:35" ht="13.5" thickBot="1" x14ac:dyDescent="0.25">
      <c r="B15" s="28" t="s">
        <v>13</v>
      </c>
      <c r="C15" s="21"/>
      <c r="D15" s="21"/>
      <c r="E15" s="21">
        <v>100</v>
      </c>
      <c r="F15" s="203">
        <v>50</v>
      </c>
      <c r="G15" s="50">
        <v>100</v>
      </c>
      <c r="H15" s="21">
        <v>50</v>
      </c>
      <c r="I15" s="22">
        <v>100</v>
      </c>
      <c r="J15" s="21"/>
      <c r="K15" s="21"/>
      <c r="L15" s="21"/>
      <c r="M15" s="21"/>
      <c r="N15" s="21"/>
      <c r="O15" s="21"/>
      <c r="P15" s="21"/>
      <c r="Q15" s="21">
        <v>50</v>
      </c>
      <c r="R15" s="21"/>
      <c r="S15" s="51"/>
      <c r="T15" s="51"/>
      <c r="U15" s="30">
        <f t="shared" si="0"/>
        <v>450</v>
      </c>
      <c r="W15" s="200" t="s">
        <v>83</v>
      </c>
      <c r="X15" s="41" t="s">
        <v>33</v>
      </c>
      <c r="Y15" s="201" t="s">
        <v>83</v>
      </c>
      <c r="Z15" s="41" t="s">
        <v>33</v>
      </c>
      <c r="AA15" s="2"/>
      <c r="AB15" s="28" t="s">
        <v>13</v>
      </c>
      <c r="AC15" s="164">
        <f>(IF(U15&gt;0,VLOOKUP(U15,'Gas Calculator'!D11:E511,2),0))</f>
        <v>7</v>
      </c>
      <c r="AD15" s="146">
        <f t="shared" si="1"/>
        <v>18909</v>
      </c>
      <c r="AE15" s="179">
        <f t="shared" si="2"/>
        <v>3150</v>
      </c>
      <c r="AF15" s="147"/>
      <c r="AG15" s="208"/>
      <c r="AH15" s="6"/>
    </row>
    <row r="16" spans="2:35" x14ac:dyDescent="0.2">
      <c r="B16" s="28" t="s">
        <v>14</v>
      </c>
      <c r="C16" s="21"/>
      <c r="D16" s="21"/>
      <c r="E16" s="21">
        <v>100</v>
      </c>
      <c r="F16" s="203">
        <v>50</v>
      </c>
      <c r="G16" s="50">
        <v>100</v>
      </c>
      <c r="H16" s="21">
        <v>50</v>
      </c>
      <c r="I16" s="22">
        <v>100</v>
      </c>
      <c r="J16" s="21"/>
      <c r="K16" s="21"/>
      <c r="L16" s="21"/>
      <c r="M16" s="21"/>
      <c r="N16" s="21"/>
      <c r="O16" s="21"/>
      <c r="P16" s="21">
        <v>50</v>
      </c>
      <c r="Q16" s="21"/>
      <c r="R16" s="21"/>
      <c r="S16" s="51"/>
      <c r="T16" s="51"/>
      <c r="U16" s="30">
        <f t="shared" si="0"/>
        <v>450</v>
      </c>
      <c r="W16" s="17">
        <v>140</v>
      </c>
      <c r="X16" s="18"/>
      <c r="Y16" s="17">
        <v>330</v>
      </c>
      <c r="Z16" s="18"/>
      <c r="AA16" s="166"/>
      <c r="AB16" s="28" t="s">
        <v>14</v>
      </c>
      <c r="AC16" s="164">
        <f>(IF(U16&gt;0,VLOOKUP(U16,'Gas Calculator'!D12:E512,2),0))</f>
        <v>7</v>
      </c>
      <c r="AD16" s="148">
        <f t="shared" si="1"/>
        <v>18909</v>
      </c>
      <c r="AE16" s="180">
        <f t="shared" si="2"/>
        <v>3150</v>
      </c>
      <c r="AF16" s="147"/>
      <c r="AG16" s="209"/>
      <c r="AH16" s="208"/>
      <c r="AI16" s="147"/>
    </row>
    <row r="17" spans="2:35" x14ac:dyDescent="0.2">
      <c r="B17" s="28" t="s">
        <v>15</v>
      </c>
      <c r="C17" s="21"/>
      <c r="D17" s="21"/>
      <c r="E17" s="21">
        <v>100</v>
      </c>
      <c r="F17" s="203">
        <v>50</v>
      </c>
      <c r="G17" s="50">
        <v>100</v>
      </c>
      <c r="H17" s="21">
        <v>50</v>
      </c>
      <c r="I17" s="22">
        <v>100</v>
      </c>
      <c r="J17" s="21"/>
      <c r="K17" s="21"/>
      <c r="L17" s="21"/>
      <c r="M17" s="21"/>
      <c r="N17" s="21"/>
      <c r="O17" s="21"/>
      <c r="P17" s="21">
        <v>50</v>
      </c>
      <c r="Q17" s="21"/>
      <c r="R17" s="21"/>
      <c r="S17" s="51"/>
      <c r="T17" s="51"/>
      <c r="U17" s="30">
        <f t="shared" si="0"/>
        <v>450</v>
      </c>
      <c r="W17" s="11">
        <v>150</v>
      </c>
      <c r="X17" s="19"/>
      <c r="Y17" s="11">
        <v>340</v>
      </c>
      <c r="Z17" s="19"/>
      <c r="AA17" s="166"/>
      <c r="AB17" s="28" t="s">
        <v>15</v>
      </c>
      <c r="AC17" s="164">
        <f>(IF(U17&gt;0,VLOOKUP(U17,'Gas Calculator'!D13:E513,2),0))</f>
        <v>7</v>
      </c>
      <c r="AD17" s="146">
        <f t="shared" si="1"/>
        <v>18909</v>
      </c>
      <c r="AE17" s="179">
        <f t="shared" si="2"/>
        <v>3150</v>
      </c>
      <c r="AG17" s="6"/>
      <c r="AH17" s="6"/>
      <c r="AI17" s="147"/>
    </row>
    <row r="18" spans="2:35" x14ac:dyDescent="0.2">
      <c r="B18" s="28" t="s">
        <v>16</v>
      </c>
      <c r="C18" s="21"/>
      <c r="D18" s="21"/>
      <c r="E18" s="21">
        <v>100</v>
      </c>
      <c r="F18" s="203">
        <v>50</v>
      </c>
      <c r="G18" s="50">
        <v>100</v>
      </c>
      <c r="H18" s="21">
        <v>50</v>
      </c>
      <c r="I18" s="22">
        <v>100</v>
      </c>
      <c r="J18" s="21"/>
      <c r="K18" s="21"/>
      <c r="L18" s="21"/>
      <c r="M18" s="21"/>
      <c r="N18" s="21"/>
      <c r="O18" s="21"/>
      <c r="P18" s="21">
        <v>50</v>
      </c>
      <c r="Q18" s="21"/>
      <c r="R18" s="21"/>
      <c r="S18" s="51"/>
      <c r="T18" s="51"/>
      <c r="U18" s="30">
        <f t="shared" si="0"/>
        <v>450</v>
      </c>
      <c r="W18" s="11">
        <v>160</v>
      </c>
      <c r="X18" s="19"/>
      <c r="Y18" s="11">
        <v>350</v>
      </c>
      <c r="Z18" s="19"/>
      <c r="AA18" s="166"/>
      <c r="AB18" s="28" t="s">
        <v>16</v>
      </c>
      <c r="AC18" s="164">
        <f>(IF(U18&gt;0,VLOOKUP(U18,'Gas Calculator'!D14:E514,2),0))</f>
        <v>7</v>
      </c>
      <c r="AD18" s="146">
        <f t="shared" si="1"/>
        <v>18909</v>
      </c>
      <c r="AE18" s="179">
        <f t="shared" si="2"/>
        <v>3150</v>
      </c>
      <c r="AG18" s="6"/>
      <c r="AH18" s="6"/>
      <c r="AI18" s="147"/>
    </row>
    <row r="19" spans="2:35" x14ac:dyDescent="0.2">
      <c r="B19" s="28" t="s">
        <v>17</v>
      </c>
      <c r="C19" s="21"/>
      <c r="D19" s="21"/>
      <c r="E19" s="21">
        <v>100</v>
      </c>
      <c r="F19" s="203">
        <v>50</v>
      </c>
      <c r="G19" s="50">
        <v>100</v>
      </c>
      <c r="H19" s="21">
        <v>50</v>
      </c>
      <c r="I19" s="22">
        <v>100</v>
      </c>
      <c r="J19" s="21"/>
      <c r="K19" s="21"/>
      <c r="L19" s="21"/>
      <c r="M19" s="21"/>
      <c r="N19" s="21"/>
      <c r="O19" s="21"/>
      <c r="P19" s="21">
        <v>50</v>
      </c>
      <c r="Q19" s="21"/>
      <c r="R19" s="21"/>
      <c r="S19" s="51"/>
      <c r="T19" s="51"/>
      <c r="U19" s="30">
        <f t="shared" si="0"/>
        <v>450</v>
      </c>
      <c r="W19" s="11">
        <v>170</v>
      </c>
      <c r="X19" s="19"/>
      <c r="Y19" s="11">
        <v>360</v>
      </c>
      <c r="Z19" s="19"/>
      <c r="AA19" s="166"/>
      <c r="AB19" s="28" t="s">
        <v>17</v>
      </c>
      <c r="AC19" s="164">
        <f>(IF(U19&gt;0,VLOOKUP(U19,'Gas Calculator'!D15:E515,2),0))</f>
        <v>7</v>
      </c>
      <c r="AD19" s="146">
        <f t="shared" si="1"/>
        <v>18909</v>
      </c>
      <c r="AE19" s="179">
        <f t="shared" si="2"/>
        <v>3150</v>
      </c>
      <c r="AG19" s="6"/>
      <c r="AH19" s="6"/>
      <c r="AI19" s="147"/>
    </row>
    <row r="20" spans="2:35" x14ac:dyDescent="0.2">
      <c r="B20" s="28" t="s">
        <v>18</v>
      </c>
      <c r="C20" s="21"/>
      <c r="D20" s="21"/>
      <c r="E20" s="21">
        <v>100</v>
      </c>
      <c r="F20" s="203">
        <v>50</v>
      </c>
      <c r="G20" s="50">
        <v>100</v>
      </c>
      <c r="H20" s="21">
        <v>50</v>
      </c>
      <c r="I20" s="22">
        <v>100</v>
      </c>
      <c r="J20" s="21"/>
      <c r="K20" s="21"/>
      <c r="L20" s="21"/>
      <c r="M20" s="21"/>
      <c r="N20" s="21"/>
      <c r="O20" s="21"/>
      <c r="P20" s="21">
        <v>50</v>
      </c>
      <c r="Q20" s="21"/>
      <c r="R20" s="21"/>
      <c r="S20" s="51"/>
      <c r="T20" s="51"/>
      <c r="U20" s="30">
        <f t="shared" si="0"/>
        <v>450</v>
      </c>
      <c r="W20" s="11">
        <v>180</v>
      </c>
      <c r="X20" s="19"/>
      <c r="Y20" s="11">
        <v>370</v>
      </c>
      <c r="Z20" s="19"/>
      <c r="AA20" s="166"/>
      <c r="AB20" s="28" t="s">
        <v>18</v>
      </c>
      <c r="AC20" s="164">
        <f>(IF(U20&gt;0,VLOOKUP(U20,'Gas Calculator'!D16:E516,2),0))</f>
        <v>7</v>
      </c>
      <c r="AD20" s="146">
        <f t="shared" si="1"/>
        <v>18909</v>
      </c>
      <c r="AE20" s="179">
        <f t="shared" si="2"/>
        <v>3150</v>
      </c>
      <c r="AG20" s="6"/>
      <c r="AH20" s="6"/>
      <c r="AI20" s="147"/>
    </row>
    <row r="21" spans="2:35" x14ac:dyDescent="0.2">
      <c r="B21" s="28" t="s">
        <v>19</v>
      </c>
      <c r="C21" s="21"/>
      <c r="D21" s="21"/>
      <c r="E21" s="21">
        <v>100</v>
      </c>
      <c r="F21" s="203">
        <v>50</v>
      </c>
      <c r="G21" s="50">
        <v>100</v>
      </c>
      <c r="H21" s="21">
        <v>50</v>
      </c>
      <c r="I21" s="22">
        <v>100</v>
      </c>
      <c r="J21" s="21"/>
      <c r="K21" s="21"/>
      <c r="L21" s="21"/>
      <c r="M21" s="21"/>
      <c r="N21" s="21"/>
      <c r="O21" s="21"/>
      <c r="P21" s="21">
        <v>50</v>
      </c>
      <c r="Q21" s="21"/>
      <c r="R21" s="21"/>
      <c r="S21" s="51"/>
      <c r="T21" s="51"/>
      <c r="U21" s="30">
        <f t="shared" si="0"/>
        <v>450</v>
      </c>
      <c r="W21" s="11">
        <v>190</v>
      </c>
      <c r="X21" s="19"/>
      <c r="Y21" s="11">
        <v>380</v>
      </c>
      <c r="Z21" s="19"/>
      <c r="AA21" s="166"/>
      <c r="AB21" s="28" t="s">
        <v>19</v>
      </c>
      <c r="AC21" s="164">
        <f>(IF(U21&gt;0,VLOOKUP(U21,'Gas Calculator'!D17:E517,2),0))</f>
        <v>7</v>
      </c>
      <c r="AD21" s="146">
        <f t="shared" si="1"/>
        <v>18909</v>
      </c>
      <c r="AE21" s="179">
        <f t="shared" si="2"/>
        <v>3150</v>
      </c>
      <c r="AG21" s="6"/>
      <c r="AH21" s="6"/>
      <c r="AI21" s="147"/>
    </row>
    <row r="22" spans="2:35" x14ac:dyDescent="0.2">
      <c r="B22" s="28" t="s">
        <v>20</v>
      </c>
      <c r="C22" s="21"/>
      <c r="D22" s="21"/>
      <c r="E22" s="21">
        <v>100</v>
      </c>
      <c r="F22" s="203">
        <v>50</v>
      </c>
      <c r="G22" s="50">
        <v>100</v>
      </c>
      <c r="H22" s="21">
        <v>50</v>
      </c>
      <c r="I22" s="22">
        <v>100</v>
      </c>
      <c r="J22" s="21"/>
      <c r="K22" s="21"/>
      <c r="L22" s="21"/>
      <c r="M22" s="21"/>
      <c r="N22" s="21"/>
      <c r="O22" s="21"/>
      <c r="P22" s="21">
        <v>50</v>
      </c>
      <c r="Q22" s="21"/>
      <c r="R22" s="21"/>
      <c r="S22" s="51"/>
      <c r="T22" s="51"/>
      <c r="U22" s="30">
        <f t="shared" si="0"/>
        <v>450</v>
      </c>
      <c r="W22" s="11">
        <v>200</v>
      </c>
      <c r="X22" s="19"/>
      <c r="Y22" s="11">
        <v>390</v>
      </c>
      <c r="Z22" s="19"/>
      <c r="AA22" s="166"/>
      <c r="AB22" s="28" t="s">
        <v>20</v>
      </c>
      <c r="AC22" s="164">
        <f>(IF(U22&gt;0,VLOOKUP(U22,'Gas Calculator'!D18:E518,2),0))</f>
        <v>7</v>
      </c>
      <c r="AD22" s="146">
        <f t="shared" si="1"/>
        <v>18909</v>
      </c>
      <c r="AE22" s="179">
        <f t="shared" si="2"/>
        <v>3150</v>
      </c>
      <c r="AG22" s="208"/>
      <c r="AH22" s="6"/>
      <c r="AI22" s="147"/>
    </row>
    <row r="23" spans="2:35" x14ac:dyDescent="0.2">
      <c r="B23" s="28" t="s">
        <v>21</v>
      </c>
      <c r="C23" s="21"/>
      <c r="D23" s="21"/>
      <c r="E23" s="21">
        <v>100</v>
      </c>
      <c r="F23" s="203">
        <v>50</v>
      </c>
      <c r="G23" s="50">
        <v>100</v>
      </c>
      <c r="H23" s="21">
        <v>50</v>
      </c>
      <c r="I23" s="22">
        <v>100</v>
      </c>
      <c r="J23" s="21"/>
      <c r="K23" s="21"/>
      <c r="L23" s="21"/>
      <c r="M23" s="21"/>
      <c r="N23" s="21"/>
      <c r="O23" s="21"/>
      <c r="P23" s="21">
        <v>50</v>
      </c>
      <c r="Q23" s="21"/>
      <c r="R23" s="21"/>
      <c r="S23" s="51"/>
      <c r="T23" s="51"/>
      <c r="U23" s="30">
        <f t="shared" si="0"/>
        <v>450</v>
      </c>
      <c r="W23" s="11">
        <v>210</v>
      </c>
      <c r="X23" s="19"/>
      <c r="Y23" s="11">
        <v>400</v>
      </c>
      <c r="Z23" s="19"/>
      <c r="AA23" s="166"/>
      <c r="AB23" s="28" t="s">
        <v>21</v>
      </c>
      <c r="AC23" s="164">
        <f>(IF(U23&gt;0,VLOOKUP(U23,'Gas Calculator'!D19:E519,2),0))</f>
        <v>7</v>
      </c>
      <c r="AD23" s="146">
        <f t="shared" si="1"/>
        <v>18909</v>
      </c>
      <c r="AE23" s="179">
        <f t="shared" si="2"/>
        <v>3150</v>
      </c>
      <c r="AG23" s="208"/>
      <c r="AH23" s="6"/>
      <c r="AI23" s="147"/>
    </row>
    <row r="24" spans="2:35" x14ac:dyDescent="0.2">
      <c r="B24" s="28" t="s">
        <v>22</v>
      </c>
      <c r="C24" s="21"/>
      <c r="D24" s="21"/>
      <c r="E24" s="21">
        <v>100</v>
      </c>
      <c r="F24" s="203">
        <v>50</v>
      </c>
      <c r="G24" s="50">
        <v>100</v>
      </c>
      <c r="H24" s="21">
        <v>50</v>
      </c>
      <c r="I24" s="22">
        <v>100</v>
      </c>
      <c r="J24" s="21"/>
      <c r="K24" s="21"/>
      <c r="L24" s="21"/>
      <c r="M24" s="21"/>
      <c r="N24" s="21"/>
      <c r="O24" s="21"/>
      <c r="P24" s="21">
        <v>50</v>
      </c>
      <c r="Q24" s="21"/>
      <c r="R24" s="21"/>
      <c r="S24" s="51"/>
      <c r="T24" s="51"/>
      <c r="U24" s="30">
        <f t="shared" si="0"/>
        <v>450</v>
      </c>
      <c r="W24" s="11">
        <v>220</v>
      </c>
      <c r="X24" s="19"/>
      <c r="Y24" s="11">
        <v>410</v>
      </c>
      <c r="Z24" s="19"/>
      <c r="AA24" s="166"/>
      <c r="AB24" s="28" t="s">
        <v>22</v>
      </c>
      <c r="AC24" s="164">
        <f>(IF(U24&gt;0,VLOOKUP(U24,'Gas Calculator'!D20:E520,2),0))</f>
        <v>7</v>
      </c>
      <c r="AD24" s="146">
        <f t="shared" si="1"/>
        <v>18909</v>
      </c>
      <c r="AE24" s="179">
        <f t="shared" si="2"/>
        <v>3150</v>
      </c>
      <c r="AG24" s="208"/>
      <c r="AH24" s="6"/>
      <c r="AI24" s="147"/>
    </row>
    <row r="25" spans="2:35" x14ac:dyDescent="0.2">
      <c r="B25" s="28" t="s">
        <v>23</v>
      </c>
      <c r="C25" s="21"/>
      <c r="D25" s="21"/>
      <c r="E25" s="21">
        <v>100</v>
      </c>
      <c r="F25" s="203">
        <v>50</v>
      </c>
      <c r="G25" s="50">
        <v>100</v>
      </c>
      <c r="H25" s="21">
        <v>50</v>
      </c>
      <c r="I25" s="22">
        <v>100</v>
      </c>
      <c r="J25" s="21"/>
      <c r="K25" s="21"/>
      <c r="L25" s="21"/>
      <c r="M25" s="21"/>
      <c r="N25" s="21"/>
      <c r="O25" s="21"/>
      <c r="P25" s="21">
        <v>50</v>
      </c>
      <c r="Q25" s="21"/>
      <c r="R25" s="21"/>
      <c r="S25" s="51"/>
      <c r="T25" s="51"/>
      <c r="U25" s="30">
        <f t="shared" si="0"/>
        <v>450</v>
      </c>
      <c r="W25" s="11">
        <v>230</v>
      </c>
      <c r="X25" s="19"/>
      <c r="Y25" s="11">
        <v>420</v>
      </c>
      <c r="Z25" s="19"/>
      <c r="AA25" s="166"/>
      <c r="AB25" s="28" t="s">
        <v>23</v>
      </c>
      <c r="AC25" s="164">
        <f>(IF(U25&gt;0,VLOOKUP(U25,'Gas Calculator'!D21:E521,2),0))</f>
        <v>7</v>
      </c>
      <c r="AD25" s="146">
        <f t="shared" si="1"/>
        <v>18909</v>
      </c>
      <c r="AE25" s="179">
        <f t="shared" si="2"/>
        <v>3150</v>
      </c>
      <c r="AG25" s="208"/>
      <c r="AH25" s="6"/>
      <c r="AI25" s="147"/>
    </row>
    <row r="26" spans="2:35" x14ac:dyDescent="0.2">
      <c r="B26" s="28" t="s">
        <v>24</v>
      </c>
      <c r="C26" s="21"/>
      <c r="D26" s="21"/>
      <c r="E26" s="21">
        <v>100</v>
      </c>
      <c r="F26" s="203">
        <v>50</v>
      </c>
      <c r="G26" s="50">
        <v>100</v>
      </c>
      <c r="H26" s="21">
        <v>50</v>
      </c>
      <c r="I26" s="22">
        <v>100</v>
      </c>
      <c r="J26" s="21"/>
      <c r="K26" s="21"/>
      <c r="L26" s="21"/>
      <c r="M26" s="21"/>
      <c r="N26" s="21"/>
      <c r="O26" s="21"/>
      <c r="P26" s="21">
        <v>50</v>
      </c>
      <c r="Q26" s="21"/>
      <c r="R26" s="21"/>
      <c r="S26" s="51"/>
      <c r="T26" s="51"/>
      <c r="U26" s="30">
        <f t="shared" si="0"/>
        <v>450</v>
      </c>
      <c r="W26" s="34"/>
      <c r="X26" s="71"/>
      <c r="Y26" s="11">
        <v>430</v>
      </c>
      <c r="Z26" s="19"/>
      <c r="AA26" s="166"/>
      <c r="AB26" s="28" t="s">
        <v>24</v>
      </c>
      <c r="AC26" s="164">
        <f>(IF(U26&gt;0,VLOOKUP(U26,'Gas Calculator'!D22:E522,2),0))</f>
        <v>7</v>
      </c>
      <c r="AD26" s="146">
        <f t="shared" si="1"/>
        <v>18909</v>
      </c>
      <c r="AE26" s="179">
        <f t="shared" si="2"/>
        <v>3150</v>
      </c>
      <c r="AG26" s="208"/>
      <c r="AH26" s="6"/>
      <c r="AI26" s="147"/>
    </row>
    <row r="27" spans="2:35" x14ac:dyDescent="0.2">
      <c r="B27" s="28" t="s">
        <v>25</v>
      </c>
      <c r="C27" s="21"/>
      <c r="D27" s="21"/>
      <c r="E27" s="21">
        <v>100</v>
      </c>
      <c r="F27" s="203">
        <v>50</v>
      </c>
      <c r="G27" s="50">
        <v>100</v>
      </c>
      <c r="H27" s="21">
        <v>50</v>
      </c>
      <c r="I27" s="22">
        <v>100</v>
      </c>
      <c r="J27" s="21"/>
      <c r="K27" s="21"/>
      <c r="L27" s="21"/>
      <c r="M27" s="21"/>
      <c r="N27" s="21"/>
      <c r="O27" s="21"/>
      <c r="P27" s="21">
        <v>50</v>
      </c>
      <c r="Q27" s="21"/>
      <c r="R27" s="21"/>
      <c r="S27" s="51"/>
      <c r="T27" s="51"/>
      <c r="U27" s="30">
        <f t="shared" si="0"/>
        <v>450</v>
      </c>
      <c r="W27" s="11">
        <v>280</v>
      </c>
      <c r="X27" s="19"/>
      <c r="Y27" s="11">
        <v>440</v>
      </c>
      <c r="Z27" s="19"/>
      <c r="AA27" s="166"/>
      <c r="AB27" s="28" t="s">
        <v>25</v>
      </c>
      <c r="AC27" s="164">
        <f>(IF(U27&gt;0,VLOOKUP(U27,'Gas Calculator'!D23:E523,2),0))</f>
        <v>7</v>
      </c>
      <c r="AD27" s="146">
        <f t="shared" si="1"/>
        <v>18909</v>
      </c>
      <c r="AE27" s="179">
        <f t="shared" si="2"/>
        <v>3150</v>
      </c>
      <c r="AG27" s="208"/>
      <c r="AH27" s="6"/>
      <c r="AI27" s="147"/>
    </row>
    <row r="28" spans="2:35" x14ac:dyDescent="0.2">
      <c r="B28" s="28" t="s">
        <v>26</v>
      </c>
      <c r="C28" s="21"/>
      <c r="D28" s="21"/>
      <c r="E28" s="21">
        <v>100</v>
      </c>
      <c r="F28" s="203">
        <v>50</v>
      </c>
      <c r="G28" s="50">
        <v>100</v>
      </c>
      <c r="H28" s="21">
        <v>50</v>
      </c>
      <c r="I28" s="22">
        <v>100</v>
      </c>
      <c r="J28" s="21"/>
      <c r="K28" s="21"/>
      <c r="L28" s="21"/>
      <c r="M28" s="21"/>
      <c r="N28" s="21"/>
      <c r="O28" s="21"/>
      <c r="P28" s="21">
        <v>50</v>
      </c>
      <c r="Q28" s="21"/>
      <c r="R28" s="21"/>
      <c r="S28" s="51"/>
      <c r="T28" s="51"/>
      <c r="U28" s="30">
        <f t="shared" si="0"/>
        <v>450</v>
      </c>
      <c r="W28" s="11">
        <v>290</v>
      </c>
      <c r="X28" s="19"/>
      <c r="Y28" s="11">
        <v>450</v>
      </c>
      <c r="Z28" s="19"/>
      <c r="AA28" s="166"/>
      <c r="AB28" s="28" t="s">
        <v>26</v>
      </c>
      <c r="AC28" s="164">
        <f>(IF(U28&gt;0,VLOOKUP(U28,'Gas Calculator'!D24:E524,2),0))</f>
        <v>7</v>
      </c>
      <c r="AD28" s="146">
        <f t="shared" si="1"/>
        <v>18909</v>
      </c>
      <c r="AE28" s="179">
        <f t="shared" si="2"/>
        <v>3150</v>
      </c>
      <c r="AF28" s="147"/>
      <c r="AG28" s="208"/>
      <c r="AH28" s="6"/>
      <c r="AI28" s="147"/>
    </row>
    <row r="29" spans="2:35" x14ac:dyDescent="0.2">
      <c r="B29" s="28" t="s">
        <v>27</v>
      </c>
      <c r="C29" s="21"/>
      <c r="D29" s="21"/>
      <c r="E29" s="21"/>
      <c r="F29" s="203">
        <v>50</v>
      </c>
      <c r="G29" s="50"/>
      <c r="H29" s="21"/>
      <c r="I29" s="22"/>
      <c r="J29" s="22">
        <v>100</v>
      </c>
      <c r="K29" s="21">
        <v>130</v>
      </c>
      <c r="L29" s="21"/>
      <c r="M29" s="21"/>
      <c r="N29" s="21"/>
      <c r="O29" s="21">
        <v>100</v>
      </c>
      <c r="P29" s="21"/>
      <c r="Q29" s="21"/>
      <c r="R29" s="21"/>
      <c r="S29" s="51"/>
      <c r="T29" s="51"/>
      <c r="U29" s="30">
        <f t="shared" si="0"/>
        <v>380</v>
      </c>
      <c r="W29" s="11">
        <v>300</v>
      </c>
      <c r="X29" s="19"/>
      <c r="Y29" s="11">
        <v>460</v>
      </c>
      <c r="Z29" s="19"/>
      <c r="AA29" s="166"/>
      <c r="AB29" s="28" t="s">
        <v>27</v>
      </c>
      <c r="AC29" s="164">
        <f>(IF(U29&gt;0,VLOOKUP(U29,'Gas Calculator'!D25:E525,2),0))</f>
        <v>7.1959999999999997</v>
      </c>
      <c r="AD29" s="146">
        <f t="shared" si="1"/>
        <v>16385.432799999999</v>
      </c>
      <c r="AE29" s="179">
        <f t="shared" si="2"/>
        <v>2734.48</v>
      </c>
      <c r="AG29" s="6"/>
      <c r="AH29" s="6"/>
      <c r="AI29" s="147"/>
    </row>
    <row r="30" spans="2:35" x14ac:dyDescent="0.2">
      <c r="B30" s="28" t="s">
        <v>28</v>
      </c>
      <c r="C30" s="21"/>
      <c r="D30" s="21"/>
      <c r="E30" s="21"/>
      <c r="F30" s="203"/>
      <c r="G30" s="50"/>
      <c r="H30" s="21"/>
      <c r="I30" s="22"/>
      <c r="J30" s="22"/>
      <c r="K30" s="21"/>
      <c r="L30" s="21">
        <v>50</v>
      </c>
      <c r="M30" s="21"/>
      <c r="N30" s="21">
        <v>90</v>
      </c>
      <c r="O30" s="21"/>
      <c r="P30" s="21"/>
      <c r="Q30" s="21"/>
      <c r="R30" s="21"/>
      <c r="S30" s="51"/>
      <c r="T30" s="51"/>
      <c r="U30" s="42">
        <f t="shared" si="0"/>
        <v>140</v>
      </c>
      <c r="W30" s="11">
        <v>310</v>
      </c>
      <c r="X30" s="19"/>
      <c r="Y30" s="11">
        <v>470</v>
      </c>
      <c r="Z30" s="74"/>
      <c r="AA30" s="167"/>
      <c r="AB30" s="28" t="s">
        <v>28</v>
      </c>
      <c r="AC30" s="181">
        <f>(IF(U30&gt;0,VLOOKUP(U30,'Gas Calculator'!D26:E526,2),0))</f>
        <v>8.07</v>
      </c>
      <c r="AD30" s="182">
        <f t="shared" si="1"/>
        <v>6723.1779999999999</v>
      </c>
      <c r="AE30" s="183">
        <f t="shared" si="2"/>
        <v>1129.8</v>
      </c>
      <c r="AF30" s="147"/>
      <c r="AG30" s="147"/>
      <c r="AH30" s="147"/>
      <c r="AI30" s="147"/>
    </row>
    <row r="31" spans="2:35" ht="13.5" thickBot="1" x14ac:dyDescent="0.25">
      <c r="B31" s="195" t="s">
        <v>41</v>
      </c>
      <c r="C31" s="43">
        <f t="shared" ref="C31:U31" si="3">SUM(C7:C30)</f>
        <v>0</v>
      </c>
      <c r="D31" s="43">
        <f t="shared" si="3"/>
        <v>0</v>
      </c>
      <c r="E31" s="43">
        <f t="shared" si="3"/>
        <v>1600</v>
      </c>
      <c r="F31" s="45">
        <f t="shared" si="3"/>
        <v>900</v>
      </c>
      <c r="G31" s="44">
        <f t="shared" si="3"/>
        <v>1600</v>
      </c>
      <c r="H31" s="43">
        <f t="shared" si="3"/>
        <v>800</v>
      </c>
      <c r="I31" s="43">
        <f t="shared" si="3"/>
        <v>1600</v>
      </c>
      <c r="J31" s="43">
        <f t="shared" si="3"/>
        <v>200</v>
      </c>
      <c r="K31" s="43">
        <f t="shared" si="3"/>
        <v>260</v>
      </c>
      <c r="L31" s="43">
        <f t="shared" si="3"/>
        <v>300</v>
      </c>
      <c r="M31" s="43">
        <f t="shared" si="3"/>
        <v>50</v>
      </c>
      <c r="N31" s="43">
        <f t="shared" si="3"/>
        <v>630</v>
      </c>
      <c r="O31" s="43">
        <f t="shared" si="3"/>
        <v>100</v>
      </c>
      <c r="P31" s="43">
        <f t="shared" si="3"/>
        <v>650</v>
      </c>
      <c r="Q31" s="43">
        <f t="shared" si="3"/>
        <v>50</v>
      </c>
      <c r="R31" s="43">
        <f t="shared" si="3"/>
        <v>0</v>
      </c>
      <c r="S31" s="43">
        <f t="shared" si="3"/>
        <v>0</v>
      </c>
      <c r="T31" s="43">
        <f t="shared" si="3"/>
        <v>0</v>
      </c>
      <c r="U31" s="31">
        <f t="shared" si="3"/>
        <v>8740</v>
      </c>
      <c r="W31" s="72">
        <v>320</v>
      </c>
      <c r="X31" s="20"/>
      <c r="Y31" s="72">
        <v>480</v>
      </c>
      <c r="Z31" s="73"/>
      <c r="AA31" s="167"/>
      <c r="AB31" s="28" t="s">
        <v>41</v>
      </c>
      <c r="AC31" s="184"/>
      <c r="AD31" s="185">
        <f>SUM(AD7:AD30)</f>
        <v>374401.7156</v>
      </c>
      <c r="AE31" s="186">
        <f>SUM(AE7:AE30)</f>
        <v>62453.960000000006</v>
      </c>
      <c r="AH31" s="147"/>
    </row>
    <row r="32" spans="2:35" ht="13.5" thickBot="1" x14ac:dyDescent="0.25">
      <c r="B32" s="2"/>
      <c r="C32" s="7"/>
      <c r="D32" s="7"/>
      <c r="E32" s="7"/>
      <c r="F32" s="7"/>
      <c r="G32" s="7"/>
      <c r="H32" s="7"/>
      <c r="I32" s="7"/>
      <c r="L32" s="7"/>
      <c r="N32" s="7"/>
      <c r="T32" s="164" t="s">
        <v>91</v>
      </c>
      <c r="U32" s="7">
        <f>SUM(G31:T31)</f>
        <v>6240</v>
      </c>
      <c r="AB32" s="8"/>
    </row>
    <row r="33" spans="2:30" x14ac:dyDescent="0.2">
      <c r="B33" s="141" t="s">
        <v>86</v>
      </c>
      <c r="C33" s="142">
        <v>0</v>
      </c>
      <c r="D33" s="142">
        <v>0</v>
      </c>
      <c r="E33" s="191">
        <v>562</v>
      </c>
      <c r="F33" s="191"/>
      <c r="G33" s="264" t="s">
        <v>51</v>
      </c>
      <c r="H33" s="264"/>
      <c r="I33" s="98"/>
      <c r="J33" s="99"/>
      <c r="K33" s="99"/>
      <c r="L33" s="98"/>
      <c r="M33" s="99"/>
      <c r="N33" s="98"/>
      <c r="O33" s="99"/>
      <c r="P33" s="99"/>
      <c r="Q33" s="99"/>
      <c r="R33" s="99"/>
      <c r="S33" s="99"/>
      <c r="T33" s="100"/>
      <c r="U33" s="7"/>
      <c r="W33" s="108"/>
      <c r="X33" s="83"/>
      <c r="Y33" s="83"/>
      <c r="Z33" s="84"/>
      <c r="AA33" s="168"/>
      <c r="AB33" s="8"/>
    </row>
    <row r="34" spans="2:30" ht="13.5" thickBot="1" x14ac:dyDescent="0.25">
      <c r="B34" s="125" t="s">
        <v>87</v>
      </c>
      <c r="C34" s="196">
        <v>0</v>
      </c>
      <c r="D34" s="196">
        <v>0</v>
      </c>
      <c r="E34" s="196">
        <v>0</v>
      </c>
      <c r="F34" s="196">
        <v>0</v>
      </c>
      <c r="G34" s="38"/>
      <c r="H34" s="38"/>
      <c r="I34" s="38"/>
      <c r="J34" s="101"/>
      <c r="K34" s="101"/>
      <c r="L34" s="38"/>
      <c r="M34" s="101"/>
      <c r="N34" s="38"/>
      <c r="O34" s="101"/>
      <c r="P34" s="101"/>
      <c r="Q34" s="101"/>
      <c r="R34" s="101"/>
      <c r="S34" s="101"/>
      <c r="T34" s="102"/>
      <c r="U34" s="7" t="s">
        <v>48</v>
      </c>
      <c r="W34" s="109" t="s">
        <v>92</v>
      </c>
      <c r="X34" s="110"/>
      <c r="Y34" s="110"/>
      <c r="Z34" s="111"/>
      <c r="AA34" s="168"/>
      <c r="AB34" s="8"/>
    </row>
    <row r="35" spans="2:30" ht="9.9499999999999993" customHeight="1" thickBot="1" x14ac:dyDescent="0.25">
      <c r="B35" s="2"/>
      <c r="C35" s="7"/>
      <c r="D35" s="7"/>
      <c r="E35" s="7"/>
      <c r="F35" s="7" t="s">
        <v>48</v>
      </c>
      <c r="G35" s="7"/>
      <c r="H35" s="7"/>
      <c r="I35" s="7"/>
      <c r="L35" s="7"/>
      <c r="N35" s="7"/>
      <c r="U35" s="7"/>
      <c r="W35" s="75"/>
      <c r="X35" s="76"/>
      <c r="Y35" s="76"/>
      <c r="Z35" s="77"/>
      <c r="AA35" s="168"/>
      <c r="AB35" s="8"/>
    </row>
    <row r="36" spans="2:30" ht="13.5" thickBot="1" x14ac:dyDescent="0.25">
      <c r="B36" s="103" t="s">
        <v>71</v>
      </c>
      <c r="C36" s="140"/>
      <c r="D36" s="104"/>
      <c r="E36" s="259" t="s">
        <v>49</v>
      </c>
      <c r="F36" s="260"/>
      <c r="G36" s="192">
        <f>4.23-0.22</f>
        <v>4.0100000000000007</v>
      </c>
      <c r="H36" s="192"/>
      <c r="I36" s="192"/>
      <c r="J36" s="192"/>
      <c r="K36" s="192"/>
      <c r="L36" s="192"/>
      <c r="M36" s="192"/>
      <c r="N36" s="192">
        <f>1.18-0.22</f>
        <v>0.96</v>
      </c>
      <c r="O36" s="193"/>
      <c r="P36" s="193"/>
      <c r="Q36" s="193"/>
      <c r="R36" s="193"/>
      <c r="S36" s="193"/>
      <c r="T36" s="194"/>
      <c r="U36" s="63"/>
      <c r="W36" s="75" t="s">
        <v>94</v>
      </c>
      <c r="X36" s="105"/>
      <c r="Y36" s="239">
        <f>AG22</f>
        <v>0</v>
      </c>
      <c r="Z36" s="240"/>
      <c r="AA36" s="169"/>
      <c r="AB36" s="8"/>
    </row>
    <row r="37" spans="2:30" ht="9.9499999999999993" customHeight="1" thickBot="1" x14ac:dyDescent="0.25">
      <c r="B37" s="2"/>
      <c r="C37" s="7"/>
      <c r="D37" s="7"/>
      <c r="E37" s="7"/>
      <c r="F37" s="7"/>
      <c r="G37" s="7" t="s">
        <v>48</v>
      </c>
      <c r="H37" s="7" t="s">
        <v>48</v>
      </c>
      <c r="I37" s="7" t="s">
        <v>48</v>
      </c>
      <c r="K37" s="4" t="s">
        <v>48</v>
      </c>
      <c r="L37" s="7"/>
      <c r="M37" s="7"/>
      <c r="N37" s="7" t="s">
        <v>48</v>
      </c>
      <c r="U37" s="7"/>
      <c r="W37" s="75"/>
      <c r="X37" s="105"/>
      <c r="Y37" s="105"/>
      <c r="Z37" s="106"/>
      <c r="AA37" s="170"/>
      <c r="AB37" s="8"/>
    </row>
    <row r="38" spans="2:30" x14ac:dyDescent="0.2">
      <c r="B38" s="122" t="s">
        <v>38</v>
      </c>
      <c r="C38" s="112"/>
      <c r="D38" s="113" t="s">
        <v>90</v>
      </c>
      <c r="E38" s="114">
        <v>1573</v>
      </c>
      <c r="F38" s="113">
        <v>1490</v>
      </c>
      <c r="G38" s="113">
        <v>1463</v>
      </c>
      <c r="H38" s="113">
        <v>1480</v>
      </c>
      <c r="I38" s="113">
        <v>1600</v>
      </c>
      <c r="J38" s="206">
        <v>1590</v>
      </c>
      <c r="K38" s="113">
        <v>1586</v>
      </c>
      <c r="L38" s="113">
        <v>1510</v>
      </c>
      <c r="M38" s="113">
        <v>1743</v>
      </c>
      <c r="N38" s="113">
        <v>1623</v>
      </c>
      <c r="O38" s="113">
        <v>1506</v>
      </c>
      <c r="P38" s="113">
        <v>1821</v>
      </c>
      <c r="Q38" s="113">
        <v>1800</v>
      </c>
      <c r="R38" s="113"/>
      <c r="S38" s="113"/>
      <c r="T38" s="115"/>
      <c r="U38" s="7" t="s">
        <v>48</v>
      </c>
      <c r="W38" s="75" t="s">
        <v>39</v>
      </c>
      <c r="X38" s="76"/>
      <c r="Y38" s="239">
        <f>AG27</f>
        <v>0</v>
      </c>
      <c r="Z38" s="240"/>
      <c r="AA38" s="169"/>
      <c r="AB38" s="8"/>
    </row>
    <row r="39" spans="2:30" x14ac:dyDescent="0.2">
      <c r="B39" s="123" t="s">
        <v>84</v>
      </c>
      <c r="C39" s="116"/>
      <c r="D39" s="51" t="s">
        <v>90</v>
      </c>
      <c r="E39" s="65">
        <v>1504</v>
      </c>
      <c r="F39" s="51"/>
      <c r="G39" s="51"/>
      <c r="H39" s="51"/>
      <c r="I39" s="51"/>
      <c r="J39" s="205"/>
      <c r="K39" s="51"/>
      <c r="L39" s="51"/>
      <c r="M39" s="51"/>
      <c r="N39" s="51"/>
      <c r="O39" s="51"/>
      <c r="P39" s="51"/>
      <c r="Q39" s="51"/>
      <c r="R39" s="51"/>
      <c r="S39" s="51"/>
      <c r="T39" s="117"/>
      <c r="W39" s="75"/>
      <c r="X39" s="76"/>
      <c r="Y39" s="156"/>
      <c r="Z39" s="157"/>
      <c r="AA39" s="171"/>
      <c r="AB39" s="8"/>
      <c r="AC39" s="189" t="s">
        <v>48</v>
      </c>
    </row>
    <row r="40" spans="2:30" ht="13.5" thickBot="1" x14ac:dyDescent="0.25">
      <c r="B40" s="124" t="s">
        <v>85</v>
      </c>
      <c r="C40" s="118"/>
      <c r="D40" s="119"/>
      <c r="E40" s="120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21"/>
      <c r="W40" s="80"/>
      <c r="X40" s="81"/>
      <c r="Y40" s="81"/>
      <c r="Z40" s="107"/>
      <c r="AA40" s="168"/>
      <c r="AB40" s="8"/>
    </row>
    <row r="41" spans="2:30" ht="9.9499999999999993" customHeight="1" thickBot="1" x14ac:dyDescent="0.25">
      <c r="B41" s="1"/>
      <c r="C41" s="52"/>
      <c r="D41" s="52"/>
      <c r="E41" s="66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AB41" s="8"/>
    </row>
    <row r="42" spans="2:30" x14ac:dyDescent="0.2">
      <c r="B42" s="108"/>
      <c r="C42" s="83"/>
      <c r="D42" s="83"/>
      <c r="E42" s="133"/>
      <c r="F42" s="83"/>
      <c r="G42" s="137" t="s">
        <v>83</v>
      </c>
      <c r="H42" s="143">
        <v>0</v>
      </c>
      <c r="I42" s="144">
        <v>0</v>
      </c>
      <c r="J42" s="144">
        <v>100</v>
      </c>
      <c r="K42" s="145"/>
      <c r="M42" s="85" t="s">
        <v>79</v>
      </c>
      <c r="N42" s="86"/>
      <c r="O42" s="86"/>
      <c r="P42" s="86"/>
      <c r="Q42" s="87"/>
      <c r="S42" s="233" t="s">
        <v>67</v>
      </c>
      <c r="T42" s="234"/>
      <c r="U42" s="234"/>
      <c r="V42" s="234"/>
      <c r="W42" s="234"/>
      <c r="X42" s="234"/>
      <c r="Y42" s="234"/>
      <c r="Z42" s="235"/>
      <c r="AA42" s="2"/>
      <c r="AB42" s="8"/>
      <c r="AD42" s="155"/>
    </row>
    <row r="43" spans="2:30" x14ac:dyDescent="0.2">
      <c r="B43" s="109" t="s">
        <v>42</v>
      </c>
      <c r="C43" s="110"/>
      <c r="D43" s="110"/>
      <c r="E43" s="134"/>
      <c r="F43" s="110"/>
      <c r="G43" s="111"/>
      <c r="H43" s="61" t="str">
        <f>C6</f>
        <v>B1</v>
      </c>
      <c r="I43" s="90" t="str">
        <f>D6</f>
        <v>B2</v>
      </c>
      <c r="J43" s="94" t="str">
        <f>E6</f>
        <v>Enron</v>
      </c>
      <c r="K43" s="62">
        <f>F6</f>
        <v>0</v>
      </c>
      <c r="L43" s="4" t="s">
        <v>48</v>
      </c>
      <c r="M43" s="88" t="s">
        <v>69</v>
      </c>
      <c r="N43" s="76"/>
      <c r="O43" s="76"/>
      <c r="P43" s="76"/>
      <c r="Q43" s="77"/>
      <c r="S43" s="241" t="s">
        <v>95</v>
      </c>
      <c r="T43" s="242"/>
      <c r="U43" s="242"/>
      <c r="V43" s="242"/>
      <c r="W43" s="242"/>
      <c r="X43" s="242"/>
      <c r="Y43" s="242"/>
      <c r="Z43" s="243"/>
      <c r="AA43" s="172"/>
      <c r="AB43" s="8"/>
      <c r="AD43" s="155"/>
    </row>
    <row r="44" spans="2:30" x14ac:dyDescent="0.2">
      <c r="B44" s="127" t="s">
        <v>52</v>
      </c>
      <c r="C44" s="76" t="s">
        <v>53</v>
      </c>
      <c r="D44" s="76"/>
      <c r="E44" s="126"/>
      <c r="F44" s="76"/>
      <c r="G44" s="76"/>
      <c r="H44" s="59">
        <v>0</v>
      </c>
      <c r="I44" s="91">
        <v>0</v>
      </c>
      <c r="J44" s="95">
        <f>16*100</f>
        <v>1600</v>
      </c>
      <c r="K44" s="56">
        <v>0</v>
      </c>
      <c r="M44" s="75"/>
      <c r="N44" s="76" t="s">
        <v>70</v>
      </c>
      <c r="O44" s="76"/>
      <c r="P44" s="216">
        <f>(C5*C31)+(D5*D31)+(E5*E31)+(F5*F31)+(G5*G31)+(H5*H31)+(I5*I31)+(J5*J31)+(K5*K31)+(L5*L31)+(M5*M31)+(N5*N31)+(O5*O31)+(P5*P31)+(Q5*Q31)+(R5*R31)+(S5*S31)+(T5*T31)</f>
        <v>425500</v>
      </c>
      <c r="Q44" s="217"/>
      <c r="S44" s="223" t="s">
        <v>96</v>
      </c>
      <c r="T44" s="219"/>
      <c r="U44" s="219"/>
      <c r="V44" s="219"/>
      <c r="W44" s="219"/>
      <c r="X44" s="219"/>
      <c r="Y44" s="219"/>
      <c r="Z44" s="220"/>
      <c r="AA44" s="173"/>
      <c r="AB44" s="7"/>
      <c r="AD44" s="188"/>
    </row>
    <row r="45" spans="2:30" x14ac:dyDescent="0.2">
      <c r="B45" s="127" t="s">
        <v>54</v>
      </c>
      <c r="C45" s="76" t="s">
        <v>61</v>
      </c>
      <c r="D45" s="76"/>
      <c r="E45" s="126"/>
      <c r="F45" s="76"/>
      <c r="G45" s="76"/>
      <c r="H45" s="59">
        <v>0</v>
      </c>
      <c r="I45" s="91">
        <v>0</v>
      </c>
      <c r="J45" s="95">
        <v>0</v>
      </c>
      <c r="K45" s="56">
        <v>0</v>
      </c>
      <c r="M45" s="75"/>
      <c r="N45" s="76" t="s">
        <v>72</v>
      </c>
      <c r="O45" s="76"/>
      <c r="P45" s="216">
        <f>C34+D34+E34+F34</f>
        <v>0</v>
      </c>
      <c r="Q45" s="217"/>
      <c r="S45" s="223" t="s">
        <v>97</v>
      </c>
      <c r="T45" s="219"/>
      <c r="U45" s="219"/>
      <c r="V45" s="219"/>
      <c r="W45" s="219"/>
      <c r="X45" s="219"/>
      <c r="Y45" s="219"/>
      <c r="Z45" s="220"/>
      <c r="AA45" s="173"/>
      <c r="AD45" s="155"/>
    </row>
    <row r="46" spans="2:30" x14ac:dyDescent="0.2">
      <c r="B46" s="127" t="s">
        <v>55</v>
      </c>
      <c r="C46" s="76" t="s">
        <v>62</v>
      </c>
      <c r="D46" s="76"/>
      <c r="E46" s="126"/>
      <c r="F46" s="76"/>
      <c r="G46" s="76"/>
      <c r="H46" s="60"/>
      <c r="I46" s="93"/>
      <c r="J46" s="96"/>
      <c r="K46" s="57"/>
      <c r="M46" s="75"/>
      <c r="N46" s="76" t="s">
        <v>71</v>
      </c>
      <c r="O46" s="76"/>
      <c r="P46" s="229">
        <f>(G36*G31)+(H36*H31)+(I36*I31)+(J36*J31)+(K36*K31)+(L36*L31)+(M36*M31)+(N36*N31)+(O36*O31)+(P36*P31)+(Q36*Q31)+(R36*R31)+(S36*S31)+(T36*T31)</f>
        <v>7020.8000000000011</v>
      </c>
      <c r="Q46" s="230"/>
      <c r="S46" s="223"/>
      <c r="T46" s="219"/>
      <c r="U46" s="219"/>
      <c r="V46" s="219"/>
      <c r="W46" s="219"/>
      <c r="X46" s="219"/>
      <c r="Y46" s="219"/>
      <c r="Z46" s="220"/>
      <c r="AA46" s="173"/>
      <c r="AD46" s="155"/>
    </row>
    <row r="47" spans="2:30" x14ac:dyDescent="0.2">
      <c r="B47" s="127"/>
      <c r="C47" s="76" t="s">
        <v>45</v>
      </c>
      <c r="D47" s="76"/>
      <c r="E47" s="126"/>
      <c r="F47" s="76"/>
      <c r="G47" s="76"/>
      <c r="H47" s="60"/>
      <c r="I47" s="93"/>
      <c r="J47" s="96"/>
      <c r="K47" s="57"/>
      <c r="M47" s="75"/>
      <c r="N47" s="76"/>
      <c r="O47" s="76"/>
      <c r="P47" s="231">
        <f>SUM(P44:P46)</f>
        <v>432520.8</v>
      </c>
      <c r="Q47" s="232"/>
      <c r="S47" s="223"/>
      <c r="T47" s="219"/>
      <c r="U47" s="219"/>
      <c r="V47" s="219"/>
      <c r="W47" s="219"/>
      <c r="X47" s="219"/>
      <c r="Y47" s="219"/>
      <c r="Z47" s="220"/>
      <c r="AA47" s="173"/>
      <c r="AD47" s="155"/>
    </row>
    <row r="48" spans="2:30" x14ac:dyDescent="0.2">
      <c r="B48" s="127"/>
      <c r="C48" s="76" t="s">
        <v>44</v>
      </c>
      <c r="D48" s="76"/>
      <c r="E48" s="126"/>
      <c r="F48" s="76"/>
      <c r="G48" s="76"/>
      <c r="H48" s="59">
        <v>0</v>
      </c>
      <c r="I48" s="91">
        <v>0</v>
      </c>
      <c r="J48" s="95">
        <v>0</v>
      </c>
      <c r="K48" s="56">
        <v>0</v>
      </c>
      <c r="M48" s="88" t="s">
        <v>73</v>
      </c>
      <c r="N48" s="76"/>
      <c r="O48" s="76"/>
      <c r="P48" s="78"/>
      <c r="Q48" s="79"/>
      <c r="S48" s="223"/>
      <c r="T48" s="219"/>
      <c r="U48" s="219"/>
      <c r="V48" s="219"/>
      <c r="W48" s="219"/>
      <c r="X48" s="219"/>
      <c r="Y48" s="219"/>
      <c r="Z48" s="220"/>
      <c r="AA48" s="173"/>
      <c r="AD48" s="155"/>
    </row>
    <row r="49" spans="2:30" x14ac:dyDescent="0.2">
      <c r="B49" s="127" t="s">
        <v>56</v>
      </c>
      <c r="C49" s="76" t="s">
        <v>68</v>
      </c>
      <c r="D49" s="76"/>
      <c r="E49" s="126"/>
      <c r="F49" s="76"/>
      <c r="G49" s="76"/>
      <c r="H49" s="59">
        <v>0</v>
      </c>
      <c r="I49" s="91">
        <v>0</v>
      </c>
      <c r="J49" s="95">
        <v>0</v>
      </c>
      <c r="K49" s="56">
        <v>0</v>
      </c>
      <c r="M49" s="75"/>
      <c r="N49" s="76" t="s">
        <v>74</v>
      </c>
      <c r="O49" s="76"/>
      <c r="P49" s="216">
        <f>AD31</f>
        <v>374401.7156</v>
      </c>
      <c r="Q49" s="217"/>
      <c r="S49" s="218"/>
      <c r="T49" s="219"/>
      <c r="U49" s="219"/>
      <c r="V49" s="219"/>
      <c r="W49" s="219"/>
      <c r="X49" s="219"/>
      <c r="Y49" s="219"/>
      <c r="Z49" s="220"/>
      <c r="AA49" s="173"/>
      <c r="AD49" s="155"/>
    </row>
    <row r="50" spans="2:30" x14ac:dyDescent="0.2">
      <c r="B50" s="127" t="s">
        <v>57</v>
      </c>
      <c r="C50" s="76" t="s">
        <v>63</v>
      </c>
      <c r="D50" s="76"/>
      <c r="E50" s="126"/>
      <c r="F50" s="76"/>
      <c r="G50" s="76"/>
      <c r="H50" s="59">
        <v>0</v>
      </c>
      <c r="I50" s="91">
        <v>0</v>
      </c>
      <c r="J50" s="95">
        <v>0</v>
      </c>
      <c r="K50" s="56">
        <v>0</v>
      </c>
      <c r="M50" s="75"/>
      <c r="N50" s="76" t="s">
        <v>75</v>
      </c>
      <c r="O50" s="76"/>
      <c r="P50" s="216">
        <v>0</v>
      </c>
      <c r="Q50" s="217"/>
      <c r="S50" s="223"/>
      <c r="T50" s="219"/>
      <c r="U50" s="219"/>
      <c r="V50" s="219"/>
      <c r="W50" s="219"/>
      <c r="X50" s="219"/>
      <c r="Y50" s="219"/>
      <c r="Z50" s="220"/>
      <c r="AA50" s="173"/>
      <c r="AD50" s="155"/>
    </row>
    <row r="51" spans="2:30" x14ac:dyDescent="0.2">
      <c r="B51" s="127" t="s">
        <v>58</v>
      </c>
      <c r="C51" s="76" t="s">
        <v>64</v>
      </c>
      <c r="D51" s="76"/>
      <c r="E51" s="126"/>
      <c r="F51" s="76"/>
      <c r="G51" s="76"/>
      <c r="H51" s="59">
        <v>0</v>
      </c>
      <c r="I51" s="91">
        <v>0</v>
      </c>
      <c r="J51" s="95">
        <v>0</v>
      </c>
      <c r="K51" s="56">
        <v>0</v>
      </c>
      <c r="M51" s="75"/>
      <c r="N51" s="76" t="s">
        <v>76</v>
      </c>
      <c r="O51" s="76"/>
      <c r="P51" s="216">
        <v>0</v>
      </c>
      <c r="Q51" s="217"/>
      <c r="S51" s="223"/>
      <c r="T51" s="219"/>
      <c r="U51" s="219"/>
      <c r="V51" s="219"/>
      <c r="W51" s="219"/>
      <c r="X51" s="219"/>
      <c r="Y51" s="219"/>
      <c r="Z51" s="220"/>
      <c r="AA51" s="173"/>
      <c r="AD51" s="155"/>
    </row>
    <row r="52" spans="2:30" ht="13.5" thickBot="1" x14ac:dyDescent="0.25">
      <c r="B52" s="127" t="s">
        <v>59</v>
      </c>
      <c r="C52" s="76" t="s">
        <v>65</v>
      </c>
      <c r="D52" s="76"/>
      <c r="E52" s="126"/>
      <c r="F52" s="76"/>
      <c r="G52" s="76"/>
      <c r="H52" s="55">
        <v>0</v>
      </c>
      <c r="I52" s="92">
        <v>0</v>
      </c>
      <c r="J52" s="97">
        <v>0</v>
      </c>
      <c r="K52" s="58">
        <v>0</v>
      </c>
      <c r="M52" s="75"/>
      <c r="N52" s="76" t="s">
        <v>77</v>
      </c>
      <c r="O52" s="76"/>
      <c r="P52" s="229">
        <v>0</v>
      </c>
      <c r="Q52" s="230"/>
      <c r="S52" s="223"/>
      <c r="T52" s="219"/>
      <c r="U52" s="219"/>
      <c r="V52" s="219"/>
      <c r="W52" s="219"/>
      <c r="X52" s="219"/>
      <c r="Y52" s="219"/>
      <c r="Z52" s="220"/>
      <c r="AA52" s="173"/>
      <c r="AD52" s="155"/>
    </row>
    <row r="53" spans="2:30" x14ac:dyDescent="0.2">
      <c r="B53" s="127"/>
      <c r="C53" s="76"/>
      <c r="D53" s="76"/>
      <c r="E53" s="126"/>
      <c r="F53" s="76"/>
      <c r="G53" s="76"/>
      <c r="H53" s="54">
        <f>SUM(H44:H52)</f>
        <v>0</v>
      </c>
      <c r="I53" s="54">
        <f>SUM(I44:I52)</f>
        <v>0</v>
      </c>
      <c r="J53" s="54">
        <f>SUM(J44:J52)</f>
        <v>1600</v>
      </c>
      <c r="K53" s="128">
        <f>SUM(K44:K52)</f>
        <v>0</v>
      </c>
      <c r="M53" s="75"/>
      <c r="N53" s="76"/>
      <c r="O53" s="76"/>
      <c r="P53" s="227">
        <f>SUM(P49:P52)</f>
        <v>374401.7156</v>
      </c>
      <c r="Q53" s="228"/>
      <c r="S53" s="223"/>
      <c r="T53" s="219"/>
      <c r="U53" s="219"/>
      <c r="V53" s="219"/>
      <c r="W53" s="219"/>
      <c r="X53" s="219"/>
      <c r="Y53" s="219"/>
      <c r="Z53" s="220"/>
      <c r="AA53" s="173"/>
      <c r="AD53" s="155"/>
    </row>
    <row r="54" spans="2:30" x14ac:dyDescent="0.2">
      <c r="B54" s="127" t="s">
        <v>60</v>
      </c>
      <c r="C54" s="76" t="s">
        <v>66</v>
      </c>
      <c r="D54" s="76"/>
      <c r="E54" s="126"/>
      <c r="F54" s="76"/>
      <c r="G54" s="76"/>
      <c r="H54" s="129">
        <f>H42*16</f>
        <v>0</v>
      </c>
      <c r="I54" s="129">
        <f>I42*16</f>
        <v>0</v>
      </c>
      <c r="J54" s="129">
        <f>J42*16</f>
        <v>1600</v>
      </c>
      <c r="K54" s="130">
        <f>K42*16</f>
        <v>0</v>
      </c>
      <c r="M54" s="75"/>
      <c r="N54" s="76"/>
      <c r="O54" s="76"/>
      <c r="P54" s="76"/>
      <c r="Q54" s="77"/>
      <c r="S54" s="223"/>
      <c r="T54" s="219"/>
      <c r="U54" s="219"/>
      <c r="V54" s="219"/>
      <c r="W54" s="219"/>
      <c r="X54" s="219"/>
      <c r="Y54" s="219"/>
      <c r="Z54" s="220"/>
      <c r="AA54" s="173"/>
      <c r="AD54" s="155"/>
    </row>
    <row r="55" spans="2:30" ht="13.5" thickBot="1" x14ac:dyDescent="0.25">
      <c r="B55" s="80"/>
      <c r="C55" s="131" t="s">
        <v>43</v>
      </c>
      <c r="D55" s="131"/>
      <c r="E55" s="132"/>
      <c r="F55" s="81"/>
      <c r="G55" s="81"/>
      <c r="H55" s="135"/>
      <c r="I55" s="135"/>
      <c r="J55" s="135">
        <f>J53/J54</f>
        <v>1</v>
      </c>
      <c r="K55" s="136">
        <v>0</v>
      </c>
      <c r="M55" s="80"/>
      <c r="N55" s="81"/>
      <c r="O55" s="82" t="s">
        <v>78</v>
      </c>
      <c r="P55" s="221">
        <f>P47-P53</f>
        <v>58119.084399999992</v>
      </c>
      <c r="Q55" s="222"/>
      <c r="S55" s="224"/>
      <c r="T55" s="225"/>
      <c r="U55" s="225"/>
      <c r="V55" s="225"/>
      <c r="W55" s="225"/>
      <c r="X55" s="225"/>
      <c r="Y55" s="225"/>
      <c r="Z55" s="226"/>
      <c r="AA55" s="173"/>
    </row>
    <row r="56" spans="2:30" x14ac:dyDescent="0.2">
      <c r="H56" s="68"/>
    </row>
    <row r="57" spans="2:30" x14ac:dyDescent="0.2">
      <c r="G57" s="158"/>
      <c r="H57" s="158"/>
      <c r="I57" s="158"/>
      <c r="J57" s="158"/>
      <c r="K57" s="158"/>
      <c r="L57" s="158"/>
      <c r="M57" s="158"/>
      <c r="N57" s="158"/>
      <c r="O57" s="158"/>
      <c r="P57" s="159"/>
    </row>
  </sheetData>
  <mergeCells count="41">
    <mergeCell ref="P44:Q44"/>
    <mergeCell ref="D2:E2"/>
    <mergeCell ref="F2:G2"/>
    <mergeCell ref="Q2:S2"/>
    <mergeCell ref="E36:F36"/>
    <mergeCell ref="I2:P2"/>
    <mergeCell ref="G33:H33"/>
    <mergeCell ref="L3:N3"/>
    <mergeCell ref="S42:Z42"/>
    <mergeCell ref="B2:C2"/>
    <mergeCell ref="B3:C3"/>
    <mergeCell ref="D3:E3"/>
    <mergeCell ref="T2:U2"/>
    <mergeCell ref="T3:U3"/>
    <mergeCell ref="F3:G3"/>
    <mergeCell ref="S52:Z52"/>
    <mergeCell ref="W3:Z3"/>
    <mergeCell ref="Q3:S3"/>
    <mergeCell ref="S50:Z50"/>
    <mergeCell ref="Y36:Z36"/>
    <mergeCell ref="Y38:Z38"/>
    <mergeCell ref="S46:Z46"/>
    <mergeCell ref="S45:Z45"/>
    <mergeCell ref="S43:Z43"/>
    <mergeCell ref="S44:Z44"/>
    <mergeCell ref="P45:Q45"/>
    <mergeCell ref="P46:Q46"/>
    <mergeCell ref="P47:Q47"/>
    <mergeCell ref="P49:Q49"/>
    <mergeCell ref="S47:Z47"/>
    <mergeCell ref="S48:Z48"/>
    <mergeCell ref="P50:Q50"/>
    <mergeCell ref="S49:Z49"/>
    <mergeCell ref="P55:Q55"/>
    <mergeCell ref="S53:Z53"/>
    <mergeCell ref="S54:Z54"/>
    <mergeCell ref="S55:Z55"/>
    <mergeCell ref="P53:Q53"/>
    <mergeCell ref="P51:Q51"/>
    <mergeCell ref="P52:Q52"/>
    <mergeCell ref="S51:Z51"/>
  </mergeCells>
  <printOptions horizontalCentered="1" verticalCentered="1"/>
  <pageMargins left="0.5" right="0.5" top="0.98" bottom="0.25" header="0.5" footer="0.5"/>
  <pageSetup scale="6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3"/>
  <sheetViews>
    <sheetView zoomScale="75" workbookViewId="0"/>
  </sheetViews>
  <sheetFormatPr defaultRowHeight="12.75" x14ac:dyDescent="0.2"/>
  <cols>
    <col min="1" max="1" width="14.140625" style="210" customWidth="1"/>
    <col min="2" max="2" width="9.140625" style="211"/>
    <col min="3" max="4" width="9.140625" style="210"/>
    <col min="5" max="5" width="9.140625" style="212"/>
    <col min="6" max="16384" width="9.140625" style="210"/>
  </cols>
  <sheetData>
    <row r="2" spans="1:5" s="213" customFormat="1" ht="13.5" thickBot="1" x14ac:dyDescent="0.25">
      <c r="B2" s="214"/>
      <c r="D2" s="213" t="s">
        <v>37</v>
      </c>
      <c r="E2" s="215" t="s">
        <v>33</v>
      </c>
    </row>
    <row r="3" spans="1:5" x14ac:dyDescent="0.2">
      <c r="A3" s="211">
        <v>2</v>
      </c>
      <c r="B3" s="211">
        <v>0.46</v>
      </c>
      <c r="D3" s="210">
        <v>0</v>
      </c>
      <c r="E3" s="212">
        <v>100</v>
      </c>
    </row>
    <row r="4" spans="1:5" x14ac:dyDescent="0.2">
      <c r="A4" s="211">
        <v>3</v>
      </c>
      <c r="B4" s="211">
        <v>0.46</v>
      </c>
      <c r="D4" s="210">
        <f>D3+1</f>
        <v>1</v>
      </c>
      <c r="E4" s="212">
        <v>100</v>
      </c>
    </row>
    <row r="5" spans="1:5" x14ac:dyDescent="0.2">
      <c r="A5" s="211">
        <v>4</v>
      </c>
      <c r="B5" s="211">
        <v>0.46</v>
      </c>
      <c r="D5" s="210">
        <f t="shared" ref="D5:D68" si="0">D4+1</f>
        <v>2</v>
      </c>
      <c r="E5" s="212">
        <v>100</v>
      </c>
    </row>
    <row r="6" spans="1:5" x14ac:dyDescent="0.2">
      <c r="A6" s="211">
        <v>5</v>
      </c>
      <c r="B6" s="211">
        <v>0.46</v>
      </c>
      <c r="D6" s="210">
        <f t="shared" si="0"/>
        <v>3</v>
      </c>
      <c r="E6" s="212">
        <v>100</v>
      </c>
    </row>
    <row r="7" spans="1:5" x14ac:dyDescent="0.2">
      <c r="A7" s="211">
        <v>6</v>
      </c>
      <c r="B7" s="211">
        <v>0.46</v>
      </c>
      <c r="D7" s="210">
        <f t="shared" si="0"/>
        <v>4</v>
      </c>
      <c r="E7" s="212">
        <v>100</v>
      </c>
    </row>
    <row r="8" spans="1:5" x14ac:dyDescent="0.2">
      <c r="A8" s="211">
        <v>7</v>
      </c>
      <c r="B8" s="211">
        <v>0.46</v>
      </c>
      <c r="D8" s="210">
        <f t="shared" si="0"/>
        <v>5</v>
      </c>
      <c r="E8" s="212">
        <v>100</v>
      </c>
    </row>
    <row r="9" spans="1:5" x14ac:dyDescent="0.2">
      <c r="A9" s="211">
        <v>8</v>
      </c>
      <c r="B9" s="211">
        <v>0.46</v>
      </c>
      <c r="D9" s="210">
        <f t="shared" si="0"/>
        <v>6</v>
      </c>
      <c r="E9" s="212">
        <v>100</v>
      </c>
    </row>
    <row r="10" spans="1:5" x14ac:dyDescent="0.2">
      <c r="A10" s="211">
        <v>9</v>
      </c>
      <c r="B10" s="211">
        <v>0.46</v>
      </c>
      <c r="D10" s="210">
        <f t="shared" si="0"/>
        <v>7</v>
      </c>
      <c r="E10" s="212">
        <v>100</v>
      </c>
    </row>
    <row r="11" spans="1:5" x14ac:dyDescent="0.2">
      <c r="A11" s="211">
        <v>10</v>
      </c>
      <c r="B11" s="211">
        <v>0.46</v>
      </c>
      <c r="D11" s="210">
        <f t="shared" si="0"/>
        <v>8</v>
      </c>
      <c r="E11" s="212">
        <v>100</v>
      </c>
    </row>
    <row r="12" spans="1:5" x14ac:dyDescent="0.2">
      <c r="A12" s="211">
        <v>11</v>
      </c>
      <c r="B12" s="211">
        <v>0.46</v>
      </c>
      <c r="D12" s="210">
        <f t="shared" si="0"/>
        <v>9</v>
      </c>
      <c r="E12" s="212">
        <v>100</v>
      </c>
    </row>
    <row r="13" spans="1:5" x14ac:dyDescent="0.2">
      <c r="A13" s="211">
        <v>12</v>
      </c>
      <c r="B13" s="211">
        <v>0.46</v>
      </c>
      <c r="D13" s="210">
        <f t="shared" si="0"/>
        <v>10</v>
      </c>
      <c r="E13" s="212">
        <v>100</v>
      </c>
    </row>
    <row r="14" spans="1:5" x14ac:dyDescent="0.2">
      <c r="A14" s="211">
        <v>13</v>
      </c>
      <c r="B14" s="211">
        <v>0.46</v>
      </c>
      <c r="D14" s="210">
        <f t="shared" si="0"/>
        <v>11</v>
      </c>
      <c r="E14" s="212">
        <v>100</v>
      </c>
    </row>
    <row r="15" spans="1:5" x14ac:dyDescent="0.2">
      <c r="A15" s="211">
        <v>14</v>
      </c>
      <c r="B15" s="211">
        <v>0.46</v>
      </c>
      <c r="D15" s="210">
        <f t="shared" si="0"/>
        <v>12</v>
      </c>
      <c r="E15" s="212">
        <v>100</v>
      </c>
    </row>
    <row r="16" spans="1:5" x14ac:dyDescent="0.2">
      <c r="A16" s="211">
        <v>15</v>
      </c>
      <c r="B16" s="211">
        <v>0.46</v>
      </c>
      <c r="D16" s="210">
        <f t="shared" si="0"/>
        <v>13</v>
      </c>
      <c r="E16" s="212">
        <v>100</v>
      </c>
    </row>
    <row r="17" spans="1:5" x14ac:dyDescent="0.2">
      <c r="A17" s="211">
        <v>16</v>
      </c>
      <c r="B17" s="211">
        <v>0.46</v>
      </c>
      <c r="D17" s="210">
        <f t="shared" si="0"/>
        <v>14</v>
      </c>
      <c r="E17" s="212">
        <v>100</v>
      </c>
    </row>
    <row r="18" spans="1:5" x14ac:dyDescent="0.2">
      <c r="A18" s="211">
        <v>17</v>
      </c>
      <c r="B18" s="211">
        <v>0.46</v>
      </c>
      <c r="D18" s="210">
        <f t="shared" si="0"/>
        <v>15</v>
      </c>
      <c r="E18" s="212">
        <v>100</v>
      </c>
    </row>
    <row r="19" spans="1:5" x14ac:dyDescent="0.2">
      <c r="A19" s="211">
        <v>18</v>
      </c>
      <c r="B19" s="211">
        <v>0.46</v>
      </c>
      <c r="D19" s="210">
        <f t="shared" si="0"/>
        <v>16</v>
      </c>
      <c r="E19" s="212">
        <v>100</v>
      </c>
    </row>
    <row r="20" spans="1:5" x14ac:dyDescent="0.2">
      <c r="A20" s="211">
        <v>19</v>
      </c>
      <c r="B20" s="211">
        <v>0.46</v>
      </c>
      <c r="D20" s="210">
        <f t="shared" si="0"/>
        <v>17</v>
      </c>
      <c r="E20" s="212">
        <v>100</v>
      </c>
    </row>
    <row r="21" spans="1:5" x14ac:dyDescent="0.2">
      <c r="A21" s="211">
        <v>20</v>
      </c>
      <c r="B21" s="211">
        <v>0.46</v>
      </c>
      <c r="D21" s="210">
        <f t="shared" si="0"/>
        <v>18</v>
      </c>
      <c r="E21" s="212">
        <v>100</v>
      </c>
    </row>
    <row r="22" spans="1:5" x14ac:dyDescent="0.2">
      <c r="A22" s="211">
        <v>21</v>
      </c>
      <c r="B22" s="211">
        <v>0.46</v>
      </c>
      <c r="D22" s="210">
        <f t="shared" si="0"/>
        <v>19</v>
      </c>
      <c r="E22" s="212">
        <v>100</v>
      </c>
    </row>
    <row r="23" spans="1:5" x14ac:dyDescent="0.2">
      <c r="A23" s="211">
        <v>22</v>
      </c>
      <c r="B23" s="211">
        <v>0.46</v>
      </c>
      <c r="D23" s="210">
        <f t="shared" si="0"/>
        <v>20</v>
      </c>
      <c r="E23" s="212">
        <v>100</v>
      </c>
    </row>
    <row r="24" spans="1:5" x14ac:dyDescent="0.2">
      <c r="A24" s="211">
        <v>23</v>
      </c>
      <c r="B24" s="211">
        <v>0.46</v>
      </c>
      <c r="D24" s="210">
        <f t="shared" si="0"/>
        <v>21</v>
      </c>
      <c r="E24" s="212">
        <v>100</v>
      </c>
    </row>
    <row r="25" spans="1:5" x14ac:dyDescent="0.2">
      <c r="A25" s="211">
        <v>24</v>
      </c>
      <c r="B25" s="211">
        <v>0.46</v>
      </c>
      <c r="D25" s="210">
        <f t="shared" si="0"/>
        <v>22</v>
      </c>
      <c r="E25" s="212">
        <v>100</v>
      </c>
    </row>
    <row r="26" spans="1:5" x14ac:dyDescent="0.2">
      <c r="A26" s="211">
        <v>25</v>
      </c>
      <c r="B26" s="211">
        <v>0.46</v>
      </c>
      <c r="D26" s="210">
        <f t="shared" si="0"/>
        <v>23</v>
      </c>
      <c r="E26" s="212">
        <v>100</v>
      </c>
    </row>
    <row r="27" spans="1:5" x14ac:dyDescent="0.2">
      <c r="A27" s="211">
        <v>26</v>
      </c>
      <c r="B27" s="211">
        <v>0.46</v>
      </c>
      <c r="D27" s="210">
        <f t="shared" si="0"/>
        <v>24</v>
      </c>
      <c r="E27" s="212">
        <v>100</v>
      </c>
    </row>
    <row r="28" spans="1:5" x14ac:dyDescent="0.2">
      <c r="A28" s="211">
        <v>27</v>
      </c>
      <c r="B28" s="211">
        <v>0.46</v>
      </c>
      <c r="D28" s="210">
        <f t="shared" si="0"/>
        <v>25</v>
      </c>
      <c r="E28" s="212">
        <v>100</v>
      </c>
    </row>
    <row r="29" spans="1:5" x14ac:dyDescent="0.2">
      <c r="A29" s="211">
        <v>28</v>
      </c>
      <c r="B29" s="211">
        <v>0.46</v>
      </c>
      <c r="D29" s="210">
        <f t="shared" si="0"/>
        <v>26</v>
      </c>
      <c r="E29" s="212">
        <v>100</v>
      </c>
    </row>
    <row r="30" spans="1:5" x14ac:dyDescent="0.2">
      <c r="A30" s="211">
        <v>29</v>
      </c>
      <c r="B30" s="211">
        <v>0.46</v>
      </c>
      <c r="D30" s="210">
        <f t="shared" si="0"/>
        <v>27</v>
      </c>
      <c r="E30" s="212">
        <v>100</v>
      </c>
    </row>
    <row r="31" spans="1:5" x14ac:dyDescent="0.2">
      <c r="A31" s="211">
        <v>30</v>
      </c>
      <c r="B31" s="211">
        <v>0.46</v>
      </c>
      <c r="D31" s="210">
        <f t="shared" si="0"/>
        <v>28</v>
      </c>
      <c r="E31" s="212">
        <v>100</v>
      </c>
    </row>
    <row r="32" spans="1:5" x14ac:dyDescent="0.2">
      <c r="A32" s="211">
        <v>31</v>
      </c>
      <c r="B32" s="211">
        <v>0.46</v>
      </c>
      <c r="D32" s="210">
        <f t="shared" si="0"/>
        <v>29</v>
      </c>
      <c r="E32" s="212">
        <v>100</v>
      </c>
    </row>
    <row r="33" spans="1:5" x14ac:dyDescent="0.2">
      <c r="A33" s="211">
        <v>32</v>
      </c>
      <c r="B33" s="211">
        <v>0.46</v>
      </c>
      <c r="D33" s="210">
        <f t="shared" si="0"/>
        <v>30</v>
      </c>
      <c r="E33" s="212">
        <v>18.8</v>
      </c>
    </row>
    <row r="34" spans="1:5" x14ac:dyDescent="0.2">
      <c r="A34" s="211">
        <v>33</v>
      </c>
      <c r="B34" s="211">
        <v>0.46</v>
      </c>
      <c r="D34" s="210">
        <f t="shared" si="0"/>
        <v>31</v>
      </c>
      <c r="E34" s="212">
        <v>100</v>
      </c>
    </row>
    <row r="35" spans="1:5" x14ac:dyDescent="0.2">
      <c r="A35" s="211">
        <v>34</v>
      </c>
      <c r="B35" s="211">
        <v>0.46</v>
      </c>
      <c r="D35" s="210">
        <f t="shared" si="0"/>
        <v>32</v>
      </c>
      <c r="E35" s="212">
        <v>100</v>
      </c>
    </row>
    <row r="36" spans="1:5" x14ac:dyDescent="0.2">
      <c r="A36" s="211">
        <v>35</v>
      </c>
      <c r="B36" s="211">
        <v>0.46</v>
      </c>
      <c r="D36" s="210">
        <f t="shared" si="0"/>
        <v>33</v>
      </c>
      <c r="E36" s="212">
        <v>100</v>
      </c>
    </row>
    <row r="37" spans="1:5" x14ac:dyDescent="0.2">
      <c r="A37" s="211">
        <v>36</v>
      </c>
      <c r="B37" s="211">
        <v>0.46</v>
      </c>
      <c r="D37" s="210">
        <f t="shared" si="0"/>
        <v>34</v>
      </c>
      <c r="E37" s="212">
        <v>100</v>
      </c>
    </row>
    <row r="38" spans="1:5" x14ac:dyDescent="0.2">
      <c r="A38" s="211">
        <v>37</v>
      </c>
      <c r="B38" s="211">
        <v>0.46</v>
      </c>
      <c r="D38" s="210">
        <f t="shared" si="0"/>
        <v>35</v>
      </c>
      <c r="E38" s="212">
        <v>100</v>
      </c>
    </row>
    <row r="39" spans="1:5" x14ac:dyDescent="0.2">
      <c r="A39" s="211">
        <v>38</v>
      </c>
      <c r="B39" s="211">
        <v>0.46</v>
      </c>
      <c r="D39" s="210">
        <f t="shared" si="0"/>
        <v>36</v>
      </c>
      <c r="E39" s="212">
        <v>100</v>
      </c>
    </row>
    <row r="40" spans="1:5" x14ac:dyDescent="0.2">
      <c r="A40" s="211">
        <v>39</v>
      </c>
      <c r="B40" s="211">
        <v>0.46</v>
      </c>
      <c r="D40" s="210">
        <f t="shared" si="0"/>
        <v>37</v>
      </c>
      <c r="E40" s="212">
        <v>100</v>
      </c>
    </row>
    <row r="41" spans="1:5" x14ac:dyDescent="0.2">
      <c r="A41" s="211">
        <v>40</v>
      </c>
      <c r="B41" s="211">
        <v>0.46</v>
      </c>
      <c r="D41" s="210">
        <f t="shared" si="0"/>
        <v>38</v>
      </c>
      <c r="E41" s="212">
        <v>100</v>
      </c>
    </row>
    <row r="42" spans="1:5" x14ac:dyDescent="0.2">
      <c r="A42" s="211">
        <v>41</v>
      </c>
      <c r="B42" s="211">
        <v>0.88</v>
      </c>
      <c r="D42" s="210">
        <f t="shared" si="0"/>
        <v>39</v>
      </c>
      <c r="E42" s="212">
        <v>100</v>
      </c>
    </row>
    <row r="43" spans="1:5" x14ac:dyDescent="0.2">
      <c r="A43" s="211">
        <v>42</v>
      </c>
      <c r="B43" s="211">
        <v>0.88</v>
      </c>
      <c r="D43" s="210">
        <f t="shared" si="0"/>
        <v>40</v>
      </c>
      <c r="E43" s="212">
        <v>100</v>
      </c>
    </row>
    <row r="44" spans="1:5" x14ac:dyDescent="0.2">
      <c r="A44" s="211">
        <v>43</v>
      </c>
      <c r="B44" s="211">
        <v>0.88</v>
      </c>
      <c r="D44" s="210">
        <f t="shared" si="0"/>
        <v>41</v>
      </c>
      <c r="E44" s="212">
        <v>100</v>
      </c>
    </row>
    <row r="45" spans="1:5" x14ac:dyDescent="0.2">
      <c r="A45" s="211">
        <v>44</v>
      </c>
      <c r="B45" s="211">
        <v>0.88</v>
      </c>
      <c r="D45" s="210">
        <f t="shared" si="0"/>
        <v>42</v>
      </c>
      <c r="E45" s="212">
        <v>100</v>
      </c>
    </row>
    <row r="46" spans="1:5" x14ac:dyDescent="0.2">
      <c r="A46" s="211">
        <v>45</v>
      </c>
      <c r="B46" s="211">
        <v>0.88</v>
      </c>
      <c r="D46" s="210">
        <f t="shared" si="0"/>
        <v>43</v>
      </c>
      <c r="E46" s="212">
        <v>100</v>
      </c>
    </row>
    <row r="47" spans="1:5" x14ac:dyDescent="0.2">
      <c r="A47" s="211">
        <v>46</v>
      </c>
      <c r="B47" s="211">
        <v>0.88</v>
      </c>
      <c r="D47" s="210">
        <f t="shared" si="0"/>
        <v>44</v>
      </c>
      <c r="E47" s="212">
        <v>100</v>
      </c>
    </row>
    <row r="48" spans="1:5" x14ac:dyDescent="0.2">
      <c r="A48" s="211">
        <v>47</v>
      </c>
      <c r="B48" s="211">
        <v>0.88</v>
      </c>
      <c r="D48" s="210">
        <f t="shared" si="0"/>
        <v>45</v>
      </c>
      <c r="E48" s="212">
        <v>17</v>
      </c>
    </row>
    <row r="49" spans="1:5" x14ac:dyDescent="0.2">
      <c r="A49" s="211">
        <v>48</v>
      </c>
      <c r="B49" s="211">
        <v>0.88</v>
      </c>
      <c r="D49" s="210">
        <f t="shared" si="0"/>
        <v>46</v>
      </c>
      <c r="E49" s="212">
        <v>100</v>
      </c>
    </row>
    <row r="50" spans="1:5" x14ac:dyDescent="0.2">
      <c r="A50" s="211">
        <v>49</v>
      </c>
      <c r="B50" s="211">
        <v>0.88</v>
      </c>
      <c r="D50" s="210">
        <f t="shared" si="0"/>
        <v>47</v>
      </c>
      <c r="E50" s="212">
        <v>100</v>
      </c>
    </row>
    <row r="51" spans="1:5" x14ac:dyDescent="0.2">
      <c r="A51" s="211">
        <v>50</v>
      </c>
      <c r="B51" s="211">
        <v>0.88</v>
      </c>
      <c r="D51" s="210">
        <f t="shared" si="0"/>
        <v>48</v>
      </c>
      <c r="E51" s="212">
        <v>100</v>
      </c>
    </row>
    <row r="52" spans="1:5" x14ac:dyDescent="0.2">
      <c r="A52" s="211">
        <v>51</v>
      </c>
      <c r="B52" s="211">
        <v>0.88</v>
      </c>
      <c r="D52" s="210">
        <f t="shared" si="0"/>
        <v>49</v>
      </c>
      <c r="E52" s="212">
        <v>100</v>
      </c>
    </row>
    <row r="53" spans="1:5" x14ac:dyDescent="0.2">
      <c r="A53" s="211">
        <v>52</v>
      </c>
      <c r="B53" s="211">
        <v>0.88</v>
      </c>
      <c r="D53" s="210">
        <f t="shared" si="0"/>
        <v>50</v>
      </c>
      <c r="E53" s="212">
        <v>100</v>
      </c>
    </row>
    <row r="54" spans="1:5" x14ac:dyDescent="0.2">
      <c r="A54" s="211">
        <v>53</v>
      </c>
      <c r="B54" s="211">
        <v>0.88</v>
      </c>
      <c r="D54" s="210">
        <f t="shared" si="0"/>
        <v>51</v>
      </c>
      <c r="E54" s="212">
        <v>100</v>
      </c>
    </row>
    <row r="55" spans="1:5" x14ac:dyDescent="0.2">
      <c r="A55" s="211">
        <v>54</v>
      </c>
      <c r="B55" s="211">
        <v>0.88</v>
      </c>
      <c r="D55" s="210">
        <f t="shared" si="0"/>
        <v>52</v>
      </c>
      <c r="E55" s="212">
        <v>100</v>
      </c>
    </row>
    <row r="56" spans="1:5" x14ac:dyDescent="0.2">
      <c r="A56" s="211">
        <v>55</v>
      </c>
      <c r="B56" s="211">
        <v>0.88</v>
      </c>
      <c r="D56" s="210">
        <f t="shared" si="0"/>
        <v>53</v>
      </c>
      <c r="E56" s="212">
        <v>100</v>
      </c>
    </row>
    <row r="57" spans="1:5" x14ac:dyDescent="0.2">
      <c r="A57" s="211">
        <v>56</v>
      </c>
      <c r="B57" s="211">
        <v>0.88</v>
      </c>
      <c r="D57" s="210">
        <f t="shared" si="0"/>
        <v>54</v>
      </c>
      <c r="E57" s="212">
        <v>100</v>
      </c>
    </row>
    <row r="58" spans="1:5" x14ac:dyDescent="0.2">
      <c r="A58" s="211">
        <v>57</v>
      </c>
      <c r="B58" s="211">
        <v>0.88</v>
      </c>
      <c r="D58" s="210">
        <f t="shared" si="0"/>
        <v>55</v>
      </c>
      <c r="E58" s="212">
        <v>100</v>
      </c>
    </row>
    <row r="59" spans="1:5" x14ac:dyDescent="0.2">
      <c r="A59" s="211">
        <v>58</v>
      </c>
      <c r="B59" s="211">
        <v>0.88</v>
      </c>
      <c r="D59" s="210">
        <f t="shared" si="0"/>
        <v>56</v>
      </c>
      <c r="E59" s="212">
        <v>100</v>
      </c>
    </row>
    <row r="60" spans="1:5" x14ac:dyDescent="0.2">
      <c r="A60" s="211">
        <v>59</v>
      </c>
      <c r="B60" s="211">
        <v>0.88</v>
      </c>
      <c r="D60" s="210">
        <f t="shared" si="0"/>
        <v>57</v>
      </c>
      <c r="E60" s="212">
        <v>100</v>
      </c>
    </row>
    <row r="61" spans="1:5" x14ac:dyDescent="0.2">
      <c r="A61" s="211">
        <v>60</v>
      </c>
      <c r="B61" s="211">
        <v>0.88</v>
      </c>
      <c r="D61" s="210">
        <f t="shared" si="0"/>
        <v>58</v>
      </c>
      <c r="E61" s="212">
        <v>100</v>
      </c>
    </row>
    <row r="62" spans="1:5" x14ac:dyDescent="0.2">
      <c r="A62" s="211">
        <v>61</v>
      </c>
      <c r="B62" s="211">
        <v>0.94</v>
      </c>
      <c r="D62" s="210">
        <f t="shared" si="0"/>
        <v>59</v>
      </c>
      <c r="E62" s="212">
        <v>100</v>
      </c>
    </row>
    <row r="63" spans="1:5" x14ac:dyDescent="0.2">
      <c r="A63" s="211">
        <v>62</v>
      </c>
      <c r="B63" s="211">
        <v>0.94</v>
      </c>
      <c r="D63" s="210">
        <f t="shared" si="0"/>
        <v>60</v>
      </c>
      <c r="E63" s="212">
        <v>15.2</v>
      </c>
    </row>
    <row r="64" spans="1:5" x14ac:dyDescent="0.2">
      <c r="A64" s="211">
        <v>63</v>
      </c>
      <c r="B64" s="211">
        <v>0.94</v>
      </c>
      <c r="D64" s="210">
        <f t="shared" si="0"/>
        <v>61</v>
      </c>
      <c r="E64" s="212">
        <v>100</v>
      </c>
    </row>
    <row r="65" spans="1:5" x14ac:dyDescent="0.2">
      <c r="A65" s="211">
        <v>64</v>
      </c>
      <c r="B65" s="211">
        <v>0.94</v>
      </c>
      <c r="D65" s="210">
        <f t="shared" si="0"/>
        <v>62</v>
      </c>
      <c r="E65" s="212">
        <v>100</v>
      </c>
    </row>
    <row r="66" spans="1:5" x14ac:dyDescent="0.2">
      <c r="A66" s="211">
        <v>65</v>
      </c>
      <c r="B66" s="211">
        <v>0.94</v>
      </c>
      <c r="D66" s="210">
        <f t="shared" si="0"/>
        <v>63</v>
      </c>
      <c r="E66" s="212">
        <v>100</v>
      </c>
    </row>
    <row r="67" spans="1:5" x14ac:dyDescent="0.2">
      <c r="A67" s="211">
        <v>66</v>
      </c>
      <c r="B67" s="211">
        <v>1.1299999999999999</v>
      </c>
      <c r="D67" s="210">
        <f t="shared" si="0"/>
        <v>64</v>
      </c>
      <c r="E67" s="212">
        <v>100</v>
      </c>
    </row>
    <row r="68" spans="1:5" x14ac:dyDescent="0.2">
      <c r="A68" s="211">
        <v>67</v>
      </c>
      <c r="B68" s="211">
        <v>1.1299999999999999</v>
      </c>
      <c r="D68" s="210">
        <f t="shared" si="0"/>
        <v>65</v>
      </c>
      <c r="E68" s="212">
        <v>100</v>
      </c>
    </row>
    <row r="69" spans="1:5" x14ac:dyDescent="0.2">
      <c r="A69" s="211">
        <v>68</v>
      </c>
      <c r="B69" s="211">
        <v>1.1299999999999999</v>
      </c>
      <c r="D69" s="210">
        <f t="shared" ref="D69:D132" si="1">D68+1</f>
        <v>66</v>
      </c>
      <c r="E69" s="212">
        <v>100</v>
      </c>
    </row>
    <row r="70" spans="1:5" x14ac:dyDescent="0.2">
      <c r="A70" s="211">
        <v>69</v>
      </c>
      <c r="B70" s="211">
        <v>1.1299999999999999</v>
      </c>
      <c r="D70" s="210">
        <f t="shared" si="1"/>
        <v>67</v>
      </c>
      <c r="E70" s="212">
        <v>100</v>
      </c>
    </row>
    <row r="71" spans="1:5" x14ac:dyDescent="0.2">
      <c r="A71" s="211">
        <v>70</v>
      </c>
      <c r="B71" s="211">
        <v>1.1299999999999999</v>
      </c>
      <c r="D71" s="210">
        <f t="shared" si="1"/>
        <v>68</v>
      </c>
      <c r="E71" s="212">
        <v>100</v>
      </c>
    </row>
    <row r="72" spans="1:5" x14ac:dyDescent="0.2">
      <c r="A72" s="211">
        <v>71</v>
      </c>
      <c r="B72" s="211">
        <v>1.1299999999999999</v>
      </c>
      <c r="D72" s="210">
        <f t="shared" si="1"/>
        <v>69</v>
      </c>
      <c r="E72" s="212">
        <v>100</v>
      </c>
    </row>
    <row r="73" spans="1:5" x14ac:dyDescent="0.2">
      <c r="A73" s="211">
        <v>72</v>
      </c>
      <c r="B73" s="211">
        <v>1.1299999999999999</v>
      </c>
      <c r="D73" s="210">
        <f t="shared" si="1"/>
        <v>70</v>
      </c>
      <c r="E73" s="212">
        <v>100</v>
      </c>
    </row>
    <row r="74" spans="1:5" x14ac:dyDescent="0.2">
      <c r="A74" s="211">
        <v>73</v>
      </c>
      <c r="B74" s="211">
        <v>1.1299999999999999</v>
      </c>
      <c r="D74" s="210">
        <f t="shared" si="1"/>
        <v>71</v>
      </c>
      <c r="E74" s="212">
        <v>100</v>
      </c>
    </row>
    <row r="75" spans="1:5" x14ac:dyDescent="0.2">
      <c r="A75" s="211">
        <v>74</v>
      </c>
      <c r="B75" s="211">
        <v>1.1299999999999999</v>
      </c>
      <c r="D75" s="210">
        <f t="shared" si="1"/>
        <v>72</v>
      </c>
      <c r="E75" s="212">
        <v>100</v>
      </c>
    </row>
    <row r="76" spans="1:5" x14ac:dyDescent="0.2">
      <c r="A76" s="211">
        <v>75</v>
      </c>
      <c r="B76" s="211">
        <v>1.1299999999999999</v>
      </c>
      <c r="D76" s="210">
        <f t="shared" si="1"/>
        <v>73</v>
      </c>
      <c r="E76" s="212">
        <v>100</v>
      </c>
    </row>
    <row r="77" spans="1:5" x14ac:dyDescent="0.2">
      <c r="A77" s="211">
        <v>76</v>
      </c>
      <c r="B77" s="211">
        <v>1.1299999999999999</v>
      </c>
      <c r="D77" s="210">
        <f t="shared" si="1"/>
        <v>74</v>
      </c>
      <c r="E77" s="212">
        <v>100</v>
      </c>
    </row>
    <row r="78" spans="1:5" x14ac:dyDescent="0.2">
      <c r="A78" s="211">
        <v>77</v>
      </c>
      <c r="B78" s="211">
        <v>1.1299999999999999</v>
      </c>
      <c r="D78" s="210">
        <f t="shared" si="1"/>
        <v>75</v>
      </c>
      <c r="E78" s="212">
        <v>100</v>
      </c>
    </row>
    <row r="79" spans="1:5" x14ac:dyDescent="0.2">
      <c r="A79" s="211">
        <v>78</v>
      </c>
      <c r="B79" s="211">
        <v>1.1299999999999999</v>
      </c>
      <c r="D79" s="210">
        <f t="shared" si="1"/>
        <v>76</v>
      </c>
      <c r="E79" s="212">
        <v>100</v>
      </c>
    </row>
    <row r="80" spans="1:5" x14ac:dyDescent="0.2">
      <c r="A80" s="211">
        <v>79</v>
      </c>
      <c r="B80" s="211">
        <v>1.1299999999999999</v>
      </c>
      <c r="D80" s="210">
        <f t="shared" si="1"/>
        <v>77</v>
      </c>
      <c r="E80" s="212">
        <v>100</v>
      </c>
    </row>
    <row r="81" spans="1:5" x14ac:dyDescent="0.2">
      <c r="A81" s="211">
        <v>80</v>
      </c>
      <c r="B81" s="211">
        <v>1.1299999999999999</v>
      </c>
      <c r="D81" s="210">
        <f t="shared" si="1"/>
        <v>78</v>
      </c>
      <c r="E81" s="212">
        <v>100</v>
      </c>
    </row>
    <row r="82" spans="1:5" x14ac:dyDescent="0.2">
      <c r="A82" s="211">
        <v>81</v>
      </c>
      <c r="B82" s="211">
        <v>1.33</v>
      </c>
      <c r="D82" s="210">
        <f t="shared" si="1"/>
        <v>79</v>
      </c>
      <c r="E82" s="212">
        <v>100</v>
      </c>
    </row>
    <row r="83" spans="1:5" x14ac:dyDescent="0.2">
      <c r="A83" s="211">
        <v>82</v>
      </c>
      <c r="B83" s="211">
        <v>1.33</v>
      </c>
      <c r="D83" s="210">
        <f t="shared" si="1"/>
        <v>80</v>
      </c>
      <c r="E83" s="212">
        <v>100</v>
      </c>
    </row>
    <row r="84" spans="1:5" x14ac:dyDescent="0.2">
      <c r="A84" s="211">
        <v>83</v>
      </c>
      <c r="B84" s="211">
        <v>1.33</v>
      </c>
      <c r="D84" s="210">
        <f t="shared" si="1"/>
        <v>81</v>
      </c>
      <c r="E84" s="212">
        <v>100</v>
      </c>
    </row>
    <row r="85" spans="1:5" x14ac:dyDescent="0.2">
      <c r="A85" s="211">
        <v>84</v>
      </c>
      <c r="B85" s="211">
        <v>1.33</v>
      </c>
      <c r="D85" s="210">
        <f t="shared" si="1"/>
        <v>82</v>
      </c>
      <c r="E85" s="212">
        <v>100</v>
      </c>
    </row>
    <row r="86" spans="1:5" x14ac:dyDescent="0.2">
      <c r="A86" s="211">
        <v>85</v>
      </c>
      <c r="B86" s="211">
        <v>1.33</v>
      </c>
      <c r="D86" s="210">
        <f t="shared" si="1"/>
        <v>83</v>
      </c>
      <c r="E86" s="212">
        <v>100</v>
      </c>
    </row>
    <row r="87" spans="1:5" x14ac:dyDescent="0.2">
      <c r="A87" s="211">
        <v>86</v>
      </c>
      <c r="B87" s="211">
        <v>1.33</v>
      </c>
      <c r="D87" s="210">
        <f t="shared" si="1"/>
        <v>84</v>
      </c>
      <c r="E87" s="212">
        <v>100</v>
      </c>
    </row>
    <row r="88" spans="1:5" x14ac:dyDescent="0.2">
      <c r="A88" s="211">
        <v>87</v>
      </c>
      <c r="B88" s="211">
        <v>1.33</v>
      </c>
      <c r="D88" s="210">
        <f t="shared" si="1"/>
        <v>85</v>
      </c>
      <c r="E88" s="212">
        <v>100</v>
      </c>
    </row>
    <row r="89" spans="1:5" x14ac:dyDescent="0.2">
      <c r="A89" s="211">
        <v>88</v>
      </c>
      <c r="B89" s="211">
        <v>1.33</v>
      </c>
      <c r="D89" s="210">
        <f t="shared" si="1"/>
        <v>86</v>
      </c>
      <c r="E89" s="212">
        <v>100</v>
      </c>
    </row>
    <row r="90" spans="1:5" x14ac:dyDescent="0.2">
      <c r="A90" s="211">
        <v>89</v>
      </c>
      <c r="B90" s="211">
        <v>1.33</v>
      </c>
      <c r="D90" s="210">
        <f t="shared" si="1"/>
        <v>87</v>
      </c>
      <c r="E90" s="212">
        <v>100</v>
      </c>
    </row>
    <row r="91" spans="1:5" x14ac:dyDescent="0.2">
      <c r="A91" s="211">
        <v>90</v>
      </c>
      <c r="B91" s="211">
        <v>1.33</v>
      </c>
      <c r="D91" s="210">
        <f t="shared" si="1"/>
        <v>88</v>
      </c>
      <c r="E91" s="212">
        <v>100</v>
      </c>
    </row>
    <row r="92" spans="1:5" x14ac:dyDescent="0.2">
      <c r="A92" s="211">
        <v>91</v>
      </c>
      <c r="B92" s="211">
        <v>1.33</v>
      </c>
      <c r="D92" s="210">
        <f t="shared" si="1"/>
        <v>89</v>
      </c>
      <c r="E92" s="212">
        <v>100</v>
      </c>
    </row>
    <row r="93" spans="1:5" x14ac:dyDescent="0.2">
      <c r="A93" s="211">
        <v>92</v>
      </c>
      <c r="B93" s="211">
        <v>1.33</v>
      </c>
      <c r="D93" s="210">
        <f t="shared" si="1"/>
        <v>90</v>
      </c>
      <c r="E93" s="212">
        <v>100</v>
      </c>
    </row>
    <row r="94" spans="1:5" x14ac:dyDescent="0.2">
      <c r="A94" s="211">
        <v>93</v>
      </c>
      <c r="B94" s="211">
        <v>1.33</v>
      </c>
      <c r="D94" s="210">
        <f t="shared" si="1"/>
        <v>91</v>
      </c>
      <c r="E94" s="212">
        <v>100</v>
      </c>
    </row>
    <row r="95" spans="1:5" x14ac:dyDescent="0.2">
      <c r="A95" s="211">
        <v>94</v>
      </c>
      <c r="B95" s="211">
        <v>1.33</v>
      </c>
      <c r="D95" s="210">
        <f t="shared" si="1"/>
        <v>92</v>
      </c>
      <c r="E95" s="212">
        <v>100</v>
      </c>
    </row>
    <row r="96" spans="1:5" x14ac:dyDescent="0.2">
      <c r="A96" s="211">
        <v>95</v>
      </c>
      <c r="B96" s="211">
        <v>1.33</v>
      </c>
      <c r="D96" s="210">
        <f t="shared" si="1"/>
        <v>93</v>
      </c>
      <c r="E96" s="212">
        <v>100</v>
      </c>
    </row>
    <row r="97" spans="1:5" x14ac:dyDescent="0.2">
      <c r="A97" s="211">
        <v>96</v>
      </c>
      <c r="B97" s="211">
        <v>1.33</v>
      </c>
      <c r="D97" s="210">
        <f t="shared" si="1"/>
        <v>94</v>
      </c>
      <c r="E97" s="212">
        <v>100</v>
      </c>
    </row>
    <row r="98" spans="1:5" x14ac:dyDescent="0.2">
      <c r="A98" s="211">
        <v>97</v>
      </c>
      <c r="B98" s="211">
        <v>1.33</v>
      </c>
      <c r="D98" s="210">
        <f t="shared" si="1"/>
        <v>95</v>
      </c>
      <c r="E98" s="212">
        <v>100</v>
      </c>
    </row>
    <row r="99" spans="1:5" x14ac:dyDescent="0.2">
      <c r="A99" s="211">
        <v>98</v>
      </c>
      <c r="B99" s="211">
        <v>1.33</v>
      </c>
      <c r="D99" s="210">
        <f t="shared" si="1"/>
        <v>96</v>
      </c>
      <c r="E99" s="212">
        <v>100</v>
      </c>
    </row>
    <row r="100" spans="1:5" x14ac:dyDescent="0.2">
      <c r="A100" s="211">
        <v>99</v>
      </c>
      <c r="B100" s="211">
        <v>1.33</v>
      </c>
      <c r="D100" s="210">
        <f t="shared" si="1"/>
        <v>97</v>
      </c>
      <c r="E100" s="212">
        <v>100</v>
      </c>
    </row>
    <row r="101" spans="1:5" x14ac:dyDescent="0.2">
      <c r="A101" s="211">
        <v>100</v>
      </c>
      <c r="B101" s="211">
        <v>1.33</v>
      </c>
      <c r="D101" s="210">
        <f t="shared" si="1"/>
        <v>98</v>
      </c>
      <c r="E101" s="212">
        <v>100</v>
      </c>
    </row>
    <row r="102" spans="1:5" x14ac:dyDescent="0.2">
      <c r="A102" s="211">
        <v>101</v>
      </c>
      <c r="B102" s="211">
        <v>1.33</v>
      </c>
      <c r="D102" s="210">
        <f t="shared" si="1"/>
        <v>99</v>
      </c>
      <c r="E102" s="212">
        <v>100</v>
      </c>
    </row>
    <row r="103" spans="1:5" x14ac:dyDescent="0.2">
      <c r="A103" s="211">
        <v>102</v>
      </c>
      <c r="B103" s="211">
        <v>1.33</v>
      </c>
      <c r="D103" s="210">
        <f t="shared" si="1"/>
        <v>100</v>
      </c>
      <c r="E103" s="212">
        <v>12</v>
      </c>
    </row>
    <row r="104" spans="1:5" x14ac:dyDescent="0.2">
      <c r="A104" s="211">
        <v>103</v>
      </c>
      <c r="B104" s="211">
        <v>1.33</v>
      </c>
      <c r="D104" s="210">
        <f t="shared" si="1"/>
        <v>101</v>
      </c>
      <c r="E104" s="212">
        <v>100</v>
      </c>
    </row>
    <row r="105" spans="1:5" x14ac:dyDescent="0.2">
      <c r="A105" s="211">
        <v>104</v>
      </c>
      <c r="B105" s="211">
        <v>1.33</v>
      </c>
      <c r="D105" s="210">
        <f t="shared" si="1"/>
        <v>102</v>
      </c>
      <c r="E105" s="212">
        <v>100</v>
      </c>
    </row>
    <row r="106" spans="1:5" x14ac:dyDescent="0.2">
      <c r="A106" s="211">
        <v>105</v>
      </c>
      <c r="B106" s="211">
        <v>1.33</v>
      </c>
      <c r="D106" s="210">
        <f t="shared" si="1"/>
        <v>103</v>
      </c>
      <c r="E106" s="212">
        <v>100</v>
      </c>
    </row>
    <row r="107" spans="1:5" x14ac:dyDescent="0.2">
      <c r="A107" s="211">
        <v>106</v>
      </c>
      <c r="B107" s="211">
        <v>1.33</v>
      </c>
      <c r="D107" s="210">
        <f t="shared" si="1"/>
        <v>104</v>
      </c>
      <c r="E107" s="212">
        <v>100</v>
      </c>
    </row>
    <row r="108" spans="1:5" x14ac:dyDescent="0.2">
      <c r="A108" s="211">
        <v>107</v>
      </c>
      <c r="B108" s="211">
        <v>1.33</v>
      </c>
      <c r="D108" s="210">
        <f t="shared" si="1"/>
        <v>105</v>
      </c>
      <c r="E108" s="212">
        <v>100</v>
      </c>
    </row>
    <row r="109" spans="1:5" x14ac:dyDescent="0.2">
      <c r="A109" s="211">
        <v>108</v>
      </c>
      <c r="B109" s="211">
        <v>1.33</v>
      </c>
      <c r="D109" s="210">
        <f t="shared" si="1"/>
        <v>106</v>
      </c>
      <c r="E109" s="212">
        <v>100</v>
      </c>
    </row>
    <row r="110" spans="1:5" x14ac:dyDescent="0.2">
      <c r="A110" s="211">
        <v>109</v>
      </c>
      <c r="B110" s="211">
        <v>1.33</v>
      </c>
      <c r="D110" s="210">
        <f t="shared" si="1"/>
        <v>107</v>
      </c>
      <c r="E110" s="212">
        <v>100</v>
      </c>
    </row>
    <row r="111" spans="1:5" x14ac:dyDescent="0.2">
      <c r="A111" s="211">
        <v>110</v>
      </c>
      <c r="B111" s="211">
        <v>1.33</v>
      </c>
      <c r="D111" s="210">
        <f t="shared" si="1"/>
        <v>108</v>
      </c>
      <c r="E111" s="212">
        <v>100</v>
      </c>
    </row>
    <row r="112" spans="1:5" x14ac:dyDescent="0.2">
      <c r="A112" s="211">
        <v>111</v>
      </c>
      <c r="B112" s="211">
        <v>1.33</v>
      </c>
      <c r="D112" s="210">
        <f t="shared" si="1"/>
        <v>109</v>
      </c>
      <c r="E112" s="212">
        <v>100</v>
      </c>
    </row>
    <row r="113" spans="1:5" x14ac:dyDescent="0.2">
      <c r="A113" s="211">
        <v>112</v>
      </c>
      <c r="B113" s="211">
        <v>1.33</v>
      </c>
      <c r="D113" s="210">
        <f t="shared" si="1"/>
        <v>110</v>
      </c>
      <c r="E113" s="212">
        <v>100</v>
      </c>
    </row>
    <row r="114" spans="1:5" x14ac:dyDescent="0.2">
      <c r="A114" s="211">
        <v>113</v>
      </c>
      <c r="B114" s="211">
        <v>1.33</v>
      </c>
      <c r="D114" s="210">
        <f t="shared" si="1"/>
        <v>111</v>
      </c>
      <c r="E114" s="212">
        <v>100</v>
      </c>
    </row>
    <row r="115" spans="1:5" x14ac:dyDescent="0.2">
      <c r="A115" s="211">
        <v>114</v>
      </c>
      <c r="B115" s="211">
        <v>1.33</v>
      </c>
      <c r="D115" s="210">
        <f t="shared" si="1"/>
        <v>112</v>
      </c>
      <c r="E115" s="212">
        <v>100</v>
      </c>
    </row>
    <row r="116" spans="1:5" x14ac:dyDescent="0.2">
      <c r="A116" s="211">
        <v>115</v>
      </c>
      <c r="B116" s="211">
        <v>1.33</v>
      </c>
      <c r="D116" s="210">
        <f t="shared" si="1"/>
        <v>113</v>
      </c>
      <c r="E116" s="212">
        <v>100</v>
      </c>
    </row>
    <row r="117" spans="1:5" x14ac:dyDescent="0.2">
      <c r="A117" s="211">
        <v>116</v>
      </c>
      <c r="B117" s="211">
        <v>1.33</v>
      </c>
      <c r="D117" s="210">
        <f t="shared" si="1"/>
        <v>114</v>
      </c>
      <c r="E117" s="212">
        <v>100</v>
      </c>
    </row>
    <row r="118" spans="1:5" x14ac:dyDescent="0.2">
      <c r="A118" s="211">
        <v>117</v>
      </c>
      <c r="B118" s="211">
        <v>1.33</v>
      </c>
      <c r="D118" s="210">
        <f t="shared" si="1"/>
        <v>115</v>
      </c>
      <c r="E118" s="212">
        <v>100</v>
      </c>
    </row>
    <row r="119" spans="1:5" x14ac:dyDescent="0.2">
      <c r="A119" s="211">
        <v>118</v>
      </c>
      <c r="B119" s="211">
        <v>1.33</v>
      </c>
      <c r="D119" s="210">
        <f t="shared" si="1"/>
        <v>116</v>
      </c>
      <c r="E119" s="212">
        <v>100</v>
      </c>
    </row>
    <row r="120" spans="1:5" x14ac:dyDescent="0.2">
      <c r="A120" s="211">
        <v>119</v>
      </c>
      <c r="B120" s="211">
        <v>1.33</v>
      </c>
      <c r="D120" s="210">
        <f t="shared" si="1"/>
        <v>117</v>
      </c>
      <c r="E120" s="212">
        <v>100</v>
      </c>
    </row>
    <row r="121" spans="1:5" x14ac:dyDescent="0.2">
      <c r="A121" s="211">
        <v>120</v>
      </c>
      <c r="B121" s="211">
        <v>1.54</v>
      </c>
      <c r="D121" s="210">
        <f t="shared" si="1"/>
        <v>118</v>
      </c>
      <c r="E121" s="212">
        <v>100</v>
      </c>
    </row>
    <row r="122" spans="1:5" x14ac:dyDescent="0.2">
      <c r="A122" s="211">
        <v>121</v>
      </c>
      <c r="B122" s="211">
        <v>1.54</v>
      </c>
      <c r="D122" s="210">
        <f t="shared" si="1"/>
        <v>119</v>
      </c>
      <c r="E122" s="212">
        <v>100</v>
      </c>
    </row>
    <row r="123" spans="1:5" x14ac:dyDescent="0.2">
      <c r="A123" s="211">
        <v>122</v>
      </c>
      <c r="B123" s="211">
        <v>1.54</v>
      </c>
      <c r="D123" s="210">
        <f t="shared" si="1"/>
        <v>120</v>
      </c>
      <c r="E123" s="212">
        <v>100</v>
      </c>
    </row>
    <row r="124" spans="1:5" x14ac:dyDescent="0.2">
      <c r="A124" s="211">
        <v>123</v>
      </c>
      <c r="B124" s="211">
        <v>1.54</v>
      </c>
      <c r="D124" s="210">
        <f t="shared" si="1"/>
        <v>121</v>
      </c>
      <c r="E124" s="212">
        <v>100</v>
      </c>
    </row>
    <row r="125" spans="1:5" x14ac:dyDescent="0.2">
      <c r="A125" s="211">
        <v>124</v>
      </c>
      <c r="B125" s="211">
        <v>1.54</v>
      </c>
      <c r="D125" s="210">
        <f t="shared" si="1"/>
        <v>122</v>
      </c>
      <c r="E125" s="212">
        <v>100</v>
      </c>
    </row>
    <row r="126" spans="1:5" x14ac:dyDescent="0.2">
      <c r="A126" s="211">
        <v>125</v>
      </c>
      <c r="B126" s="211">
        <v>1.54</v>
      </c>
      <c r="D126" s="210">
        <f t="shared" si="1"/>
        <v>123</v>
      </c>
      <c r="E126" s="212">
        <v>100</v>
      </c>
    </row>
    <row r="127" spans="1:5" x14ac:dyDescent="0.2">
      <c r="A127" s="211">
        <v>126</v>
      </c>
      <c r="B127" s="211">
        <v>1.54</v>
      </c>
      <c r="D127" s="210">
        <f t="shared" si="1"/>
        <v>124</v>
      </c>
      <c r="E127" s="212">
        <v>100</v>
      </c>
    </row>
    <row r="128" spans="1:5" x14ac:dyDescent="0.2">
      <c r="A128" s="211">
        <v>127</v>
      </c>
      <c r="B128" s="211">
        <v>1.54</v>
      </c>
      <c r="D128" s="210">
        <f t="shared" si="1"/>
        <v>125</v>
      </c>
      <c r="E128" s="212">
        <v>100</v>
      </c>
    </row>
    <row r="129" spans="1:5" x14ac:dyDescent="0.2">
      <c r="A129" s="211">
        <v>128</v>
      </c>
      <c r="B129" s="211">
        <v>1.54</v>
      </c>
      <c r="D129" s="210">
        <f t="shared" si="1"/>
        <v>126</v>
      </c>
      <c r="E129" s="212">
        <v>100</v>
      </c>
    </row>
    <row r="130" spans="1:5" x14ac:dyDescent="0.2">
      <c r="A130" s="211">
        <v>129</v>
      </c>
      <c r="B130" s="211">
        <v>1.54</v>
      </c>
      <c r="D130" s="210">
        <f t="shared" si="1"/>
        <v>127</v>
      </c>
      <c r="E130" s="212">
        <v>100</v>
      </c>
    </row>
    <row r="131" spans="1:5" x14ac:dyDescent="0.2">
      <c r="A131" s="211">
        <v>130</v>
      </c>
      <c r="B131" s="211">
        <v>1.54</v>
      </c>
      <c r="D131" s="210">
        <f t="shared" si="1"/>
        <v>128</v>
      </c>
      <c r="E131" s="212">
        <v>100</v>
      </c>
    </row>
    <row r="132" spans="1:5" x14ac:dyDescent="0.2">
      <c r="A132" s="211">
        <v>131</v>
      </c>
      <c r="B132" s="211">
        <v>1.54</v>
      </c>
      <c r="D132" s="210">
        <f t="shared" si="1"/>
        <v>129</v>
      </c>
      <c r="E132" s="212">
        <v>100</v>
      </c>
    </row>
    <row r="133" spans="1:5" x14ac:dyDescent="0.2">
      <c r="A133" s="211">
        <v>132</v>
      </c>
      <c r="B133" s="211">
        <v>1.54</v>
      </c>
      <c r="D133" s="210">
        <f t="shared" ref="D133:D196" si="2">D132+1</f>
        <v>130</v>
      </c>
      <c r="E133" s="212">
        <v>100</v>
      </c>
    </row>
    <row r="134" spans="1:5" x14ac:dyDescent="0.2">
      <c r="A134" s="211">
        <v>133</v>
      </c>
      <c r="B134" s="211">
        <v>1.54</v>
      </c>
      <c r="D134" s="210">
        <f t="shared" si="2"/>
        <v>131</v>
      </c>
      <c r="E134" s="212">
        <v>100</v>
      </c>
    </row>
    <row r="135" spans="1:5" x14ac:dyDescent="0.2">
      <c r="A135" s="211">
        <v>134</v>
      </c>
      <c r="B135" s="211">
        <v>1.54</v>
      </c>
      <c r="D135" s="210">
        <f t="shared" si="2"/>
        <v>132</v>
      </c>
      <c r="E135" s="212">
        <v>100</v>
      </c>
    </row>
    <row r="136" spans="1:5" x14ac:dyDescent="0.2">
      <c r="A136" s="211">
        <v>135</v>
      </c>
      <c r="B136" s="211">
        <v>1.54</v>
      </c>
      <c r="D136" s="210">
        <f t="shared" si="2"/>
        <v>133</v>
      </c>
      <c r="E136" s="212">
        <v>100</v>
      </c>
    </row>
    <row r="137" spans="1:5" x14ac:dyDescent="0.2">
      <c r="A137" s="211">
        <v>136</v>
      </c>
      <c r="B137" s="211">
        <v>1.54</v>
      </c>
      <c r="D137" s="210">
        <f t="shared" si="2"/>
        <v>134</v>
      </c>
      <c r="E137" s="212">
        <v>100</v>
      </c>
    </row>
    <row r="138" spans="1:5" x14ac:dyDescent="0.2">
      <c r="A138" s="211">
        <v>137</v>
      </c>
      <c r="B138" s="211">
        <v>1.54</v>
      </c>
      <c r="D138" s="210">
        <f t="shared" si="2"/>
        <v>135</v>
      </c>
      <c r="E138" s="212">
        <v>100</v>
      </c>
    </row>
    <row r="139" spans="1:5" x14ac:dyDescent="0.2">
      <c r="A139" s="211">
        <v>138</v>
      </c>
      <c r="B139" s="211">
        <v>1.54</v>
      </c>
      <c r="D139" s="210">
        <f t="shared" si="2"/>
        <v>136</v>
      </c>
      <c r="E139" s="212">
        <v>100</v>
      </c>
    </row>
    <row r="140" spans="1:5" x14ac:dyDescent="0.2">
      <c r="A140" s="211">
        <v>139</v>
      </c>
      <c r="B140" s="211">
        <v>1.54</v>
      </c>
      <c r="D140" s="210">
        <f t="shared" si="2"/>
        <v>137</v>
      </c>
      <c r="E140" s="212">
        <v>100</v>
      </c>
    </row>
    <row r="141" spans="1:5" x14ac:dyDescent="0.2">
      <c r="A141" s="211">
        <v>140</v>
      </c>
      <c r="B141" s="211">
        <v>1.54</v>
      </c>
      <c r="D141" s="210">
        <f t="shared" si="2"/>
        <v>138</v>
      </c>
      <c r="E141" s="212">
        <v>100</v>
      </c>
    </row>
    <row r="142" spans="1:5" x14ac:dyDescent="0.2">
      <c r="A142" s="211">
        <v>141</v>
      </c>
      <c r="B142" s="211">
        <v>1.54</v>
      </c>
      <c r="D142" s="210">
        <f t="shared" si="2"/>
        <v>139</v>
      </c>
      <c r="E142" s="212">
        <v>100</v>
      </c>
    </row>
    <row r="143" spans="1:5" x14ac:dyDescent="0.2">
      <c r="A143" s="211">
        <v>142</v>
      </c>
      <c r="B143" s="211">
        <v>1.54</v>
      </c>
      <c r="D143" s="210">
        <f t="shared" si="2"/>
        <v>140</v>
      </c>
      <c r="E143" s="212">
        <v>8.07</v>
      </c>
    </row>
    <row r="144" spans="1:5" x14ac:dyDescent="0.2">
      <c r="A144" s="211">
        <v>143</v>
      </c>
      <c r="B144" s="211">
        <v>1.54</v>
      </c>
      <c r="D144" s="210">
        <f t="shared" si="2"/>
        <v>141</v>
      </c>
      <c r="E144" s="212">
        <v>8.07</v>
      </c>
    </row>
    <row r="145" spans="1:5" x14ac:dyDescent="0.2">
      <c r="A145" s="211">
        <v>144</v>
      </c>
      <c r="B145" s="211">
        <v>1.54</v>
      </c>
      <c r="D145" s="210">
        <f t="shared" si="2"/>
        <v>142</v>
      </c>
      <c r="E145" s="212">
        <v>8.07</v>
      </c>
    </row>
    <row r="146" spans="1:5" x14ac:dyDescent="0.2">
      <c r="A146" s="211">
        <v>145</v>
      </c>
      <c r="B146" s="211">
        <v>1.58</v>
      </c>
      <c r="D146" s="210">
        <f t="shared" si="2"/>
        <v>143</v>
      </c>
      <c r="E146" s="212">
        <v>8.07</v>
      </c>
    </row>
    <row r="147" spans="1:5" x14ac:dyDescent="0.2">
      <c r="A147" s="211">
        <v>146</v>
      </c>
      <c r="B147" s="211">
        <v>1.58</v>
      </c>
      <c r="D147" s="210">
        <f t="shared" si="2"/>
        <v>144</v>
      </c>
      <c r="E147" s="212">
        <v>8.07</v>
      </c>
    </row>
    <row r="148" spans="1:5" x14ac:dyDescent="0.2">
      <c r="A148" s="211">
        <v>147</v>
      </c>
      <c r="B148" s="211">
        <v>1.58</v>
      </c>
      <c r="D148" s="210">
        <f t="shared" si="2"/>
        <v>145</v>
      </c>
      <c r="E148" s="212">
        <v>8.07</v>
      </c>
    </row>
    <row r="149" spans="1:5" x14ac:dyDescent="0.2">
      <c r="A149" s="211">
        <v>148</v>
      </c>
      <c r="B149" s="211">
        <v>1.58</v>
      </c>
      <c r="D149" s="210">
        <f t="shared" si="2"/>
        <v>146</v>
      </c>
      <c r="E149" s="212">
        <v>8.07</v>
      </c>
    </row>
    <row r="150" spans="1:5" x14ac:dyDescent="0.2">
      <c r="A150" s="211">
        <v>149</v>
      </c>
      <c r="B150" s="211">
        <v>1.58</v>
      </c>
      <c r="D150" s="210">
        <f t="shared" si="2"/>
        <v>147</v>
      </c>
      <c r="E150" s="212">
        <v>8.07</v>
      </c>
    </row>
    <row r="151" spans="1:5" x14ac:dyDescent="0.2">
      <c r="A151" s="211">
        <v>150</v>
      </c>
      <c r="B151" s="211">
        <v>1.58</v>
      </c>
      <c r="D151" s="210">
        <f t="shared" si="2"/>
        <v>148</v>
      </c>
      <c r="E151" s="212">
        <v>8.07</v>
      </c>
    </row>
    <row r="152" spans="1:5" x14ac:dyDescent="0.2">
      <c r="A152" s="211">
        <v>151</v>
      </c>
      <c r="B152" s="211">
        <v>1.58</v>
      </c>
      <c r="D152" s="210">
        <f t="shared" si="2"/>
        <v>149</v>
      </c>
      <c r="E152" s="212">
        <v>8.07</v>
      </c>
    </row>
    <row r="153" spans="1:5" x14ac:dyDescent="0.2">
      <c r="A153" s="211">
        <v>152</v>
      </c>
      <c r="B153" s="211">
        <v>1.58</v>
      </c>
      <c r="D153" s="210">
        <f t="shared" si="2"/>
        <v>150</v>
      </c>
      <c r="E153" s="212">
        <v>8.07</v>
      </c>
    </row>
    <row r="154" spans="1:5" x14ac:dyDescent="0.2">
      <c r="A154" s="211">
        <v>153</v>
      </c>
      <c r="B154" s="211">
        <v>1.58</v>
      </c>
      <c r="D154" s="210">
        <f t="shared" si="2"/>
        <v>151</v>
      </c>
      <c r="E154" s="212">
        <v>8.07</v>
      </c>
    </row>
    <row r="155" spans="1:5" x14ac:dyDescent="0.2">
      <c r="A155" s="211">
        <v>154</v>
      </c>
      <c r="B155" s="211">
        <v>1.58</v>
      </c>
      <c r="D155" s="210">
        <f t="shared" si="2"/>
        <v>152</v>
      </c>
      <c r="E155" s="212">
        <v>8.07</v>
      </c>
    </row>
    <row r="156" spans="1:5" x14ac:dyDescent="0.2">
      <c r="A156" s="211">
        <v>155</v>
      </c>
      <c r="B156" s="211">
        <v>1.58</v>
      </c>
      <c r="D156" s="210">
        <f t="shared" si="2"/>
        <v>153</v>
      </c>
      <c r="E156" s="212">
        <v>8.07</v>
      </c>
    </row>
    <row r="157" spans="1:5" x14ac:dyDescent="0.2">
      <c r="A157" s="211">
        <v>156</v>
      </c>
      <c r="B157" s="211">
        <v>1.58</v>
      </c>
      <c r="D157" s="210">
        <f t="shared" si="2"/>
        <v>154</v>
      </c>
      <c r="E157" s="212">
        <v>8.07</v>
      </c>
    </row>
    <row r="158" spans="1:5" x14ac:dyDescent="0.2">
      <c r="D158" s="210">
        <f t="shared" si="2"/>
        <v>155</v>
      </c>
      <c r="E158" s="212">
        <v>8.07</v>
      </c>
    </row>
    <row r="159" spans="1:5" x14ac:dyDescent="0.2">
      <c r="D159" s="210">
        <f t="shared" si="2"/>
        <v>156</v>
      </c>
      <c r="E159" s="212">
        <v>8.07</v>
      </c>
    </row>
    <row r="160" spans="1:5" x14ac:dyDescent="0.2">
      <c r="D160" s="210">
        <f t="shared" si="2"/>
        <v>157</v>
      </c>
      <c r="E160" s="212">
        <v>8.07</v>
      </c>
    </row>
    <row r="161" spans="4:5" x14ac:dyDescent="0.2">
      <c r="D161" s="210">
        <f t="shared" si="2"/>
        <v>158</v>
      </c>
      <c r="E161" s="212">
        <v>8.07</v>
      </c>
    </row>
    <row r="162" spans="4:5" x14ac:dyDescent="0.2">
      <c r="D162" s="210">
        <f t="shared" si="2"/>
        <v>159</v>
      </c>
      <c r="E162" s="212">
        <v>8.07</v>
      </c>
    </row>
    <row r="163" spans="4:5" x14ac:dyDescent="0.2">
      <c r="D163" s="210">
        <f t="shared" si="2"/>
        <v>160</v>
      </c>
      <c r="E163" s="212">
        <v>8.07</v>
      </c>
    </row>
    <row r="164" spans="4:5" x14ac:dyDescent="0.2">
      <c r="D164" s="210">
        <f t="shared" si="2"/>
        <v>161</v>
      </c>
      <c r="E164" s="212">
        <v>8.07</v>
      </c>
    </row>
    <row r="165" spans="4:5" x14ac:dyDescent="0.2">
      <c r="D165" s="210">
        <f t="shared" si="2"/>
        <v>162</v>
      </c>
      <c r="E165" s="212">
        <v>8.07</v>
      </c>
    </row>
    <row r="166" spans="4:5" x14ac:dyDescent="0.2">
      <c r="D166" s="210">
        <f t="shared" si="2"/>
        <v>163</v>
      </c>
      <c r="E166" s="212">
        <v>8.07</v>
      </c>
    </row>
    <row r="167" spans="4:5" x14ac:dyDescent="0.2">
      <c r="D167" s="210">
        <f t="shared" si="2"/>
        <v>164</v>
      </c>
      <c r="E167" s="212">
        <v>8.07</v>
      </c>
    </row>
    <row r="168" spans="4:5" x14ac:dyDescent="0.2">
      <c r="D168" s="210">
        <f t="shared" si="2"/>
        <v>165</v>
      </c>
      <c r="E168" s="212">
        <v>8.07</v>
      </c>
    </row>
    <row r="169" spans="4:5" x14ac:dyDescent="0.2">
      <c r="D169" s="210">
        <f t="shared" si="2"/>
        <v>166</v>
      </c>
      <c r="E169" s="212">
        <v>8.07</v>
      </c>
    </row>
    <row r="170" spans="4:5" x14ac:dyDescent="0.2">
      <c r="D170" s="210">
        <f t="shared" si="2"/>
        <v>167</v>
      </c>
      <c r="E170" s="212">
        <v>8.07</v>
      </c>
    </row>
    <row r="171" spans="4:5" x14ac:dyDescent="0.2">
      <c r="D171" s="210">
        <f t="shared" si="2"/>
        <v>168</v>
      </c>
      <c r="E171" s="212">
        <v>8.07</v>
      </c>
    </row>
    <row r="172" spans="4:5" x14ac:dyDescent="0.2">
      <c r="D172" s="210">
        <f t="shared" si="2"/>
        <v>169</v>
      </c>
      <c r="E172" s="212">
        <v>8.07</v>
      </c>
    </row>
    <row r="173" spans="4:5" x14ac:dyDescent="0.2">
      <c r="D173" s="210">
        <f t="shared" si="2"/>
        <v>170</v>
      </c>
      <c r="E173" s="212">
        <v>7.6</v>
      </c>
    </row>
    <row r="174" spans="4:5" x14ac:dyDescent="0.2">
      <c r="D174" s="210">
        <f t="shared" si="2"/>
        <v>171</v>
      </c>
      <c r="E174" s="212">
        <v>7.6</v>
      </c>
    </row>
    <row r="175" spans="4:5" x14ac:dyDescent="0.2">
      <c r="D175" s="210">
        <f t="shared" si="2"/>
        <v>172</v>
      </c>
      <c r="E175" s="212">
        <v>7.6</v>
      </c>
    </row>
    <row r="176" spans="4:5" x14ac:dyDescent="0.2">
      <c r="D176" s="210">
        <f t="shared" si="2"/>
        <v>173</v>
      </c>
      <c r="E176" s="212">
        <v>7.6</v>
      </c>
    </row>
    <row r="177" spans="4:5" x14ac:dyDescent="0.2">
      <c r="D177" s="210">
        <f t="shared" si="2"/>
        <v>174</v>
      </c>
      <c r="E177" s="212">
        <v>7.6</v>
      </c>
    </row>
    <row r="178" spans="4:5" x14ac:dyDescent="0.2">
      <c r="D178" s="210">
        <f t="shared" si="2"/>
        <v>175</v>
      </c>
      <c r="E178" s="212">
        <v>7.6</v>
      </c>
    </row>
    <row r="179" spans="4:5" x14ac:dyDescent="0.2">
      <c r="D179" s="210">
        <f t="shared" si="2"/>
        <v>176</v>
      </c>
      <c r="E179" s="212">
        <v>7.6</v>
      </c>
    </row>
    <row r="180" spans="4:5" x14ac:dyDescent="0.2">
      <c r="D180" s="210">
        <f t="shared" si="2"/>
        <v>177</v>
      </c>
      <c r="E180" s="212">
        <v>7.6</v>
      </c>
    </row>
    <row r="181" spans="4:5" x14ac:dyDescent="0.2">
      <c r="D181" s="210">
        <f t="shared" si="2"/>
        <v>178</v>
      </c>
      <c r="E181" s="212">
        <v>7.6</v>
      </c>
    </row>
    <row r="182" spans="4:5" x14ac:dyDescent="0.2">
      <c r="D182" s="210">
        <f t="shared" si="2"/>
        <v>179</v>
      </c>
      <c r="E182" s="212">
        <v>7.6</v>
      </c>
    </row>
    <row r="183" spans="4:5" x14ac:dyDescent="0.2">
      <c r="D183" s="210">
        <f t="shared" si="2"/>
        <v>180</v>
      </c>
      <c r="E183" s="212">
        <v>7.6</v>
      </c>
    </row>
    <row r="184" spans="4:5" x14ac:dyDescent="0.2">
      <c r="D184" s="210">
        <f t="shared" si="2"/>
        <v>181</v>
      </c>
      <c r="E184" s="212">
        <v>7.6</v>
      </c>
    </row>
    <row r="185" spans="4:5" x14ac:dyDescent="0.2">
      <c r="D185" s="210">
        <f t="shared" si="2"/>
        <v>182</v>
      </c>
      <c r="E185" s="212">
        <v>7.6</v>
      </c>
    </row>
    <row r="186" spans="4:5" x14ac:dyDescent="0.2">
      <c r="D186" s="210">
        <f t="shared" si="2"/>
        <v>183</v>
      </c>
      <c r="E186" s="212">
        <v>7.6</v>
      </c>
    </row>
    <row r="187" spans="4:5" x14ac:dyDescent="0.2">
      <c r="D187" s="210">
        <f t="shared" si="2"/>
        <v>184</v>
      </c>
      <c r="E187" s="212">
        <v>7.6</v>
      </c>
    </row>
    <row r="188" spans="4:5" x14ac:dyDescent="0.2">
      <c r="D188" s="210">
        <f t="shared" si="2"/>
        <v>185</v>
      </c>
      <c r="E188" s="212">
        <v>7.6</v>
      </c>
    </row>
    <row r="189" spans="4:5" x14ac:dyDescent="0.2">
      <c r="D189" s="210">
        <f t="shared" si="2"/>
        <v>186</v>
      </c>
      <c r="E189" s="212">
        <v>7.6</v>
      </c>
    </row>
    <row r="190" spans="4:5" x14ac:dyDescent="0.2">
      <c r="D190" s="210">
        <f t="shared" si="2"/>
        <v>187</v>
      </c>
      <c r="E190" s="212">
        <v>7.6</v>
      </c>
    </row>
    <row r="191" spans="4:5" x14ac:dyDescent="0.2">
      <c r="D191" s="210">
        <f t="shared" si="2"/>
        <v>188</v>
      </c>
      <c r="E191" s="212">
        <v>7.6</v>
      </c>
    </row>
    <row r="192" spans="4:5" x14ac:dyDescent="0.2">
      <c r="D192" s="210">
        <f t="shared" si="2"/>
        <v>189</v>
      </c>
      <c r="E192" s="212">
        <v>7.6</v>
      </c>
    </row>
    <row r="193" spans="4:5" x14ac:dyDescent="0.2">
      <c r="D193" s="210">
        <f t="shared" si="2"/>
        <v>190</v>
      </c>
      <c r="E193" s="212">
        <v>7.6</v>
      </c>
    </row>
    <row r="194" spans="4:5" x14ac:dyDescent="0.2">
      <c r="D194" s="210">
        <f t="shared" si="2"/>
        <v>191</v>
      </c>
      <c r="E194" s="212">
        <v>7.6</v>
      </c>
    </row>
    <row r="195" spans="4:5" x14ac:dyDescent="0.2">
      <c r="D195" s="210">
        <f t="shared" si="2"/>
        <v>192</v>
      </c>
      <c r="E195" s="212">
        <v>7.6</v>
      </c>
    </row>
    <row r="196" spans="4:5" x14ac:dyDescent="0.2">
      <c r="D196" s="210">
        <f t="shared" si="2"/>
        <v>193</v>
      </c>
      <c r="E196" s="212">
        <v>7.6</v>
      </c>
    </row>
    <row r="197" spans="4:5" x14ac:dyDescent="0.2">
      <c r="D197" s="210">
        <f t="shared" ref="D197:D260" si="3">D196+1</f>
        <v>194</v>
      </c>
      <c r="E197" s="212">
        <v>7.6</v>
      </c>
    </row>
    <row r="198" spans="4:5" x14ac:dyDescent="0.2">
      <c r="D198" s="210">
        <f t="shared" si="3"/>
        <v>195</v>
      </c>
      <c r="E198" s="212">
        <v>7.6</v>
      </c>
    </row>
    <row r="199" spans="4:5" x14ac:dyDescent="0.2">
      <c r="D199" s="210">
        <f t="shared" si="3"/>
        <v>196</v>
      </c>
      <c r="E199" s="212">
        <v>7.6</v>
      </c>
    </row>
    <row r="200" spans="4:5" x14ac:dyDescent="0.2">
      <c r="D200" s="210">
        <f t="shared" si="3"/>
        <v>197</v>
      </c>
      <c r="E200" s="212">
        <v>7.6</v>
      </c>
    </row>
    <row r="201" spans="4:5" x14ac:dyDescent="0.2">
      <c r="D201" s="210">
        <f t="shared" si="3"/>
        <v>198</v>
      </c>
      <c r="E201" s="212">
        <v>7.6</v>
      </c>
    </row>
    <row r="202" spans="4:5" x14ac:dyDescent="0.2">
      <c r="D202" s="210">
        <f t="shared" si="3"/>
        <v>199</v>
      </c>
      <c r="E202" s="212">
        <v>7.6</v>
      </c>
    </row>
    <row r="203" spans="4:5" x14ac:dyDescent="0.2">
      <c r="D203" s="210">
        <f t="shared" si="3"/>
        <v>200</v>
      </c>
      <c r="E203" s="212">
        <v>7.6</v>
      </c>
    </row>
    <row r="204" spans="4:5" x14ac:dyDescent="0.2">
      <c r="D204" s="210">
        <f t="shared" si="3"/>
        <v>201</v>
      </c>
      <c r="E204" s="212">
        <v>7.6</v>
      </c>
    </row>
    <row r="205" spans="4:5" x14ac:dyDescent="0.2">
      <c r="D205" s="210">
        <f t="shared" si="3"/>
        <v>202</v>
      </c>
      <c r="E205" s="212">
        <v>7.6</v>
      </c>
    </row>
    <row r="206" spans="4:5" x14ac:dyDescent="0.2">
      <c r="D206" s="210">
        <f t="shared" si="3"/>
        <v>203</v>
      </c>
      <c r="E206" s="212">
        <v>7.6</v>
      </c>
    </row>
    <row r="207" spans="4:5" x14ac:dyDescent="0.2">
      <c r="D207" s="210">
        <f t="shared" si="3"/>
        <v>204</v>
      </c>
      <c r="E207" s="212">
        <v>7.6</v>
      </c>
    </row>
    <row r="208" spans="4:5" x14ac:dyDescent="0.2">
      <c r="D208" s="210">
        <f t="shared" si="3"/>
        <v>205</v>
      </c>
      <c r="E208" s="212">
        <v>7.6</v>
      </c>
    </row>
    <row r="209" spans="4:5" x14ac:dyDescent="0.2">
      <c r="D209" s="210">
        <f t="shared" si="3"/>
        <v>206</v>
      </c>
      <c r="E209" s="212">
        <v>7.6</v>
      </c>
    </row>
    <row r="210" spans="4:5" x14ac:dyDescent="0.2">
      <c r="D210" s="210">
        <f t="shared" si="3"/>
        <v>207</v>
      </c>
      <c r="E210" s="212">
        <v>7.6</v>
      </c>
    </row>
    <row r="211" spans="4:5" x14ac:dyDescent="0.2">
      <c r="D211" s="210">
        <f t="shared" si="3"/>
        <v>208</v>
      </c>
      <c r="E211" s="212">
        <v>7.6</v>
      </c>
    </row>
    <row r="212" spans="4:5" x14ac:dyDescent="0.2">
      <c r="D212" s="210">
        <f t="shared" si="3"/>
        <v>209</v>
      </c>
      <c r="E212" s="212">
        <v>7.6</v>
      </c>
    </row>
    <row r="213" spans="4:5" x14ac:dyDescent="0.2">
      <c r="D213" s="210">
        <f t="shared" si="3"/>
        <v>210</v>
      </c>
      <c r="E213" s="212">
        <v>7.6</v>
      </c>
    </row>
    <row r="214" spans="4:5" x14ac:dyDescent="0.2">
      <c r="D214" s="210">
        <f t="shared" si="3"/>
        <v>211</v>
      </c>
      <c r="E214" s="212">
        <v>7.6</v>
      </c>
    </row>
    <row r="215" spans="4:5" x14ac:dyDescent="0.2">
      <c r="D215" s="210">
        <f t="shared" si="3"/>
        <v>212</v>
      </c>
      <c r="E215" s="212">
        <v>7.6</v>
      </c>
    </row>
    <row r="216" spans="4:5" x14ac:dyDescent="0.2">
      <c r="D216" s="210">
        <f t="shared" si="3"/>
        <v>213</v>
      </c>
      <c r="E216" s="212">
        <v>7.6</v>
      </c>
    </row>
    <row r="217" spans="4:5" x14ac:dyDescent="0.2">
      <c r="D217" s="210">
        <f t="shared" si="3"/>
        <v>214</v>
      </c>
      <c r="E217" s="212">
        <v>7.6</v>
      </c>
    </row>
    <row r="218" spans="4:5" x14ac:dyDescent="0.2">
      <c r="D218" s="210">
        <f t="shared" si="3"/>
        <v>215</v>
      </c>
      <c r="E218" s="212">
        <v>7.6</v>
      </c>
    </row>
    <row r="219" spans="4:5" x14ac:dyDescent="0.2">
      <c r="D219" s="210">
        <f t="shared" si="3"/>
        <v>216</v>
      </c>
      <c r="E219" s="212">
        <v>7.6</v>
      </c>
    </row>
    <row r="220" spans="4:5" x14ac:dyDescent="0.2">
      <c r="D220" s="210">
        <f t="shared" si="3"/>
        <v>217</v>
      </c>
      <c r="E220" s="212">
        <v>7.6</v>
      </c>
    </row>
    <row r="221" spans="4:5" x14ac:dyDescent="0.2">
      <c r="D221" s="210">
        <f t="shared" si="3"/>
        <v>218</v>
      </c>
      <c r="E221" s="212">
        <v>7.6</v>
      </c>
    </row>
    <row r="222" spans="4:5" x14ac:dyDescent="0.2">
      <c r="D222" s="210">
        <f t="shared" si="3"/>
        <v>219</v>
      </c>
      <c r="E222" s="212">
        <v>7.6</v>
      </c>
    </row>
    <row r="223" spans="4:5" x14ac:dyDescent="0.2">
      <c r="D223" s="210">
        <f t="shared" si="3"/>
        <v>220</v>
      </c>
      <c r="E223" s="212">
        <v>7.18</v>
      </c>
    </row>
    <row r="224" spans="4:5" x14ac:dyDescent="0.2">
      <c r="D224" s="210">
        <f t="shared" si="3"/>
        <v>221</v>
      </c>
      <c r="E224" s="212">
        <v>7.18</v>
      </c>
    </row>
    <row r="225" spans="4:5" x14ac:dyDescent="0.2">
      <c r="D225" s="210">
        <f t="shared" si="3"/>
        <v>222</v>
      </c>
      <c r="E225" s="212">
        <v>7.18</v>
      </c>
    </row>
    <row r="226" spans="4:5" x14ac:dyDescent="0.2">
      <c r="D226" s="210">
        <f t="shared" si="3"/>
        <v>223</v>
      </c>
      <c r="E226" s="212">
        <v>7.18</v>
      </c>
    </row>
    <row r="227" spans="4:5" x14ac:dyDescent="0.2">
      <c r="D227" s="210">
        <f t="shared" si="3"/>
        <v>224</v>
      </c>
      <c r="E227" s="212">
        <v>7.18</v>
      </c>
    </row>
    <row r="228" spans="4:5" x14ac:dyDescent="0.2">
      <c r="D228" s="210">
        <f t="shared" si="3"/>
        <v>225</v>
      </c>
      <c r="E228" s="212">
        <v>7.18</v>
      </c>
    </row>
    <row r="229" spans="4:5" x14ac:dyDescent="0.2">
      <c r="D229" s="210">
        <f t="shared" si="3"/>
        <v>226</v>
      </c>
      <c r="E229" s="212">
        <v>7.18</v>
      </c>
    </row>
    <row r="230" spans="4:5" x14ac:dyDescent="0.2">
      <c r="D230" s="210">
        <f t="shared" si="3"/>
        <v>227</v>
      </c>
      <c r="E230" s="212">
        <v>7.18</v>
      </c>
    </row>
    <row r="231" spans="4:5" x14ac:dyDescent="0.2">
      <c r="D231" s="210">
        <f t="shared" si="3"/>
        <v>228</v>
      </c>
      <c r="E231" s="212">
        <v>7.18</v>
      </c>
    </row>
    <row r="232" spans="4:5" x14ac:dyDescent="0.2">
      <c r="D232" s="210">
        <f t="shared" si="3"/>
        <v>229</v>
      </c>
      <c r="E232" s="212">
        <v>7.18</v>
      </c>
    </row>
    <row r="233" spans="4:5" x14ac:dyDescent="0.2">
      <c r="D233" s="210">
        <f t="shared" si="3"/>
        <v>230</v>
      </c>
      <c r="E233" s="212">
        <v>7.18</v>
      </c>
    </row>
    <row r="234" spans="4:5" x14ac:dyDescent="0.2">
      <c r="D234" s="210">
        <f t="shared" si="3"/>
        <v>231</v>
      </c>
      <c r="E234" s="212">
        <v>100</v>
      </c>
    </row>
    <row r="235" spans="4:5" x14ac:dyDescent="0.2">
      <c r="D235" s="210">
        <f t="shared" si="3"/>
        <v>232</v>
      </c>
      <c r="E235" s="212">
        <v>100</v>
      </c>
    </row>
    <row r="236" spans="4:5" x14ac:dyDescent="0.2">
      <c r="D236" s="210">
        <f t="shared" si="3"/>
        <v>233</v>
      </c>
      <c r="E236" s="212">
        <v>100</v>
      </c>
    </row>
    <row r="237" spans="4:5" x14ac:dyDescent="0.2">
      <c r="D237" s="210">
        <f t="shared" si="3"/>
        <v>234</v>
      </c>
      <c r="E237" s="212">
        <v>100</v>
      </c>
    </row>
    <row r="238" spans="4:5" x14ac:dyDescent="0.2">
      <c r="D238" s="210">
        <f t="shared" si="3"/>
        <v>235</v>
      </c>
      <c r="E238" s="212">
        <v>100</v>
      </c>
    </row>
    <row r="239" spans="4:5" x14ac:dyDescent="0.2">
      <c r="D239" s="210">
        <f t="shared" si="3"/>
        <v>236</v>
      </c>
      <c r="E239" s="212">
        <v>100</v>
      </c>
    </row>
    <row r="240" spans="4:5" x14ac:dyDescent="0.2">
      <c r="D240" s="210">
        <f t="shared" si="3"/>
        <v>237</v>
      </c>
      <c r="E240" s="212">
        <v>100</v>
      </c>
    </row>
    <row r="241" spans="4:5" x14ac:dyDescent="0.2">
      <c r="D241" s="210">
        <f t="shared" si="3"/>
        <v>238</v>
      </c>
      <c r="E241" s="212">
        <v>100</v>
      </c>
    </row>
    <row r="242" spans="4:5" x14ac:dyDescent="0.2">
      <c r="D242" s="210">
        <f t="shared" si="3"/>
        <v>239</v>
      </c>
      <c r="E242" s="212">
        <v>100</v>
      </c>
    </row>
    <row r="243" spans="4:5" x14ac:dyDescent="0.2">
      <c r="D243" s="210">
        <f t="shared" si="3"/>
        <v>240</v>
      </c>
      <c r="E243" s="212">
        <v>100</v>
      </c>
    </row>
    <row r="244" spans="4:5" x14ac:dyDescent="0.2">
      <c r="D244" s="210">
        <f t="shared" si="3"/>
        <v>241</v>
      </c>
      <c r="E244" s="212">
        <v>100</v>
      </c>
    </row>
    <row r="245" spans="4:5" x14ac:dyDescent="0.2">
      <c r="D245" s="210">
        <f t="shared" si="3"/>
        <v>242</v>
      </c>
      <c r="E245" s="212">
        <v>100</v>
      </c>
    </row>
    <row r="246" spans="4:5" x14ac:dyDescent="0.2">
      <c r="D246" s="210">
        <f t="shared" si="3"/>
        <v>243</v>
      </c>
      <c r="E246" s="212">
        <v>100</v>
      </c>
    </row>
    <row r="247" spans="4:5" x14ac:dyDescent="0.2">
      <c r="D247" s="210">
        <f t="shared" si="3"/>
        <v>244</v>
      </c>
      <c r="E247" s="212">
        <v>100</v>
      </c>
    </row>
    <row r="248" spans="4:5" x14ac:dyDescent="0.2">
      <c r="D248" s="210">
        <f t="shared" si="3"/>
        <v>245</v>
      </c>
      <c r="E248" s="212">
        <v>100</v>
      </c>
    </row>
    <row r="249" spans="4:5" x14ac:dyDescent="0.2">
      <c r="D249" s="210">
        <f t="shared" si="3"/>
        <v>246</v>
      </c>
      <c r="E249" s="212">
        <v>100</v>
      </c>
    </row>
    <row r="250" spans="4:5" x14ac:dyDescent="0.2">
      <c r="D250" s="210">
        <f t="shared" si="3"/>
        <v>247</v>
      </c>
      <c r="E250" s="212">
        <v>100</v>
      </c>
    </row>
    <row r="251" spans="4:5" x14ac:dyDescent="0.2">
      <c r="D251" s="210">
        <f t="shared" si="3"/>
        <v>248</v>
      </c>
      <c r="E251" s="212">
        <v>100</v>
      </c>
    </row>
    <row r="252" spans="4:5" x14ac:dyDescent="0.2">
      <c r="D252" s="210">
        <f t="shared" si="3"/>
        <v>249</v>
      </c>
      <c r="E252" s="212">
        <v>100</v>
      </c>
    </row>
    <row r="253" spans="4:5" x14ac:dyDescent="0.2">
      <c r="D253" s="210">
        <f t="shared" si="3"/>
        <v>250</v>
      </c>
      <c r="E253" s="212">
        <v>100</v>
      </c>
    </row>
    <row r="254" spans="4:5" x14ac:dyDescent="0.2">
      <c r="D254" s="210">
        <f t="shared" si="3"/>
        <v>251</v>
      </c>
      <c r="E254" s="212">
        <v>100</v>
      </c>
    </row>
    <row r="255" spans="4:5" x14ac:dyDescent="0.2">
      <c r="D255" s="210">
        <f t="shared" si="3"/>
        <v>252</v>
      </c>
      <c r="E255" s="212">
        <v>100</v>
      </c>
    </row>
    <row r="256" spans="4:5" x14ac:dyDescent="0.2">
      <c r="D256" s="210">
        <f t="shared" si="3"/>
        <v>253</v>
      </c>
      <c r="E256" s="212">
        <v>100</v>
      </c>
    </row>
    <row r="257" spans="4:5" x14ac:dyDescent="0.2">
      <c r="D257" s="210">
        <f t="shared" si="3"/>
        <v>254</v>
      </c>
      <c r="E257" s="212">
        <v>100</v>
      </c>
    </row>
    <row r="258" spans="4:5" x14ac:dyDescent="0.2">
      <c r="D258" s="210">
        <f t="shared" si="3"/>
        <v>255</v>
      </c>
      <c r="E258" s="212">
        <v>100</v>
      </c>
    </row>
    <row r="259" spans="4:5" x14ac:dyDescent="0.2">
      <c r="D259" s="210">
        <f t="shared" si="3"/>
        <v>256</v>
      </c>
      <c r="E259" s="212">
        <v>100</v>
      </c>
    </row>
    <row r="260" spans="4:5" x14ac:dyDescent="0.2">
      <c r="D260" s="210">
        <f t="shared" si="3"/>
        <v>257</v>
      </c>
      <c r="E260" s="212">
        <v>100</v>
      </c>
    </row>
    <row r="261" spans="4:5" x14ac:dyDescent="0.2">
      <c r="D261" s="210">
        <f t="shared" ref="D261:D324" si="4">D260+1</f>
        <v>258</v>
      </c>
      <c r="E261" s="212">
        <v>100</v>
      </c>
    </row>
    <row r="262" spans="4:5" x14ac:dyDescent="0.2">
      <c r="D262" s="210">
        <f t="shared" si="4"/>
        <v>259</v>
      </c>
      <c r="E262" s="212">
        <v>100</v>
      </c>
    </row>
    <row r="263" spans="4:5" x14ac:dyDescent="0.2">
      <c r="D263" s="210">
        <f t="shared" si="4"/>
        <v>260</v>
      </c>
      <c r="E263" s="212">
        <v>100</v>
      </c>
    </row>
    <row r="264" spans="4:5" x14ac:dyDescent="0.2">
      <c r="D264" s="210">
        <f t="shared" si="4"/>
        <v>261</v>
      </c>
      <c r="E264" s="212">
        <v>100</v>
      </c>
    </row>
    <row r="265" spans="4:5" x14ac:dyDescent="0.2">
      <c r="D265" s="210">
        <f t="shared" si="4"/>
        <v>262</v>
      </c>
      <c r="E265" s="212">
        <v>100</v>
      </c>
    </row>
    <row r="266" spans="4:5" x14ac:dyDescent="0.2">
      <c r="D266" s="210">
        <f t="shared" si="4"/>
        <v>263</v>
      </c>
      <c r="E266" s="212">
        <v>100</v>
      </c>
    </row>
    <row r="267" spans="4:5" x14ac:dyDescent="0.2">
      <c r="D267" s="210">
        <f t="shared" si="4"/>
        <v>264</v>
      </c>
      <c r="E267" s="212">
        <v>100</v>
      </c>
    </row>
    <row r="268" spans="4:5" x14ac:dyDescent="0.2">
      <c r="D268" s="210">
        <f t="shared" si="4"/>
        <v>265</v>
      </c>
      <c r="E268" s="212">
        <v>100</v>
      </c>
    </row>
    <row r="269" spans="4:5" x14ac:dyDescent="0.2">
      <c r="D269" s="210">
        <f t="shared" si="4"/>
        <v>266</v>
      </c>
      <c r="E269" s="212">
        <v>100</v>
      </c>
    </row>
    <row r="270" spans="4:5" x14ac:dyDescent="0.2">
      <c r="D270" s="210">
        <f t="shared" si="4"/>
        <v>267</v>
      </c>
      <c r="E270" s="212">
        <v>100</v>
      </c>
    </row>
    <row r="271" spans="4:5" x14ac:dyDescent="0.2">
      <c r="D271" s="210">
        <f t="shared" si="4"/>
        <v>268</v>
      </c>
      <c r="E271" s="212">
        <v>100</v>
      </c>
    </row>
    <row r="272" spans="4:5" x14ac:dyDescent="0.2">
      <c r="D272" s="210">
        <f t="shared" si="4"/>
        <v>269</v>
      </c>
      <c r="E272" s="212">
        <v>100</v>
      </c>
    </row>
    <row r="273" spans="4:5" x14ac:dyDescent="0.2">
      <c r="D273" s="210">
        <f t="shared" si="4"/>
        <v>270</v>
      </c>
      <c r="E273" s="212">
        <v>100</v>
      </c>
    </row>
    <row r="274" spans="4:5" x14ac:dyDescent="0.2">
      <c r="D274" s="210">
        <f t="shared" si="4"/>
        <v>271</v>
      </c>
      <c r="E274" s="212">
        <v>100</v>
      </c>
    </row>
    <row r="275" spans="4:5" x14ac:dyDescent="0.2">
      <c r="D275" s="210">
        <f t="shared" si="4"/>
        <v>272</v>
      </c>
      <c r="E275" s="212">
        <v>100</v>
      </c>
    </row>
    <row r="276" spans="4:5" x14ac:dyDescent="0.2">
      <c r="D276" s="210">
        <f t="shared" si="4"/>
        <v>273</v>
      </c>
      <c r="E276" s="212">
        <v>100</v>
      </c>
    </row>
    <row r="277" spans="4:5" x14ac:dyDescent="0.2">
      <c r="D277" s="210">
        <f t="shared" si="4"/>
        <v>274</v>
      </c>
      <c r="E277" s="212">
        <v>100</v>
      </c>
    </row>
    <row r="278" spans="4:5" x14ac:dyDescent="0.2">
      <c r="D278" s="210">
        <f t="shared" si="4"/>
        <v>275</v>
      </c>
      <c r="E278" s="212">
        <v>100</v>
      </c>
    </row>
    <row r="279" spans="4:5" x14ac:dyDescent="0.2">
      <c r="D279" s="210">
        <f t="shared" si="4"/>
        <v>276</v>
      </c>
      <c r="E279" s="212">
        <v>100</v>
      </c>
    </row>
    <row r="280" spans="4:5" x14ac:dyDescent="0.2">
      <c r="D280" s="210">
        <f t="shared" si="4"/>
        <v>277</v>
      </c>
      <c r="E280" s="212">
        <v>100</v>
      </c>
    </row>
    <row r="281" spans="4:5" x14ac:dyDescent="0.2">
      <c r="D281" s="210">
        <f t="shared" si="4"/>
        <v>278</v>
      </c>
      <c r="E281" s="212">
        <v>100</v>
      </c>
    </row>
    <row r="282" spans="4:5" x14ac:dyDescent="0.2">
      <c r="D282" s="210">
        <f t="shared" si="4"/>
        <v>279</v>
      </c>
      <c r="E282" s="212">
        <v>100</v>
      </c>
    </row>
    <row r="283" spans="4:5" x14ac:dyDescent="0.2">
      <c r="D283" s="210">
        <f t="shared" si="4"/>
        <v>280</v>
      </c>
      <c r="E283" s="212">
        <v>8.0709999999999997</v>
      </c>
    </row>
    <row r="284" spans="4:5" x14ac:dyDescent="0.2">
      <c r="D284" s="210">
        <f t="shared" si="4"/>
        <v>281</v>
      </c>
      <c r="E284" s="212">
        <v>8.0709999999999997</v>
      </c>
    </row>
    <row r="285" spans="4:5" x14ac:dyDescent="0.2">
      <c r="D285" s="210">
        <f t="shared" si="4"/>
        <v>282</v>
      </c>
      <c r="E285" s="212">
        <v>8.0709999999999997</v>
      </c>
    </row>
    <row r="286" spans="4:5" x14ac:dyDescent="0.2">
      <c r="D286" s="210">
        <f t="shared" si="4"/>
        <v>283</v>
      </c>
      <c r="E286" s="212">
        <v>8.0709999999999997</v>
      </c>
    </row>
    <row r="287" spans="4:5" x14ac:dyDescent="0.2">
      <c r="D287" s="210">
        <f t="shared" si="4"/>
        <v>284</v>
      </c>
      <c r="E287" s="212">
        <v>8.0709999999999997</v>
      </c>
    </row>
    <row r="288" spans="4:5" x14ac:dyDescent="0.2">
      <c r="D288" s="210">
        <f t="shared" si="4"/>
        <v>285</v>
      </c>
      <c r="E288" s="212">
        <v>8.0709999999999997</v>
      </c>
    </row>
    <row r="289" spans="4:5" x14ac:dyDescent="0.2">
      <c r="D289" s="210">
        <f t="shared" si="4"/>
        <v>286</v>
      </c>
      <c r="E289" s="212">
        <v>8.0709999999999997</v>
      </c>
    </row>
    <row r="290" spans="4:5" x14ac:dyDescent="0.2">
      <c r="D290" s="210">
        <f t="shared" si="4"/>
        <v>287</v>
      </c>
      <c r="E290" s="212">
        <v>8.0709999999999997</v>
      </c>
    </row>
    <row r="291" spans="4:5" x14ac:dyDescent="0.2">
      <c r="D291" s="210">
        <f t="shared" si="4"/>
        <v>288</v>
      </c>
      <c r="E291" s="212">
        <v>8.0709999999999997</v>
      </c>
    </row>
    <row r="292" spans="4:5" x14ac:dyDescent="0.2">
      <c r="D292" s="210">
        <f t="shared" si="4"/>
        <v>289</v>
      </c>
      <c r="E292" s="212">
        <v>8.0709999999999997</v>
      </c>
    </row>
    <row r="293" spans="4:5" x14ac:dyDescent="0.2">
      <c r="D293" s="210">
        <f t="shared" si="4"/>
        <v>290</v>
      </c>
      <c r="E293" s="212">
        <v>7.8419999999999996</v>
      </c>
    </row>
    <row r="294" spans="4:5" x14ac:dyDescent="0.2">
      <c r="D294" s="210">
        <f t="shared" si="4"/>
        <v>291</v>
      </c>
      <c r="E294" s="212">
        <v>7.8419999999999996</v>
      </c>
    </row>
    <row r="295" spans="4:5" x14ac:dyDescent="0.2">
      <c r="D295" s="210">
        <f t="shared" si="4"/>
        <v>292</v>
      </c>
      <c r="E295" s="212">
        <v>7.8419999999999996</v>
      </c>
    </row>
    <row r="296" spans="4:5" x14ac:dyDescent="0.2">
      <c r="D296" s="210">
        <f t="shared" si="4"/>
        <v>293</v>
      </c>
      <c r="E296" s="212">
        <v>7.8419999999999996</v>
      </c>
    </row>
    <row r="297" spans="4:5" x14ac:dyDescent="0.2">
      <c r="D297" s="210">
        <f t="shared" si="4"/>
        <v>294</v>
      </c>
      <c r="E297" s="212">
        <v>7.8419999999999996</v>
      </c>
    </row>
    <row r="298" spans="4:5" x14ac:dyDescent="0.2">
      <c r="D298" s="210">
        <f t="shared" si="4"/>
        <v>295</v>
      </c>
      <c r="E298" s="212">
        <v>7.8419999999999996</v>
      </c>
    </row>
    <row r="299" spans="4:5" x14ac:dyDescent="0.2">
      <c r="D299" s="210">
        <f t="shared" si="4"/>
        <v>296</v>
      </c>
      <c r="E299" s="212">
        <v>7.8419999999999996</v>
      </c>
    </row>
    <row r="300" spans="4:5" x14ac:dyDescent="0.2">
      <c r="D300" s="210">
        <f t="shared" si="4"/>
        <v>297</v>
      </c>
      <c r="E300" s="212">
        <v>7.8419999999999996</v>
      </c>
    </row>
    <row r="301" spans="4:5" x14ac:dyDescent="0.2">
      <c r="D301" s="210">
        <f t="shared" si="4"/>
        <v>298</v>
      </c>
      <c r="E301" s="212">
        <v>7.8419999999999996</v>
      </c>
    </row>
    <row r="302" spans="4:5" x14ac:dyDescent="0.2">
      <c r="D302" s="210">
        <f t="shared" si="4"/>
        <v>299</v>
      </c>
      <c r="E302" s="212">
        <v>7.8419999999999996</v>
      </c>
    </row>
    <row r="303" spans="4:5" x14ac:dyDescent="0.2">
      <c r="D303" s="210">
        <f t="shared" si="4"/>
        <v>300</v>
      </c>
      <c r="E303" s="212">
        <v>7.7</v>
      </c>
    </row>
    <row r="304" spans="4:5" x14ac:dyDescent="0.2">
      <c r="D304" s="210">
        <f t="shared" si="4"/>
        <v>301</v>
      </c>
      <c r="E304" s="212">
        <v>7.7</v>
      </c>
    </row>
    <row r="305" spans="4:5" x14ac:dyDescent="0.2">
      <c r="D305" s="210">
        <f t="shared" si="4"/>
        <v>302</v>
      </c>
      <c r="E305" s="212">
        <v>7.7</v>
      </c>
    </row>
    <row r="306" spans="4:5" x14ac:dyDescent="0.2">
      <c r="D306" s="210">
        <f t="shared" si="4"/>
        <v>303</v>
      </c>
      <c r="E306" s="212">
        <v>7.7</v>
      </c>
    </row>
    <row r="307" spans="4:5" x14ac:dyDescent="0.2">
      <c r="D307" s="210">
        <f t="shared" si="4"/>
        <v>304</v>
      </c>
      <c r="E307" s="212">
        <v>7.7</v>
      </c>
    </row>
    <row r="308" spans="4:5" x14ac:dyDescent="0.2">
      <c r="D308" s="210">
        <f t="shared" si="4"/>
        <v>305</v>
      </c>
      <c r="E308" s="212">
        <v>7.7</v>
      </c>
    </row>
    <row r="309" spans="4:5" x14ac:dyDescent="0.2">
      <c r="D309" s="210">
        <f t="shared" si="4"/>
        <v>306</v>
      </c>
      <c r="E309" s="212">
        <v>7.7</v>
      </c>
    </row>
    <row r="310" spans="4:5" x14ac:dyDescent="0.2">
      <c r="D310" s="210">
        <f t="shared" si="4"/>
        <v>307</v>
      </c>
      <c r="E310" s="212">
        <v>7.7</v>
      </c>
    </row>
    <row r="311" spans="4:5" x14ac:dyDescent="0.2">
      <c r="D311" s="210">
        <f t="shared" si="4"/>
        <v>308</v>
      </c>
      <c r="E311" s="212">
        <v>7.7</v>
      </c>
    </row>
    <row r="312" spans="4:5" x14ac:dyDescent="0.2">
      <c r="D312" s="210">
        <f t="shared" si="4"/>
        <v>309</v>
      </c>
      <c r="E312" s="212">
        <v>7.7</v>
      </c>
    </row>
    <row r="313" spans="4:5" x14ac:dyDescent="0.2">
      <c r="D313" s="210">
        <f t="shared" si="4"/>
        <v>310</v>
      </c>
      <c r="E313" s="212">
        <v>7.6619999999999999</v>
      </c>
    </row>
    <row r="314" spans="4:5" x14ac:dyDescent="0.2">
      <c r="D314" s="210">
        <f t="shared" si="4"/>
        <v>311</v>
      </c>
      <c r="E314" s="212">
        <v>7.6619999999999999</v>
      </c>
    </row>
    <row r="315" spans="4:5" x14ac:dyDescent="0.2">
      <c r="D315" s="210">
        <f t="shared" si="4"/>
        <v>312</v>
      </c>
      <c r="E315" s="212">
        <v>7.6619999999999999</v>
      </c>
    </row>
    <row r="316" spans="4:5" x14ac:dyDescent="0.2">
      <c r="D316" s="210">
        <f t="shared" si="4"/>
        <v>313</v>
      </c>
      <c r="E316" s="212">
        <v>7.6619999999999999</v>
      </c>
    </row>
    <row r="317" spans="4:5" x14ac:dyDescent="0.2">
      <c r="D317" s="210">
        <f t="shared" si="4"/>
        <v>314</v>
      </c>
      <c r="E317" s="212">
        <v>7.6619999999999999</v>
      </c>
    </row>
    <row r="318" spans="4:5" x14ac:dyDescent="0.2">
      <c r="D318" s="210">
        <f t="shared" si="4"/>
        <v>315</v>
      </c>
      <c r="E318" s="212">
        <v>7.6619999999999999</v>
      </c>
    </row>
    <row r="319" spans="4:5" x14ac:dyDescent="0.2">
      <c r="D319" s="210">
        <f t="shared" si="4"/>
        <v>316</v>
      </c>
      <c r="E319" s="212">
        <v>7.6619999999999999</v>
      </c>
    </row>
    <row r="320" spans="4:5" x14ac:dyDescent="0.2">
      <c r="D320" s="210">
        <f t="shared" si="4"/>
        <v>317</v>
      </c>
      <c r="E320" s="212">
        <v>7.6619999999999999</v>
      </c>
    </row>
    <row r="321" spans="4:5" x14ac:dyDescent="0.2">
      <c r="D321" s="210">
        <f t="shared" si="4"/>
        <v>318</v>
      </c>
      <c r="E321" s="212">
        <v>7.6619999999999999</v>
      </c>
    </row>
    <row r="322" spans="4:5" x14ac:dyDescent="0.2">
      <c r="D322" s="210">
        <f t="shared" si="4"/>
        <v>319</v>
      </c>
      <c r="E322" s="212">
        <v>7.6619999999999999</v>
      </c>
    </row>
    <row r="323" spans="4:5" x14ac:dyDescent="0.2">
      <c r="D323" s="210">
        <f t="shared" si="4"/>
        <v>320</v>
      </c>
      <c r="E323" s="212">
        <v>7.6619999999999999</v>
      </c>
    </row>
    <row r="324" spans="4:5" x14ac:dyDescent="0.2">
      <c r="D324" s="210">
        <f t="shared" si="4"/>
        <v>321</v>
      </c>
      <c r="E324" s="212">
        <v>7.6619999999999999</v>
      </c>
    </row>
    <row r="325" spans="4:5" x14ac:dyDescent="0.2">
      <c r="D325" s="210">
        <f t="shared" ref="D325:D388" si="5">D324+1</f>
        <v>322</v>
      </c>
      <c r="E325" s="212">
        <v>7.6619999999999999</v>
      </c>
    </row>
    <row r="326" spans="4:5" x14ac:dyDescent="0.2">
      <c r="D326" s="210">
        <f t="shared" si="5"/>
        <v>323</v>
      </c>
      <c r="E326" s="212">
        <v>7.6619999999999999</v>
      </c>
    </row>
    <row r="327" spans="4:5" x14ac:dyDescent="0.2">
      <c r="D327" s="210">
        <f t="shared" si="5"/>
        <v>324</v>
      </c>
      <c r="E327" s="212">
        <v>7.6619999999999999</v>
      </c>
    </row>
    <row r="328" spans="4:5" x14ac:dyDescent="0.2">
      <c r="D328" s="210">
        <f t="shared" si="5"/>
        <v>325</v>
      </c>
      <c r="E328" s="212">
        <v>7.6619999999999999</v>
      </c>
    </row>
    <row r="329" spans="4:5" x14ac:dyDescent="0.2">
      <c r="D329" s="210">
        <f t="shared" si="5"/>
        <v>326</v>
      </c>
      <c r="E329" s="212">
        <v>7.6619999999999999</v>
      </c>
    </row>
    <row r="330" spans="4:5" x14ac:dyDescent="0.2">
      <c r="D330" s="210">
        <f t="shared" si="5"/>
        <v>327</v>
      </c>
      <c r="E330" s="212">
        <v>7.6619999999999999</v>
      </c>
    </row>
    <row r="331" spans="4:5" x14ac:dyDescent="0.2">
      <c r="D331" s="210">
        <f t="shared" si="5"/>
        <v>328</v>
      </c>
      <c r="E331" s="212">
        <v>7.6619999999999999</v>
      </c>
    </row>
    <row r="332" spans="4:5" x14ac:dyDescent="0.2">
      <c r="D332" s="210">
        <f t="shared" si="5"/>
        <v>329</v>
      </c>
      <c r="E332" s="212">
        <v>7.6619999999999999</v>
      </c>
    </row>
    <row r="333" spans="4:5" x14ac:dyDescent="0.2">
      <c r="D333" s="210">
        <f t="shared" si="5"/>
        <v>330</v>
      </c>
      <c r="E333" s="212">
        <v>7.3650000000000002</v>
      </c>
    </row>
    <row r="334" spans="4:5" x14ac:dyDescent="0.2">
      <c r="D334" s="210">
        <f t="shared" si="5"/>
        <v>331</v>
      </c>
      <c r="E334" s="212">
        <v>7.3650000000000002</v>
      </c>
    </row>
    <row r="335" spans="4:5" x14ac:dyDescent="0.2">
      <c r="D335" s="210">
        <f t="shared" si="5"/>
        <v>332</v>
      </c>
      <c r="E335" s="212">
        <v>7.3650000000000002</v>
      </c>
    </row>
    <row r="336" spans="4:5" x14ac:dyDescent="0.2">
      <c r="D336" s="210">
        <f t="shared" si="5"/>
        <v>333</v>
      </c>
      <c r="E336" s="212">
        <v>7.3650000000000002</v>
      </c>
    </row>
    <row r="337" spans="4:5" x14ac:dyDescent="0.2">
      <c r="D337" s="210">
        <f t="shared" si="5"/>
        <v>334</v>
      </c>
      <c r="E337" s="212">
        <v>7.3650000000000002</v>
      </c>
    </row>
    <row r="338" spans="4:5" x14ac:dyDescent="0.2">
      <c r="D338" s="210">
        <f t="shared" si="5"/>
        <v>335</v>
      </c>
      <c r="E338" s="212">
        <v>7.3650000000000002</v>
      </c>
    </row>
    <row r="339" spans="4:5" x14ac:dyDescent="0.2">
      <c r="D339" s="210">
        <f t="shared" si="5"/>
        <v>336</v>
      </c>
      <c r="E339" s="212">
        <v>7.3650000000000002</v>
      </c>
    </row>
    <row r="340" spans="4:5" x14ac:dyDescent="0.2">
      <c r="D340" s="210">
        <f t="shared" si="5"/>
        <v>337</v>
      </c>
      <c r="E340" s="212">
        <v>7.3650000000000002</v>
      </c>
    </row>
    <row r="341" spans="4:5" x14ac:dyDescent="0.2">
      <c r="D341" s="210">
        <f t="shared" si="5"/>
        <v>338</v>
      </c>
      <c r="E341" s="212">
        <v>7.3650000000000002</v>
      </c>
    </row>
    <row r="342" spans="4:5" x14ac:dyDescent="0.2">
      <c r="D342" s="210">
        <f t="shared" si="5"/>
        <v>339</v>
      </c>
      <c r="E342" s="212">
        <v>7.3650000000000002</v>
      </c>
    </row>
    <row r="343" spans="4:5" x14ac:dyDescent="0.2">
      <c r="D343" s="210">
        <f t="shared" si="5"/>
        <v>340</v>
      </c>
      <c r="E343" s="212">
        <v>7.3650000000000002</v>
      </c>
    </row>
    <row r="344" spans="4:5" x14ac:dyDescent="0.2">
      <c r="D344" s="210">
        <f t="shared" si="5"/>
        <v>341</v>
      </c>
      <c r="E344" s="212">
        <v>7.3650000000000002</v>
      </c>
    </row>
    <row r="345" spans="4:5" x14ac:dyDescent="0.2">
      <c r="D345" s="210">
        <f t="shared" si="5"/>
        <v>342</v>
      </c>
      <c r="E345" s="212">
        <v>7.3650000000000002</v>
      </c>
    </row>
    <row r="346" spans="4:5" x14ac:dyDescent="0.2">
      <c r="D346" s="210">
        <f t="shared" si="5"/>
        <v>343</v>
      </c>
      <c r="E346" s="212">
        <v>7.3650000000000002</v>
      </c>
    </row>
    <row r="347" spans="4:5" x14ac:dyDescent="0.2">
      <c r="D347" s="210">
        <f t="shared" si="5"/>
        <v>344</v>
      </c>
      <c r="E347" s="212">
        <v>7.3650000000000002</v>
      </c>
    </row>
    <row r="348" spans="4:5" x14ac:dyDescent="0.2">
      <c r="D348" s="210">
        <f t="shared" si="5"/>
        <v>345</v>
      </c>
      <c r="E348" s="212">
        <v>7.3650000000000002</v>
      </c>
    </row>
    <row r="349" spans="4:5" x14ac:dyDescent="0.2">
      <c r="D349" s="210">
        <f t="shared" si="5"/>
        <v>346</v>
      </c>
      <c r="E349" s="212">
        <v>7.3650000000000002</v>
      </c>
    </row>
    <row r="350" spans="4:5" x14ac:dyDescent="0.2">
      <c r="D350" s="210">
        <f t="shared" si="5"/>
        <v>347</v>
      </c>
      <c r="E350" s="212">
        <v>7.3650000000000002</v>
      </c>
    </row>
    <row r="351" spans="4:5" x14ac:dyDescent="0.2">
      <c r="D351" s="210">
        <f t="shared" si="5"/>
        <v>348</v>
      </c>
      <c r="E351" s="212">
        <v>7.3650000000000002</v>
      </c>
    </row>
    <row r="352" spans="4:5" x14ac:dyDescent="0.2">
      <c r="D352" s="210">
        <f t="shared" si="5"/>
        <v>349</v>
      </c>
      <c r="E352" s="212">
        <v>7.3650000000000002</v>
      </c>
    </row>
    <row r="353" spans="4:5" x14ac:dyDescent="0.2">
      <c r="D353" s="210">
        <f t="shared" si="5"/>
        <v>350</v>
      </c>
      <c r="E353" s="212">
        <v>7.3650000000000002</v>
      </c>
    </row>
    <row r="354" spans="4:5" x14ac:dyDescent="0.2">
      <c r="D354" s="210">
        <f t="shared" si="5"/>
        <v>351</v>
      </c>
      <c r="E354" s="212">
        <v>7.3650000000000002</v>
      </c>
    </row>
    <row r="355" spans="4:5" x14ac:dyDescent="0.2">
      <c r="D355" s="210">
        <f t="shared" si="5"/>
        <v>352</v>
      </c>
      <c r="E355" s="212">
        <v>7.3650000000000002</v>
      </c>
    </row>
    <row r="356" spans="4:5" x14ac:dyDescent="0.2">
      <c r="D356" s="210">
        <f t="shared" si="5"/>
        <v>353</v>
      </c>
      <c r="E356" s="212">
        <v>7.3650000000000002</v>
      </c>
    </row>
    <row r="357" spans="4:5" x14ac:dyDescent="0.2">
      <c r="D357" s="210">
        <f t="shared" si="5"/>
        <v>354</v>
      </c>
      <c r="E357" s="212">
        <v>7.3650000000000002</v>
      </c>
    </row>
    <row r="358" spans="4:5" x14ac:dyDescent="0.2">
      <c r="D358" s="210">
        <f t="shared" si="5"/>
        <v>355</v>
      </c>
      <c r="E358" s="212">
        <v>7.3650000000000002</v>
      </c>
    </row>
    <row r="359" spans="4:5" x14ac:dyDescent="0.2">
      <c r="D359" s="210">
        <f t="shared" si="5"/>
        <v>356</v>
      </c>
      <c r="E359" s="212">
        <v>7.3650000000000002</v>
      </c>
    </row>
    <row r="360" spans="4:5" x14ac:dyDescent="0.2">
      <c r="D360" s="210">
        <f t="shared" si="5"/>
        <v>357</v>
      </c>
      <c r="E360" s="212">
        <v>7.3650000000000002</v>
      </c>
    </row>
    <row r="361" spans="4:5" x14ac:dyDescent="0.2">
      <c r="D361" s="210">
        <f t="shared" si="5"/>
        <v>358</v>
      </c>
      <c r="E361" s="212">
        <v>7.3650000000000002</v>
      </c>
    </row>
    <row r="362" spans="4:5" x14ac:dyDescent="0.2">
      <c r="D362" s="210">
        <f t="shared" si="5"/>
        <v>359</v>
      </c>
      <c r="E362" s="212">
        <v>7.3650000000000002</v>
      </c>
    </row>
    <row r="363" spans="4:5" x14ac:dyDescent="0.2">
      <c r="D363" s="210">
        <f t="shared" si="5"/>
        <v>360</v>
      </c>
      <c r="E363" s="212">
        <v>7.3650000000000002</v>
      </c>
    </row>
    <row r="364" spans="4:5" x14ac:dyDescent="0.2">
      <c r="D364" s="210">
        <f t="shared" si="5"/>
        <v>361</v>
      </c>
      <c r="E364" s="212">
        <v>7.3650000000000002</v>
      </c>
    </row>
    <row r="365" spans="4:5" x14ac:dyDescent="0.2">
      <c r="D365" s="210">
        <f t="shared" si="5"/>
        <v>362</v>
      </c>
      <c r="E365" s="212">
        <v>7.3650000000000002</v>
      </c>
    </row>
    <row r="366" spans="4:5" x14ac:dyDescent="0.2">
      <c r="D366" s="210">
        <f t="shared" si="5"/>
        <v>363</v>
      </c>
      <c r="E366" s="212">
        <v>7.3650000000000002</v>
      </c>
    </row>
    <row r="367" spans="4:5" x14ac:dyDescent="0.2">
      <c r="D367" s="210">
        <f t="shared" si="5"/>
        <v>364</v>
      </c>
      <c r="E367" s="212">
        <v>7.3650000000000002</v>
      </c>
    </row>
    <row r="368" spans="4:5" x14ac:dyDescent="0.2">
      <c r="D368" s="210">
        <f t="shared" si="5"/>
        <v>365</v>
      </c>
      <c r="E368" s="212">
        <v>7.3650000000000002</v>
      </c>
    </row>
    <row r="369" spans="4:5" x14ac:dyDescent="0.2">
      <c r="D369" s="210">
        <f t="shared" si="5"/>
        <v>366</v>
      </c>
      <c r="E369" s="212">
        <v>7.3650000000000002</v>
      </c>
    </row>
    <row r="370" spans="4:5" x14ac:dyDescent="0.2">
      <c r="D370" s="210">
        <f t="shared" si="5"/>
        <v>367</v>
      </c>
      <c r="E370" s="212">
        <v>7.3650000000000002</v>
      </c>
    </row>
    <row r="371" spans="4:5" x14ac:dyDescent="0.2">
      <c r="D371" s="210">
        <f t="shared" si="5"/>
        <v>368</v>
      </c>
      <c r="E371" s="212">
        <v>7.3650000000000002</v>
      </c>
    </row>
    <row r="372" spans="4:5" x14ac:dyDescent="0.2">
      <c r="D372" s="210">
        <f t="shared" si="5"/>
        <v>369</v>
      </c>
      <c r="E372" s="212">
        <v>7.3650000000000002</v>
      </c>
    </row>
    <row r="373" spans="4:5" x14ac:dyDescent="0.2">
      <c r="D373" s="210">
        <f t="shared" si="5"/>
        <v>370</v>
      </c>
      <c r="E373" s="212">
        <v>7.1959999999999997</v>
      </c>
    </row>
    <row r="374" spans="4:5" x14ac:dyDescent="0.2">
      <c r="D374" s="210">
        <f t="shared" si="5"/>
        <v>371</v>
      </c>
      <c r="E374" s="212">
        <v>7.1959999999999997</v>
      </c>
    </row>
    <row r="375" spans="4:5" x14ac:dyDescent="0.2">
      <c r="D375" s="210">
        <f t="shared" si="5"/>
        <v>372</v>
      </c>
      <c r="E375" s="212">
        <v>7.1959999999999997</v>
      </c>
    </row>
    <row r="376" spans="4:5" x14ac:dyDescent="0.2">
      <c r="D376" s="210">
        <f t="shared" si="5"/>
        <v>373</v>
      </c>
      <c r="E376" s="212">
        <v>7.1959999999999997</v>
      </c>
    </row>
    <row r="377" spans="4:5" x14ac:dyDescent="0.2">
      <c r="D377" s="210">
        <f t="shared" si="5"/>
        <v>374</v>
      </c>
      <c r="E377" s="212">
        <v>7.1959999999999997</v>
      </c>
    </row>
    <row r="378" spans="4:5" x14ac:dyDescent="0.2">
      <c r="D378" s="210">
        <f t="shared" si="5"/>
        <v>375</v>
      </c>
      <c r="E378" s="212">
        <v>7.1959999999999997</v>
      </c>
    </row>
    <row r="379" spans="4:5" x14ac:dyDescent="0.2">
      <c r="D379" s="210">
        <f t="shared" si="5"/>
        <v>376</v>
      </c>
      <c r="E379" s="212">
        <v>7.1959999999999997</v>
      </c>
    </row>
    <row r="380" spans="4:5" x14ac:dyDescent="0.2">
      <c r="D380" s="210">
        <f t="shared" si="5"/>
        <v>377</v>
      </c>
      <c r="E380" s="212">
        <v>7.1959999999999997</v>
      </c>
    </row>
    <row r="381" spans="4:5" x14ac:dyDescent="0.2">
      <c r="D381" s="210">
        <f t="shared" si="5"/>
        <v>378</v>
      </c>
      <c r="E381" s="212">
        <v>7.1959999999999997</v>
      </c>
    </row>
    <row r="382" spans="4:5" x14ac:dyDescent="0.2">
      <c r="D382" s="210">
        <f t="shared" si="5"/>
        <v>379</v>
      </c>
      <c r="E382" s="212">
        <v>7.1959999999999997</v>
      </c>
    </row>
    <row r="383" spans="4:5" x14ac:dyDescent="0.2">
      <c r="D383" s="210">
        <f t="shared" si="5"/>
        <v>380</v>
      </c>
      <c r="E383" s="212">
        <v>7.1959999999999997</v>
      </c>
    </row>
    <row r="384" spans="4:5" x14ac:dyDescent="0.2">
      <c r="D384" s="210">
        <f t="shared" si="5"/>
        <v>381</v>
      </c>
      <c r="E384" s="212">
        <v>7.1959999999999997</v>
      </c>
    </row>
    <row r="385" spans="4:5" x14ac:dyDescent="0.2">
      <c r="D385" s="210">
        <f t="shared" si="5"/>
        <v>382</v>
      </c>
      <c r="E385" s="212">
        <v>7.1959999999999997</v>
      </c>
    </row>
    <row r="386" spans="4:5" x14ac:dyDescent="0.2">
      <c r="D386" s="210">
        <f t="shared" si="5"/>
        <v>383</v>
      </c>
      <c r="E386" s="212">
        <v>7.1959999999999997</v>
      </c>
    </row>
    <row r="387" spans="4:5" x14ac:dyDescent="0.2">
      <c r="D387" s="210">
        <f t="shared" si="5"/>
        <v>384</v>
      </c>
      <c r="E387" s="212">
        <v>7.1959999999999997</v>
      </c>
    </row>
    <row r="388" spans="4:5" x14ac:dyDescent="0.2">
      <c r="D388" s="210">
        <f t="shared" si="5"/>
        <v>385</v>
      </c>
      <c r="E388" s="212">
        <v>7.1959999999999997</v>
      </c>
    </row>
    <row r="389" spans="4:5" x14ac:dyDescent="0.2">
      <c r="D389" s="210">
        <f t="shared" ref="D389:D452" si="6">D388+1</f>
        <v>386</v>
      </c>
      <c r="E389" s="212">
        <v>7.1959999999999997</v>
      </c>
    </row>
    <row r="390" spans="4:5" x14ac:dyDescent="0.2">
      <c r="D390" s="210">
        <f t="shared" si="6"/>
        <v>387</v>
      </c>
      <c r="E390" s="212">
        <v>7.1959999999999997</v>
      </c>
    </row>
    <row r="391" spans="4:5" x14ac:dyDescent="0.2">
      <c r="D391" s="210">
        <f t="shared" si="6"/>
        <v>388</v>
      </c>
      <c r="E391" s="212">
        <v>7.1959999999999997</v>
      </c>
    </row>
    <row r="392" spans="4:5" x14ac:dyDescent="0.2">
      <c r="D392" s="210">
        <f t="shared" si="6"/>
        <v>389</v>
      </c>
      <c r="E392" s="212">
        <v>7.1959999999999997</v>
      </c>
    </row>
    <row r="393" spans="4:5" x14ac:dyDescent="0.2">
      <c r="D393" s="210">
        <f t="shared" si="6"/>
        <v>390</v>
      </c>
      <c r="E393" s="212">
        <v>7.1959999999999997</v>
      </c>
    </row>
    <row r="394" spans="4:5" x14ac:dyDescent="0.2">
      <c r="D394" s="210">
        <f t="shared" si="6"/>
        <v>391</v>
      </c>
      <c r="E394" s="212">
        <v>7.1959999999999997</v>
      </c>
    </row>
    <row r="395" spans="4:5" x14ac:dyDescent="0.2">
      <c r="D395" s="210">
        <f t="shared" si="6"/>
        <v>392</v>
      </c>
      <c r="E395" s="212">
        <v>7.1959999999999997</v>
      </c>
    </row>
    <row r="396" spans="4:5" x14ac:dyDescent="0.2">
      <c r="D396" s="210">
        <f t="shared" si="6"/>
        <v>393</v>
      </c>
      <c r="E396" s="212">
        <v>7.1959999999999997</v>
      </c>
    </row>
    <row r="397" spans="4:5" x14ac:dyDescent="0.2">
      <c r="D397" s="210">
        <f t="shared" si="6"/>
        <v>394</v>
      </c>
      <c r="E397" s="212">
        <v>7.1959999999999997</v>
      </c>
    </row>
    <row r="398" spans="4:5" x14ac:dyDescent="0.2">
      <c r="D398" s="210">
        <f t="shared" si="6"/>
        <v>395</v>
      </c>
      <c r="E398" s="212">
        <v>7.1959999999999997</v>
      </c>
    </row>
    <row r="399" spans="4:5" x14ac:dyDescent="0.2">
      <c r="D399" s="210">
        <f t="shared" si="6"/>
        <v>396</v>
      </c>
      <c r="E399" s="212">
        <v>7.1959999999999997</v>
      </c>
    </row>
    <row r="400" spans="4:5" x14ac:dyDescent="0.2">
      <c r="D400" s="210">
        <f t="shared" si="6"/>
        <v>397</v>
      </c>
      <c r="E400" s="212">
        <v>7.1959999999999997</v>
      </c>
    </row>
    <row r="401" spans="4:5" x14ac:dyDescent="0.2">
      <c r="D401" s="210">
        <f t="shared" si="6"/>
        <v>398</v>
      </c>
      <c r="E401" s="212">
        <v>7.1959999999999997</v>
      </c>
    </row>
    <row r="402" spans="4:5" x14ac:dyDescent="0.2">
      <c r="D402" s="210">
        <f t="shared" si="6"/>
        <v>399</v>
      </c>
      <c r="E402" s="212">
        <v>7.1959999999999997</v>
      </c>
    </row>
    <row r="403" spans="4:5" x14ac:dyDescent="0.2">
      <c r="D403" s="210">
        <f t="shared" si="6"/>
        <v>400</v>
      </c>
      <c r="E403" s="212">
        <v>7.1959999999999997</v>
      </c>
    </row>
    <row r="404" spans="4:5" x14ac:dyDescent="0.2">
      <c r="D404" s="210">
        <f t="shared" si="6"/>
        <v>401</v>
      </c>
      <c r="E404" s="212">
        <v>7.1959999999999997</v>
      </c>
    </row>
    <row r="405" spans="4:5" x14ac:dyDescent="0.2">
      <c r="D405" s="210">
        <f t="shared" si="6"/>
        <v>402</v>
      </c>
      <c r="E405" s="212">
        <v>7.1959999999999997</v>
      </c>
    </row>
    <row r="406" spans="4:5" x14ac:dyDescent="0.2">
      <c r="D406" s="210">
        <f t="shared" si="6"/>
        <v>403</v>
      </c>
      <c r="E406" s="212">
        <v>7.1959999999999997</v>
      </c>
    </row>
    <row r="407" spans="4:5" x14ac:dyDescent="0.2">
      <c r="D407" s="210">
        <f t="shared" si="6"/>
        <v>404</v>
      </c>
      <c r="E407" s="212">
        <v>7.1959999999999997</v>
      </c>
    </row>
    <row r="408" spans="4:5" x14ac:dyDescent="0.2">
      <c r="D408" s="210">
        <f t="shared" si="6"/>
        <v>405</v>
      </c>
      <c r="E408" s="212">
        <v>7.1959999999999997</v>
      </c>
    </row>
    <row r="409" spans="4:5" x14ac:dyDescent="0.2">
      <c r="D409" s="210">
        <f t="shared" si="6"/>
        <v>406</v>
      </c>
      <c r="E409" s="212">
        <v>7.1959999999999997</v>
      </c>
    </row>
    <row r="410" spans="4:5" x14ac:dyDescent="0.2">
      <c r="D410" s="210">
        <f t="shared" si="6"/>
        <v>407</v>
      </c>
      <c r="E410" s="212">
        <v>7.1959999999999997</v>
      </c>
    </row>
    <row r="411" spans="4:5" x14ac:dyDescent="0.2">
      <c r="D411" s="210">
        <f t="shared" si="6"/>
        <v>408</v>
      </c>
      <c r="E411" s="212">
        <v>7.1959999999999997</v>
      </c>
    </row>
    <row r="412" spans="4:5" x14ac:dyDescent="0.2">
      <c r="D412" s="210">
        <f t="shared" si="6"/>
        <v>409</v>
      </c>
      <c r="E412" s="212">
        <v>7.1959999999999997</v>
      </c>
    </row>
    <row r="413" spans="4:5" x14ac:dyDescent="0.2">
      <c r="D413" s="210">
        <f t="shared" si="6"/>
        <v>410</v>
      </c>
      <c r="E413" s="212">
        <v>7.1959999999999997</v>
      </c>
    </row>
    <row r="414" spans="4:5" x14ac:dyDescent="0.2">
      <c r="D414" s="210">
        <f t="shared" si="6"/>
        <v>411</v>
      </c>
      <c r="E414" s="212">
        <v>7.1959999999999997</v>
      </c>
    </row>
    <row r="415" spans="4:5" x14ac:dyDescent="0.2">
      <c r="D415" s="210">
        <f t="shared" si="6"/>
        <v>412</v>
      </c>
      <c r="E415" s="212">
        <v>7.1959999999999997</v>
      </c>
    </row>
    <row r="416" spans="4:5" x14ac:dyDescent="0.2">
      <c r="D416" s="210">
        <f t="shared" si="6"/>
        <v>413</v>
      </c>
      <c r="E416" s="212">
        <v>7.1959999999999997</v>
      </c>
    </row>
    <row r="417" spans="4:5" x14ac:dyDescent="0.2">
      <c r="D417" s="210">
        <f t="shared" si="6"/>
        <v>414</v>
      </c>
      <c r="E417" s="212">
        <v>7.1959999999999997</v>
      </c>
    </row>
    <row r="418" spans="4:5" x14ac:dyDescent="0.2">
      <c r="D418" s="210">
        <f t="shared" si="6"/>
        <v>415</v>
      </c>
      <c r="E418" s="212">
        <v>7.1959999999999997</v>
      </c>
    </row>
    <row r="419" spans="4:5" x14ac:dyDescent="0.2">
      <c r="D419" s="210">
        <f t="shared" si="6"/>
        <v>416</v>
      </c>
      <c r="E419" s="212">
        <v>7.1959999999999997</v>
      </c>
    </row>
    <row r="420" spans="4:5" x14ac:dyDescent="0.2">
      <c r="D420" s="210">
        <f t="shared" si="6"/>
        <v>417</v>
      </c>
      <c r="E420" s="212">
        <v>7.1959999999999997</v>
      </c>
    </row>
    <row r="421" spans="4:5" x14ac:dyDescent="0.2">
      <c r="D421" s="210">
        <f t="shared" si="6"/>
        <v>418</v>
      </c>
      <c r="E421" s="212">
        <v>7.1959999999999997</v>
      </c>
    </row>
    <row r="422" spans="4:5" x14ac:dyDescent="0.2">
      <c r="D422" s="210">
        <f t="shared" si="6"/>
        <v>419</v>
      </c>
      <c r="E422" s="212">
        <v>7.1959999999999997</v>
      </c>
    </row>
    <row r="423" spans="4:5" x14ac:dyDescent="0.2">
      <c r="D423" s="210">
        <f t="shared" si="6"/>
        <v>420</v>
      </c>
      <c r="E423" s="212">
        <v>7.1959999999999997</v>
      </c>
    </row>
    <row r="424" spans="4:5" x14ac:dyDescent="0.2">
      <c r="D424" s="210">
        <f t="shared" si="6"/>
        <v>421</v>
      </c>
      <c r="E424" s="212">
        <v>7.1959999999999997</v>
      </c>
    </row>
    <row r="425" spans="4:5" x14ac:dyDescent="0.2">
      <c r="D425" s="210">
        <f t="shared" si="6"/>
        <v>422</v>
      </c>
      <c r="E425" s="212">
        <v>7.1959999999999997</v>
      </c>
    </row>
    <row r="426" spans="4:5" x14ac:dyDescent="0.2">
      <c r="D426" s="210">
        <f t="shared" si="6"/>
        <v>423</v>
      </c>
      <c r="E426" s="212">
        <v>7.1959999999999997</v>
      </c>
    </row>
    <row r="427" spans="4:5" x14ac:dyDescent="0.2">
      <c r="D427" s="210">
        <f t="shared" si="6"/>
        <v>424</v>
      </c>
      <c r="E427" s="212">
        <v>7.1959999999999997</v>
      </c>
    </row>
    <row r="428" spans="4:5" x14ac:dyDescent="0.2">
      <c r="D428" s="210">
        <f t="shared" si="6"/>
        <v>425</v>
      </c>
      <c r="E428" s="212">
        <v>7.1959999999999997</v>
      </c>
    </row>
    <row r="429" spans="4:5" x14ac:dyDescent="0.2">
      <c r="D429" s="210">
        <f t="shared" si="6"/>
        <v>426</v>
      </c>
      <c r="E429" s="212">
        <v>7.1959999999999997</v>
      </c>
    </row>
    <row r="430" spans="4:5" x14ac:dyDescent="0.2">
      <c r="D430" s="210">
        <f t="shared" si="6"/>
        <v>427</v>
      </c>
      <c r="E430" s="212">
        <v>7.1959999999999997</v>
      </c>
    </row>
    <row r="431" spans="4:5" x14ac:dyDescent="0.2">
      <c r="D431" s="210">
        <f t="shared" si="6"/>
        <v>428</v>
      </c>
      <c r="E431" s="212">
        <v>7.1959999999999997</v>
      </c>
    </row>
    <row r="432" spans="4:5" x14ac:dyDescent="0.2">
      <c r="D432" s="210">
        <f t="shared" si="6"/>
        <v>429</v>
      </c>
      <c r="E432" s="212">
        <v>7.1959999999999997</v>
      </c>
    </row>
    <row r="433" spans="4:5" x14ac:dyDescent="0.2">
      <c r="D433" s="210">
        <f t="shared" si="6"/>
        <v>430</v>
      </c>
      <c r="E433" s="212">
        <v>7.1680000000000001</v>
      </c>
    </row>
    <row r="434" spans="4:5" x14ac:dyDescent="0.2">
      <c r="D434" s="210">
        <f t="shared" si="6"/>
        <v>431</v>
      </c>
      <c r="E434" s="212">
        <v>7.1680000000000001</v>
      </c>
    </row>
    <row r="435" spans="4:5" x14ac:dyDescent="0.2">
      <c r="D435" s="210">
        <f t="shared" si="6"/>
        <v>432</v>
      </c>
      <c r="E435" s="212">
        <v>7.1680000000000001</v>
      </c>
    </row>
    <row r="436" spans="4:5" x14ac:dyDescent="0.2">
      <c r="D436" s="210">
        <f t="shared" si="6"/>
        <v>433</v>
      </c>
      <c r="E436" s="212">
        <v>7.1680000000000001</v>
      </c>
    </row>
    <row r="437" spans="4:5" x14ac:dyDescent="0.2">
      <c r="D437" s="210">
        <f t="shared" si="6"/>
        <v>434</v>
      </c>
      <c r="E437" s="212">
        <v>7.1680000000000001</v>
      </c>
    </row>
    <row r="438" spans="4:5" x14ac:dyDescent="0.2">
      <c r="D438" s="210">
        <f t="shared" si="6"/>
        <v>435</v>
      </c>
      <c r="E438" s="212">
        <v>7.1680000000000001</v>
      </c>
    </row>
    <row r="439" spans="4:5" x14ac:dyDescent="0.2">
      <c r="D439" s="210">
        <f t="shared" si="6"/>
        <v>436</v>
      </c>
      <c r="E439" s="212">
        <v>7.1680000000000001</v>
      </c>
    </row>
    <row r="440" spans="4:5" x14ac:dyDescent="0.2">
      <c r="D440" s="210">
        <f t="shared" si="6"/>
        <v>437</v>
      </c>
      <c r="E440" s="212">
        <v>7.1680000000000001</v>
      </c>
    </row>
    <row r="441" spans="4:5" x14ac:dyDescent="0.2">
      <c r="D441" s="210">
        <f t="shared" si="6"/>
        <v>438</v>
      </c>
      <c r="E441" s="212">
        <v>7.1680000000000001</v>
      </c>
    </row>
    <row r="442" spans="4:5" x14ac:dyDescent="0.2">
      <c r="D442" s="210">
        <f t="shared" si="6"/>
        <v>439</v>
      </c>
      <c r="E442" s="212">
        <v>7.1680000000000001</v>
      </c>
    </row>
    <row r="443" spans="4:5" x14ac:dyDescent="0.2">
      <c r="D443" s="210">
        <f t="shared" si="6"/>
        <v>440</v>
      </c>
      <c r="E443" s="212">
        <v>7.1680000000000001</v>
      </c>
    </row>
    <row r="444" spans="4:5" x14ac:dyDescent="0.2">
      <c r="D444" s="210">
        <f t="shared" si="6"/>
        <v>441</v>
      </c>
      <c r="E444" s="212">
        <v>7.1680000000000001</v>
      </c>
    </row>
    <row r="445" spans="4:5" x14ac:dyDescent="0.2">
      <c r="D445" s="210">
        <f t="shared" si="6"/>
        <v>442</v>
      </c>
      <c r="E445" s="212">
        <v>7.1680000000000001</v>
      </c>
    </row>
    <row r="446" spans="4:5" x14ac:dyDescent="0.2">
      <c r="D446" s="210">
        <f t="shared" si="6"/>
        <v>443</v>
      </c>
      <c r="E446" s="212">
        <v>7.1680000000000001</v>
      </c>
    </row>
    <row r="447" spans="4:5" x14ac:dyDescent="0.2">
      <c r="D447" s="210">
        <f t="shared" si="6"/>
        <v>444</v>
      </c>
      <c r="E447" s="212">
        <v>7.1680000000000001</v>
      </c>
    </row>
    <row r="448" spans="4:5" x14ac:dyDescent="0.2">
      <c r="D448" s="210">
        <f t="shared" si="6"/>
        <v>445</v>
      </c>
      <c r="E448" s="212">
        <v>7.1680000000000001</v>
      </c>
    </row>
    <row r="449" spans="4:5" x14ac:dyDescent="0.2">
      <c r="D449" s="210">
        <f t="shared" si="6"/>
        <v>446</v>
      </c>
      <c r="E449" s="212">
        <v>7.1680000000000001</v>
      </c>
    </row>
    <row r="450" spans="4:5" x14ac:dyDescent="0.2">
      <c r="D450" s="210">
        <f t="shared" si="6"/>
        <v>447</v>
      </c>
      <c r="E450" s="212">
        <v>7.1680000000000001</v>
      </c>
    </row>
    <row r="451" spans="4:5" x14ac:dyDescent="0.2">
      <c r="D451" s="210">
        <f t="shared" si="6"/>
        <v>448</v>
      </c>
      <c r="E451" s="212">
        <v>7.1680000000000001</v>
      </c>
    </row>
    <row r="452" spans="4:5" x14ac:dyDescent="0.2">
      <c r="D452" s="210">
        <f t="shared" si="6"/>
        <v>449</v>
      </c>
      <c r="E452" s="212">
        <v>7.1680000000000001</v>
      </c>
    </row>
    <row r="453" spans="4:5" x14ac:dyDescent="0.2">
      <c r="D453" s="210">
        <f t="shared" ref="D453:D503" si="7">D452+1</f>
        <v>450</v>
      </c>
      <c r="E453" s="212">
        <v>7</v>
      </c>
    </row>
    <row r="454" spans="4:5" x14ac:dyDescent="0.2">
      <c r="D454" s="210">
        <f t="shared" si="7"/>
        <v>451</v>
      </c>
      <c r="E454" s="212">
        <v>7</v>
      </c>
    </row>
    <row r="455" spans="4:5" x14ac:dyDescent="0.2">
      <c r="D455" s="210">
        <f t="shared" si="7"/>
        <v>452</v>
      </c>
      <c r="E455" s="212">
        <v>7</v>
      </c>
    </row>
    <row r="456" spans="4:5" x14ac:dyDescent="0.2">
      <c r="D456" s="210">
        <f t="shared" si="7"/>
        <v>453</v>
      </c>
      <c r="E456" s="212">
        <v>7</v>
      </c>
    </row>
    <row r="457" spans="4:5" x14ac:dyDescent="0.2">
      <c r="D457" s="210">
        <f t="shared" si="7"/>
        <v>454</v>
      </c>
      <c r="E457" s="212">
        <v>7</v>
      </c>
    </row>
    <row r="458" spans="4:5" x14ac:dyDescent="0.2">
      <c r="D458" s="210">
        <f t="shared" si="7"/>
        <v>455</v>
      </c>
      <c r="E458" s="212">
        <v>7</v>
      </c>
    </row>
    <row r="459" spans="4:5" x14ac:dyDescent="0.2">
      <c r="D459" s="210">
        <f t="shared" si="7"/>
        <v>456</v>
      </c>
      <c r="E459" s="212">
        <v>7</v>
      </c>
    </row>
    <row r="460" spans="4:5" x14ac:dyDescent="0.2">
      <c r="D460" s="210">
        <f t="shared" si="7"/>
        <v>457</v>
      </c>
      <c r="E460" s="212">
        <v>7</v>
      </c>
    </row>
    <row r="461" spans="4:5" x14ac:dyDescent="0.2">
      <c r="D461" s="210">
        <f t="shared" si="7"/>
        <v>458</v>
      </c>
      <c r="E461" s="212">
        <v>7</v>
      </c>
    </row>
    <row r="462" spans="4:5" x14ac:dyDescent="0.2">
      <c r="D462" s="210">
        <f t="shared" si="7"/>
        <v>459</v>
      </c>
      <c r="E462" s="212">
        <v>7</v>
      </c>
    </row>
    <row r="463" spans="4:5" x14ac:dyDescent="0.2">
      <c r="D463" s="210">
        <f t="shared" si="7"/>
        <v>460</v>
      </c>
      <c r="E463" s="212">
        <v>6.71</v>
      </c>
    </row>
    <row r="464" spans="4:5" x14ac:dyDescent="0.2">
      <c r="D464" s="210">
        <f t="shared" si="7"/>
        <v>461</v>
      </c>
      <c r="E464" s="212">
        <v>6.71</v>
      </c>
    </row>
    <row r="465" spans="4:5" x14ac:dyDescent="0.2">
      <c r="D465" s="210">
        <f t="shared" si="7"/>
        <v>462</v>
      </c>
      <c r="E465" s="212">
        <v>6.71</v>
      </c>
    </row>
    <row r="466" spans="4:5" x14ac:dyDescent="0.2">
      <c r="D466" s="210">
        <f t="shared" si="7"/>
        <v>463</v>
      </c>
      <c r="E466" s="212">
        <v>6.71</v>
      </c>
    </row>
    <row r="467" spans="4:5" x14ac:dyDescent="0.2">
      <c r="D467" s="210">
        <f t="shared" si="7"/>
        <v>464</v>
      </c>
      <c r="E467" s="212">
        <v>6.71</v>
      </c>
    </row>
    <row r="468" spans="4:5" x14ac:dyDescent="0.2">
      <c r="D468" s="210">
        <f t="shared" si="7"/>
        <v>465</v>
      </c>
      <c r="E468" s="212">
        <v>6.71</v>
      </c>
    </row>
    <row r="469" spans="4:5" x14ac:dyDescent="0.2">
      <c r="D469" s="210">
        <f t="shared" si="7"/>
        <v>466</v>
      </c>
      <c r="E469" s="212">
        <v>6.71</v>
      </c>
    </row>
    <row r="470" spans="4:5" x14ac:dyDescent="0.2">
      <c r="D470" s="210">
        <f t="shared" si="7"/>
        <v>467</v>
      </c>
      <c r="E470" s="212">
        <v>6.71</v>
      </c>
    </row>
    <row r="471" spans="4:5" x14ac:dyDescent="0.2">
      <c r="D471" s="210">
        <f t="shared" si="7"/>
        <v>468</v>
      </c>
      <c r="E471" s="212">
        <v>6.71</v>
      </c>
    </row>
    <row r="472" spans="4:5" x14ac:dyDescent="0.2">
      <c r="D472" s="210">
        <f t="shared" si="7"/>
        <v>469</v>
      </c>
      <c r="E472" s="212">
        <v>6.71</v>
      </c>
    </row>
    <row r="473" spans="4:5" x14ac:dyDescent="0.2">
      <c r="D473" s="210">
        <f t="shared" si="7"/>
        <v>470</v>
      </c>
      <c r="E473" s="212">
        <v>6.71</v>
      </c>
    </row>
    <row r="474" spans="4:5" x14ac:dyDescent="0.2">
      <c r="D474" s="210">
        <f t="shared" si="7"/>
        <v>471</v>
      </c>
      <c r="E474" s="212">
        <v>6.71</v>
      </c>
    </row>
    <row r="475" spans="4:5" x14ac:dyDescent="0.2">
      <c r="D475" s="210">
        <f t="shared" si="7"/>
        <v>472</v>
      </c>
      <c r="E475" s="212">
        <v>6.71</v>
      </c>
    </row>
    <row r="476" spans="4:5" x14ac:dyDescent="0.2">
      <c r="D476" s="210">
        <f t="shared" si="7"/>
        <v>473</v>
      </c>
      <c r="E476" s="212">
        <v>6.71</v>
      </c>
    </row>
    <row r="477" spans="4:5" x14ac:dyDescent="0.2">
      <c r="D477" s="210">
        <f t="shared" si="7"/>
        <v>474</v>
      </c>
      <c r="E477" s="212">
        <v>6.71</v>
      </c>
    </row>
    <row r="478" spans="4:5" x14ac:dyDescent="0.2">
      <c r="D478" s="210">
        <f t="shared" si="7"/>
        <v>475</v>
      </c>
      <c r="E478" s="212">
        <v>6.71</v>
      </c>
    </row>
    <row r="479" spans="4:5" x14ac:dyDescent="0.2">
      <c r="D479" s="210">
        <f t="shared" si="7"/>
        <v>476</v>
      </c>
      <c r="E479" s="212">
        <v>6.71</v>
      </c>
    </row>
    <row r="480" spans="4:5" x14ac:dyDescent="0.2">
      <c r="D480" s="210">
        <f t="shared" si="7"/>
        <v>477</v>
      </c>
      <c r="E480" s="212">
        <v>6.71</v>
      </c>
    </row>
    <row r="481" spans="4:5" x14ac:dyDescent="0.2">
      <c r="D481" s="210">
        <f t="shared" si="7"/>
        <v>478</v>
      </c>
      <c r="E481" s="212">
        <v>6.71</v>
      </c>
    </row>
    <row r="482" spans="4:5" x14ac:dyDescent="0.2">
      <c r="D482" s="210">
        <f t="shared" si="7"/>
        <v>479</v>
      </c>
      <c r="E482" s="212">
        <v>6.71</v>
      </c>
    </row>
    <row r="483" spans="4:5" x14ac:dyDescent="0.2">
      <c r="D483" s="210">
        <f t="shared" si="7"/>
        <v>480</v>
      </c>
      <c r="E483" s="212">
        <v>6.681</v>
      </c>
    </row>
    <row r="484" spans="4:5" x14ac:dyDescent="0.2">
      <c r="D484" s="210">
        <f t="shared" si="7"/>
        <v>481</v>
      </c>
      <c r="E484" s="212">
        <v>6.681</v>
      </c>
    </row>
    <row r="485" spans="4:5" x14ac:dyDescent="0.2">
      <c r="D485" s="210">
        <f t="shared" si="7"/>
        <v>482</v>
      </c>
      <c r="E485" s="212">
        <v>6.681</v>
      </c>
    </row>
    <row r="486" spans="4:5" x14ac:dyDescent="0.2">
      <c r="D486" s="210">
        <f t="shared" si="7"/>
        <v>483</v>
      </c>
      <c r="E486" s="212">
        <v>6.681</v>
      </c>
    </row>
    <row r="487" spans="4:5" x14ac:dyDescent="0.2">
      <c r="D487" s="210">
        <f t="shared" si="7"/>
        <v>484</v>
      </c>
      <c r="E487" s="212">
        <v>6.681</v>
      </c>
    </row>
    <row r="488" spans="4:5" x14ac:dyDescent="0.2">
      <c r="D488" s="210">
        <f t="shared" si="7"/>
        <v>485</v>
      </c>
      <c r="E488" s="212">
        <v>6.681</v>
      </c>
    </row>
    <row r="489" spans="4:5" x14ac:dyDescent="0.2">
      <c r="D489" s="210">
        <f t="shared" si="7"/>
        <v>486</v>
      </c>
      <c r="E489" s="212">
        <v>6.681</v>
      </c>
    </row>
    <row r="490" spans="4:5" x14ac:dyDescent="0.2">
      <c r="D490" s="210">
        <f t="shared" si="7"/>
        <v>487</v>
      </c>
      <c r="E490" s="212">
        <v>6.681</v>
      </c>
    </row>
    <row r="491" spans="4:5" x14ac:dyDescent="0.2">
      <c r="D491" s="210">
        <f t="shared" si="7"/>
        <v>488</v>
      </c>
      <c r="E491" s="212">
        <v>6.681</v>
      </c>
    </row>
    <row r="492" spans="4:5" x14ac:dyDescent="0.2">
      <c r="D492" s="210">
        <f t="shared" si="7"/>
        <v>489</v>
      </c>
      <c r="E492" s="212">
        <v>6.681</v>
      </c>
    </row>
    <row r="493" spans="4:5" x14ac:dyDescent="0.2">
      <c r="D493" s="210">
        <f t="shared" si="7"/>
        <v>490</v>
      </c>
      <c r="E493" s="212">
        <v>6.681</v>
      </c>
    </row>
    <row r="494" spans="4:5" x14ac:dyDescent="0.2">
      <c r="D494" s="210">
        <f t="shared" si="7"/>
        <v>491</v>
      </c>
      <c r="E494" s="212">
        <v>6.681</v>
      </c>
    </row>
    <row r="495" spans="4:5" x14ac:dyDescent="0.2">
      <c r="D495" s="210">
        <f t="shared" si="7"/>
        <v>492</v>
      </c>
      <c r="E495" s="212">
        <v>6.681</v>
      </c>
    </row>
    <row r="496" spans="4:5" x14ac:dyDescent="0.2">
      <c r="D496" s="210">
        <f t="shared" si="7"/>
        <v>493</v>
      </c>
      <c r="E496" s="212">
        <v>6.681</v>
      </c>
    </row>
    <row r="497" spans="4:5" x14ac:dyDescent="0.2">
      <c r="D497" s="210">
        <f t="shared" si="7"/>
        <v>494</v>
      </c>
      <c r="E497" s="212">
        <v>6.681</v>
      </c>
    </row>
    <row r="498" spans="4:5" x14ac:dyDescent="0.2">
      <c r="D498" s="210">
        <f t="shared" si="7"/>
        <v>495</v>
      </c>
      <c r="E498" s="212">
        <v>6.681</v>
      </c>
    </row>
    <row r="499" spans="4:5" x14ac:dyDescent="0.2">
      <c r="D499" s="210">
        <f t="shared" si="7"/>
        <v>496</v>
      </c>
      <c r="E499" s="212">
        <v>6.681</v>
      </c>
    </row>
    <row r="500" spans="4:5" x14ac:dyDescent="0.2">
      <c r="D500" s="210">
        <f t="shared" si="7"/>
        <v>497</v>
      </c>
      <c r="E500" s="212">
        <v>6.681</v>
      </c>
    </row>
    <row r="501" spans="4:5" x14ac:dyDescent="0.2">
      <c r="D501" s="210">
        <f t="shared" si="7"/>
        <v>498</v>
      </c>
      <c r="E501" s="212">
        <v>6.681</v>
      </c>
    </row>
    <row r="502" spans="4:5" x14ac:dyDescent="0.2">
      <c r="D502" s="210">
        <f t="shared" si="7"/>
        <v>499</v>
      </c>
      <c r="E502" s="212">
        <v>6.681</v>
      </c>
    </row>
    <row r="503" spans="4:5" x14ac:dyDescent="0.2">
      <c r="D503" s="210">
        <f t="shared" si="7"/>
        <v>500</v>
      </c>
      <c r="E503" s="212">
        <v>6.681</v>
      </c>
    </row>
  </sheetData>
  <pageMargins left="0.33" right="0.36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0411</vt:lpstr>
      <vt:lpstr>Gas Calculator</vt:lpstr>
      <vt:lpstr>'0411'!Print_Area</vt:lpstr>
    </vt:vector>
  </TitlesOfParts>
  <Company>AEPES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Goloborodko</dc:creator>
  <cp:lastModifiedBy>Felienne</cp:lastModifiedBy>
  <cp:lastPrinted>2001-04-11T21:16:31Z</cp:lastPrinted>
  <dcterms:created xsi:type="dcterms:W3CDTF">2001-03-09T19:50:57Z</dcterms:created>
  <dcterms:modified xsi:type="dcterms:W3CDTF">2014-09-03T13:32:34Z</dcterms:modified>
</cp:coreProperties>
</file>