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03" firstSheet="10" activeTab="18"/>
  </bookViews>
  <sheets>
    <sheet name="E1.XLS " sheetId="1" r:id="rId1"/>
    <sheet name="1430-Recon" sheetId="25" r:id="rId2"/>
    <sheet name="E2.XLS" sheetId="2" r:id="rId3"/>
    <sheet name="E3.XLS" sheetId="22" r:id="rId4"/>
    <sheet name="E4.XLS" sheetId="4" r:id="rId5"/>
    <sheet name="E5.XLS" sheetId="19" r:id="rId6"/>
    <sheet name="E-6.XLS" sheetId="21" r:id="rId7"/>
    <sheet name="E8.XLS" sheetId="7" r:id="rId8"/>
    <sheet name="E11.XLS" sheetId="8" r:id="rId9"/>
    <sheet name="E12.XLS" sheetId="9" r:id="rId10"/>
    <sheet name="E14.XLS" sheetId="10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  <sheet name="ELIST.XLS" sheetId="17" r:id="rId19"/>
  </sheets>
  <definedNames>
    <definedName name="_Regression_Int" localSheetId="10" hidden="1">1</definedName>
    <definedName name="_Regression_Int" localSheetId="2" hidden="1">1</definedName>
    <definedName name="_Regression_Int" localSheetId="18" hidden="1">1</definedName>
    <definedName name="_xlnm.Print_Area" localSheetId="0">'E1.XLS '!$A$1:$S$47</definedName>
    <definedName name="_xlnm.Print_Area" localSheetId="8">E11.XLS!$A$1:$T$37</definedName>
    <definedName name="_xlnm.Print_Area" localSheetId="9">E12.XLS!$A$1:$AC$51</definedName>
    <definedName name="_xlnm.Print_Area" localSheetId="10">E14.XLS!$A$1:$O$45</definedName>
    <definedName name="_xlnm.Print_Area" localSheetId="12">E16.XLS!$A$1:$Y$64</definedName>
    <definedName name="_xlnm.Print_Area" localSheetId="13">E18YTD.XLS!$A$1:$O$65</definedName>
    <definedName name="_xlnm.Print_Area" localSheetId="2">E2.XLS!$A$1:$T$38</definedName>
    <definedName name="_xlnm.Print_Area" localSheetId="14">E20.XLS!$A$1:$K$73</definedName>
    <definedName name="_xlnm.Print_Area" localSheetId="15">'E21.XLS '!$A$1:$AE$43</definedName>
    <definedName name="_xlnm.Print_Area" localSheetId="3">E3.XLS!$A$1:$U$46</definedName>
    <definedName name="_xlnm.Print_Area" localSheetId="16">E31.XLS!$A$1:$S$52</definedName>
    <definedName name="_xlnm.Print_Area" localSheetId="17">E36.XLS!$A$1:$E$82</definedName>
    <definedName name="_xlnm.Print_Area" localSheetId="4">E4.XLS!$A$1:$U$57</definedName>
    <definedName name="_xlnm.Print_Area" localSheetId="6">'E-6.XLS'!$A$1:$R$66</definedName>
    <definedName name="_xlnm.Print_Area" localSheetId="7">E8.XLS!$A$1:$O$50</definedName>
    <definedName name="_xlnm.Print_Area" localSheetId="18">ELIST.XLS!$A$1:$D$54</definedName>
    <definedName name="Print_Area_MI" localSheetId="0">'E1.XLS '!$A$1:$S$40</definedName>
    <definedName name="Print_Area_MI" localSheetId="8">E11.XLS!$A$1:$T$37</definedName>
    <definedName name="Print_Area_MI" localSheetId="9">E12.XLS!$A$1:$AC$53</definedName>
    <definedName name="Print_Area_MI" localSheetId="10">E14.XLS!$A$1:$O$42</definedName>
    <definedName name="Print_Area_MI" localSheetId="12">E16.XLS!$A$1:$Y$63</definedName>
    <definedName name="Print_Area_MI" localSheetId="13">E18YTD.XLS!$A$1:$O$65</definedName>
    <definedName name="Print_Area_MI" localSheetId="2">E2.XLS!$A$1:$S$38</definedName>
    <definedName name="Print_Area_MI" localSheetId="14">E20.XLS!$A$1:$K$73</definedName>
    <definedName name="Print_Area_MI" localSheetId="15">'E21.XLS '!$A$1:$I$46</definedName>
    <definedName name="Print_Area_MI" localSheetId="3">E3.XLS!$A$1:$U$46</definedName>
    <definedName name="Print_Area_MI" localSheetId="16">E31.XLS!$A$1:$S$52</definedName>
    <definedName name="Print_Area_MI" localSheetId="17">E36.XLS!$A$1:$E$82</definedName>
    <definedName name="Print_Area_MI" localSheetId="4">E4.XLS!$A$1:$U$61</definedName>
    <definedName name="Print_Area_MI" localSheetId="6">'E-6.XLS'!$A$1:$Q$66</definedName>
    <definedName name="Print_Area_MI" localSheetId="7">E8.XLS!$A$1:$O$50</definedName>
    <definedName name="Print_Area_MI" localSheetId="18">ELIST.XLS!$A$1:$D$52</definedName>
    <definedName name="_xlnm.Print_Titles" localSheetId="10">E14.XLS!$1:$12</definedName>
  </definedNames>
  <calcPr calcId="152511" fullCalcOnLoad="1"/>
</workbook>
</file>

<file path=xl/calcChain.xml><?xml version="1.0" encoding="utf-8"?>
<calcChain xmlns="http://schemas.openxmlformats.org/spreadsheetml/2006/main">
  <c r="F12" i="25" l="1"/>
  <c r="F13" i="25" s="1"/>
  <c r="F21" i="25" s="1"/>
  <c r="F20" i="25"/>
  <c r="F26" i="25"/>
  <c r="F27" i="25"/>
  <c r="F34" i="25"/>
  <c r="F35" i="25"/>
  <c r="D43" i="25"/>
  <c r="D44" i="25"/>
  <c r="D45" i="25"/>
  <c r="D46" i="25"/>
  <c r="D48" i="25"/>
  <c r="Q7" i="1"/>
  <c r="G19" i="1"/>
  <c r="G25" i="1" s="1"/>
  <c r="K19" i="1"/>
  <c r="O19" i="1" s="1"/>
  <c r="G20" i="1"/>
  <c r="K20" i="1"/>
  <c r="O20" i="1"/>
  <c r="S20" i="1" s="1"/>
  <c r="G21" i="1"/>
  <c r="K21" i="1"/>
  <c r="O21" i="1"/>
  <c r="S21" i="1" s="1"/>
  <c r="G22" i="1"/>
  <c r="K22" i="1"/>
  <c r="O22" i="1"/>
  <c r="S22" i="1"/>
  <c r="G23" i="1"/>
  <c r="K23" i="1"/>
  <c r="O23" i="1"/>
  <c r="S23" i="1" s="1"/>
  <c r="C25" i="1"/>
  <c r="E25" i="1"/>
  <c r="I25" i="1"/>
  <c r="M25" i="1"/>
  <c r="Q25" i="1"/>
  <c r="E30" i="1"/>
  <c r="G30" i="1"/>
  <c r="K30" i="1" s="1"/>
  <c r="E31" i="1"/>
  <c r="G31" i="1" s="1"/>
  <c r="K31" i="1" s="1"/>
  <c r="O31" i="1" s="1"/>
  <c r="S31" i="1"/>
  <c r="C32" i="1"/>
  <c r="G32" i="1" s="1"/>
  <c r="K32" i="1" s="1"/>
  <c r="O32" i="1" s="1"/>
  <c r="S32" i="1" s="1"/>
  <c r="E32" i="1"/>
  <c r="E33" i="1"/>
  <c r="G33" i="1"/>
  <c r="K33" i="1" s="1"/>
  <c r="O33" i="1" s="1"/>
  <c r="S33" i="1" s="1"/>
  <c r="G34" i="1"/>
  <c r="K34" i="1" s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/>
  <c r="O37" i="1"/>
  <c r="S37" i="1" s="1"/>
  <c r="I39" i="1"/>
  <c r="M39" i="1"/>
  <c r="Q39" i="1"/>
  <c r="Q45" i="1"/>
  <c r="S7" i="8"/>
  <c r="G15" i="8"/>
  <c r="K15" i="8"/>
  <c r="O15" i="8" s="1"/>
  <c r="G16" i="8"/>
  <c r="K16" i="8"/>
  <c r="O16" i="8" s="1"/>
  <c r="S16" i="8" s="1"/>
  <c r="G17" i="8"/>
  <c r="K17" i="8"/>
  <c r="O17" i="8"/>
  <c r="S17" i="8"/>
  <c r="G18" i="8"/>
  <c r="K18" i="8"/>
  <c r="O18" i="8" s="1"/>
  <c r="S18" i="8" s="1"/>
  <c r="G19" i="8"/>
  <c r="K19" i="8"/>
  <c r="O19" i="8" s="1"/>
  <c r="S19" i="8" s="1"/>
  <c r="G20" i="8"/>
  <c r="K20" i="8"/>
  <c r="O20" i="8" s="1"/>
  <c r="S20" i="8" s="1"/>
  <c r="G21" i="8"/>
  <c r="K21" i="8"/>
  <c r="O21" i="8"/>
  <c r="S21" i="8"/>
  <c r="G22" i="8"/>
  <c r="K22" i="8"/>
  <c r="O22" i="8" s="1"/>
  <c r="S22" i="8" s="1"/>
  <c r="G23" i="8"/>
  <c r="K23" i="8"/>
  <c r="O23" i="8" s="1"/>
  <c r="S23" i="8" s="1"/>
  <c r="G24" i="8"/>
  <c r="G31" i="8" s="1"/>
  <c r="K24" i="8"/>
  <c r="O24" i="8" s="1"/>
  <c r="S24" i="8" s="1"/>
  <c r="G25" i="8"/>
  <c r="K25" i="8"/>
  <c r="O25" i="8"/>
  <c r="S25" i="8"/>
  <c r="G26" i="8"/>
  <c r="K26" i="8"/>
  <c r="O26" i="8" s="1"/>
  <c r="S26" i="8" s="1"/>
  <c r="G27" i="8"/>
  <c r="K27" i="8"/>
  <c r="O27" i="8" s="1"/>
  <c r="S27" i="8" s="1"/>
  <c r="G28" i="8"/>
  <c r="K28" i="8"/>
  <c r="O28" i="8" s="1"/>
  <c r="S28" i="8" s="1"/>
  <c r="C31" i="8"/>
  <c r="E31" i="8"/>
  <c r="I31" i="8"/>
  <c r="M31" i="8"/>
  <c r="Q31" i="8"/>
  <c r="S35" i="8"/>
  <c r="S36" i="8"/>
  <c r="AC7" i="9"/>
  <c r="O16" i="9"/>
  <c r="O20" i="9" s="1"/>
  <c r="Y16" i="9"/>
  <c r="O18" i="9"/>
  <c r="Y18" i="9"/>
  <c r="AC18" i="9"/>
  <c r="K20" i="9"/>
  <c r="Q20" i="9"/>
  <c r="S20" i="9"/>
  <c r="U20" i="9"/>
  <c r="O26" i="9"/>
  <c r="AA26" i="9"/>
  <c r="AC26" i="9"/>
  <c r="O27" i="9"/>
  <c r="AA27" i="9" s="1"/>
  <c r="AC27" i="9" s="1"/>
  <c r="O28" i="9"/>
  <c r="AA28" i="9"/>
  <c r="AC28" i="9"/>
  <c r="O29" i="9"/>
  <c r="AA29" i="9"/>
  <c r="AC29" i="9"/>
  <c r="O30" i="9"/>
  <c r="AA30" i="9" s="1"/>
  <c r="AC30" i="9" s="1"/>
  <c r="O31" i="9"/>
  <c r="AA31" i="9"/>
  <c r="AC31" i="9"/>
  <c r="O32" i="9"/>
  <c r="AA32" i="9" s="1"/>
  <c r="AC32" i="9" s="1"/>
  <c r="O33" i="9"/>
  <c r="AA33" i="9"/>
  <c r="AC33" i="9"/>
  <c r="O34" i="9"/>
  <c r="AA34" i="9"/>
  <c r="AC34" i="9"/>
  <c r="O35" i="9"/>
  <c r="AA35" i="9"/>
  <c r="AC35" i="9" s="1"/>
  <c r="M36" i="9"/>
  <c r="O36" i="9"/>
  <c r="Q36" i="9"/>
  <c r="Q43" i="9" s="1"/>
  <c r="S36" i="9"/>
  <c r="S43" i="9" s="1"/>
  <c r="U36" i="9"/>
  <c r="U43" i="9" s="1"/>
  <c r="U46" i="9" s="1"/>
  <c r="AA36" i="9"/>
  <c r="AA43" i="9" s="1"/>
  <c r="AA46" i="9" s="1"/>
  <c r="O38" i="9"/>
  <c r="AA38" i="9"/>
  <c r="AC38" i="9"/>
  <c r="O40" i="9"/>
  <c r="O43" i="9" s="1"/>
  <c r="AA40" i="9"/>
  <c r="AC40" i="9"/>
  <c r="M43" i="9"/>
  <c r="M46" i="9" s="1"/>
  <c r="K46" i="9"/>
  <c r="AC50" i="9"/>
  <c r="O6" i="10"/>
  <c r="M21" i="10"/>
  <c r="M22" i="10"/>
  <c r="M23" i="10"/>
  <c r="M24" i="10"/>
  <c r="M40" i="10" s="1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7" i="2"/>
  <c r="S7" i="2"/>
  <c r="S36" i="2" s="1"/>
  <c r="A8" i="2"/>
  <c r="G15" i="2"/>
  <c r="G16" i="2"/>
  <c r="K16" i="2" s="1"/>
  <c r="O16" i="2" s="1"/>
  <c r="S16" i="2" s="1"/>
  <c r="G17" i="2"/>
  <c r="K17" i="2" s="1"/>
  <c r="O17" i="2" s="1"/>
  <c r="S17" i="2" s="1"/>
  <c r="G18" i="2"/>
  <c r="K18" i="2"/>
  <c r="O18" i="2" s="1"/>
  <c r="S18" i="2" s="1"/>
  <c r="G19" i="2"/>
  <c r="K19" i="2" s="1"/>
  <c r="O19" i="2" s="1"/>
  <c r="S19" i="2" s="1"/>
  <c r="G20" i="2"/>
  <c r="K20" i="2" s="1"/>
  <c r="O20" i="2" s="1"/>
  <c r="S20" i="2" s="1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 s="1"/>
  <c r="G25" i="2"/>
  <c r="K25" i="2" s="1"/>
  <c r="O25" i="2" s="1"/>
  <c r="S25" i="2" s="1"/>
  <c r="G26" i="2"/>
  <c r="K26" i="2" s="1"/>
  <c r="O26" i="2" s="1"/>
  <c r="S26" i="2" s="1"/>
  <c r="G27" i="2"/>
  <c r="K27" i="2" s="1"/>
  <c r="O27" i="2" s="1"/>
  <c r="S27" i="2" s="1"/>
  <c r="G28" i="2"/>
  <c r="K28" i="2" s="1"/>
  <c r="O28" i="2" s="1"/>
  <c r="S28" i="2" s="1"/>
  <c r="G29" i="2"/>
  <c r="K29" i="2" s="1"/>
  <c r="O29" i="2" s="1"/>
  <c r="S29" i="2"/>
  <c r="G30" i="2"/>
  <c r="K30" i="2" s="1"/>
  <c r="O30" i="2" s="1"/>
  <c r="S30" i="2" s="1"/>
  <c r="G31" i="2"/>
  <c r="K31" i="2" s="1"/>
  <c r="O31" i="2" s="1"/>
  <c r="S31" i="2" s="1"/>
  <c r="G32" i="2"/>
  <c r="K32" i="2"/>
  <c r="O32" i="2"/>
  <c r="S32" i="2" s="1"/>
  <c r="C34" i="2"/>
  <c r="E34" i="2"/>
  <c r="I34" i="2"/>
  <c r="M34" i="2"/>
  <c r="Q34" i="2"/>
  <c r="S37" i="2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I38" i="23" s="1"/>
  <c r="AC20" i="23"/>
  <c r="I21" i="23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 s="1"/>
  <c r="U43" i="22"/>
  <c r="U44" i="22"/>
  <c r="S7" i="18"/>
  <c r="S14" i="18"/>
  <c r="S15" i="18"/>
  <c r="S16" i="18"/>
  <c r="E17" i="18"/>
  <c r="E23" i="18" s="1"/>
  <c r="E37" i="18" s="1"/>
  <c r="S18" i="18"/>
  <c r="S25" i="18" s="1"/>
  <c r="S19" i="18"/>
  <c r="S20" i="18"/>
  <c r="S21" i="18"/>
  <c r="S22" i="18"/>
  <c r="G23" i="18"/>
  <c r="G37" i="18" s="1"/>
  <c r="I23" i="18"/>
  <c r="I37" i="18" s="1"/>
  <c r="K23" i="18"/>
  <c r="M23" i="18"/>
  <c r="O23" i="18"/>
  <c r="E25" i="18"/>
  <c r="S30" i="18"/>
  <c r="S33" i="18" s="1"/>
  <c r="S31" i="18"/>
  <c r="S32" i="18"/>
  <c r="E33" i="18"/>
  <c r="G33" i="18"/>
  <c r="I33" i="18"/>
  <c r="K33" i="18"/>
  <c r="M33" i="18"/>
  <c r="O33" i="18"/>
  <c r="O37" i="18" s="1"/>
  <c r="K37" i="18"/>
  <c r="M37" i="18"/>
  <c r="S39" i="18"/>
  <c r="S40" i="18"/>
  <c r="S41" i="18"/>
  <c r="S42" i="18"/>
  <c r="S48" i="18"/>
  <c r="E8" i="16"/>
  <c r="E35" i="16"/>
  <c r="E44" i="16"/>
  <c r="E68" i="16"/>
  <c r="E80" i="16"/>
  <c r="A5" i="4"/>
  <c r="A7" i="4"/>
  <c r="U7" i="4"/>
  <c r="A8" i="4"/>
  <c r="C18" i="4"/>
  <c r="E18" i="4"/>
  <c r="K18" i="4"/>
  <c r="K28" i="4" s="1"/>
  <c r="M18" i="4"/>
  <c r="K19" i="4"/>
  <c r="M19" i="4"/>
  <c r="O19" i="4"/>
  <c r="O28" i="4" s="1"/>
  <c r="S19" i="4"/>
  <c r="S20" i="4"/>
  <c r="E21" i="4"/>
  <c r="K21" i="4"/>
  <c r="M21" i="4"/>
  <c r="K22" i="4"/>
  <c r="M22" i="4"/>
  <c r="S22" i="4"/>
  <c r="K23" i="4"/>
  <c r="S23" i="4" s="1"/>
  <c r="S24" i="4"/>
  <c r="S25" i="4"/>
  <c r="S26" i="4"/>
  <c r="S27" i="4"/>
  <c r="C28" i="4"/>
  <c r="E28" i="4"/>
  <c r="G28" i="4"/>
  <c r="I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35" i="19" s="1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65" i="21" s="1"/>
  <c r="Q14" i="21"/>
  <c r="Q15" i="21"/>
  <c r="Q16" i="21"/>
  <c r="Q17" i="21"/>
  <c r="Q18" i="21"/>
  <c r="C19" i="21"/>
  <c r="E19" i="21"/>
  <c r="Q19" i="21" s="1"/>
  <c r="Q23" i="21" s="1"/>
  <c r="G19" i="21"/>
  <c r="I19" i="21"/>
  <c r="I23" i="21" s="1"/>
  <c r="K19" i="21"/>
  <c r="M19" i="21"/>
  <c r="O19" i="21"/>
  <c r="Q20" i="21"/>
  <c r="C23" i="21"/>
  <c r="E23" i="21"/>
  <c r="G23" i="21"/>
  <c r="K23" i="21"/>
  <c r="M23" i="21"/>
  <c r="O23" i="21"/>
  <c r="E46" i="21"/>
  <c r="M62" i="21"/>
  <c r="O62" i="21"/>
  <c r="Q62" i="21"/>
  <c r="M7" i="7"/>
  <c r="M18" i="7"/>
  <c r="M30" i="7" s="1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4" i="17"/>
  <c r="S19" i="1" l="1"/>
  <c r="S25" i="1" s="1"/>
  <c r="O25" i="1"/>
  <c r="O30" i="1"/>
  <c r="K39" i="1"/>
  <c r="O31" i="8"/>
  <c r="S15" i="8"/>
  <c r="S31" i="8" s="1"/>
  <c r="O46" i="9"/>
  <c r="S46" i="9"/>
  <c r="M28" i="4"/>
  <c r="K25" i="1"/>
  <c r="C39" i="1"/>
  <c r="S21" i="4"/>
  <c r="S18" i="4"/>
  <c r="S28" i="4" s="1"/>
  <c r="K15" i="2"/>
  <c r="G34" i="2"/>
  <c r="AC36" i="9"/>
  <c r="AC43" i="9" s="1"/>
  <c r="K31" i="8"/>
  <c r="G39" i="1"/>
  <c r="AC16" i="9"/>
  <c r="AC20" i="9" s="1"/>
  <c r="Y20" i="9"/>
  <c r="Y46" i="9" s="1"/>
  <c r="S17" i="18"/>
  <c r="S23" i="18" s="1"/>
  <c r="S37" i="18" s="1"/>
  <c r="K68" i="13"/>
  <c r="M35" i="20"/>
  <c r="Q46" i="9"/>
  <c r="E39" i="1"/>
  <c r="O15" i="2" l="1"/>
  <c r="K34" i="2"/>
  <c r="O39" i="1"/>
  <c r="S30" i="1"/>
  <c r="S39" i="1" s="1"/>
  <c r="AC46" i="9"/>
  <c r="S15" i="2" l="1"/>
  <c r="S34" i="2" s="1"/>
  <c r="O34" i="2"/>
</calcChain>
</file>

<file path=xl/comments1.xml><?xml version="1.0" encoding="utf-8"?>
<comments xmlns="http://schemas.openxmlformats.org/spreadsheetml/2006/main">
  <authors>
    <author>Rosalyn Lum</author>
  </authors>
  <commentList>
    <comment ref="C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$1,180,611 IN E-SCHED.  NOT TOPSIDE TO HYPERION IN DEC 1999 - COMPARED HYPERION TO MSA  (FOR DIFF - SEE HIGHBRIDGE.)</t>
        </r>
      </text>
    </comment>
    <comment ref="E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SALE OF PRINCIPAL.</t>
        </r>
      </text>
    </comment>
    <comment ref="K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JAN 2000: DISPOSAL OF ASSETS RELATED TO FV $300,389.
$79,985 NOV &amp; DEC 1999 SALE OF STARTECH.</t>
        </r>
      </text>
    </comment>
    <comment ref="M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ADJ.</t>
        </r>
      </text>
    </comment>
    <comment ref="O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</t>
        </r>
        <r>
          <rPr>
            <u/>
            <sz val="8"/>
            <color indexed="81"/>
            <rFont val="Tahoma"/>
            <family val="2"/>
          </rPr>
          <t xml:space="preserve">CHECK WITH JUANITA:
</t>
        </r>
        <r>
          <rPr>
            <sz val="8"/>
            <color indexed="81"/>
            <rFont val="Tahoma"/>
            <family val="2"/>
          </rPr>
          <t>CORRECT FLOWTHRU OF $706,379.56 - RECLASS OR UNREALIZED?
RVS JMR06 $23,480 - RECLASS OR INCOME?</t>
        </r>
      </text>
    </comment>
    <comment ref="C20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$304,713 IN E-SCHED.  NOT TOP-SIDE TO HYPERION IN DEC 99 - COMPARED HYPERION TO MSA. (FOR DIFF- SEE STARTECH.)</t>
        </r>
      </text>
    </comment>
    <comment ref="K21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$(363,768.06) REDUCTION OF PRINCIPAL?</t>
        </r>
      </text>
    </comment>
    <comment ref="M22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</t>
        </r>
      </text>
    </comment>
  </commentList>
</comments>
</file>

<file path=xl/sharedStrings.xml><?xml version="1.0" encoding="utf-8"?>
<sst xmlns="http://schemas.openxmlformats.org/spreadsheetml/2006/main" count="1041" uniqueCount="536">
  <si>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</si>
  <si>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</si>
  <si>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</si>
  <si>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</si>
  <si>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</si>
  <si>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</si>
  <si>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</si>
  <si>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</si>
  <si>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</si>
  <si>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</si>
  <si>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</si>
  <si>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</si>
  <si>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</si>
  <si>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</si>
  <si>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</si>
  <si>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</si>
  <si>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</si>
  <si>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</si>
  <si>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</si>
  <si>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</si>
  <si>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</si>
  <si>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</si>
  <si>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</si>
  <si>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</si>
  <si>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</si>
  <si>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</si>
  <si>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</si>
  <si>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</si>
  <si>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</si>
  <si>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</si>
  <si>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</si>
  <si>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</si>
  <si>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</si>
  <si>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</si>
  <si>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</si>
  <si>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</si>
  <si>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</si>
  <si>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</si>
  <si>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</si>
  <si>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</si>
  <si>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</si>
  <si>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</si>
  <si>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</si>
  <si>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</si>
  <si>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</si>
  <si>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</si>
  <si>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</si>
  <si>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</si>
  <si>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</si>
  <si>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</si>
  <si>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</si>
  <si>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</si>
  <si>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</si>
  <si>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</si>
  <si>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</si>
  <si>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</si>
  <si>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</si>
  <si>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</si>
  <si>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</si>
  <si>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</si>
  <si>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</si>
  <si>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</si>
  <si>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</si>
  <si>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</si>
  <si>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</si>
  <si>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</si>
  <si>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</si>
  <si>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</si>
  <si>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</si>
  <si>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</si>
  <si>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</si>
  <si>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</si>
  <si>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</si>
  <si>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</si>
  <si>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</si>
  <si>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</si>
  <si>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</si>
  <si>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</si>
  <si>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</si>
  <si>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</si>
  <si>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</si>
  <si>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</si>
  <si>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</si>
  <si>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</si>
  <si>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</si>
  <si>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</si>
  <si>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</si>
  <si>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</si>
  <si>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</si>
  <si>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</si>
  <si>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</si>
  <si>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</si>
  <si>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</si>
  <si>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</si>
  <si>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</si>
  <si>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</si>
  <si>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</si>
  <si>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</si>
  <si>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</si>
  <si>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</si>
  <si>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</si>
  <si>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</si>
  <si>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</si>
  <si>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</si>
  <si>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</si>
  <si>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</si>
  <si>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</si>
  <si>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</si>
  <si>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</si>
  <si>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</si>
  <si>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</si>
  <si>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</si>
  <si>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</si>
  <si>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</si>
  <si>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</si>
  <si>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</si>
  <si>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</si>
  <si>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</si>
  <si>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</si>
  <si>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</si>
  <si>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</si>
  <si>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</si>
  <si>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</si>
  <si>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</si>
  <si>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</si>
  <si>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</si>
  <si>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</si>
  <si>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</si>
  <si>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</si>
  <si>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</si>
  <si>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</si>
  <si>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</si>
  <si>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</si>
  <si>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</si>
  <si>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</si>
  <si>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</si>
  <si>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</si>
  <si>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</si>
  <si>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</si>
  <si>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</si>
  <si>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</si>
  <si>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</si>
  <si>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</si>
  <si>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</si>
  <si>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</si>
  <si>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</si>
  <si>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</si>
  <si>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</si>
  <si>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</si>
  <si>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</si>
  <si>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</si>
  <si>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</si>
  <si>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</si>
  <si>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</si>
  <si>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</si>
  <si>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</si>
  <si>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</si>
  <si>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</si>
  <si>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</si>
  <si>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</si>
  <si>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</si>
  <si>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</si>
  <si>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</si>
  <si>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</si>
  <si>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</si>
  <si>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</si>
  <si>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</si>
  <si>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</si>
  <si>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</si>
  <si>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</si>
  <si>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</si>
  <si>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</si>
  <si>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</si>
  <si>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</si>
  <si>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</si>
  <si>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</si>
  <si>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</si>
  <si>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</si>
  <si>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</si>
  <si>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</si>
  <si>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</si>
  <si>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</si>
  <si>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</si>
  <si>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</si>
  <si>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</si>
  <si>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</si>
  <si>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</si>
  <si>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</si>
  <si>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</si>
  <si>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</si>
  <si>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</si>
  <si>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</si>
  <si>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</si>
  <si>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</si>
  <si>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</si>
  <si>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</si>
  <si>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</si>
  <si>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</si>
  <si>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</si>
  <si>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</si>
  <si>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</si>
  <si>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</si>
  <si>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</si>
  <si>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</si>
  <si>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</si>
  <si>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</si>
  <si>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</si>
  <si>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</si>
  <si>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</si>
  <si>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</si>
  <si>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</si>
  <si>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</si>
  <si>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</si>
  <si>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</si>
  <si>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</si>
  <si>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</si>
  <si>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</si>
  <si>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</si>
  <si>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</si>
  <si>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</si>
  <si>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</si>
  <si>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</si>
  <si>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</si>
  <si>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</si>
  <si>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</si>
  <si>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</si>
  <si>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</si>
  <si>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</si>
  <si>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</si>
  <si>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</si>
  <si>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</si>
  <si>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</si>
  <si>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</si>
  <si>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</si>
  <si>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</si>
  <si>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</si>
  <si>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</si>
  <si>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</si>
  <si>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</si>
  <si>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</si>
  <si>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</si>
  <si>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</si>
  <si>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</si>
  <si>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</si>
  <si>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</si>
  <si>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</si>
  <si>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</si>
  <si>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</si>
  <si>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</si>
  <si>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</si>
  <si>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</si>
  <si>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</si>
  <si>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</si>
  <si>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</si>
  <si>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</si>
  <si>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</si>
  <si>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</si>
  <si>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</si>
  <si>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</si>
  <si>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</si>
  <si>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</si>
  <si>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</si>
  <si>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</si>
  <si>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</si>
  <si>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</si>
  <si>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</si>
  <si>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</si>
  <si>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</si>
  <si>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</si>
  <si>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</si>
  <si>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</si>
  <si>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</si>
  <si>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</si>
  <si>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</si>
  <si>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</si>
  <si>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</si>
  <si>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</si>
  <si>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</si>
  <si>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</si>
  <si>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</si>
  <si>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</si>
  <si>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</si>
  <si>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</si>
  <si>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</si>
  <si>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</si>
  <si>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</si>
  <si>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</si>
  <si>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</si>
  <si>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</si>
  <si>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</si>
  <si>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</si>
  <si>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</si>
  <si>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</si>
  <si>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</si>
  <si>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</si>
  <si>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</si>
  <si>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</si>
  <si>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</si>
  <si>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</si>
  <si>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</si>
  <si>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</si>
  <si>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</si>
  <si>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</si>
  <si>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</si>
  <si>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</si>
  <si>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</si>
  <si>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</si>
  <si>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</si>
  <si>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</si>
  <si>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</si>
  <si>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</si>
  <si>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</si>
  <si>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</si>
  <si>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</si>
  <si>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</si>
  <si>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</si>
  <si>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</si>
  <si>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</si>
  <si>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</si>
  <si>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</si>
  <si>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</si>
  <si>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</si>
  <si>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</si>
  <si>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</si>
  <si>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</si>
  <si>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</si>
  <si>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</si>
  <si>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</si>
  <si>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</si>
  <si>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</si>
  <si>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</si>
  <si>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</si>
  <si>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</si>
  <si>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</si>
  <si>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</si>
  <si>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</si>
  <si>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</si>
  <si>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</si>
  <si>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</si>
  <si>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</si>
  <si>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</si>
  <si>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</si>
  <si>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</si>
  <si>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</si>
  <si>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</si>
  <si>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</si>
  <si>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</si>
  <si>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</si>
  <si>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</si>
  <si>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</si>
  <si>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</si>
  <si>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</si>
  <si>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</si>
  <si>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</si>
  <si>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</si>
  <si>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</si>
  <si>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</si>
  <si>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</si>
  <si>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</si>
  <si>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</si>
  <si>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</si>
  <si>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</si>
  <si>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</si>
  <si>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</si>
  <si>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</si>
  <si>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</si>
  <si>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</si>
  <si>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</si>
  <si>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</si>
  <si>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</si>
  <si>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</si>
  <si>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</si>
  <si>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</si>
  <si>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</si>
  <si>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</si>
  <si>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</si>
  <si>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</si>
  <si>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</si>
  <si>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</si>
  <si>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</si>
  <si>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</si>
  <si>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</si>
  <si>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</si>
  <si>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</si>
  <si>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</si>
  <si>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</si>
  <si>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</si>
  <si>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</si>
  <si>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</si>
  <si>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</si>
  <si>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</si>
  <si>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</si>
  <si>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</si>
  <si>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</si>
  <si>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</si>
  <si>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</si>
  <si>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</si>
  <si>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</si>
  <si>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</si>
  <si>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</si>
  <si>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</si>
  <si>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</si>
  <si>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</si>
  <si>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</si>
  <si>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</si>
  <si>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</si>
  <si>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</si>
  <si>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</si>
  <si>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</si>
  <si>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</si>
  <si>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</si>
  <si>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</si>
  <si>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</si>
  <si>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</si>
  <si>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</si>
  <si>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</si>
  <si>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</si>
  <si>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</si>
  <si>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</si>
  <si>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</si>
  <si>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</si>
  <si>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</si>
  <si>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</si>
  <si>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</si>
  <si>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</si>
  <si>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</si>
  <si>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</si>
  <si>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</si>
  <si>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</si>
  <si>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</si>
  <si>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</si>
  <si>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</si>
  <si>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</si>
  <si>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</si>
  <si>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</si>
  <si>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</si>
  <si>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</si>
  <si>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</si>
  <si>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</si>
  <si>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</si>
  <si>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</si>
  <si>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</si>
  <si>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</si>
  <si>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FOR THE 3 MONTHS ENDED 3-31-2000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</si>
  <si>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</si>
  <si>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</si>
  <si>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</si>
  <si>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</si>
  <si>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</si>
  <si>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</si>
  <si>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</si>
  <si>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</si>
  <si>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</si>
  <si>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</si>
  <si>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</si>
  <si>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</si>
  <si>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</si>
  <si>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</si>
  <si>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</si>
  <si>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</si>
  <si>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</si>
  <si>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</si>
  <si>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</si>
  <si>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</si>
  <si>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</si>
  <si>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</si>
  <si>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</si>
  <si>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</si>
  <si>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</si>
  <si>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</si>
  <si>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</si>
  <si>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</si>
  <si>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</si>
  <si>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</si>
  <si>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</si>
  <si>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</si>
  <si>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</si>
  <si>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</si>
  <si>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</si>
  <si>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</si>
  <si>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</si>
  <si>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</si>
  <si>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PREPARED BY:  ROSALYN LUM</t>
  </si>
  <si>
    <t>EXTENSION: 713-853-7961</t>
  </si>
  <si>
    <t>COMPANY # 46L</t>
  </si>
  <si>
    <t>COMPANY NAME:  SUNDANCE ECT CANADA ACCOUNTING ENTITY</t>
  </si>
  <si>
    <t>N/A</t>
  </si>
  <si>
    <t>RECLASS '99 NI</t>
  </si>
  <si>
    <t>46H</t>
  </si>
  <si>
    <t>FOR THE YEAR ENDED 3-31-2000</t>
  </si>
  <si>
    <t>PREPARED BY:  LAYNIE EAST</t>
  </si>
  <si>
    <t>EXTENSION:  3-3131</t>
  </si>
  <si>
    <t>Rec from Cypress Sale (1430-999-0000)</t>
  </si>
  <si>
    <t>Rec from Zargon Sale (1430-999-0000)</t>
  </si>
  <si>
    <t>Rec from Startech Sale (1430-999-0000)</t>
  </si>
  <si>
    <t>Rec from Highridge Sale (1430-999-0000)</t>
  </si>
  <si>
    <t>Account Reconciliation</t>
  </si>
  <si>
    <t>46L-1430-999-0000</t>
  </si>
  <si>
    <t>Balance</t>
  </si>
  <si>
    <t>Reverse Proceeds Startech</t>
  </si>
  <si>
    <t>Sale of Startech</t>
  </si>
  <si>
    <t>Sale Proceeds Startech</t>
  </si>
  <si>
    <t>Record Sale Talisman (Highridge)</t>
  </si>
  <si>
    <t>Release funds to Parent (Highridge)</t>
  </si>
  <si>
    <t>1460-413-0000-9</t>
  </si>
  <si>
    <t>Sale of Talisman (Highridge)</t>
  </si>
  <si>
    <t>Proceeds from Zargon</t>
  </si>
  <si>
    <t>Cypress Sale</t>
  </si>
  <si>
    <t>Proceeds from Zargon Sale</t>
  </si>
  <si>
    <t>Revise Jan Zargon Sale</t>
  </si>
  <si>
    <t>Release funds to Parent (Startech)</t>
  </si>
  <si>
    <t>Release funds to Parent (Zargon)</t>
  </si>
  <si>
    <t>Nov &amp; Dec Sale of Startech</t>
  </si>
  <si>
    <t>Reverse JMR06 (Startech)</t>
  </si>
  <si>
    <t>Net Activity by Asset</t>
  </si>
  <si>
    <t>Zargon</t>
  </si>
  <si>
    <t>Cypress</t>
  </si>
  <si>
    <t>Startech</t>
  </si>
  <si>
    <t>Highridge</t>
  </si>
  <si>
    <t>COMPLETED</t>
  </si>
  <si>
    <t>Net Income, rolled to Parent annually</t>
  </si>
  <si>
    <t>FOR THE 6 MONTHS ENDED 6-30-2000</t>
  </si>
  <si>
    <t>PREPARED BY:  Laynie East</t>
  </si>
  <si>
    <t>Beau Canada Warrants (1240-253)</t>
  </si>
  <si>
    <t>Zargon Shares (1240-250)</t>
  </si>
  <si>
    <t>Zargon Warrants (1240-251)</t>
  </si>
  <si>
    <t>Highridge Exploration Investment (1240-1HG)</t>
  </si>
  <si>
    <t>Startech Investment (1240-1ST)</t>
  </si>
  <si>
    <t>LAYNIE EAST</t>
  </si>
  <si>
    <t>Pending cash receipt from sale</t>
  </si>
  <si>
    <t>FOR THE 9 MONTHS ENDED 09/30/00</t>
  </si>
  <si>
    <t>Rec from Cypress Sale (20029200)</t>
  </si>
  <si>
    <t>Proceeds from Cypress Sale (Aug &amp; Sep)</t>
  </si>
  <si>
    <t>SAP Acct.  20029200</t>
  </si>
  <si>
    <t>Cypress Investment (24091000, PC 12107)</t>
  </si>
  <si>
    <t>For the period ending: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</si>
</sst>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</numFmts>
  <fonts count="46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6">
    <xf numFmtId="164" fontId="0" fillId="0" borderId="0"/>
    <xf numFmtId="43" fontId="44" fillId="0" borderId="0" applyFont="0" applyFill="0" applyBorder="0" applyAlignment="0" applyProtection="0"/>
    <xf numFmtId="0" fontId="44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8" applyNumberFormat="1" applyFont="1" applyAlignment="1" applyProtection="1">
      <alignment horizontal="left"/>
    </xf>
    <xf numFmtId="37" fontId="2" fillId="0" borderId="0" xfId="8" applyNumberFormat="1" applyFont="1"/>
    <xf numFmtId="37" fontId="3" fillId="0" borderId="0" xfId="8" applyNumberFormat="1" applyFont="1" applyAlignment="1" applyProtection="1">
      <alignment horizontal="left"/>
      <protection locked="0"/>
    </xf>
    <xf numFmtId="37" fontId="3" fillId="0" borderId="0" xfId="8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8" applyNumberFormat="1" applyFont="1" applyAlignment="1" applyProtection="1">
      <alignment horizontal="center"/>
    </xf>
    <xf numFmtId="37" fontId="2" fillId="0" borderId="1" xfId="8" applyNumberFormat="1" applyFont="1" applyBorder="1"/>
    <xf numFmtId="37" fontId="2" fillId="0" borderId="2" xfId="8" applyNumberFormat="1" applyFont="1" applyBorder="1" applyAlignment="1" applyProtection="1">
      <alignment horizontal="center"/>
    </xf>
    <xf numFmtId="37" fontId="2" fillId="0" borderId="0" xfId="8" applyNumberFormat="1" applyFont="1" applyBorder="1"/>
    <xf numFmtId="37" fontId="2" fillId="0" borderId="0" xfId="8" applyNumberFormat="1" applyFont="1" applyBorder="1" applyAlignment="1" applyProtection="1">
      <alignment horizontal="center"/>
    </xf>
    <xf numFmtId="37" fontId="2" fillId="0" borderId="0" xfId="8" applyNumberFormat="1" applyFont="1" applyBorder="1" applyAlignment="1">
      <alignment horizontal="center"/>
    </xf>
    <xf numFmtId="37" fontId="2" fillId="0" borderId="0" xfId="8" applyNumberFormat="1" applyFont="1" applyBorder="1" applyAlignment="1"/>
    <xf numFmtId="37" fontId="2" fillId="0" borderId="3" xfId="8" applyNumberFormat="1" applyFont="1" applyBorder="1" applyAlignment="1" applyProtection="1">
      <alignment horizontal="center"/>
    </xf>
    <xf numFmtId="37" fontId="2" fillId="0" borderId="4" xfId="8" applyNumberFormat="1" applyFont="1" applyBorder="1"/>
    <xf numFmtId="37" fontId="2" fillId="0" borderId="5" xfId="8" applyNumberFormat="1" applyFont="1" applyBorder="1"/>
    <xf numFmtId="37" fontId="2" fillId="0" borderId="5" xfId="8" applyNumberFormat="1" applyFont="1" applyBorder="1" applyAlignment="1" applyProtection="1">
      <alignment horizontal="center"/>
    </xf>
    <xf numFmtId="37" fontId="2" fillId="0" borderId="6" xfId="8" applyNumberFormat="1" applyFont="1" applyBorder="1" applyAlignment="1" applyProtection="1">
      <alignment horizontal="center"/>
    </xf>
    <xf numFmtId="37" fontId="3" fillId="0" borderId="7" xfId="8" applyNumberFormat="1" applyFont="1" applyBorder="1" applyProtection="1">
      <protection locked="0"/>
    </xf>
    <xf numFmtId="37" fontId="2" fillId="0" borderId="0" xfId="8" quotePrefix="1" applyNumberFormat="1" applyFont="1" applyAlignment="1" applyProtection="1">
      <alignment horizontal="fill"/>
    </xf>
    <xf numFmtId="37" fontId="2" fillId="0" borderId="0" xfId="8" applyNumberFormat="1" applyFont="1" applyAlignment="1" applyProtection="1">
      <alignment horizontal="right"/>
    </xf>
    <xf numFmtId="37" fontId="2" fillId="0" borderId="5" xfId="8" applyNumberFormat="1" applyFont="1" applyBorder="1" applyProtection="1"/>
    <xf numFmtId="37" fontId="4" fillId="0" borderId="0" xfId="8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2" applyNumberFormat="1" applyFont="1" applyAlignment="1" applyProtection="1">
      <alignment horizontal="left"/>
    </xf>
    <xf numFmtId="37" fontId="2" fillId="0" borderId="0" xfId="12" applyNumberFormat="1" applyFont="1" applyProtection="1"/>
    <xf numFmtId="37" fontId="2" fillId="0" borderId="0" xfId="12" applyNumberFormat="1" applyFont="1"/>
    <xf numFmtId="37" fontId="3" fillId="0" borderId="0" xfId="12" applyNumberFormat="1" applyFont="1" applyAlignment="1" applyProtection="1">
      <alignment horizontal="left"/>
      <protection locked="0"/>
    </xf>
    <xf numFmtId="37" fontId="3" fillId="0" borderId="0" xfId="12" applyNumberFormat="1" applyFont="1" applyProtection="1">
      <protection locked="0"/>
    </xf>
    <xf numFmtId="37" fontId="4" fillId="0" borderId="0" xfId="12" applyNumberFormat="1" applyFont="1" applyAlignment="1" applyProtection="1">
      <alignment horizontal="left"/>
    </xf>
    <xf numFmtId="37" fontId="1" fillId="0" borderId="0" xfId="12" applyNumberFormat="1"/>
    <xf numFmtId="37" fontId="6" fillId="0" borderId="8" xfId="12" applyNumberFormat="1" applyFont="1" applyBorder="1" applyProtection="1"/>
    <xf numFmtId="37" fontId="6" fillId="0" borderId="1" xfId="12" applyNumberFormat="1" applyFont="1" applyBorder="1" applyProtection="1"/>
    <xf numFmtId="37" fontId="6" fillId="0" borderId="1" xfId="12" applyNumberFormat="1" applyFont="1" applyBorder="1" applyAlignment="1" applyProtection="1">
      <alignment horizontal="center"/>
    </xf>
    <xf numFmtId="37" fontId="6" fillId="0" borderId="9" xfId="12" applyNumberFormat="1" applyFont="1" applyBorder="1" applyProtection="1"/>
    <xf numFmtId="37" fontId="6" fillId="0" borderId="2" xfId="12" applyNumberFormat="1" applyFont="1" applyBorder="1" applyAlignment="1" applyProtection="1">
      <alignment horizontal="center"/>
    </xf>
    <xf numFmtId="37" fontId="6" fillId="0" borderId="0" xfId="12" applyNumberFormat="1" applyFont="1" applyBorder="1" applyProtection="1"/>
    <xf numFmtId="37" fontId="6" fillId="0" borderId="0" xfId="12" applyNumberFormat="1" applyFont="1" applyBorder="1" applyAlignment="1" applyProtection="1">
      <alignment horizontal="center"/>
    </xf>
    <xf numFmtId="37" fontId="6" fillId="0" borderId="3" xfId="12" applyNumberFormat="1" applyFont="1" applyBorder="1" applyProtection="1"/>
    <xf numFmtId="37" fontId="6" fillId="0" borderId="4" xfId="12" applyNumberFormat="1" applyFont="1" applyBorder="1" applyProtection="1"/>
    <xf numFmtId="37" fontId="6" fillId="0" borderId="5" xfId="12" applyNumberFormat="1" applyFont="1" applyBorder="1" applyProtection="1"/>
    <xf numFmtId="37" fontId="6" fillId="0" borderId="5" xfId="12" applyNumberFormat="1" applyFont="1" applyBorder="1" applyAlignment="1" applyProtection="1">
      <alignment horizontal="center"/>
    </xf>
    <xf numFmtId="37" fontId="6" fillId="0" borderId="6" xfId="12" applyNumberFormat="1" applyFont="1" applyBorder="1" applyAlignment="1" applyProtection="1">
      <alignment horizontal="center"/>
    </xf>
    <xf numFmtId="37" fontId="2" fillId="0" borderId="0" xfId="12" quotePrefix="1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alignment horizontal="fill"/>
      <protection locked="0"/>
    </xf>
    <xf numFmtId="37" fontId="2" fillId="0" borderId="7" xfId="12" applyNumberFormat="1" applyFont="1" applyBorder="1" applyProtection="1"/>
    <xf numFmtId="37" fontId="3" fillId="0" borderId="0" xfId="12" applyNumberFormat="1" applyFont="1" applyAlignment="1" applyProtection="1">
      <alignment horizontal="fill"/>
      <protection locked="0"/>
    </xf>
    <xf numFmtId="37" fontId="2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right"/>
    </xf>
    <xf numFmtId="37" fontId="2" fillId="0" borderId="5" xfId="12" applyNumberFormat="1" applyFont="1" applyBorder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1" fillId="0" borderId="0" xfId="13" applyNumberFormat="1"/>
    <xf numFmtId="37" fontId="2" fillId="0" borderId="0" xfId="13" applyNumberFormat="1" applyFont="1"/>
    <xf numFmtId="37" fontId="3" fillId="0" borderId="0" xfId="13" applyNumberFormat="1" applyFont="1" applyAlignment="1" applyProtection="1">
      <alignment horizontal="left"/>
      <protection locked="0"/>
    </xf>
    <xf numFmtId="37" fontId="4" fillId="0" borderId="0" xfId="13" applyNumberFormat="1" applyFont="1" applyAlignment="1" applyProtection="1">
      <alignment horizontal="left"/>
    </xf>
    <xf numFmtId="37" fontId="2" fillId="0" borderId="8" xfId="13" applyNumberFormat="1" applyFont="1" applyBorder="1" applyProtection="1"/>
    <xf numFmtId="37" fontId="2" fillId="0" borderId="1" xfId="13" applyNumberFormat="1" applyFont="1" applyBorder="1" applyProtection="1"/>
    <xf numFmtId="37" fontId="1" fillId="0" borderId="1" xfId="13" applyNumberFormat="1" applyBorder="1"/>
    <xf numFmtId="37" fontId="2" fillId="0" borderId="9" xfId="13" applyNumberFormat="1" applyFont="1" applyBorder="1" applyProtection="1"/>
    <xf numFmtId="37" fontId="2" fillId="0" borderId="2" xfId="13" applyNumberFormat="1" applyFont="1" applyBorder="1" applyProtection="1"/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1" fillId="0" borderId="0" xfId="13" applyNumberFormat="1" applyBorder="1"/>
    <xf numFmtId="37" fontId="2" fillId="0" borderId="3" xfId="13" applyNumberFormat="1" applyFont="1" applyBorder="1" applyAlignment="1" applyProtection="1">
      <alignment horizontal="center"/>
    </xf>
    <xf numFmtId="37" fontId="2" fillId="0" borderId="2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1" fillId="0" borderId="5" xfId="13" applyNumberFormat="1" applyBorder="1"/>
    <xf numFmtId="37" fontId="2" fillId="0" borderId="6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Protection="1"/>
    <xf numFmtId="37" fontId="3" fillId="0" borderId="7" xfId="13" applyNumberFormat="1" applyFont="1" applyBorder="1" applyProtection="1">
      <protection locked="0"/>
    </xf>
    <xf numFmtId="37" fontId="2" fillId="0" borderId="0" xfId="13" applyNumberFormat="1" applyFont="1" applyAlignment="1" applyProtection="1">
      <alignment horizontal="fill"/>
    </xf>
    <xf numFmtId="37" fontId="3" fillId="0" borderId="0" xfId="13" applyNumberFormat="1" applyFont="1" applyAlignment="1" applyProtection="1">
      <alignment horizontal="fill"/>
      <protection locked="0"/>
    </xf>
    <xf numFmtId="37" fontId="2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center"/>
    </xf>
    <xf numFmtId="37" fontId="7" fillId="0" borderId="0" xfId="13" applyNumberFormat="1" applyFont="1"/>
    <xf numFmtId="37" fontId="1" fillId="0" borderId="0" xfId="13" applyNumberFormat="1" applyAlignment="1">
      <alignment horizontal="right"/>
    </xf>
    <xf numFmtId="37" fontId="8" fillId="0" borderId="0" xfId="13" applyNumberFormat="1" applyFont="1" applyAlignment="1" applyProtection="1">
      <alignment horizontal="left"/>
    </xf>
    <xf numFmtId="37" fontId="1" fillId="0" borderId="7" xfId="13" applyNumberFormat="1" applyBorder="1"/>
    <xf numFmtId="37" fontId="3" fillId="0" borderId="0" xfId="13" applyNumberFormat="1" applyFont="1" applyProtection="1">
      <protection locked="0"/>
    </xf>
    <xf numFmtId="37" fontId="2" fillId="0" borderId="0" xfId="14" applyNumberFormat="1" applyFont="1" applyProtection="1"/>
    <xf numFmtId="37" fontId="2" fillId="0" borderId="0" xfId="15" applyNumberFormat="1" applyFont="1" applyAlignment="1" applyProtection="1">
      <alignment horizontal="left"/>
    </xf>
    <xf numFmtId="37" fontId="2" fillId="0" borderId="0" xfId="15" applyNumberFormat="1" applyFont="1" applyProtection="1"/>
    <xf numFmtId="37" fontId="2" fillId="0" borderId="0" xfId="15" applyNumberFormat="1" applyFont="1"/>
    <xf numFmtId="37" fontId="4" fillId="0" borderId="0" xfId="15" applyNumberFormat="1" applyFont="1" applyAlignment="1" applyProtection="1">
      <alignment horizontal="left"/>
    </xf>
    <xf numFmtId="37" fontId="3" fillId="0" borderId="0" xfId="15" applyNumberFormat="1" applyFont="1" applyAlignment="1" applyProtection="1">
      <alignment horizontal="left"/>
      <protection locked="0"/>
    </xf>
    <xf numFmtId="37" fontId="2" fillId="0" borderId="1" xfId="15" applyNumberFormat="1" applyFont="1" applyBorder="1" applyProtection="1"/>
    <xf numFmtId="37" fontId="2" fillId="0" borderId="2" xfId="15" applyNumberFormat="1" applyFont="1" applyBorder="1" applyAlignment="1" applyProtection="1">
      <alignment horizontal="center"/>
    </xf>
    <xf numFmtId="37" fontId="2" fillId="0" borderId="0" xfId="15" applyNumberFormat="1" applyFont="1" applyBorder="1" applyProtection="1"/>
    <xf numFmtId="37" fontId="2" fillId="0" borderId="0" xfId="15" applyNumberFormat="1" applyFont="1" applyBorder="1" applyAlignment="1" applyProtection="1">
      <alignment horizontal="center"/>
    </xf>
    <xf numFmtId="37" fontId="2" fillId="0" borderId="3" xfId="15" applyNumberFormat="1" applyFont="1" applyBorder="1" applyAlignment="1" applyProtection="1">
      <alignment horizontal="center"/>
    </xf>
    <xf numFmtId="37" fontId="2" fillId="0" borderId="4" xfId="15" applyNumberFormat="1" applyFont="1" applyBorder="1" applyProtection="1"/>
    <xf numFmtId="37" fontId="2" fillId="0" borderId="5" xfId="15" applyNumberFormat="1" applyFont="1" applyBorder="1" applyProtection="1"/>
    <xf numFmtId="37" fontId="2" fillId="0" borderId="5" xfId="15" applyNumberFormat="1" applyFont="1" applyBorder="1" applyAlignment="1" applyProtection="1">
      <alignment horizontal="center"/>
    </xf>
    <xf numFmtId="37" fontId="2" fillId="0" borderId="6" xfId="15" applyNumberFormat="1" applyFont="1" applyBorder="1" applyAlignment="1" applyProtection="1">
      <alignment horizontal="center"/>
    </xf>
    <xf numFmtId="37" fontId="3" fillId="0" borderId="7" xfId="15" applyNumberFormat="1" applyFont="1" applyBorder="1" applyProtection="1">
      <protection locked="0"/>
    </xf>
    <xf numFmtId="37" fontId="2" fillId="0" borderId="7" xfId="15" applyNumberFormat="1" applyFont="1" applyBorder="1" applyProtection="1"/>
    <xf numFmtId="37" fontId="4" fillId="0" borderId="0" xfId="15" applyNumberFormat="1" applyFont="1" applyAlignment="1" applyProtection="1">
      <alignment horizontal="right"/>
    </xf>
    <xf numFmtId="37" fontId="1" fillId="0" borderId="0" xfId="15" applyNumberFormat="1"/>
    <xf numFmtId="37" fontId="2" fillId="0" borderId="0" xfId="15" applyNumberFormat="1" applyFont="1" applyAlignment="1" applyProtection="1">
      <alignment horizontal="right"/>
    </xf>
    <xf numFmtId="165" fontId="1" fillId="0" borderId="0" xfId="15"/>
    <xf numFmtId="37" fontId="2" fillId="0" borderId="0" xfId="3" applyNumberFormat="1" applyFont="1" applyAlignment="1" applyProtection="1">
      <alignment horizontal="left"/>
    </xf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37" fontId="4" fillId="0" borderId="0" xfId="3" applyNumberFormat="1" applyFont="1" applyAlignment="1" applyProtection="1">
      <alignment horizontal="left"/>
    </xf>
    <xf numFmtId="37" fontId="2" fillId="0" borderId="0" xfId="3" applyNumberFormat="1" applyFont="1" applyFill="1" applyBorder="1" applyProtection="1"/>
    <xf numFmtId="37" fontId="3" fillId="0" borderId="7" xfId="3" applyNumberFormat="1" applyFont="1" applyBorder="1" applyProtection="1">
      <protection locked="0"/>
    </xf>
    <xf numFmtId="37" fontId="2" fillId="0" borderId="0" xfId="3" applyNumberFormat="1" applyFont="1" applyBorder="1" applyProtection="1"/>
    <xf numFmtId="37" fontId="2" fillId="0" borderId="7" xfId="3" applyNumberFormat="1" applyFont="1" applyBorder="1" applyProtection="1"/>
    <xf numFmtId="37" fontId="1" fillId="0" borderId="0" xfId="3" applyNumberFormat="1" applyFont="1"/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quotePrefix="1" applyNumberFormat="1" applyFont="1" applyAlignment="1" applyProtection="1">
      <alignment horizontal="right"/>
    </xf>
    <xf numFmtId="37" fontId="2" fillId="0" borderId="5" xfId="3" applyNumberFormat="1" applyFont="1" applyBorder="1" applyProtection="1"/>
    <xf numFmtId="37" fontId="9" fillId="0" borderId="0" xfId="4" applyNumberFormat="1" applyFont="1" applyAlignment="1" applyProtection="1">
      <alignment horizontal="left"/>
    </xf>
    <xf numFmtId="37" fontId="9" fillId="0" borderId="0" xfId="4" applyNumberFormat="1" applyFont="1" applyProtection="1"/>
    <xf numFmtId="37" fontId="9" fillId="0" borderId="0" xfId="4" applyNumberFormat="1" applyFont="1"/>
    <xf numFmtId="37" fontId="12" fillId="0" borderId="0" xfId="4" applyNumberFormat="1" applyFont="1" applyAlignment="1" applyProtection="1">
      <alignment horizontal="left"/>
    </xf>
    <xf numFmtId="37" fontId="2" fillId="0" borderId="8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10" xfId="4" applyNumberFormat="1" applyFont="1" applyBorder="1" applyAlignment="1" applyProtection="1">
      <alignment horizontal="centerContinuous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 applyProtection="1">
      <alignment horizontal="center"/>
    </xf>
    <xf numFmtId="37" fontId="2" fillId="0" borderId="4" xfId="4" applyNumberFormat="1" applyFont="1" applyBorder="1" applyProtection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11" fillId="0" borderId="0" xfId="4" applyNumberFormat="1" applyFont="1" applyProtection="1">
      <protection locked="0"/>
    </xf>
    <xf numFmtId="37" fontId="11" fillId="0" borderId="7" xfId="4" applyNumberFormat="1" applyFont="1" applyBorder="1" applyProtection="1">
      <protection locked="0"/>
    </xf>
    <xf numFmtId="37" fontId="9" fillId="0" borderId="7" xfId="4" applyNumberFormat="1" applyFont="1" applyBorder="1" applyProtection="1"/>
    <xf numFmtId="37" fontId="9" fillId="0" borderId="5" xfId="4" applyNumberFormat="1" applyFont="1" applyBorder="1" applyProtection="1"/>
    <xf numFmtId="37" fontId="12" fillId="0" borderId="0" xfId="4" applyNumberFormat="1" applyFont="1" applyAlignment="1" applyProtection="1">
      <alignment horizontal="right"/>
    </xf>
    <xf numFmtId="37" fontId="13" fillId="0" borderId="0" xfId="5" applyNumberFormat="1" applyFont="1"/>
    <xf numFmtId="37" fontId="14" fillId="0" borderId="0" xfId="5" applyNumberFormat="1" applyFont="1"/>
    <xf numFmtId="37" fontId="2" fillId="0" borderId="0" xfId="6" applyNumberFormat="1" applyFont="1" applyAlignment="1" applyProtection="1">
      <alignment horizontal="left"/>
    </xf>
    <xf numFmtId="37" fontId="1" fillId="0" borderId="0" xfId="6" applyNumberFormat="1"/>
    <xf numFmtId="14" fontId="2" fillId="0" borderId="0" xfId="6" applyNumberFormat="1" applyFont="1" applyProtection="1"/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14" fontId="1" fillId="0" borderId="0" xfId="6" applyNumberFormat="1"/>
    <xf numFmtId="37" fontId="1" fillId="0" borderId="0" xfId="6" applyNumberFormat="1" applyBorder="1"/>
    <xf numFmtId="14" fontId="2" fillId="0" borderId="0" xfId="6" applyNumberFormat="1" applyFont="1"/>
    <xf numFmtId="37" fontId="2" fillId="0" borderId="0" xfId="6" applyNumberFormat="1" applyFont="1" applyBorder="1"/>
    <xf numFmtId="37" fontId="4" fillId="0" borderId="0" xfId="6" applyNumberFormat="1" applyFont="1" applyAlignment="1" applyProtection="1">
      <alignment horizontal="left"/>
    </xf>
    <xf numFmtId="37" fontId="4" fillId="0" borderId="0" xfId="6" applyNumberFormat="1" applyFont="1"/>
    <xf numFmtId="37" fontId="3" fillId="0" borderId="8" xfId="6" applyNumberFormat="1" applyFont="1" applyBorder="1" applyProtection="1">
      <protection locked="0"/>
    </xf>
    <xf numFmtId="37" fontId="1" fillId="0" borderId="1" xfId="6" applyNumberFormat="1" applyFont="1" applyBorder="1"/>
    <xf numFmtId="14" fontId="3" fillId="0" borderId="1" xfId="6" applyNumberFormat="1" applyFont="1" applyBorder="1" applyProtection="1">
      <protection locked="0"/>
    </xf>
    <xf numFmtId="37" fontId="2" fillId="0" borderId="10" xfId="6" applyNumberFormat="1" applyFont="1" applyBorder="1" applyAlignment="1" applyProtection="1">
      <alignment horizontal="centerContinuous"/>
    </xf>
    <xf numFmtId="37" fontId="1" fillId="0" borderId="10" xfId="6" applyNumberFormat="1" applyFont="1" applyBorder="1" applyAlignment="1">
      <alignment horizontal="centerContinuous"/>
    </xf>
    <xf numFmtId="37" fontId="2" fillId="0" borderId="1" xfId="6" applyNumberFormat="1" applyFont="1" applyBorder="1" applyProtection="1"/>
    <xf numFmtId="37" fontId="2" fillId="0" borderId="1" xfId="6" applyNumberFormat="1" applyFont="1" applyBorder="1" applyAlignment="1" applyProtection="1">
      <alignment horizontal="center"/>
    </xf>
    <xf numFmtId="37" fontId="2" fillId="0" borderId="9" xfId="6" applyNumberFormat="1" applyFont="1" applyBorder="1" applyProtection="1"/>
    <xf numFmtId="37" fontId="3" fillId="0" borderId="2" xfId="6" applyNumberFormat="1" applyFont="1" applyBorder="1" applyProtection="1">
      <protection locked="0"/>
    </xf>
    <xf numFmtId="37" fontId="1" fillId="0" borderId="0" xfId="6" applyNumberFormat="1" applyFont="1" applyBorder="1"/>
    <xf numFmtId="14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Border="1" applyAlignment="1" applyProtection="1">
      <alignment horizontal="center"/>
    </xf>
    <xf numFmtId="37" fontId="2" fillId="0" borderId="3" xfId="6" applyNumberFormat="1" applyFont="1" applyBorder="1" applyProtection="1"/>
    <xf numFmtId="37" fontId="2" fillId="0" borderId="4" xfId="6" applyNumberFormat="1" applyFont="1" applyBorder="1" applyAlignment="1" applyProtection="1">
      <alignment horizontal="center"/>
    </xf>
    <xf numFmtId="37" fontId="1" fillId="0" borderId="5" xfId="6" applyNumberFormat="1" applyFont="1" applyBorder="1"/>
    <xf numFmtId="14" fontId="2" fillId="0" borderId="5" xfId="6" applyNumberFormat="1" applyFont="1" applyBorder="1" applyAlignment="1" applyProtection="1">
      <alignment horizontal="center"/>
    </xf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2" fillId="0" borderId="0" xfId="6" applyNumberFormat="1" applyFont="1" applyAlignment="1" applyProtection="1">
      <alignment horizontal="center"/>
    </xf>
    <xf numFmtId="14" fontId="2" fillId="0" borderId="0" xfId="6" applyNumberFormat="1" applyFont="1" applyAlignment="1" applyProtection="1">
      <alignment horizontal="center"/>
    </xf>
    <xf numFmtId="14" fontId="3" fillId="0" borderId="0" xfId="6" applyNumberFormat="1" applyFont="1" applyProtection="1">
      <protection locked="0"/>
    </xf>
    <xf numFmtId="37" fontId="3" fillId="0" borderId="7" xfId="6" applyNumberFormat="1" applyFont="1" applyBorder="1" applyProtection="1">
      <protection locked="0"/>
    </xf>
    <xf numFmtId="14" fontId="3" fillId="0" borderId="7" xfId="6" applyNumberFormat="1" applyFont="1" applyBorder="1" applyProtection="1"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14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4" fillId="0" borderId="0" xfId="6" applyNumberFormat="1" applyFont="1" applyAlignment="1" applyProtection="1">
      <alignment horizontal="right"/>
    </xf>
    <xf numFmtId="37" fontId="4" fillId="0" borderId="0" xfId="6" applyNumberFormat="1" applyFont="1" applyProtection="1"/>
    <xf numFmtId="37" fontId="2" fillId="0" borderId="5" xfId="6" applyNumberFormat="1" applyFont="1" applyBorder="1" applyProtection="1"/>
    <xf numFmtId="14" fontId="4" fillId="0" borderId="0" xfId="6" applyNumberFormat="1" applyFont="1" applyAlignment="1" applyProtection="1">
      <alignment horizontal="left"/>
    </xf>
    <xf numFmtId="14" fontId="2" fillId="0" borderId="0" xfId="6" applyNumberFormat="1" applyFont="1" applyAlignment="1" applyProtection="1">
      <alignment horizontal="left"/>
    </xf>
    <xf numFmtId="14" fontId="1" fillId="0" borderId="7" xfId="6" applyNumberFormat="1" applyBorder="1"/>
    <xf numFmtId="37" fontId="1" fillId="0" borderId="7" xfId="6" applyNumberFormat="1" applyBorder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left"/>
    </xf>
    <xf numFmtId="37" fontId="4" fillId="0" borderId="0" xfId="7" applyNumberFormat="1" applyFont="1" applyAlignment="1" applyProtection="1">
      <alignment horizontal="left"/>
    </xf>
    <xf numFmtId="37" fontId="15" fillId="0" borderId="8" xfId="7" applyNumberFormat="1" applyFont="1" applyBorder="1" applyProtection="1"/>
    <xf numFmtId="37" fontId="15" fillId="0" borderId="1" xfId="7" applyNumberFormat="1" applyFont="1" applyBorder="1" applyProtection="1"/>
    <xf numFmtId="37" fontId="15" fillId="0" borderId="1" xfId="7" applyNumberFormat="1" applyFont="1" applyBorder="1"/>
    <xf numFmtId="37" fontId="15" fillId="0" borderId="10" xfId="7" applyNumberFormat="1" applyFont="1" applyBorder="1" applyAlignment="1" applyProtection="1">
      <alignment horizontal="centerContinuous"/>
    </xf>
    <xf numFmtId="37" fontId="16" fillId="0" borderId="1" xfId="7" applyNumberFormat="1" applyFont="1" applyBorder="1"/>
    <xf numFmtId="37" fontId="15" fillId="0" borderId="1" xfId="7" applyNumberFormat="1" applyFont="1" applyBorder="1" applyAlignment="1" applyProtection="1">
      <alignment horizontal="centerContinuous"/>
    </xf>
    <xf numFmtId="37" fontId="15" fillId="0" borderId="9" xfId="7" applyNumberFormat="1" applyFont="1" applyBorder="1" applyProtection="1"/>
    <xf numFmtId="37" fontId="15" fillId="0" borderId="2" xfId="7" applyNumberFormat="1" applyFont="1" applyBorder="1" applyProtection="1"/>
    <xf numFmtId="37" fontId="15" fillId="0" borderId="0" xfId="7" applyNumberFormat="1" applyFont="1" applyBorder="1" applyAlignment="1" applyProtection="1">
      <alignment horizontal="center"/>
    </xf>
    <xf numFmtId="37" fontId="15" fillId="0" borderId="0" xfId="7" applyNumberFormat="1" applyFont="1" applyBorder="1"/>
    <xf numFmtId="37" fontId="15" fillId="0" borderId="3" xfId="7" applyNumberFormat="1" applyFont="1" applyBorder="1" applyProtection="1"/>
    <xf numFmtId="37" fontId="15" fillId="0" borderId="4" xfId="7" applyNumberFormat="1" applyFont="1" applyBorder="1" applyAlignment="1" applyProtection="1">
      <alignment horizontal="center"/>
    </xf>
    <xf numFmtId="37" fontId="15" fillId="0" borderId="5" xfId="7" applyNumberFormat="1" applyFont="1" applyBorder="1" applyAlignment="1" applyProtection="1">
      <alignment horizontal="center"/>
    </xf>
    <xf numFmtId="37" fontId="15" fillId="0" borderId="5" xfId="7" applyNumberFormat="1" applyFont="1" applyBorder="1"/>
    <xf numFmtId="37" fontId="15" fillId="0" borderId="6" xfId="7" applyNumberFormat="1" applyFont="1" applyBorder="1" applyAlignment="1" applyProtection="1">
      <alignment horizontal="center"/>
    </xf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3" fillId="0" borderId="5" xfId="7" applyNumberFormat="1" applyFont="1" applyBorder="1" applyProtection="1">
      <protection locked="0"/>
    </xf>
    <xf numFmtId="37" fontId="2" fillId="0" borderId="5" xfId="7" applyNumberFormat="1" applyFont="1" applyBorder="1" applyProtection="1"/>
    <xf numFmtId="37" fontId="2" fillId="0" borderId="7" xfId="7" applyNumberFormat="1" applyFont="1" applyBorder="1"/>
    <xf numFmtId="37" fontId="4" fillId="0" borderId="0" xfId="7" applyNumberFormat="1" applyFont="1" applyProtection="1"/>
    <xf numFmtId="37" fontId="4" fillId="0" borderId="0" xfId="7" applyNumberFormat="1" applyFont="1" applyAlignment="1" applyProtection="1">
      <alignment horizontal="right"/>
    </xf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1" fillId="0" borderId="0" xfId="9"/>
    <xf numFmtId="37" fontId="2" fillId="0" borderId="12" xfId="9" applyNumberFormat="1" applyFont="1" applyBorder="1" applyAlignment="1" applyProtection="1">
      <alignment horizontal="center"/>
    </xf>
    <xf numFmtId="37" fontId="2" fillId="0" borderId="13" xfId="9" applyNumberFormat="1" applyFont="1" applyBorder="1" applyProtection="1"/>
    <xf numFmtId="37" fontId="2" fillId="0" borderId="13" xfId="9" applyNumberFormat="1" applyFont="1" applyBorder="1" applyAlignment="1" applyProtection="1">
      <alignment horizontal="center"/>
    </xf>
    <xf numFmtId="37" fontId="2" fillId="0" borderId="14" xfId="9" applyNumberFormat="1" applyFont="1" applyBorder="1" applyAlignment="1" applyProtection="1">
      <alignment horizontal="center"/>
    </xf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Font="1"/>
    <xf numFmtId="37" fontId="3" fillId="0" borderId="0" xfId="9" applyNumberFormat="1" applyFont="1" applyProtection="1">
      <protection locked="0"/>
    </xf>
    <xf numFmtId="37" fontId="1" fillId="0" borderId="0" xfId="9" applyNumberFormat="1"/>
    <xf numFmtId="37" fontId="1" fillId="0" borderId="7" xfId="9" applyFont="1" applyBorder="1"/>
    <xf numFmtId="37" fontId="3" fillId="0" borderId="0" xfId="9" applyNumberFormat="1" applyFont="1" applyAlignment="1" applyProtection="1">
      <alignment horizontal="fill"/>
      <protection locked="0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5" applyNumberFormat="1" applyFont="1"/>
    <xf numFmtId="37" fontId="16" fillId="0" borderId="0" xfId="5" applyNumberFormat="1" applyFont="1"/>
    <xf numFmtId="37" fontId="17" fillId="0" borderId="0" xfId="5" applyNumberFormat="1" applyFont="1" applyAlignment="1" applyProtection="1">
      <alignment horizontal="left"/>
    </xf>
    <xf numFmtId="165" fontId="18" fillId="0" borderId="0" xfId="5" applyFont="1"/>
    <xf numFmtId="37" fontId="18" fillId="0" borderId="0" xfId="5" applyNumberFormat="1" applyFont="1"/>
    <xf numFmtId="37" fontId="6" fillId="0" borderId="0" xfId="5" applyNumberFormat="1" applyFont="1"/>
    <xf numFmtId="37" fontId="17" fillId="0" borderId="0" xfId="5" applyNumberFormat="1" applyFont="1" applyAlignment="1">
      <alignment horizontal="left"/>
    </xf>
    <xf numFmtId="37" fontId="6" fillId="0" borderId="0" xfId="5" applyNumberFormat="1" applyFont="1" applyAlignment="1" applyProtection="1">
      <alignment horizontal="left"/>
    </xf>
    <xf numFmtId="37" fontId="19" fillId="0" borderId="7" xfId="5" applyNumberFormat="1" applyFont="1" applyBorder="1" applyProtection="1">
      <protection locked="0"/>
    </xf>
    <xf numFmtId="37" fontId="19" fillId="0" borderId="0" xfId="5" applyNumberFormat="1" applyFont="1" applyProtection="1">
      <protection locked="0"/>
    </xf>
    <xf numFmtId="37" fontId="17" fillId="0" borderId="0" xfId="5" applyNumberFormat="1" applyFont="1" applyAlignment="1" applyProtection="1">
      <alignment horizontal="right"/>
    </xf>
    <xf numFmtId="37" fontId="6" fillId="0" borderId="0" xfId="5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protection locked="0"/>
    </xf>
    <xf numFmtId="37" fontId="2" fillId="0" borderId="0" xfId="12" applyNumberFormat="1" applyFont="1" applyAlignment="1" applyProtection="1"/>
    <xf numFmtId="37" fontId="2" fillId="0" borderId="0" xfId="12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3" applyNumberFormat="1" applyFont="1" applyProtection="1"/>
    <xf numFmtId="37" fontId="2" fillId="0" borderId="2" xfId="8" applyNumberFormat="1" applyFont="1" applyBorder="1"/>
    <xf numFmtId="37" fontId="2" fillId="0" borderId="0" xfId="8" quotePrefix="1" applyNumberFormat="1" applyFont="1" applyBorder="1" applyAlignment="1" applyProtection="1">
      <alignment horizontal="center"/>
    </xf>
    <xf numFmtId="37" fontId="2" fillId="0" borderId="3" xfId="8" quotePrefix="1" applyNumberFormat="1" applyFont="1" applyBorder="1" applyAlignment="1">
      <alignment horizontal="center"/>
    </xf>
    <xf numFmtId="37" fontId="2" fillId="0" borderId="8" xfId="8" applyNumberFormat="1" applyFont="1" applyBorder="1" applyAlignment="1" applyProtection="1">
      <alignment horizontal="left"/>
    </xf>
    <xf numFmtId="37" fontId="2" fillId="0" borderId="9" xfId="8" applyNumberFormat="1" applyFont="1" applyBorder="1" applyAlignment="1" applyProtection="1">
      <alignment horizontal="center"/>
    </xf>
    <xf numFmtId="37" fontId="2" fillId="0" borderId="1" xfId="8" quotePrefix="1" applyNumberFormat="1" applyFont="1" applyBorder="1" applyAlignment="1">
      <alignment horizontal="center"/>
    </xf>
    <xf numFmtId="37" fontId="6" fillId="0" borderId="1" xfId="12" quotePrefix="1" applyNumberFormat="1" applyFont="1" applyBorder="1" applyAlignment="1" applyProtection="1">
      <alignment horizontal="center"/>
    </xf>
    <xf numFmtId="37" fontId="2" fillId="0" borderId="1" xfId="13" quotePrefix="1" applyNumberFormat="1" applyFont="1" applyBorder="1" applyAlignment="1" applyProtection="1">
      <alignment horizontal="center"/>
    </xf>
    <xf numFmtId="37" fontId="2" fillId="0" borderId="2" xfId="15" applyNumberFormat="1" applyFont="1" applyBorder="1" applyProtection="1"/>
    <xf numFmtId="37" fontId="2" fillId="0" borderId="0" xfId="15" quotePrefix="1" applyNumberFormat="1" applyFont="1" applyBorder="1" applyAlignment="1" applyProtection="1">
      <alignment horizontal="center"/>
    </xf>
    <xf numFmtId="37" fontId="2" fillId="0" borderId="3" xfId="15" quotePrefix="1" applyNumberFormat="1" applyFont="1" applyBorder="1" applyAlignment="1" applyProtection="1">
      <alignment horizontal="center"/>
    </xf>
    <xf numFmtId="37" fontId="2" fillId="0" borderId="8" xfId="15" applyNumberFormat="1" applyFont="1" applyBorder="1" applyAlignment="1" applyProtection="1">
      <alignment horizontal="left"/>
    </xf>
    <xf numFmtId="37" fontId="4" fillId="0" borderId="9" xfId="15" applyNumberFormat="1" applyFont="1" applyBorder="1" applyAlignment="1" applyProtection="1">
      <alignment horizontal="left"/>
    </xf>
    <xf numFmtId="37" fontId="2" fillId="0" borderId="1" xfId="15" quotePrefix="1" applyNumberFormat="1" applyFont="1" applyBorder="1" applyProtection="1"/>
    <xf numFmtId="37" fontId="15" fillId="0" borderId="1" xfId="7" quotePrefix="1" applyNumberFormat="1" applyFont="1" applyBorder="1" applyAlignment="1" applyProtection="1">
      <alignment horizontal="center"/>
    </xf>
    <xf numFmtId="37" fontId="2" fillId="0" borderId="0" xfId="15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3" applyNumberFormat="1" applyFont="1" applyAlignment="1" applyProtection="1">
      <alignment horizontal="right"/>
    </xf>
    <xf numFmtId="37" fontId="21" fillId="0" borderId="0" xfId="5" applyNumberFormat="1" applyFont="1" applyAlignment="1">
      <alignment horizontal="right"/>
    </xf>
    <xf numFmtId="37" fontId="9" fillId="0" borderId="0" xfId="4" applyNumberFormat="1" applyFont="1" applyAlignment="1" applyProtection="1">
      <alignment horizontal="center"/>
    </xf>
    <xf numFmtId="37" fontId="22" fillId="0" borderId="0" xfId="6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10" applyNumberFormat="1" applyFont="1" applyAlignment="1" applyProtection="1">
      <alignment horizontal="left" wrapText="1"/>
    </xf>
    <xf numFmtId="37" fontId="9" fillId="0" borderId="0" xfId="11" applyNumberFormat="1" applyFont="1" applyAlignment="1" applyProtection="1">
      <alignment horizontal="left"/>
    </xf>
    <xf numFmtId="37" fontId="9" fillId="0" borderId="0" xfId="11" applyNumberFormat="1" applyFont="1" applyProtection="1"/>
    <xf numFmtId="37" fontId="9" fillId="0" borderId="0" xfId="11" applyNumberFormat="1" applyFont="1"/>
    <xf numFmtId="37" fontId="10" fillId="0" borderId="0" xfId="11" applyNumberFormat="1" applyFont="1" applyAlignment="1" applyProtection="1">
      <alignment horizontal="left"/>
      <protection locked="0"/>
    </xf>
    <xf numFmtId="37" fontId="9" fillId="0" borderId="0" xfId="5" applyNumberFormat="1" applyFont="1"/>
    <xf numFmtId="37" fontId="9" fillId="0" borderId="0" xfId="11" applyNumberFormat="1" applyFont="1" applyBorder="1"/>
    <xf numFmtId="37" fontId="9" fillId="0" borderId="0" xfId="11" applyNumberFormat="1" applyFont="1" applyBorder="1" applyAlignment="1">
      <alignment horizontal="right"/>
    </xf>
    <xf numFmtId="37" fontId="11" fillId="0" borderId="0" xfId="11" applyNumberFormat="1" applyFont="1" applyAlignment="1" applyProtection="1">
      <alignment horizontal="left"/>
      <protection locked="0"/>
    </xf>
    <xf numFmtId="37" fontId="9" fillId="0" borderId="0" xfId="11" applyNumberFormat="1" applyFont="1" applyBorder="1" applyAlignment="1" applyProtection="1">
      <alignment horizontal="right"/>
    </xf>
    <xf numFmtId="37" fontId="12" fillId="0" borderId="0" xfId="11" applyNumberFormat="1" applyFont="1" applyAlignment="1" applyProtection="1">
      <alignment horizontal="left"/>
    </xf>
    <xf numFmtId="37" fontId="12" fillId="0" borderId="0" xfId="11" applyNumberFormat="1" applyFont="1" applyProtection="1"/>
    <xf numFmtId="37" fontId="9" fillId="0" borderId="0" xfId="11" applyNumberFormat="1" applyFont="1" applyBorder="1" applyAlignment="1" applyProtection="1">
      <alignment horizontal="left"/>
    </xf>
    <xf numFmtId="37" fontId="9" fillId="0" borderId="0" xfId="11" applyNumberFormat="1" applyFont="1" applyBorder="1" applyAlignment="1">
      <alignment horizontal="center"/>
    </xf>
    <xf numFmtId="37" fontId="9" fillId="0" borderId="7" xfId="11" applyNumberFormat="1" applyFont="1" applyBorder="1" applyProtection="1"/>
    <xf numFmtId="37" fontId="9" fillId="0" borderId="0" xfId="11" applyNumberFormat="1" applyFont="1" applyBorder="1" applyProtection="1"/>
    <xf numFmtId="37" fontId="9" fillId="0" borderId="0" xfId="11" applyNumberFormat="1" applyFont="1" applyBorder="1" applyAlignment="1" applyProtection="1">
      <alignment horizontal="center"/>
    </xf>
    <xf numFmtId="37" fontId="9" fillId="0" borderId="0" xfId="11" quotePrefix="1" applyNumberFormat="1" applyFont="1" applyBorder="1" applyAlignment="1">
      <alignment horizontal="right"/>
    </xf>
    <xf numFmtId="37" fontId="9" fillId="0" borderId="0" xfId="11" quotePrefix="1" applyNumberFormat="1" applyFont="1" applyBorder="1" applyAlignment="1">
      <alignment horizontal="center"/>
    </xf>
    <xf numFmtId="37" fontId="9" fillId="0" borderId="0" xfId="11" applyNumberFormat="1" applyFont="1" applyBorder="1" applyAlignment="1">
      <alignment horizontal="left"/>
    </xf>
    <xf numFmtId="37" fontId="9" fillId="0" borderId="0" xfId="11" applyNumberFormat="1" applyFont="1" applyAlignment="1" applyProtection="1">
      <alignment wrapText="1"/>
    </xf>
    <xf numFmtId="37" fontId="9" fillId="0" borderId="0" xfId="11" applyNumberFormat="1" applyFont="1" applyAlignment="1" applyProtection="1">
      <alignment horizontal="fill" wrapText="1"/>
    </xf>
    <xf numFmtId="37" fontId="23" fillId="0" borderId="0" xfId="11" applyNumberFormat="1" applyFont="1" applyAlignment="1">
      <alignment wrapText="1"/>
    </xf>
    <xf numFmtId="37" fontId="9" fillId="0" borderId="0" xfId="11" applyNumberFormat="1" applyFont="1" applyAlignment="1">
      <alignment wrapText="1"/>
    </xf>
    <xf numFmtId="37" fontId="9" fillId="0" borderId="7" xfId="11" applyNumberFormat="1" applyFont="1" applyBorder="1" applyAlignment="1" applyProtection="1">
      <alignment horizontal="left"/>
    </xf>
    <xf numFmtId="37" fontId="11" fillId="0" borderId="7" xfId="11" applyNumberFormat="1" applyFont="1" applyBorder="1" applyProtection="1">
      <protection locked="0"/>
    </xf>
    <xf numFmtId="37" fontId="11" fillId="0" borderId="0" xfId="11" applyNumberFormat="1" applyFont="1" applyProtection="1">
      <protection locked="0"/>
    </xf>
    <xf numFmtId="37" fontId="9" fillId="0" borderId="7" xfId="11" applyNumberFormat="1" applyFont="1" applyBorder="1"/>
    <xf numFmtId="37" fontId="11" fillId="0" borderId="0" xfId="11" applyNumberFormat="1" applyFont="1" applyBorder="1" applyProtection="1">
      <protection locked="0"/>
    </xf>
    <xf numFmtId="37" fontId="12" fillId="0" borderId="0" xfId="11" applyNumberFormat="1" applyFont="1" applyBorder="1" applyProtection="1"/>
    <xf numFmtId="37" fontId="9" fillId="0" borderId="0" xfId="11" applyNumberFormat="1" applyFont="1" applyAlignment="1" applyProtection="1">
      <alignment horizontal="right"/>
    </xf>
    <xf numFmtId="37" fontId="9" fillId="0" borderId="0" xfId="11" applyNumberFormat="1" applyFont="1" applyAlignment="1" applyProtection="1">
      <alignment horizontal="center"/>
    </xf>
    <xf numFmtId="37" fontId="9" fillId="0" borderId="15" xfId="11" applyNumberFormat="1" applyFont="1" applyBorder="1" applyProtection="1"/>
    <xf numFmtId="37" fontId="12" fillId="0" borderId="0" xfId="11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11" applyNumberFormat="1" applyFont="1" applyProtection="1"/>
    <xf numFmtId="37" fontId="24" fillId="0" borderId="0" xfId="11" applyNumberFormat="1" applyFont="1"/>
    <xf numFmtId="37" fontId="25" fillId="0" borderId="0" xfId="10" quotePrefix="1" applyNumberFormat="1" applyFont="1" applyAlignment="1" applyProtection="1">
      <alignment horizontal="left"/>
    </xf>
    <xf numFmtId="37" fontId="25" fillId="0" borderId="0" xfId="11" applyNumberFormat="1" applyFont="1" applyProtection="1"/>
    <xf numFmtId="37" fontId="25" fillId="0" borderId="0" xfId="10" applyNumberFormat="1" applyFont="1" applyAlignment="1" applyProtection="1">
      <alignment horizontal="left"/>
    </xf>
    <xf numFmtId="37" fontId="26" fillId="0" borderId="0" xfId="11" applyNumberFormat="1" applyFont="1"/>
    <xf numFmtId="37" fontId="25" fillId="0" borderId="0" xfId="11" applyNumberFormat="1" applyFont="1"/>
    <xf numFmtId="37" fontId="25" fillId="0" borderId="0" xfId="10" applyNumberFormat="1" applyFont="1" applyAlignment="1" applyProtection="1">
      <alignment horizontal="center" wrapText="1"/>
    </xf>
    <xf numFmtId="37" fontId="25" fillId="0" borderId="0" xfId="11" applyNumberFormat="1" applyFont="1" applyBorder="1" applyAlignment="1" applyProtection="1">
      <alignment horizontal="center"/>
    </xf>
    <xf numFmtId="37" fontId="25" fillId="0" borderId="0" xfId="10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5" applyNumberFormat="1" applyFont="1"/>
    <xf numFmtId="37" fontId="3" fillId="0" borderId="0" xfId="12" applyNumberFormat="1" applyFont="1" applyBorder="1" applyAlignment="1" applyProtection="1">
      <protection locked="0"/>
    </xf>
    <xf numFmtId="37" fontId="2" fillId="0" borderId="0" xfId="12" applyNumberFormat="1" applyFont="1" applyBorder="1" applyAlignment="1" applyProtection="1"/>
    <xf numFmtId="37" fontId="2" fillId="0" borderId="0" xfId="12" quotePrefix="1" applyNumberFormat="1" applyFont="1" applyBorder="1" applyAlignment="1" applyProtection="1"/>
    <xf numFmtId="37" fontId="2" fillId="0" borderId="0" xfId="12" quotePrefix="1" applyNumberFormat="1" applyFont="1" applyBorder="1" applyAlignment="1" applyProtection="1">
      <alignment horizontal="fill"/>
    </xf>
    <xf numFmtId="37" fontId="2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fill"/>
      <protection locked="0"/>
    </xf>
    <xf numFmtId="37" fontId="3" fillId="0" borderId="5" xfId="12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2" applyNumberFormat="1" applyFont="1" applyBorder="1" applyAlignment="1" applyProtection="1">
      <alignment horizontal="right"/>
      <protection locked="0"/>
    </xf>
    <xf numFmtId="37" fontId="6" fillId="0" borderId="0" xfId="12" applyNumberFormat="1" applyFont="1" applyBorder="1" applyAlignment="1" applyProtection="1">
      <alignment horizontal="centerContinuous"/>
    </xf>
    <xf numFmtId="37" fontId="1" fillId="0" borderId="5" xfId="12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8" applyNumberFormat="1" applyFont="1" applyBorder="1" applyAlignment="1" applyProtection="1">
      <alignment horizontal="centerContinuous"/>
    </xf>
    <xf numFmtId="37" fontId="2" fillId="0" borderId="7" xfId="8" applyNumberFormat="1" applyFont="1" applyBorder="1" applyAlignment="1">
      <alignment horizontal="centerContinuous"/>
    </xf>
    <xf numFmtId="37" fontId="2" fillId="0" borderId="5" xfId="8" applyNumberFormat="1" applyFont="1" applyBorder="1" applyAlignment="1">
      <alignment horizontal="center"/>
    </xf>
    <xf numFmtId="37" fontId="2" fillId="0" borderId="0" xfId="8" applyNumberFormat="1" applyFont="1" applyBorder="1" applyProtection="1"/>
    <xf numFmtId="37" fontId="2" fillId="0" borderId="0" xfId="8" applyNumberFormat="1" applyFont="1" applyAlignment="1" applyProtection="1">
      <alignment horizontal="fill"/>
    </xf>
    <xf numFmtId="37" fontId="6" fillId="0" borderId="5" xfId="8" applyNumberFormat="1" applyFont="1" applyBorder="1" applyAlignment="1" applyProtection="1">
      <alignment horizontal="center"/>
    </xf>
    <xf numFmtId="37" fontId="3" fillId="0" borderId="13" xfId="12" applyNumberFormat="1" applyFont="1" applyBorder="1" applyAlignment="1" applyProtection="1">
      <protection locked="0"/>
    </xf>
    <xf numFmtId="37" fontId="2" fillId="0" borderId="1" xfId="13" applyNumberFormat="1" applyFont="1" applyBorder="1" applyAlignment="1" applyProtection="1">
      <alignment horizontal="centerContinuous"/>
    </xf>
    <xf numFmtId="37" fontId="2" fillId="0" borderId="5" xfId="13" quotePrefix="1" applyNumberFormat="1" applyFont="1" applyBorder="1" applyAlignment="1" applyProtection="1">
      <alignment horizontal="center"/>
    </xf>
    <xf numFmtId="37" fontId="3" fillId="0" borderId="0" xfId="13" applyNumberFormat="1" applyFont="1" applyBorder="1" applyProtection="1">
      <protection locked="0"/>
    </xf>
    <xf numFmtId="37" fontId="32" fillId="0" borderId="0" xfId="13" applyNumberFormat="1" applyFont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/>
    <xf numFmtId="37" fontId="2" fillId="0" borderId="16" xfId="13" applyNumberFormat="1" applyFont="1" applyBorder="1" applyAlignment="1" applyProtection="1">
      <alignment horizontal="center"/>
    </xf>
    <xf numFmtId="37" fontId="1" fillId="0" borderId="17" xfId="13" applyNumberFormat="1" applyBorder="1" applyAlignment="1"/>
    <xf numFmtId="37" fontId="2" fillId="0" borderId="17" xfId="13" applyNumberFormat="1" applyFont="1" applyBorder="1" applyAlignment="1">
      <alignment horizontal="center"/>
    </xf>
    <xf numFmtId="37" fontId="2" fillId="0" borderId="18" xfId="13" applyNumberFormat="1" applyFont="1" applyBorder="1" applyAlignment="1">
      <alignment horizontal="center"/>
    </xf>
    <xf numFmtId="37" fontId="1" fillId="0" borderId="8" xfId="13" applyNumberFormat="1" applyBorder="1"/>
    <xf numFmtId="37" fontId="2" fillId="0" borderId="1" xfId="13" applyNumberFormat="1" applyFont="1" applyBorder="1" applyAlignment="1" applyProtection="1">
      <alignment horizontal="center"/>
    </xf>
    <xf numFmtId="37" fontId="2" fillId="0" borderId="9" xfId="13" applyNumberFormat="1" applyFont="1" applyBorder="1" applyAlignment="1">
      <alignment horizontal="center"/>
    </xf>
    <xf numFmtId="37" fontId="2" fillId="0" borderId="4" xfId="13" applyNumberFormat="1" applyFont="1" applyBorder="1" applyAlignment="1" applyProtection="1">
      <alignment horizontal="left"/>
    </xf>
    <xf numFmtId="37" fontId="2" fillId="0" borderId="5" xfId="13" applyNumberFormat="1" applyFont="1" applyBorder="1" applyAlignment="1" applyProtection="1">
      <alignment horizontal="left"/>
    </xf>
    <xf numFmtId="37" fontId="2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Alignment="1" applyProtection="1">
      <alignment horizontal="fill"/>
    </xf>
    <xf numFmtId="37" fontId="4" fillId="0" borderId="0" xfId="13" applyNumberFormat="1" applyFont="1" applyAlignment="1">
      <alignment horizontal="right"/>
    </xf>
    <xf numFmtId="37" fontId="2" fillId="0" borderId="5" xfId="13" applyNumberFormat="1" applyFont="1" applyBorder="1"/>
    <xf numFmtId="37" fontId="2" fillId="0" borderId="0" xfId="13" applyNumberFormat="1" applyFont="1" applyBorder="1"/>
    <xf numFmtId="37" fontId="1" fillId="0" borderId="0" xfId="13" applyNumberFormat="1" applyFont="1" applyBorder="1" applyAlignment="1">
      <alignment horizontal="center"/>
    </xf>
    <xf numFmtId="37" fontId="3" fillId="0" borderId="0" xfId="13" applyNumberFormat="1" applyFont="1" applyBorder="1" applyAlignment="1" applyProtection="1">
      <alignment horizontal="left"/>
      <protection locked="0"/>
    </xf>
    <xf numFmtId="37" fontId="2" fillId="0" borderId="0" xfId="13" applyNumberFormat="1" applyFont="1" applyBorder="1" applyAlignment="1" applyProtection="1">
      <alignment horizontal="fill"/>
    </xf>
    <xf numFmtId="37" fontId="4" fillId="0" borderId="0" xfId="13" applyNumberFormat="1" applyFont="1" applyBorder="1" applyAlignment="1">
      <alignment horizontal="right"/>
    </xf>
    <xf numFmtId="37" fontId="4" fillId="0" borderId="0" xfId="13" applyNumberFormat="1" applyFont="1" applyBorder="1"/>
    <xf numFmtId="37" fontId="32" fillId="0" borderId="0" xfId="13" applyNumberFormat="1" applyFont="1" applyBorder="1" applyAlignment="1">
      <alignment horizontal="right"/>
    </xf>
    <xf numFmtId="37" fontId="7" fillId="0" borderId="0" xfId="13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11" applyNumberFormat="1" applyFont="1" applyBorder="1" applyAlignment="1" applyProtection="1">
      <alignment horizontal="center"/>
    </xf>
    <xf numFmtId="37" fontId="25" fillId="0" borderId="21" xfId="11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11" applyNumberFormat="1" applyFont="1" applyBorder="1"/>
    <xf numFmtId="37" fontId="25" fillId="0" borderId="20" xfId="11" applyNumberFormat="1" applyFont="1" applyBorder="1" applyAlignment="1">
      <alignment horizontal="centerContinuous"/>
    </xf>
    <xf numFmtId="37" fontId="25" fillId="0" borderId="21" xfId="11" applyNumberFormat="1" applyFont="1" applyBorder="1" applyAlignment="1">
      <alignment horizontal="centerContinuous"/>
    </xf>
    <xf numFmtId="37" fontId="25" fillId="0" borderId="21" xfId="11" quotePrefix="1" applyNumberFormat="1" applyFont="1" applyBorder="1" applyAlignment="1">
      <alignment horizontal="centerContinuous"/>
    </xf>
    <xf numFmtId="37" fontId="25" fillId="0" borderId="28" xfId="11" applyNumberFormat="1" applyFont="1" applyBorder="1" applyAlignment="1">
      <alignment horizontal="centerContinuous"/>
    </xf>
    <xf numFmtId="37" fontId="25" fillId="0" borderId="29" xfId="11" applyNumberFormat="1" applyFont="1" applyBorder="1" applyAlignment="1">
      <alignment horizontal="centerContinuous"/>
    </xf>
    <xf numFmtId="37" fontId="25" fillId="0" borderId="22" xfId="11" applyNumberFormat="1" applyFont="1" applyBorder="1" applyAlignment="1">
      <alignment horizontal="centerContinuous"/>
    </xf>
    <xf numFmtId="37" fontId="25" fillId="0" borderId="19" xfId="11" applyNumberFormat="1" applyFont="1" applyBorder="1" applyAlignment="1">
      <alignment horizontal="center"/>
    </xf>
    <xf numFmtId="37" fontId="25" fillId="0" borderId="30" xfId="11" applyNumberFormat="1" applyFont="1" applyBorder="1" applyAlignment="1" applyProtection="1">
      <alignment horizontal="left"/>
    </xf>
    <xf numFmtId="37" fontId="25" fillId="0" borderId="31" xfId="11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11" applyNumberFormat="1" applyFont="1" applyBorder="1" applyAlignment="1">
      <alignment horizontal="right"/>
    </xf>
    <xf numFmtId="37" fontId="25" fillId="0" borderId="30" xfId="11" applyNumberFormat="1" applyFont="1" applyBorder="1" applyAlignment="1">
      <alignment horizontal="center"/>
    </xf>
    <xf numFmtId="37" fontId="25" fillId="0" borderId="32" xfId="11" applyNumberFormat="1" applyFont="1" applyBorder="1" applyAlignment="1">
      <alignment horizontal="right"/>
    </xf>
    <xf numFmtId="37" fontId="25" fillId="0" borderId="32" xfId="11" applyNumberFormat="1" applyFont="1" applyBorder="1" applyAlignment="1">
      <alignment horizontal="center"/>
    </xf>
    <xf numFmtId="37" fontId="25" fillId="0" borderId="31" xfId="11" applyNumberFormat="1" applyFont="1" applyBorder="1" applyAlignment="1">
      <alignment horizontal="right"/>
    </xf>
    <xf numFmtId="37" fontId="25" fillId="0" borderId="33" xfId="11" applyNumberFormat="1" applyFont="1" applyBorder="1" applyAlignment="1">
      <alignment horizontal="centerContinuous"/>
    </xf>
    <xf numFmtId="37" fontId="25" fillId="0" borderId="7" xfId="11" applyNumberFormat="1" applyFont="1" applyBorder="1" applyAlignment="1">
      <alignment horizontal="centerContinuous"/>
    </xf>
    <xf numFmtId="37" fontId="25" fillId="0" borderId="34" xfId="11" applyNumberFormat="1" applyFont="1" applyBorder="1" applyAlignment="1">
      <alignment horizontal="centerContinuous"/>
    </xf>
    <xf numFmtId="37" fontId="12" fillId="0" borderId="31" xfId="11" applyNumberFormat="1" applyFont="1" applyBorder="1" applyAlignment="1">
      <alignment horizontal="left"/>
    </xf>
    <xf numFmtId="37" fontId="12" fillId="0" borderId="35" xfId="11" applyNumberFormat="1" applyFont="1" applyBorder="1" applyAlignment="1">
      <alignment horizontal="center"/>
    </xf>
    <xf numFmtId="37" fontId="25" fillId="0" borderId="24" xfId="11" applyNumberFormat="1" applyFont="1" applyBorder="1" applyAlignment="1">
      <alignment horizontal="center"/>
    </xf>
    <xf numFmtId="37" fontId="25" fillId="0" borderId="23" xfId="11" applyNumberFormat="1" applyFont="1" applyBorder="1" applyAlignment="1">
      <alignment horizontal="center"/>
    </xf>
    <xf numFmtId="37" fontId="25" fillId="0" borderId="36" xfId="11" applyNumberFormat="1" applyFont="1" applyBorder="1" applyAlignment="1" applyProtection="1">
      <alignment horizontal="right"/>
    </xf>
    <xf numFmtId="37" fontId="25" fillId="0" borderId="37" xfId="11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11" applyNumberFormat="1" applyFont="1" applyBorder="1" applyAlignment="1" applyProtection="1">
      <alignment horizontal="right"/>
    </xf>
    <xf numFmtId="37" fontId="25" fillId="0" borderId="36" xfId="11" applyNumberFormat="1" applyFont="1" applyBorder="1" applyAlignment="1" applyProtection="1">
      <alignment horizontal="center"/>
    </xf>
    <xf numFmtId="37" fontId="25" fillId="0" borderId="38" xfId="11" applyNumberFormat="1" applyFont="1" applyBorder="1" applyAlignment="1" applyProtection="1">
      <alignment horizontal="right"/>
    </xf>
    <xf numFmtId="37" fontId="25" fillId="0" borderId="38" xfId="11" applyNumberFormat="1" applyFont="1" applyBorder="1" applyAlignment="1" applyProtection="1">
      <alignment horizontal="center"/>
    </xf>
    <xf numFmtId="37" fontId="25" fillId="0" borderId="39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center"/>
    </xf>
    <xf numFmtId="37" fontId="12" fillId="0" borderId="37" xfId="11" applyNumberFormat="1" applyFont="1" applyBorder="1" applyAlignment="1">
      <alignment horizontal="left"/>
    </xf>
    <xf numFmtId="37" fontId="12" fillId="0" borderId="41" xfId="11" applyNumberFormat="1" applyFont="1" applyBorder="1" applyAlignment="1">
      <alignment horizontal="center"/>
    </xf>
    <xf numFmtId="37" fontId="25" fillId="0" borderId="42" xfId="11" applyNumberFormat="1" applyFont="1" applyBorder="1" applyAlignment="1">
      <alignment horizontal="center"/>
    </xf>
    <xf numFmtId="37" fontId="25" fillId="0" borderId="25" xfId="11" applyNumberFormat="1" applyFont="1" applyBorder="1" applyAlignment="1">
      <alignment horizontal="center"/>
    </xf>
    <xf numFmtId="37" fontId="23" fillId="0" borderId="7" xfId="11" applyNumberFormat="1" applyFont="1" applyBorder="1"/>
    <xf numFmtId="37" fontId="9" fillId="0" borderId="15" xfId="11" applyNumberFormat="1" applyFont="1" applyBorder="1"/>
    <xf numFmtId="37" fontId="11" fillId="0" borderId="7" xfId="4" quotePrefix="1" applyNumberFormat="1" applyFont="1" applyBorder="1" applyAlignment="1" applyProtection="1">
      <alignment horizontal="left"/>
      <protection locked="0"/>
    </xf>
    <xf numFmtId="37" fontId="11" fillId="0" borderId="7" xfId="4" quotePrefix="1" applyNumberFormat="1" applyFont="1" applyBorder="1" applyAlignment="1" applyProtection="1">
      <alignment horizontal="center"/>
      <protection locked="0"/>
    </xf>
    <xf numFmtId="37" fontId="2" fillId="0" borderId="1" xfId="4" applyNumberFormat="1" applyFont="1" applyBorder="1"/>
    <xf numFmtId="37" fontId="2" fillId="0" borderId="10" xfId="4" applyNumberFormat="1" applyFont="1" applyBorder="1" applyAlignment="1">
      <alignment horizontal="centerContinuous"/>
    </xf>
    <xf numFmtId="37" fontId="2" fillId="0" borderId="0" xfId="4" applyNumberFormat="1" applyFont="1" applyBorder="1"/>
    <xf numFmtId="37" fontId="2" fillId="0" borderId="5" xfId="4" applyNumberFormat="1" applyFont="1" applyBorder="1"/>
    <xf numFmtId="165" fontId="2" fillId="0" borderId="0" xfId="4" applyFont="1"/>
    <xf numFmtId="37" fontId="2" fillId="0" borderId="0" xfId="4" applyNumberFormat="1" applyFont="1"/>
    <xf numFmtId="37" fontId="2" fillId="0" borderId="1" xfId="4" applyNumberFormat="1" applyFont="1" applyBorder="1" applyAlignment="1">
      <alignment horizontal="center"/>
    </xf>
    <xf numFmtId="37" fontId="33" fillId="0" borderId="0" xfId="4" applyNumberFormat="1" applyFont="1" applyProtection="1"/>
    <xf numFmtId="37" fontId="9" fillId="0" borderId="26" xfId="4" applyNumberFormat="1" applyFont="1" applyBorder="1" applyProtection="1"/>
    <xf numFmtId="37" fontId="12" fillId="0" borderId="0" xfId="4" quotePrefix="1" applyNumberFormat="1" applyFont="1" applyAlignment="1" applyProtection="1">
      <alignment horizontal="left"/>
    </xf>
    <xf numFmtId="37" fontId="11" fillId="0" borderId="0" xfId="4" quotePrefix="1" applyNumberFormat="1" applyFont="1" applyAlignment="1" applyProtection="1">
      <alignment horizontal="left"/>
      <protection locked="0"/>
    </xf>
    <xf numFmtId="37" fontId="34" fillId="0" borderId="0" xfId="4" quotePrefix="1" applyNumberFormat="1" applyFont="1" applyAlignment="1" applyProtection="1">
      <alignment horizontal="left"/>
    </xf>
    <xf numFmtId="37" fontId="2" fillId="0" borderId="43" xfId="4" applyNumberFormat="1" applyFont="1" applyBorder="1" applyAlignment="1" applyProtection="1">
      <alignment horizontal="center"/>
    </xf>
    <xf numFmtId="1" fontId="9" fillId="0" borderId="0" xfId="4" applyNumberFormat="1" applyFont="1" applyProtection="1"/>
    <xf numFmtId="37" fontId="35" fillId="0" borderId="0" xfId="4" applyNumberFormat="1" applyFont="1"/>
    <xf numFmtId="10" fontId="9" fillId="0" borderId="0" xfId="4" applyNumberFormat="1" applyFont="1" applyProtection="1"/>
    <xf numFmtId="1" fontId="9" fillId="0" borderId="0" xfId="4" applyNumberFormat="1" applyFont="1"/>
    <xf numFmtId="10" fontId="9" fillId="0" borderId="0" xfId="4" applyNumberFormat="1" applyFont="1"/>
    <xf numFmtId="1" fontId="2" fillId="0" borderId="1" xfId="4" applyNumberFormat="1" applyFont="1" applyBorder="1" applyProtection="1"/>
    <xf numFmtId="37" fontId="1" fillId="0" borderId="1" xfId="4" applyNumberFormat="1" applyFont="1" applyBorder="1"/>
    <xf numFmtId="10" fontId="2" fillId="0" borderId="1" xfId="4" applyNumberFormat="1" applyFont="1" applyBorder="1" applyProtection="1"/>
    <xf numFmtId="1" fontId="2" fillId="0" borderId="0" xfId="4" applyNumberFormat="1" applyFont="1" applyBorder="1" applyAlignment="1" applyProtection="1">
      <alignment horizontal="center"/>
    </xf>
    <xf numFmtId="37" fontId="1" fillId="0" borderId="0" xfId="4" applyNumberFormat="1" applyFont="1" applyBorder="1"/>
    <xf numFmtId="10" fontId="2" fillId="0" borderId="0" xfId="4" applyNumberFormat="1" applyFont="1" applyBorder="1" applyAlignment="1" applyProtection="1">
      <alignment horizontal="center"/>
    </xf>
    <xf numFmtId="1" fontId="2" fillId="0" borderId="5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0" fontId="2" fillId="0" borderId="5" xfId="4" applyNumberFormat="1" applyFont="1" applyBorder="1" applyAlignment="1" applyProtection="1">
      <alignment horizontal="center"/>
    </xf>
    <xf numFmtId="1" fontId="11" fillId="0" borderId="7" xfId="4" applyNumberFormat="1" applyFont="1" applyBorder="1" applyProtection="1">
      <protection locked="0"/>
    </xf>
    <xf numFmtId="10" fontId="11" fillId="0" borderId="7" xfId="4" applyNumberFormat="1" applyFont="1" applyBorder="1" applyProtection="1">
      <protection locked="0"/>
    </xf>
    <xf numFmtId="1" fontId="11" fillId="0" borderId="0" xfId="4" applyNumberFormat="1" applyFont="1" applyProtection="1">
      <protection locked="0"/>
    </xf>
    <xf numFmtId="10" fontId="11" fillId="0" borderId="0" xfId="4" applyNumberFormat="1" applyFont="1" applyProtection="1">
      <protection locked="0"/>
    </xf>
    <xf numFmtId="1" fontId="35" fillId="0" borderId="0" xfId="4" applyNumberFormat="1" applyFont="1"/>
    <xf numFmtId="165" fontId="1" fillId="0" borderId="0" xfId="4"/>
    <xf numFmtId="37" fontId="9" fillId="0" borderId="0" xfId="4" applyNumberFormat="1" applyFont="1" applyAlignment="1">
      <alignment horizontal="center"/>
    </xf>
    <xf numFmtId="37" fontId="12" fillId="0" borderId="0" xfId="4" quotePrefix="1" applyNumberFormat="1" applyFont="1" applyAlignment="1">
      <alignment horizontal="left"/>
    </xf>
    <xf numFmtId="37" fontId="37" fillId="0" borderId="0" xfId="4" quotePrefix="1" applyNumberFormat="1" applyFont="1" applyAlignment="1" applyProtection="1">
      <alignment horizontal="left"/>
    </xf>
    <xf numFmtId="37" fontId="2" fillId="0" borderId="10" xfId="6" quotePrefix="1" applyNumberFormat="1" applyFont="1" applyBorder="1" applyAlignment="1" applyProtection="1">
      <alignment horizontal="center"/>
    </xf>
    <xf numFmtId="37" fontId="38" fillId="0" borderId="10" xfId="6" quotePrefix="1" applyNumberFormat="1" applyFont="1" applyBorder="1" applyAlignment="1">
      <alignment horizontal="center"/>
    </xf>
    <xf numFmtId="37" fontId="38" fillId="0" borderId="1" xfId="6" quotePrefix="1" applyNumberFormat="1" applyFont="1" applyBorder="1" applyAlignment="1">
      <alignment horizontal="center"/>
    </xf>
    <xf numFmtId="37" fontId="1" fillId="0" borderId="10" xfId="6" quotePrefix="1" applyNumberFormat="1" applyFont="1" applyBorder="1" applyAlignment="1">
      <alignment horizontal="center"/>
    </xf>
    <xf numFmtId="37" fontId="38" fillId="0" borderId="1" xfId="6" applyNumberFormat="1" applyFont="1" applyBorder="1" applyAlignment="1">
      <alignment horizontal="center"/>
    </xf>
    <xf numFmtId="37" fontId="2" fillId="0" borderId="1" xfId="6" quotePrefix="1" applyNumberFormat="1" applyFont="1" applyBorder="1" applyAlignment="1" applyProtection="1">
      <alignment horizontal="center"/>
    </xf>
    <xf numFmtId="37" fontId="2" fillId="0" borderId="0" xfId="6" quotePrefix="1" applyNumberFormat="1" applyFont="1" applyBorder="1" applyAlignment="1" applyProtection="1">
      <alignment horizontal="center"/>
    </xf>
    <xf numFmtId="37" fontId="2" fillId="0" borderId="13" xfId="6" applyNumberFormat="1" applyFont="1" applyBorder="1" applyAlignment="1" applyProtection="1">
      <alignment horizontal="centerContinuous"/>
    </xf>
    <xf numFmtId="37" fontId="38" fillId="0" borderId="5" xfId="6" applyNumberFormat="1" applyFont="1" applyBorder="1"/>
    <xf numFmtId="37" fontId="38" fillId="0" borderId="5" xfId="6" quotePrefix="1" applyNumberFormat="1" applyFont="1" applyBorder="1" applyAlignment="1">
      <alignment horizontal="left"/>
    </xf>
    <xf numFmtId="37" fontId="38" fillId="0" borderId="5" xfId="6" quotePrefix="1" applyNumberFormat="1" applyFont="1" applyBorder="1" applyAlignment="1">
      <alignment horizontal="center"/>
    </xf>
    <xf numFmtId="37" fontId="34" fillId="0" borderId="0" xfId="6" quotePrefix="1" applyNumberFormat="1" applyFont="1" applyAlignment="1" applyProtection="1">
      <alignment horizontal="left"/>
    </xf>
    <xf numFmtId="37" fontId="34" fillId="0" borderId="0" xfId="6" applyNumberFormat="1" applyFont="1" applyAlignment="1" applyProtection="1">
      <alignment horizontal="left"/>
    </xf>
    <xf numFmtId="37" fontId="5" fillId="0" borderId="0" xfId="6" applyNumberFormat="1" applyFont="1" applyProtection="1">
      <protection locked="0"/>
    </xf>
    <xf numFmtId="37" fontId="3" fillId="0" borderId="0" xfId="6" applyNumberFormat="1" applyFont="1" applyBorder="1" applyProtection="1">
      <protection locked="0"/>
    </xf>
    <xf numFmtId="14" fontId="3" fillId="0" borderId="0" xfId="6" applyNumberFormat="1" applyFont="1" applyBorder="1" applyProtection="1">
      <protection locked="0"/>
    </xf>
    <xf numFmtId="37" fontId="5" fillId="0" borderId="0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6" applyNumberFormat="1" applyFont="1" applyBorder="1" applyProtection="1">
      <protection locked="0"/>
    </xf>
    <xf numFmtId="164" fontId="0" fillId="0" borderId="5" xfId="0" applyBorder="1"/>
    <xf numFmtId="37" fontId="15" fillId="0" borderId="5" xfId="6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7" applyNumberFormat="1" applyFont="1" applyBorder="1" applyProtection="1"/>
    <xf numFmtId="37" fontId="2" fillId="0" borderId="0" xfId="7" applyNumberFormat="1" applyFont="1" applyBorder="1"/>
    <xf numFmtId="37" fontId="6" fillId="0" borderId="0" xfId="8" applyNumberFormat="1" applyFont="1" applyBorder="1" applyAlignment="1" applyProtection="1">
      <alignment horizontal="center"/>
    </xf>
    <xf numFmtId="41" fontId="3" fillId="0" borderId="7" xfId="0" applyNumberFormat="1" applyFont="1" applyBorder="1" applyProtection="1">
      <protection locked="0"/>
    </xf>
    <xf numFmtId="37" fontId="41" fillId="0" borderId="7" xfId="12" applyNumberFormat="1" applyFont="1" applyBorder="1" applyAlignment="1" applyProtection="1">
      <protection locked="0"/>
    </xf>
    <xf numFmtId="37" fontId="2" fillId="0" borderId="0" xfId="12" applyNumberFormat="1" applyFont="1" applyBorder="1"/>
    <xf numFmtId="0" fontId="44" fillId="0" borderId="0" xfId="2"/>
    <xf numFmtId="43" fontId="44" fillId="0" borderId="0" xfId="1"/>
    <xf numFmtId="0" fontId="45" fillId="0" borderId="7" xfId="2" applyFont="1" applyBorder="1" applyAlignment="1">
      <alignment horizontal="center"/>
    </xf>
    <xf numFmtId="17" fontId="44" fillId="0" borderId="0" xfId="2" applyNumberFormat="1"/>
    <xf numFmtId="43" fontId="44" fillId="0" borderId="7" xfId="1" applyBorder="1"/>
    <xf numFmtId="43" fontId="44" fillId="0" borderId="7" xfId="2" applyNumberFormat="1" applyBorder="1"/>
    <xf numFmtId="43" fontId="44" fillId="0" borderId="0" xfId="2" applyNumberFormat="1"/>
    <xf numFmtId="43" fontId="44" fillId="0" borderId="0" xfId="1" applyFont="1"/>
    <xf numFmtId="0" fontId="44" fillId="0" borderId="0" xfId="2" applyFont="1"/>
    <xf numFmtId="37" fontId="6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6">
    <cellStyle name="Comma_Book2" xfId="1"/>
    <cellStyle name="Normal" xfId="0" builtinId="0"/>
    <cellStyle name="Normal_Book2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4" sqref="A34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530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46L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444</v>
      </c>
      <c r="H10" s="115"/>
      <c r="I10" s="116" t="s">
        <v>3</v>
      </c>
      <c r="J10" s="115"/>
      <c r="K10" s="306" t="s">
        <v>445</v>
      </c>
      <c r="L10" s="115"/>
      <c r="M10" s="116" t="s">
        <v>3</v>
      </c>
      <c r="N10" s="115"/>
      <c r="O10" s="306" t="s">
        <v>446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492</v>
      </c>
      <c r="B30" s="109"/>
      <c r="C30" s="122">
        <v>0</v>
      </c>
      <c r="D30" s="108"/>
      <c r="E30" s="123">
        <f>483550.45</f>
        <v>483550.45</v>
      </c>
      <c r="F30" s="108"/>
      <c r="G30" s="122">
        <f t="shared" ref="G30:G37" si="0">SUM(C30:E30)</f>
        <v>483550.45</v>
      </c>
      <c r="H30" s="108"/>
      <c r="I30" s="123"/>
      <c r="J30" s="108"/>
      <c r="K30" s="122">
        <f t="shared" ref="K30:K37" si="1">SUM(G30:I30)</f>
        <v>483550.45</v>
      </c>
      <c r="L30" s="108"/>
      <c r="M30" s="123"/>
      <c r="N30" s="108"/>
      <c r="O30" s="122">
        <f t="shared" ref="O30:O37" si="2">SUM(K30:M30)</f>
        <v>483550.45</v>
      </c>
      <c r="P30" s="108"/>
      <c r="Q30" s="123"/>
      <c r="R30" s="108"/>
      <c r="S30" s="122">
        <f t="shared" ref="S30:S37" si="3">SUM(O30:Q30)</f>
        <v>483550.45</v>
      </c>
    </row>
    <row r="31" spans="1:25" s="125" customFormat="1" ht="18" customHeight="1" x14ac:dyDescent="0.2">
      <c r="A31" s="122" t="s">
        <v>493</v>
      </c>
      <c r="B31" s="109"/>
      <c r="C31" s="122">
        <v>0</v>
      </c>
      <c r="D31" s="108"/>
      <c r="E31" s="123">
        <f>497420.35+388311.69-2187-883538.22</f>
        <v>6.8200000000651926</v>
      </c>
      <c r="F31" s="108"/>
      <c r="G31" s="122">
        <f t="shared" si="0"/>
        <v>6.8200000000651926</v>
      </c>
      <c r="H31" s="108"/>
      <c r="I31" s="123" t="s">
        <v>10</v>
      </c>
      <c r="J31" s="108"/>
      <c r="K31" s="122">
        <f t="shared" si="1"/>
        <v>6.8200000000651926</v>
      </c>
      <c r="L31" s="108"/>
      <c r="M31" s="123"/>
      <c r="N31" s="108"/>
      <c r="O31" s="122">
        <f t="shared" si="2"/>
        <v>6.8200000000651926</v>
      </c>
      <c r="P31" s="108"/>
      <c r="Q31" s="123"/>
      <c r="R31" s="108"/>
      <c r="S31" s="122">
        <f t="shared" si="3"/>
        <v>6.8200000000651926</v>
      </c>
    </row>
    <row r="32" spans="1:25" s="125" customFormat="1" ht="18" customHeight="1" x14ac:dyDescent="0.2">
      <c r="A32" s="123" t="s">
        <v>494</v>
      </c>
      <c r="B32" s="109"/>
      <c r="C32" s="123">
        <f>304713</f>
        <v>304713</v>
      </c>
      <c r="D32" s="108"/>
      <c r="E32" s="123">
        <f>2338887.43-2660756.26+304910-304713</f>
        <v>-321671.82999999961</v>
      </c>
      <c r="F32" s="108"/>
      <c r="G32" s="122">
        <f t="shared" si="0"/>
        <v>-16958.829999999609</v>
      </c>
      <c r="H32" s="108"/>
      <c r="I32" s="123"/>
      <c r="J32" s="108"/>
      <c r="K32" s="122">
        <f t="shared" si="1"/>
        <v>-16958.829999999609</v>
      </c>
      <c r="L32" s="108"/>
      <c r="M32" s="123" t="s">
        <v>10</v>
      </c>
      <c r="N32" s="108"/>
      <c r="O32" s="122">
        <f t="shared" si="2"/>
        <v>-16958.829999999609</v>
      </c>
      <c r="P32" s="108"/>
      <c r="Q32" s="123"/>
      <c r="R32" s="108"/>
      <c r="S32" s="122">
        <f t="shared" si="3"/>
        <v>-16958.829999999609</v>
      </c>
    </row>
    <row r="33" spans="1:19" s="125" customFormat="1" ht="18" customHeight="1" x14ac:dyDescent="0.2">
      <c r="A33" s="123" t="s">
        <v>495</v>
      </c>
      <c r="B33" s="109"/>
      <c r="C33" s="123">
        <v>544932</v>
      </c>
      <c r="D33" s="108"/>
      <c r="E33" s="123">
        <f>-525578.38</f>
        <v>-525578.38</v>
      </c>
      <c r="F33" s="108"/>
      <c r="G33" s="122">
        <f t="shared" si="0"/>
        <v>19353.619999999995</v>
      </c>
      <c r="H33" s="108"/>
      <c r="I33" s="123"/>
      <c r="J33" s="108"/>
      <c r="K33" s="122">
        <f t="shared" si="1"/>
        <v>19353.619999999995</v>
      </c>
      <c r="L33" s="108"/>
      <c r="M33" s="123"/>
      <c r="N33" s="108"/>
      <c r="O33" s="122">
        <f t="shared" si="2"/>
        <v>19353.619999999995</v>
      </c>
      <c r="P33" s="108"/>
      <c r="Q33" s="123"/>
      <c r="R33" s="108"/>
      <c r="S33" s="122">
        <f t="shared" si="3"/>
        <v>19353.619999999995</v>
      </c>
    </row>
    <row r="34" spans="1:19" s="125" customFormat="1" ht="18" customHeight="1" x14ac:dyDescent="0.2">
      <c r="A34" s="123" t="s">
        <v>531</v>
      </c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>
        <v>2182512.5699999998</v>
      </c>
      <c r="N34" s="108"/>
      <c r="O34" s="122">
        <f t="shared" si="2"/>
        <v>2182512.5699999998</v>
      </c>
      <c r="P34" s="108"/>
      <c r="Q34" s="123" t="s">
        <v>10</v>
      </c>
      <c r="R34" s="108"/>
      <c r="S34" s="122">
        <f t="shared" si="3"/>
        <v>2182512.5699999998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849645</v>
      </c>
      <c r="D39" s="108"/>
      <c r="E39" s="119">
        <f>SUM(E30:E38)</f>
        <v>-363692.93999999954</v>
      </c>
      <c r="F39" s="108"/>
      <c r="G39" s="119">
        <f>SUM(G30:G38)</f>
        <v>485952.06000000046</v>
      </c>
      <c r="H39" s="108"/>
      <c r="I39" s="119">
        <f>SUM(I30:I38)</f>
        <v>0</v>
      </c>
      <c r="J39" s="108"/>
      <c r="K39" s="119">
        <f>SUM(K30:K38)</f>
        <v>485952.06000000046</v>
      </c>
      <c r="L39" s="108"/>
      <c r="M39" s="119">
        <f>SUM(M30:M38)</f>
        <v>2182512.5699999998</v>
      </c>
      <c r="N39" s="108"/>
      <c r="O39" s="119">
        <f>SUM(O30:O38)</f>
        <v>2668464.6300000004</v>
      </c>
      <c r="P39" s="108"/>
      <c r="Q39" s="119">
        <f>SUM(Q30:Q38)</f>
        <v>0</v>
      </c>
      <c r="R39" s="108"/>
      <c r="S39" s="119">
        <f>SUM(S30:S38)</f>
        <v>2668464.6300000004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46L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:A8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55" customWidth="1"/>
    <col min="6" max="6" width="1.625" style="553" customWidth="1"/>
    <col min="7" max="7" width="6.625" style="556" customWidth="1"/>
    <col min="8" max="8" width="1.625" style="553" customWidth="1"/>
    <col min="9" max="9" width="14.625" style="144"/>
    <col min="10" max="10" width="1.625" style="553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52"/>
      <c r="G1" s="554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111" t="s">
        <v>484</v>
      </c>
      <c r="C2" s="143"/>
      <c r="E2" s="552"/>
      <c r="G2" s="554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111" t="s">
        <v>485</v>
      </c>
      <c r="C3" s="143"/>
      <c r="E3" s="552"/>
      <c r="G3" s="554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52"/>
      <c r="G4" s="554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443</v>
      </c>
      <c r="C5" s="143"/>
      <c r="E5" s="552"/>
      <c r="G5" s="554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482</v>
      </c>
      <c r="C7" s="143"/>
      <c r="E7" s="552"/>
      <c r="G7" s="554"/>
      <c r="I7" s="143"/>
      <c r="K7" s="143"/>
      <c r="M7" s="550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46L</v>
      </c>
    </row>
    <row r="8" spans="1:29" ht="16.5" thickBot="1" x14ac:dyDescent="0.3">
      <c r="A8" s="108" t="s">
        <v>483</v>
      </c>
      <c r="C8" s="143"/>
      <c r="E8" s="552"/>
      <c r="G8" s="554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539"/>
      <c r="C9" s="147"/>
      <c r="D9" s="539"/>
      <c r="E9" s="557"/>
      <c r="F9" s="558"/>
      <c r="G9" s="559"/>
      <c r="H9" s="558"/>
      <c r="I9" s="147" t="s">
        <v>356</v>
      </c>
      <c r="J9" s="558"/>
      <c r="K9" s="148" t="s">
        <v>23</v>
      </c>
      <c r="L9" s="540"/>
      <c r="M9" s="148"/>
      <c r="N9" s="540"/>
      <c r="O9" s="148"/>
      <c r="P9" s="539"/>
      <c r="Q9" s="147"/>
      <c r="R9" s="545"/>
      <c r="S9" s="147"/>
      <c r="T9" s="545"/>
      <c r="U9" s="148" t="s">
        <v>350</v>
      </c>
      <c r="V9" s="148"/>
      <c r="W9" s="148"/>
      <c r="X9" s="539"/>
      <c r="Y9" s="148" t="s">
        <v>25</v>
      </c>
      <c r="Z9" s="540"/>
      <c r="AA9" s="148"/>
      <c r="AB9" s="540"/>
      <c r="AC9" s="149"/>
    </row>
    <row r="10" spans="1:29" x14ac:dyDescent="0.25">
      <c r="A10" s="150" t="s">
        <v>71</v>
      </c>
      <c r="B10" s="541"/>
      <c r="C10" s="151" t="s">
        <v>342</v>
      </c>
      <c r="D10" s="541"/>
      <c r="E10" s="560" t="s">
        <v>357</v>
      </c>
      <c r="F10" s="561"/>
      <c r="G10" s="562" t="s">
        <v>358</v>
      </c>
      <c r="H10" s="561"/>
      <c r="I10" s="151" t="s">
        <v>54</v>
      </c>
      <c r="J10" s="561"/>
      <c r="K10" s="151" t="s">
        <v>21</v>
      </c>
      <c r="L10" s="541"/>
      <c r="M10" s="151" t="s">
        <v>72</v>
      </c>
      <c r="N10" s="541"/>
      <c r="O10" s="151"/>
      <c r="P10" s="541"/>
      <c r="Q10" s="151" t="s">
        <v>36</v>
      </c>
      <c r="R10" s="541"/>
      <c r="S10" s="151" t="s">
        <v>24</v>
      </c>
      <c r="T10" s="541"/>
      <c r="U10" s="151" t="s">
        <v>54</v>
      </c>
      <c r="V10" s="541"/>
      <c r="W10" s="151" t="s">
        <v>4</v>
      </c>
      <c r="X10" s="541"/>
      <c r="Y10" s="151" t="s">
        <v>21</v>
      </c>
      <c r="Z10" s="541"/>
      <c r="AA10" s="151" t="s">
        <v>72</v>
      </c>
      <c r="AB10" s="541"/>
      <c r="AC10" s="551"/>
    </row>
    <row r="11" spans="1:29" ht="16.5" thickBot="1" x14ac:dyDescent="0.3">
      <c r="A11" s="152"/>
      <c r="B11" s="542"/>
      <c r="C11" s="153" t="s">
        <v>343</v>
      </c>
      <c r="D11" s="542"/>
      <c r="E11" s="563" t="s">
        <v>74</v>
      </c>
      <c r="F11" s="564"/>
      <c r="G11" s="565" t="s">
        <v>359</v>
      </c>
      <c r="H11" s="564"/>
      <c r="I11" s="153" t="s">
        <v>360</v>
      </c>
      <c r="J11" s="564"/>
      <c r="K11" s="153" t="s">
        <v>75</v>
      </c>
      <c r="L11" s="542"/>
      <c r="M11" s="153" t="s">
        <v>75</v>
      </c>
      <c r="N11" s="542"/>
      <c r="O11" s="153" t="s">
        <v>73</v>
      </c>
      <c r="P11" s="542"/>
      <c r="Q11" s="153" t="s">
        <v>93</v>
      </c>
      <c r="R11" s="542"/>
      <c r="S11" s="153" t="s">
        <v>93</v>
      </c>
      <c r="T11" s="542"/>
      <c r="U11" s="153" t="s">
        <v>93</v>
      </c>
      <c r="V11" s="542"/>
      <c r="W11" s="153"/>
      <c r="X11" s="542"/>
      <c r="Y11" s="153" t="s">
        <v>75</v>
      </c>
      <c r="Z11" s="542"/>
      <c r="AA11" s="153" t="s">
        <v>75</v>
      </c>
      <c r="AB11" s="542"/>
      <c r="AC11" s="154" t="s">
        <v>73</v>
      </c>
    </row>
    <row r="12" spans="1:29" ht="16.5" thickTop="1" x14ac:dyDescent="0.25">
      <c r="A12" s="108" t="s">
        <v>276</v>
      </c>
      <c r="B12" s="541"/>
      <c r="C12" s="151"/>
      <c r="D12" s="541"/>
      <c r="E12" s="560"/>
      <c r="F12" s="561"/>
      <c r="G12" s="562"/>
      <c r="H12" s="561"/>
      <c r="I12" s="151"/>
      <c r="J12" s="561"/>
      <c r="K12" s="151"/>
      <c r="L12" s="541"/>
      <c r="M12" s="151"/>
      <c r="N12" s="541"/>
      <c r="O12" s="151"/>
      <c r="P12" s="541"/>
      <c r="Q12" s="151"/>
      <c r="R12" s="541"/>
      <c r="S12" s="151"/>
      <c r="T12" s="541"/>
      <c r="U12" s="151"/>
      <c r="V12" s="541"/>
      <c r="W12" s="151"/>
      <c r="X12" s="541"/>
      <c r="Y12" s="151"/>
      <c r="Z12" s="541"/>
      <c r="AA12" s="151"/>
      <c r="AB12" s="541"/>
      <c r="AC12" s="151"/>
    </row>
    <row r="13" spans="1:29" x14ac:dyDescent="0.25">
      <c r="A13" s="108" t="s">
        <v>436</v>
      </c>
      <c r="C13" s="143"/>
      <c r="E13" s="552"/>
      <c r="G13" s="554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48" t="s">
        <v>354</v>
      </c>
      <c r="C14" s="143"/>
      <c r="E14" s="552"/>
      <c r="G14" s="554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52"/>
      <c r="G15" s="554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537" t="s">
        <v>366</v>
      </c>
      <c r="C16" s="538" t="s">
        <v>344</v>
      </c>
      <c r="E16" s="566" t="s">
        <v>10</v>
      </c>
      <c r="G16" s="567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68"/>
      <c r="G17" s="569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345</v>
      </c>
      <c r="C18" s="538" t="s">
        <v>346</v>
      </c>
      <c r="E18" s="566"/>
      <c r="G18" s="567"/>
      <c r="I18" s="156"/>
      <c r="K18" s="547"/>
      <c r="M18" s="143"/>
      <c r="O18" s="547">
        <f>SUM(K18:M18)</f>
        <v>0</v>
      </c>
      <c r="Q18" s="547"/>
      <c r="S18" s="547"/>
      <c r="U18" s="547"/>
      <c r="W18" s="156"/>
      <c r="Y18" s="547">
        <f>SUM(O18:U18)</f>
        <v>0</v>
      </c>
      <c r="AA18" s="143"/>
      <c r="AC18" s="547">
        <f>+Y18+AA18</f>
        <v>0</v>
      </c>
    </row>
    <row r="19" spans="1:29" x14ac:dyDescent="0.25">
      <c r="A19" s="155"/>
      <c r="C19" s="155"/>
      <c r="E19" s="568"/>
      <c r="G19" s="569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48" t="s">
        <v>351</v>
      </c>
      <c r="C20" s="155"/>
      <c r="E20" s="569"/>
      <c r="F20" s="569"/>
      <c r="G20" s="569"/>
      <c r="H20" s="569"/>
      <c r="I20" s="569"/>
      <c r="K20" s="547">
        <f>SUM(K15:K19)</f>
        <v>0</v>
      </c>
      <c r="M20" s="143"/>
      <c r="O20" s="547">
        <f>SUM(O15:O19)</f>
        <v>0</v>
      </c>
      <c r="Q20" s="547">
        <f>SUM(Q15:Q19)</f>
        <v>0</v>
      </c>
      <c r="S20" s="547">
        <f>SUM(S15:S19)</f>
        <v>0</v>
      </c>
      <c r="U20" s="547">
        <f>SUM(U15:U19)</f>
        <v>0</v>
      </c>
      <c r="W20" s="156"/>
      <c r="Y20" s="547">
        <f>SUM(Y15:Y19)</f>
        <v>0</v>
      </c>
      <c r="AA20" s="143"/>
      <c r="AC20" s="547">
        <f>SUM(AC15:AC19)</f>
        <v>0</v>
      </c>
    </row>
    <row r="21" spans="1:29" x14ac:dyDescent="0.25">
      <c r="A21" s="155"/>
      <c r="C21" s="155"/>
      <c r="E21" s="568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48" t="s">
        <v>355</v>
      </c>
      <c r="E22" s="568"/>
      <c r="G22" s="155"/>
      <c r="H22" s="155"/>
      <c r="I22" s="155"/>
      <c r="AA22" s="143"/>
    </row>
    <row r="23" spans="1:29" x14ac:dyDescent="0.25">
      <c r="A23" s="548"/>
      <c r="E23" s="568"/>
      <c r="G23" s="155"/>
      <c r="H23" s="155"/>
      <c r="I23" s="155"/>
      <c r="AA23" s="143"/>
    </row>
    <row r="24" spans="1:29" x14ac:dyDescent="0.25">
      <c r="A24" s="548" t="s">
        <v>363</v>
      </c>
      <c r="C24" s="572"/>
      <c r="E24" s="568"/>
      <c r="G24" s="155"/>
      <c r="H24" s="155"/>
      <c r="I24" s="155"/>
      <c r="AA24" s="143"/>
    </row>
    <row r="25" spans="1:29" x14ac:dyDescent="0.25">
      <c r="A25" s="145" t="s">
        <v>365</v>
      </c>
      <c r="E25" s="568"/>
      <c r="G25" s="155"/>
      <c r="H25" s="155"/>
      <c r="I25" s="155"/>
      <c r="AA25" s="143"/>
    </row>
    <row r="26" spans="1:29" ht="24.75" customHeight="1" x14ac:dyDescent="0.25">
      <c r="A26" s="156"/>
      <c r="C26" s="538"/>
      <c r="E26" s="566"/>
      <c r="G26" s="567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538"/>
      <c r="E27" s="566"/>
      <c r="G27" s="567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538"/>
      <c r="E28" s="566"/>
      <c r="G28" s="567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538"/>
      <c r="E29" s="566"/>
      <c r="G29" s="567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538"/>
      <c r="E30" s="566"/>
      <c r="G30" s="567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538"/>
      <c r="E31" s="566"/>
      <c r="G31" s="567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538"/>
      <c r="E32" s="566"/>
      <c r="G32" s="567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538"/>
      <c r="E33" s="566"/>
      <c r="G33" s="567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538"/>
      <c r="E34" s="566"/>
      <c r="G34" s="567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538"/>
      <c r="E35" s="566"/>
      <c r="G35" s="567"/>
      <c r="I35" s="156"/>
      <c r="M35" s="547"/>
      <c r="O35" s="547">
        <f t="shared" si="2"/>
        <v>0</v>
      </c>
      <c r="Q35" s="547"/>
      <c r="S35" s="547"/>
      <c r="U35" s="547"/>
      <c r="W35" s="156"/>
      <c r="AA35" s="547">
        <f t="shared" si="0"/>
        <v>0</v>
      </c>
      <c r="AC35" s="547">
        <f t="shared" si="1"/>
        <v>0</v>
      </c>
    </row>
    <row r="36" spans="1:30" ht="33" customHeight="1" thickBot="1" x14ac:dyDescent="0.3">
      <c r="A36" s="573" t="s">
        <v>364</v>
      </c>
      <c r="E36" s="144"/>
      <c r="F36" s="144"/>
      <c r="G36" s="144"/>
      <c r="H36" s="144"/>
      <c r="M36" s="547">
        <f>SUM(M26:M35)</f>
        <v>0</v>
      </c>
      <c r="O36" s="547">
        <f>SUM(K36:M36)</f>
        <v>0</v>
      </c>
      <c r="Q36" s="547">
        <f>SUM(Q26:Q35)</f>
        <v>0</v>
      </c>
      <c r="S36" s="547">
        <f>SUM(S26:S35)</f>
        <v>0</v>
      </c>
      <c r="U36" s="547">
        <f>SUM(U26:U35)</f>
        <v>0</v>
      </c>
      <c r="AA36" s="547">
        <f>SUM(O36:U36)</f>
        <v>0</v>
      </c>
      <c r="AC36" s="547">
        <f>SUM(Q36:W36)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537" t="s">
        <v>367</v>
      </c>
      <c r="C38" s="538" t="s">
        <v>347</v>
      </c>
      <c r="E38" s="552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49"/>
      <c r="E39" s="552"/>
      <c r="G39" s="155"/>
      <c r="I39" s="155"/>
    </row>
    <row r="40" spans="1:30" ht="27.95" customHeight="1" thickBot="1" x14ac:dyDescent="0.3">
      <c r="A40" s="156" t="s">
        <v>348</v>
      </c>
      <c r="C40" s="538" t="s">
        <v>349</v>
      </c>
      <c r="E40" s="552"/>
      <c r="G40" s="155"/>
      <c r="I40" s="553"/>
      <c r="M40" s="547"/>
      <c r="O40" s="547">
        <f>SUM(K40:M40)</f>
        <v>0</v>
      </c>
      <c r="Q40" s="547"/>
      <c r="S40" s="547"/>
      <c r="U40" s="547"/>
      <c r="W40" s="156"/>
      <c r="AA40" s="547">
        <f>SUM(O40:U40)</f>
        <v>0</v>
      </c>
      <c r="AC40" s="547">
        <f>+Y40+AA40</f>
        <v>0</v>
      </c>
    </row>
    <row r="41" spans="1:30" x14ac:dyDescent="0.25">
      <c r="E41" s="552"/>
      <c r="G41" s="155"/>
      <c r="I41" s="553"/>
    </row>
    <row r="42" spans="1:30" x14ac:dyDescent="0.25">
      <c r="E42" s="570"/>
      <c r="G42" s="553"/>
      <c r="I42" s="553"/>
    </row>
    <row r="43" spans="1:30" ht="16.5" thickBot="1" x14ac:dyDescent="0.3">
      <c r="A43" s="548" t="s">
        <v>352</v>
      </c>
      <c r="B43" s="145"/>
      <c r="D43" s="543"/>
      <c r="E43" s="570"/>
      <c r="G43" s="553"/>
      <c r="I43" s="553"/>
      <c r="L43" s="543"/>
      <c r="M43" s="158">
        <f>SUM(M36:M41)</f>
        <v>0</v>
      </c>
      <c r="N43" s="543"/>
      <c r="O43" s="158">
        <f>SUM(O36:O41)</f>
        <v>0</v>
      </c>
      <c r="P43" s="543"/>
      <c r="Q43" s="158">
        <f>SUM(Q36:Q41)</f>
        <v>0</v>
      </c>
      <c r="R43" s="543"/>
      <c r="S43" s="158">
        <f>SUM(S36:S41)</f>
        <v>0</v>
      </c>
      <c r="T43" s="543"/>
      <c r="U43" s="158">
        <f>SUM(U36:U41)</f>
        <v>0</v>
      </c>
      <c r="V43" s="543"/>
      <c r="X43" s="543"/>
      <c r="Z43" s="543"/>
      <c r="AA43" s="158">
        <f>SUM(AA36:AA41)</f>
        <v>0</v>
      </c>
      <c r="AB43" s="543"/>
      <c r="AC43" s="158">
        <f>SUM(AC36:AC41)</f>
        <v>0</v>
      </c>
      <c r="AD43" s="543"/>
    </row>
    <row r="44" spans="1:30" ht="16.5" thickTop="1" x14ac:dyDescent="0.25">
      <c r="A44" s="143"/>
      <c r="D44" s="543"/>
      <c r="E44" s="570"/>
      <c r="G44" s="553"/>
      <c r="H44" s="570"/>
      <c r="I44" s="553"/>
      <c r="K44" s="143"/>
      <c r="L44" s="543"/>
      <c r="M44" s="143"/>
      <c r="N44" s="543"/>
      <c r="O44" s="143"/>
      <c r="P44" s="543"/>
      <c r="Q44" s="143"/>
      <c r="R44" s="543"/>
      <c r="S44" s="143"/>
      <c r="T44" s="543"/>
      <c r="U44" s="143"/>
      <c r="V44" s="543"/>
      <c r="X44" s="543"/>
      <c r="Y44" s="143"/>
      <c r="Z44" s="543"/>
      <c r="AA44" s="143"/>
      <c r="AB44" s="543"/>
      <c r="AC44" s="143"/>
    </row>
    <row r="45" spans="1:30" x14ac:dyDescent="0.25">
      <c r="A45" s="317"/>
      <c r="B45" s="36"/>
      <c r="D45" s="543"/>
      <c r="E45" s="570"/>
      <c r="G45" s="553"/>
      <c r="H45" s="570"/>
      <c r="I45" s="553"/>
      <c r="K45" s="143"/>
      <c r="L45" s="543"/>
      <c r="M45" s="143"/>
      <c r="N45" s="543"/>
      <c r="O45" s="159"/>
      <c r="P45" s="543"/>
      <c r="Q45" s="143"/>
      <c r="R45" s="543"/>
      <c r="S45" s="143"/>
      <c r="T45" s="543"/>
      <c r="U45" s="143"/>
      <c r="V45" s="543"/>
      <c r="X45" s="543"/>
      <c r="Y45" s="159"/>
      <c r="Z45" s="543"/>
      <c r="AA45" s="159"/>
      <c r="AB45" s="543"/>
      <c r="AC45" s="143"/>
    </row>
    <row r="46" spans="1:30" ht="16.5" thickBot="1" x14ac:dyDescent="0.3">
      <c r="A46" s="548" t="s">
        <v>401</v>
      </c>
      <c r="B46" s="145"/>
      <c r="D46" s="543"/>
      <c r="E46" s="570"/>
      <c r="G46" s="553"/>
      <c r="H46" s="570"/>
      <c r="I46" s="553"/>
      <c r="K46" s="158">
        <f>K43+K20</f>
        <v>0</v>
      </c>
      <c r="L46" s="543"/>
      <c r="M46" s="158">
        <f>M43+M20</f>
        <v>0</v>
      </c>
      <c r="N46" s="543"/>
      <c r="O46" s="158">
        <f>O43+O20</f>
        <v>0</v>
      </c>
      <c r="P46" s="543"/>
      <c r="Q46" s="158">
        <f>Q43+Q20</f>
        <v>0</v>
      </c>
      <c r="R46" s="543"/>
      <c r="S46" s="158">
        <f>S43+S20</f>
        <v>0</v>
      </c>
      <c r="T46" s="543"/>
      <c r="U46" s="158">
        <f>U43+U20</f>
        <v>0</v>
      </c>
      <c r="V46" s="543"/>
      <c r="X46" s="543"/>
      <c r="Y46" s="158">
        <f>Y43+Y20</f>
        <v>0</v>
      </c>
      <c r="Z46" s="543"/>
      <c r="AA46" s="158">
        <f>AA43+AA20</f>
        <v>0</v>
      </c>
      <c r="AB46" s="543"/>
      <c r="AC46" s="158">
        <f>AC43+AC20</f>
        <v>0</v>
      </c>
      <c r="AD46" s="543"/>
    </row>
    <row r="47" spans="1:30" ht="16.5" thickTop="1" x14ac:dyDescent="0.25">
      <c r="D47" s="543"/>
      <c r="E47" s="570"/>
      <c r="G47" s="553"/>
      <c r="H47" s="570"/>
      <c r="I47" s="553"/>
      <c r="L47" s="543"/>
      <c r="N47" s="543"/>
      <c r="P47" s="543"/>
      <c r="R47" s="543"/>
      <c r="T47" s="543"/>
      <c r="V47" s="543"/>
      <c r="X47" s="543"/>
      <c r="Z47" s="543"/>
      <c r="AB47" s="543"/>
    </row>
    <row r="48" spans="1:30" x14ac:dyDescent="0.25">
      <c r="E48" s="570"/>
      <c r="G48" s="553"/>
      <c r="H48" s="570"/>
      <c r="I48" s="553"/>
      <c r="R48" s="543"/>
      <c r="T48" s="543"/>
      <c r="V48" s="543"/>
      <c r="X48" s="543"/>
      <c r="Z48" s="543"/>
      <c r="AA48" s="544"/>
      <c r="AB48" s="543"/>
    </row>
    <row r="49" spans="1:29" x14ac:dyDescent="0.25">
      <c r="A49" s="145" t="s">
        <v>76</v>
      </c>
      <c r="C49" s="145"/>
      <c r="E49" s="570"/>
      <c r="G49" s="553"/>
      <c r="H49" s="570"/>
      <c r="I49" s="553"/>
      <c r="K49" s="143"/>
      <c r="M49" s="143"/>
      <c r="O49" s="143"/>
      <c r="Q49" s="546"/>
      <c r="S49" s="143"/>
      <c r="U49" s="143"/>
      <c r="W49" s="143"/>
      <c r="Y49" s="143"/>
      <c r="AA49" s="143"/>
      <c r="AB49" s="543"/>
      <c r="AC49" s="543"/>
    </row>
    <row r="50" spans="1:29" ht="19.5" x14ac:dyDescent="0.35">
      <c r="A50" s="574" t="s">
        <v>368</v>
      </c>
      <c r="C50" s="145"/>
      <c r="E50" s="570"/>
      <c r="G50" s="553"/>
      <c r="H50" s="570"/>
      <c r="I50" s="553"/>
      <c r="K50" s="143"/>
      <c r="M50" s="143"/>
      <c r="O50" s="143"/>
      <c r="Q50" s="546" t="s">
        <v>10</v>
      </c>
      <c r="S50" s="143"/>
      <c r="U50" s="143"/>
      <c r="W50" s="143"/>
      <c r="Y50" s="143"/>
      <c r="AA50" s="143"/>
      <c r="AC50" s="159" t="str">
        <f>A2</f>
        <v>COMPANY # 46L</v>
      </c>
    </row>
    <row r="51" spans="1:29" x14ac:dyDescent="0.25">
      <c r="A51" s="145"/>
      <c r="C51" s="145"/>
      <c r="E51" s="570"/>
      <c r="G51" s="553"/>
      <c r="H51" s="570"/>
      <c r="I51" s="553"/>
      <c r="K51" s="143"/>
      <c r="M51" s="143"/>
      <c r="O51" s="143"/>
      <c r="Q51" s="546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70"/>
      <c r="G52" s="553"/>
      <c r="H52" s="570"/>
      <c r="I52" s="553"/>
      <c r="K52" s="143"/>
      <c r="M52" s="143"/>
      <c r="O52" s="143"/>
      <c r="Q52" s="143"/>
      <c r="S52" s="143"/>
      <c r="U52" s="143"/>
      <c r="W52" s="143"/>
      <c r="Y52" s="143"/>
      <c r="AA52" s="143"/>
      <c r="AC52" s="544"/>
    </row>
    <row r="53" spans="1:29" x14ac:dyDescent="0.25">
      <c r="A53" s="143"/>
      <c r="C53" s="143"/>
      <c r="E53" s="570"/>
      <c r="G53" s="553"/>
      <c r="H53" s="570"/>
      <c r="I53" s="553"/>
      <c r="K53" s="143"/>
      <c r="M53" s="143"/>
      <c r="O53" s="143"/>
      <c r="Q53" s="143"/>
      <c r="S53" s="143"/>
      <c r="U53" s="143"/>
      <c r="W53" s="143"/>
      <c r="Y53" s="143"/>
      <c r="AA53" s="143"/>
      <c r="AC53" s="544"/>
    </row>
    <row r="54" spans="1:29" x14ac:dyDescent="0.25">
      <c r="E54" s="570"/>
      <c r="G54" s="553"/>
      <c r="H54" s="570"/>
      <c r="I54" s="553"/>
    </row>
    <row r="55" spans="1:29" x14ac:dyDescent="0.25">
      <c r="E55" s="570"/>
      <c r="G55" s="553"/>
      <c r="H55" s="570"/>
      <c r="I55" s="553"/>
    </row>
    <row r="56" spans="1:29" x14ac:dyDescent="0.25">
      <c r="E56" s="570"/>
      <c r="G56" s="553"/>
      <c r="H56" s="570"/>
      <c r="I56" s="553"/>
    </row>
    <row r="57" spans="1:29" x14ac:dyDescent="0.25">
      <c r="E57" s="570"/>
      <c r="G57" s="553"/>
      <c r="H57" s="570"/>
      <c r="I57" s="553"/>
    </row>
    <row r="58" spans="1:29" x14ac:dyDescent="0.25">
      <c r="E58" s="570"/>
      <c r="G58" s="553"/>
      <c r="H58" s="570"/>
      <c r="I58" s="553"/>
    </row>
    <row r="59" spans="1:29" x14ac:dyDescent="0.25">
      <c r="E59" s="570"/>
      <c r="G59" s="553"/>
      <c r="H59" s="570"/>
      <c r="I59" s="553"/>
    </row>
    <row r="60" spans="1:29" x14ac:dyDescent="0.25">
      <c r="E60" s="570"/>
      <c r="G60" s="553"/>
      <c r="H60" s="570"/>
      <c r="I60" s="553"/>
    </row>
    <row r="61" spans="1:29" x14ac:dyDescent="0.25">
      <c r="E61" s="570"/>
      <c r="G61" s="553"/>
      <c r="H61" s="570"/>
      <c r="I61" s="553"/>
    </row>
    <row r="62" spans="1:29" x14ac:dyDescent="0.25">
      <c r="E62" s="570"/>
      <c r="G62" s="553"/>
      <c r="H62" s="570"/>
      <c r="I62" s="553"/>
    </row>
    <row r="63" spans="1:29" x14ac:dyDescent="0.25">
      <c r="E63" s="570"/>
      <c r="G63" s="553"/>
      <c r="H63" s="570"/>
      <c r="I63" s="553"/>
    </row>
    <row r="64" spans="1:29" x14ac:dyDescent="0.25">
      <c r="E64" s="570"/>
      <c r="G64" s="553"/>
      <c r="H64" s="570"/>
      <c r="I64" s="553"/>
    </row>
    <row r="65" spans="5:10" x14ac:dyDescent="0.25">
      <c r="E65" s="570"/>
      <c r="G65" s="553"/>
      <c r="H65" s="570"/>
      <c r="I65" s="553"/>
    </row>
    <row r="66" spans="5:10" x14ac:dyDescent="0.25">
      <c r="E66" s="570"/>
      <c r="G66" s="553"/>
      <c r="H66" s="570"/>
      <c r="I66" s="553"/>
    </row>
    <row r="67" spans="5:10" x14ac:dyDescent="0.25">
      <c r="E67" s="570"/>
      <c r="G67" s="553"/>
      <c r="H67" s="570"/>
      <c r="I67" s="553"/>
    </row>
    <row r="68" spans="5:10" x14ac:dyDescent="0.25">
      <c r="E68" s="570"/>
      <c r="G68" s="553"/>
      <c r="H68" s="570"/>
      <c r="I68" s="553"/>
    </row>
    <row r="69" spans="5:10" x14ac:dyDescent="0.25">
      <c r="J69" s="571"/>
    </row>
    <row r="71" spans="5:10" x14ac:dyDescent="0.25">
      <c r="E71" s="552"/>
      <c r="G71" s="554"/>
      <c r="I71" s="145"/>
    </row>
    <row r="72" spans="5:10" x14ac:dyDescent="0.25">
      <c r="E72" s="30" t="s">
        <v>361</v>
      </c>
      <c r="G72" s="554"/>
      <c r="I72" s="145"/>
    </row>
    <row r="73" spans="5:10" x14ac:dyDescent="0.25">
      <c r="E73" s="552"/>
      <c r="G73" s="554"/>
      <c r="H73" s="30" t="s">
        <v>362</v>
      </c>
      <c r="I73" s="145"/>
    </row>
    <row r="74" spans="5:10" x14ac:dyDescent="0.25">
      <c r="E74" s="552"/>
      <c r="G74" s="554"/>
      <c r="I74" s="143"/>
    </row>
    <row r="75" spans="5:10" x14ac:dyDescent="0.25">
      <c r="E75" s="552"/>
      <c r="G75" s="554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B18" sqref="B18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111" t="s">
        <v>484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111" t="s">
        <v>485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443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46L</v>
      </c>
    </row>
    <row r="7" spans="1:15" s="283" customFormat="1" ht="10.5" customHeight="1" x14ac:dyDescent="0.2">
      <c r="A7" s="112" t="s">
        <v>482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08" t="s">
        <v>483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428" t="s">
        <v>278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46L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2" sqref="C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111" t="s">
        <v>484</v>
      </c>
      <c r="C2" s="4"/>
    </row>
    <row r="3" spans="1:13" ht="15" customHeight="1" x14ac:dyDescent="0.2">
      <c r="A3" s="111" t="s">
        <v>485</v>
      </c>
      <c r="C3" s="4"/>
    </row>
    <row r="4" spans="1:13" ht="15" customHeight="1" x14ac:dyDescent="0.2">
      <c r="A4" s="1" t="s">
        <v>480</v>
      </c>
    </row>
    <row r="5" spans="1:13" ht="15" customHeight="1" x14ac:dyDescent="0.2">
      <c r="A5" s="112" t="s">
        <v>443</v>
      </c>
    </row>
    <row r="6" spans="1:13" ht="15" customHeight="1" x14ac:dyDescent="0.2"/>
    <row r="7" spans="1:13" ht="15" customHeight="1" x14ac:dyDescent="0.2">
      <c r="A7" s="112" t="s">
        <v>482</v>
      </c>
      <c r="M7" s="20" t="str">
        <f>A2</f>
        <v>COMPANY # 46L</v>
      </c>
    </row>
    <row r="8" spans="1:13" ht="15" customHeight="1" thickBot="1" x14ac:dyDescent="0.25">
      <c r="A8" s="108" t="s">
        <v>483</v>
      </c>
      <c r="M8" s="6" t="s">
        <v>292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2" t="s">
        <v>3</v>
      </c>
      <c r="J11" s="433"/>
      <c r="K11" s="433"/>
      <c r="L11" s="12"/>
      <c r="M11" s="13" t="s">
        <v>5</v>
      </c>
    </row>
    <row r="12" spans="1:13" ht="15" customHeight="1" thickBot="1" x14ac:dyDescent="0.25">
      <c r="A12" s="14"/>
      <c r="B12" s="15"/>
      <c r="C12" s="437" t="s">
        <v>295</v>
      </c>
      <c r="D12" s="15"/>
      <c r="E12" s="16" t="s">
        <v>7</v>
      </c>
      <c r="F12" s="15"/>
      <c r="G12" s="434" t="s">
        <v>296</v>
      </c>
      <c r="H12" s="15"/>
      <c r="I12" s="16" t="s">
        <v>54</v>
      </c>
      <c r="J12" s="15"/>
      <c r="K12" s="434" t="s">
        <v>288</v>
      </c>
      <c r="L12" s="15"/>
      <c r="M12" s="17" t="s">
        <v>7</v>
      </c>
    </row>
    <row r="13" spans="1:13" ht="15" customHeight="1" thickTop="1" x14ac:dyDescent="0.2">
      <c r="A13" s="108" t="s">
        <v>276</v>
      </c>
      <c r="B13" s="9"/>
      <c r="C13" s="60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436</v>
      </c>
      <c r="B14" s="9"/>
      <c r="C14" s="60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392</v>
      </c>
    </row>
    <row r="37" spans="1:14" ht="15.75" customHeight="1" x14ac:dyDescent="0.2">
      <c r="A37" s="22"/>
      <c r="M37" s="20" t="str">
        <f>M7</f>
        <v>COMPANY # 46L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C29" sqref="C29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111" t="s">
        <v>484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111" t="s">
        <v>485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481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443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482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483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46L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75" t="s">
        <v>45</v>
      </c>
      <c r="F14" s="576" t="s">
        <v>90</v>
      </c>
      <c r="G14" s="575" t="s">
        <v>46</v>
      </c>
      <c r="H14" s="577" t="s">
        <v>90</v>
      </c>
      <c r="I14" s="575" t="s">
        <v>372</v>
      </c>
      <c r="J14" s="178"/>
      <c r="K14" s="178"/>
      <c r="L14" s="577" t="s">
        <v>90</v>
      </c>
      <c r="M14" s="578" t="s">
        <v>373</v>
      </c>
      <c r="N14" s="576" t="s">
        <v>90</v>
      </c>
      <c r="O14" s="575" t="s">
        <v>374</v>
      </c>
      <c r="P14" s="577" t="s">
        <v>90</v>
      </c>
      <c r="Q14" s="180" t="s">
        <v>375</v>
      </c>
      <c r="R14" s="579" t="s">
        <v>90</v>
      </c>
      <c r="S14" s="580" t="s">
        <v>376</v>
      </c>
      <c r="T14" s="175"/>
      <c r="U14" s="175"/>
      <c r="V14" s="577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81" t="s">
        <v>378</v>
      </c>
      <c r="H16" s="183"/>
      <c r="I16" s="582" t="s">
        <v>379</v>
      </c>
      <c r="J16" s="582"/>
      <c r="K16" s="582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83" t="s">
        <v>90</v>
      </c>
      <c r="G17" s="191" t="s">
        <v>380</v>
      </c>
      <c r="H17" s="584" t="s">
        <v>90</v>
      </c>
      <c r="I17" s="191" t="s">
        <v>54</v>
      </c>
      <c r="J17" s="189"/>
      <c r="K17" s="596" t="s">
        <v>381</v>
      </c>
      <c r="L17" s="584" t="s">
        <v>90</v>
      </c>
      <c r="M17" s="191" t="s">
        <v>382</v>
      </c>
      <c r="N17" s="585" t="s">
        <v>90</v>
      </c>
      <c r="O17" s="191" t="s">
        <v>59</v>
      </c>
      <c r="P17" s="585" t="s">
        <v>90</v>
      </c>
      <c r="Q17" s="191" t="s">
        <v>92</v>
      </c>
      <c r="R17" s="583" t="s">
        <v>90</v>
      </c>
      <c r="S17" s="191" t="s">
        <v>93</v>
      </c>
      <c r="T17" s="189"/>
      <c r="U17" s="191" t="s">
        <v>383</v>
      </c>
      <c r="V17" s="585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86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87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88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89"/>
      <c r="C31" s="590"/>
      <c r="E31" s="589"/>
      <c r="G31" s="589"/>
      <c r="I31" s="589"/>
      <c r="K31" s="589"/>
      <c r="M31" s="589"/>
      <c r="O31" s="589"/>
      <c r="Q31" s="589"/>
      <c r="S31" s="589"/>
      <c r="U31" s="589"/>
      <c r="W31" s="185"/>
      <c r="Y31" s="185"/>
    </row>
    <row r="32" spans="1:25" x14ac:dyDescent="0.2">
      <c r="A32" s="591" t="s">
        <v>386</v>
      </c>
      <c r="C32" s="590"/>
      <c r="E32" s="589"/>
      <c r="G32" s="589"/>
      <c r="I32" s="589"/>
      <c r="K32" s="589"/>
      <c r="M32" s="589"/>
      <c r="O32" s="589"/>
      <c r="Q32" s="589"/>
      <c r="S32" s="589"/>
      <c r="U32" s="589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92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89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89"/>
      <c r="Y46" s="163"/>
    </row>
    <row r="47" spans="1:27" ht="16.5" thickBot="1" x14ac:dyDescent="0.3">
      <c r="A47" s="594" t="s">
        <v>44</v>
      </c>
      <c r="C47" s="590" t="s">
        <v>10</v>
      </c>
      <c r="E47" s="595">
        <f>SUM(E24:E44)</f>
        <v>0</v>
      </c>
      <c r="G47" s="595">
        <f>SUM(G24:G44)</f>
        <v>0</v>
      </c>
      <c r="I47" s="595">
        <f>SUM(I24:I44)</f>
        <v>0</v>
      </c>
      <c r="K47"/>
      <c r="M47" s="595">
        <f>SUM(M24:M44)</f>
        <v>0</v>
      </c>
      <c r="O47" s="595">
        <f>SUM(O24:O44)</f>
        <v>0</v>
      </c>
      <c r="Q47" s="595">
        <f>SUM(Q24:Q44)</f>
        <v>0</v>
      </c>
      <c r="S47" s="595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93" t="s">
        <v>403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46L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92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111" t="s">
        <v>484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111" t="s">
        <v>485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489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482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483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46L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98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431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388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432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389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433</v>
      </c>
      <c r="B29" s="216"/>
      <c r="F29" s="233"/>
      <c r="H29" s="233"/>
      <c r="J29" s="233"/>
      <c r="L29" s="233"/>
    </row>
    <row r="30" spans="1:15" x14ac:dyDescent="0.2">
      <c r="A30" s="108" t="s">
        <v>276</v>
      </c>
      <c r="B30" s="216"/>
      <c r="F30" s="233"/>
      <c r="H30" s="233"/>
      <c r="J30" s="233"/>
      <c r="L30" s="233"/>
    </row>
    <row r="31" spans="1:15" x14ac:dyDescent="0.2">
      <c r="A31" s="108" t="s">
        <v>436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99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99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99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99"/>
      <c r="B38" s="599"/>
      <c r="C38" s="599"/>
      <c r="E38" s="599"/>
      <c r="F38" s="233"/>
      <c r="G38" s="599"/>
      <c r="H38" s="233"/>
      <c r="I38" s="599"/>
      <c r="J38" s="233"/>
      <c r="K38" s="599"/>
      <c r="L38" s="233"/>
      <c r="M38" s="599"/>
      <c r="O38" s="599"/>
    </row>
    <row r="39" spans="1:15" ht="13.5" thickBot="1" x14ac:dyDescent="0.2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389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434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46L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:A9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111" t="s">
        <v>484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111" t="s">
        <v>485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443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482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46L</v>
      </c>
    </row>
    <row r="9" spans="1:11" x14ac:dyDescent="0.2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394</v>
      </c>
    </row>
    <row r="43" spans="1:11" x14ac:dyDescent="0.2">
      <c r="A43" s="319" t="s">
        <v>393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395</v>
      </c>
    </row>
    <row r="71" spans="1:11" ht="13.5" customHeight="1" x14ac:dyDescent="0.2">
      <c r="A71" s="42"/>
    </row>
    <row r="72" spans="1:11" x14ac:dyDescent="0.2">
      <c r="K72" s="255" t="str">
        <f>A2</f>
        <v>COMPANY # 46L</v>
      </c>
    </row>
    <row r="73" spans="1:11" x14ac:dyDescent="0.2">
      <c r="K73" s="242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111" t="s">
        <v>484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111" t="s">
        <v>485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443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482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46L</v>
      </c>
      <c r="AB7" s="332"/>
    </row>
    <row r="8" spans="1:31" ht="20.100000000000001" customHeight="1" x14ac:dyDescent="0.25">
      <c r="A8" s="108" t="s">
        <v>483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5" t="s">
        <v>133</v>
      </c>
      <c r="B15" s="496"/>
      <c r="C15" s="497"/>
      <c r="D15" s="498"/>
      <c r="E15" s="499" t="s">
        <v>134</v>
      </c>
      <c r="F15" s="500"/>
      <c r="G15" s="501"/>
      <c r="H15" s="501"/>
      <c r="I15" s="502"/>
      <c r="J15" s="500"/>
      <c r="K15" s="503" t="s">
        <v>135</v>
      </c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4"/>
      <c r="AE15" s="505" t="s">
        <v>340</v>
      </c>
    </row>
    <row r="16" spans="1:31" s="359" customFormat="1" ht="20.100000000000001" customHeight="1" x14ac:dyDescent="0.35">
      <c r="A16" s="506" t="s">
        <v>136</v>
      </c>
      <c r="B16" s="507"/>
      <c r="C16" s="508" t="s">
        <v>137</v>
      </c>
      <c r="D16" s="509"/>
      <c r="E16" s="510" t="s">
        <v>138</v>
      </c>
      <c r="F16" s="511"/>
      <c r="G16" s="512" t="s">
        <v>139</v>
      </c>
      <c r="H16" s="511"/>
      <c r="I16" s="512" t="s">
        <v>140</v>
      </c>
      <c r="J16" s="513"/>
      <c r="K16" s="514" t="s">
        <v>141</v>
      </c>
      <c r="L16" s="515"/>
      <c r="M16" s="515"/>
      <c r="N16" s="515"/>
      <c r="O16" s="515"/>
      <c r="P16" s="515"/>
      <c r="Q16" s="515"/>
      <c r="R16" s="515"/>
      <c r="S16" s="515"/>
      <c r="T16" s="515"/>
      <c r="U16" s="514" t="s">
        <v>142</v>
      </c>
      <c r="V16" s="515"/>
      <c r="W16" s="515"/>
      <c r="X16" s="515"/>
      <c r="Y16" s="516"/>
      <c r="Z16" s="516"/>
      <c r="AA16" s="517" t="s">
        <v>143</v>
      </c>
      <c r="AB16" s="518"/>
      <c r="AC16" s="519" t="s">
        <v>44</v>
      </c>
      <c r="AE16" s="520" t="s">
        <v>341</v>
      </c>
    </row>
    <row r="17" spans="1:31" s="359" customFormat="1" ht="20.100000000000001" customHeight="1" thickBot="1" x14ac:dyDescent="0.4">
      <c r="A17" s="521" t="s">
        <v>144</v>
      </c>
      <c r="B17" s="522"/>
      <c r="C17" s="523" t="s">
        <v>145</v>
      </c>
      <c r="D17" s="524"/>
      <c r="E17" s="525" t="s">
        <v>146</v>
      </c>
      <c r="F17" s="526"/>
      <c r="G17" s="527" t="s">
        <v>147</v>
      </c>
      <c r="H17" s="526"/>
      <c r="I17" s="527" t="s">
        <v>148</v>
      </c>
      <c r="J17" s="526"/>
      <c r="K17" s="528" t="s">
        <v>150</v>
      </c>
      <c r="L17" s="529"/>
      <c r="M17" s="528" t="s">
        <v>151</v>
      </c>
      <c r="N17" s="529"/>
      <c r="O17" s="528" t="s">
        <v>152</v>
      </c>
      <c r="P17" s="529"/>
      <c r="Q17" s="528" t="s">
        <v>418</v>
      </c>
      <c r="R17" s="529"/>
      <c r="S17" s="528" t="s">
        <v>449</v>
      </c>
      <c r="T17" s="529"/>
      <c r="U17" s="528" t="s">
        <v>450</v>
      </c>
      <c r="V17" s="529"/>
      <c r="W17" s="528" t="s">
        <v>451</v>
      </c>
      <c r="X17" s="529"/>
      <c r="Y17" s="528" t="s">
        <v>452</v>
      </c>
      <c r="Z17" s="530"/>
      <c r="AA17" s="531" t="s">
        <v>453</v>
      </c>
      <c r="AB17" s="532"/>
      <c r="AC17" s="533" t="s">
        <v>153</v>
      </c>
      <c r="AE17" s="534" t="s">
        <v>371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5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5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5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5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5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5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5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5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5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5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5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5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5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5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5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535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6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46L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2.25" style="386" customWidth="1"/>
    <col min="2" max="2" width="2.625" style="386" customWidth="1"/>
    <col min="3" max="3" width="13.5" style="386" customWidth="1"/>
    <col min="4" max="4" width="1.625" style="386" customWidth="1"/>
    <col min="5" max="5" width="15.625" style="386" customWidth="1"/>
    <col min="6" max="6" width="1.625" style="386" customWidth="1"/>
    <col min="7" max="7" width="15.625" style="386" customWidth="1"/>
    <col min="8" max="8" width="1.625" style="386" customWidth="1"/>
    <col min="9" max="9" width="15.625" style="386" customWidth="1"/>
    <col min="10" max="10" width="1.625" style="386" customWidth="1"/>
    <col min="11" max="11" width="15.625" style="386" customWidth="1"/>
    <col min="12" max="12" width="1.625" style="386" customWidth="1"/>
    <col min="13" max="13" width="15.625" style="386" customWidth="1"/>
    <col min="14" max="14" width="1.625" style="386" customWidth="1"/>
    <col min="15" max="15" width="15.625" style="386" customWidth="1"/>
    <col min="16" max="16" width="2" style="386" customWidth="1"/>
    <col min="17" max="17" width="25.75" style="386" customWidth="1"/>
    <col min="18" max="18" width="1.625" style="386" customWidth="1"/>
    <col min="19" max="19" width="15.625" style="386" customWidth="1"/>
    <col min="20" max="16384" width="23" style="386"/>
  </cols>
  <sheetData>
    <row r="1" spans="1:21" x14ac:dyDescent="0.2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">
      <c r="A2" s="111" t="s">
        <v>484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">
      <c r="A3" s="111" t="s">
        <v>485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">
      <c r="A5" s="112" t="s">
        <v>521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">
      <c r="A7" s="50" t="s">
        <v>522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46L</v>
      </c>
    </row>
    <row r="8" spans="1:21" ht="13.5" thickBot="1" x14ac:dyDescent="0.25">
      <c r="A8" s="108" t="s">
        <v>491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5" thickTop="1" x14ac:dyDescent="0.2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17" t="s">
        <v>227</v>
      </c>
      <c r="L9" s="617"/>
      <c r="M9" s="617"/>
      <c r="N9" s="396"/>
      <c r="O9" s="617" t="s">
        <v>231</v>
      </c>
      <c r="P9" s="617"/>
      <c r="Q9" s="617"/>
      <c r="R9" s="393"/>
      <c r="S9" s="397"/>
      <c r="U9" s="398"/>
    </row>
    <row r="10" spans="1:21" x14ac:dyDescent="0.2">
      <c r="A10" s="399"/>
      <c r="B10" s="400"/>
      <c r="C10" s="401"/>
      <c r="D10" s="395"/>
      <c r="E10" s="402" t="s">
        <v>22</v>
      </c>
      <c r="F10" s="395"/>
      <c r="G10" s="402" t="s">
        <v>487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5" thickBot="1" x14ac:dyDescent="0.25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2">
      <c r="A13" s="412" t="s">
        <v>242</v>
      </c>
      <c r="B13" s="413"/>
      <c r="C13" s="319" t="s">
        <v>393</v>
      </c>
      <c r="D13" s="415"/>
      <c r="E13" s="414"/>
      <c r="F13" s="415"/>
      <c r="G13" s="414"/>
      <c r="H13" s="415"/>
      <c r="I13" s="414"/>
      <c r="J13" s="415"/>
      <c r="K13" s="414"/>
      <c r="L13" s="415"/>
      <c r="M13" s="414"/>
      <c r="N13" s="415"/>
      <c r="O13" s="414"/>
      <c r="P13" s="415"/>
      <c r="Q13" s="414"/>
      <c r="R13" s="403"/>
      <c r="S13" s="395"/>
      <c r="U13" s="398"/>
    </row>
    <row r="14" spans="1:21" ht="23.25" customHeight="1" x14ac:dyDescent="0.2">
      <c r="A14" s="412" t="s">
        <v>243</v>
      </c>
      <c r="B14" s="413"/>
      <c r="C14" s="416" t="s">
        <v>244</v>
      </c>
      <c r="D14" s="413"/>
      <c r="E14" s="412"/>
      <c r="F14" s="413"/>
      <c r="G14" s="412"/>
      <c r="H14" s="413"/>
      <c r="I14" s="412"/>
      <c r="J14" s="413"/>
      <c r="K14" s="412"/>
      <c r="L14" s="413"/>
      <c r="M14" s="412"/>
      <c r="N14" s="413"/>
      <c r="O14" s="412"/>
      <c r="P14" s="413"/>
      <c r="Q14" s="412"/>
      <c r="R14" s="417"/>
      <c r="S14" s="418">
        <f t="shared" ref="S14:S22" si="0">SUM(E14:Q14)</f>
        <v>0</v>
      </c>
      <c r="U14" s="398"/>
    </row>
    <row r="15" spans="1:21" ht="23.25" customHeight="1" x14ac:dyDescent="0.2">
      <c r="A15" s="412" t="s">
        <v>245</v>
      </c>
      <c r="B15" s="413"/>
      <c r="C15" s="416" t="s">
        <v>246</v>
      </c>
      <c r="D15" s="413"/>
      <c r="E15" s="412"/>
      <c r="F15" s="413"/>
      <c r="G15" s="412"/>
      <c r="H15" s="413"/>
      <c r="I15" s="412"/>
      <c r="J15" s="413"/>
      <c r="K15" s="412"/>
      <c r="L15" s="413"/>
      <c r="M15" s="412"/>
      <c r="N15" s="413"/>
      <c r="O15" s="412"/>
      <c r="P15" s="413"/>
      <c r="Q15" s="412"/>
      <c r="R15" s="417"/>
      <c r="S15" s="418">
        <f t="shared" si="0"/>
        <v>0</v>
      </c>
      <c r="U15" s="398"/>
    </row>
    <row r="16" spans="1:21" ht="23.25" customHeight="1" x14ac:dyDescent="0.2">
      <c r="A16" s="412" t="s">
        <v>406</v>
      </c>
      <c r="B16" s="413"/>
      <c r="C16" s="416" t="s">
        <v>407</v>
      </c>
      <c r="D16" s="413"/>
      <c r="E16" s="412"/>
      <c r="F16" s="413"/>
      <c r="G16" s="412"/>
      <c r="H16" s="413"/>
      <c r="I16" s="412"/>
      <c r="J16" s="413"/>
      <c r="K16" s="412"/>
      <c r="L16" s="413"/>
      <c r="M16" s="412"/>
      <c r="N16" s="413"/>
      <c r="O16" s="412"/>
      <c r="P16" s="413"/>
      <c r="Q16" s="412"/>
      <c r="R16" s="417"/>
      <c r="S16" s="418">
        <f t="shared" si="0"/>
        <v>0</v>
      </c>
      <c r="U16" s="398"/>
    </row>
    <row r="17" spans="1:21" ht="23.25" customHeight="1" x14ac:dyDescent="0.2">
      <c r="A17" s="412" t="s">
        <v>247</v>
      </c>
      <c r="B17" s="413"/>
      <c r="C17" s="416" t="s">
        <v>248</v>
      </c>
      <c r="D17" s="413"/>
      <c r="E17" s="412">
        <f>173377+1</f>
        <v>173378</v>
      </c>
      <c r="F17" s="413"/>
      <c r="G17" s="412">
        <v>-2002512</v>
      </c>
      <c r="H17" s="413"/>
      <c r="I17" s="412"/>
      <c r="J17" s="413"/>
      <c r="K17" s="412"/>
      <c r="L17" s="413"/>
      <c r="M17" s="412"/>
      <c r="N17" s="413"/>
      <c r="O17" s="412"/>
      <c r="P17" s="413"/>
      <c r="Q17" s="412"/>
      <c r="R17" s="417"/>
      <c r="S17" s="418">
        <f t="shared" si="0"/>
        <v>-1829134</v>
      </c>
      <c r="U17" s="398"/>
    </row>
    <row r="18" spans="1:21" ht="23.25" customHeight="1" x14ac:dyDescent="0.2">
      <c r="A18" s="412" t="s">
        <v>249</v>
      </c>
      <c r="B18" s="413"/>
      <c r="C18" s="416" t="s">
        <v>250</v>
      </c>
      <c r="D18" s="413"/>
      <c r="E18" s="412">
        <v>-2002512</v>
      </c>
      <c r="F18" s="413"/>
      <c r="G18" s="412">
        <v>2002512</v>
      </c>
      <c r="H18" s="413"/>
      <c r="I18" s="412">
        <v>-1144755</v>
      </c>
      <c r="J18" s="413"/>
      <c r="K18" s="412"/>
      <c r="L18" s="413"/>
      <c r="M18" s="412"/>
      <c r="N18" s="413"/>
      <c r="O18" s="412"/>
      <c r="P18" s="413"/>
      <c r="Q18" s="412"/>
      <c r="R18" s="417"/>
      <c r="S18" s="418">
        <f t="shared" si="0"/>
        <v>-1144755</v>
      </c>
    </row>
    <row r="19" spans="1:21" ht="23.25" customHeight="1" x14ac:dyDescent="0.2">
      <c r="A19" s="412" t="s">
        <v>423</v>
      </c>
      <c r="B19" s="413"/>
      <c r="C19" s="416" t="s">
        <v>422</v>
      </c>
      <c r="D19" s="413"/>
      <c r="E19" s="412"/>
      <c r="F19" s="413"/>
      <c r="G19" s="412"/>
      <c r="H19" s="413"/>
      <c r="I19" s="412"/>
      <c r="J19" s="413"/>
      <c r="K19" s="412"/>
      <c r="L19" s="413"/>
      <c r="M19" s="412"/>
      <c r="N19" s="413"/>
      <c r="O19" s="412"/>
      <c r="P19" s="413"/>
      <c r="Q19" s="412"/>
      <c r="R19" s="417"/>
      <c r="S19" s="418">
        <f>SUM(E19:Q19)</f>
        <v>0</v>
      </c>
    </row>
    <row r="20" spans="1:21" ht="23.25" customHeight="1" x14ac:dyDescent="0.2">
      <c r="A20" s="412" t="s">
        <v>424</v>
      </c>
      <c r="B20" s="413"/>
      <c r="C20" s="416" t="s">
        <v>420</v>
      </c>
      <c r="D20" s="413"/>
      <c r="E20" s="412"/>
      <c r="F20" s="413"/>
      <c r="G20" s="412"/>
      <c r="H20" s="413"/>
      <c r="I20" s="412"/>
      <c r="J20" s="413"/>
      <c r="K20" s="412"/>
      <c r="L20" s="413"/>
      <c r="M20" s="412"/>
      <c r="N20" s="413"/>
      <c r="O20" s="412"/>
      <c r="P20" s="413"/>
      <c r="Q20" s="412"/>
      <c r="R20" s="417"/>
      <c r="S20" s="418">
        <f>SUM(E20:Q20)</f>
        <v>0</v>
      </c>
    </row>
    <row r="21" spans="1:21" ht="23.25" customHeight="1" x14ac:dyDescent="0.2">
      <c r="A21" s="412" t="s">
        <v>425</v>
      </c>
      <c r="B21" s="413"/>
      <c r="C21" s="416" t="s">
        <v>421</v>
      </c>
      <c r="D21" s="413"/>
      <c r="E21" s="412"/>
      <c r="F21" s="413"/>
      <c r="G21" s="412"/>
      <c r="H21" s="413"/>
      <c r="I21" s="412"/>
      <c r="J21" s="413"/>
      <c r="K21" s="412"/>
      <c r="L21" s="413"/>
      <c r="M21" s="412"/>
      <c r="N21" s="413"/>
      <c r="O21" s="412"/>
      <c r="P21" s="413"/>
      <c r="Q21" s="412"/>
      <c r="R21" s="417"/>
      <c r="S21" s="418">
        <f>SUM(E21:Q21)</f>
        <v>0</v>
      </c>
    </row>
    <row r="22" spans="1:21" ht="23.25" customHeight="1" x14ac:dyDescent="0.2">
      <c r="A22" s="412" t="s">
        <v>251</v>
      </c>
      <c r="B22" s="413"/>
      <c r="C22" s="416" t="s">
        <v>252</v>
      </c>
      <c r="D22" s="413"/>
      <c r="E22" s="412"/>
      <c r="F22" s="413"/>
      <c r="G22" s="412"/>
      <c r="H22" s="413"/>
      <c r="I22" s="412"/>
      <c r="J22" s="413"/>
      <c r="K22" s="412"/>
      <c r="L22" s="413"/>
      <c r="M22" s="412"/>
      <c r="N22" s="413"/>
      <c r="O22" s="412"/>
      <c r="P22" s="413"/>
      <c r="Q22" s="412"/>
      <c r="R22" s="417"/>
      <c r="S22" s="418">
        <f t="shared" si="0"/>
        <v>0</v>
      </c>
    </row>
    <row r="23" spans="1:21" ht="23.25" customHeight="1" thickBot="1" x14ac:dyDescent="0.25">
      <c r="A23" s="412" t="s">
        <v>253</v>
      </c>
      <c r="B23" s="413"/>
      <c r="C23" s="412" t="s">
        <v>254</v>
      </c>
      <c r="D23" s="413"/>
      <c r="E23" s="419">
        <f>SUM(E14:E22)</f>
        <v>-1829134</v>
      </c>
      <c r="F23" s="413"/>
      <c r="G23" s="419">
        <f>SUM(G14:G22)</f>
        <v>0</v>
      </c>
      <c r="H23" s="413"/>
      <c r="I23" s="419">
        <f>SUM(I14:I22)</f>
        <v>-1144755</v>
      </c>
      <c r="J23" s="413"/>
      <c r="K23" s="419">
        <f>SUM(K14:K22)</f>
        <v>0</v>
      </c>
      <c r="L23" s="413"/>
      <c r="M23" s="419">
        <f>SUM(M14:M22)</f>
        <v>0</v>
      </c>
      <c r="N23" s="413"/>
      <c r="O23" s="419">
        <f>SUM(O14:O22)</f>
        <v>0</v>
      </c>
      <c r="P23" s="413"/>
      <c r="Q23" s="414"/>
      <c r="R23" s="417"/>
      <c r="S23" s="419">
        <f>SUM(S14:S22)</f>
        <v>-2973889</v>
      </c>
    </row>
    <row r="24" spans="1:21" s="398" customFormat="1" ht="12.75" customHeight="1" thickTop="1" x14ac:dyDescent="0.2">
      <c r="A24" s="414"/>
      <c r="B24" s="415"/>
      <c r="C24" s="414"/>
      <c r="D24" s="415"/>
      <c r="E24" s="414"/>
      <c r="F24" s="415"/>
      <c r="G24" s="414"/>
      <c r="H24" s="415"/>
      <c r="I24" s="414"/>
      <c r="J24" s="415"/>
      <c r="K24" s="414"/>
      <c r="L24" s="415"/>
      <c r="M24" s="414"/>
      <c r="N24" s="415"/>
      <c r="O24" s="414"/>
      <c r="P24" s="415"/>
      <c r="Q24" s="414"/>
      <c r="R24" s="403"/>
      <c r="S24" s="414"/>
    </row>
    <row r="25" spans="1:21" ht="23.25" customHeight="1" thickBot="1" x14ac:dyDescent="0.25">
      <c r="A25" s="414" t="s">
        <v>255</v>
      </c>
      <c r="B25" s="413"/>
      <c r="C25" s="412" t="s">
        <v>256</v>
      </c>
      <c r="D25" s="413"/>
      <c r="E25" s="420">
        <f>E18</f>
        <v>-2002512</v>
      </c>
      <c r="F25" s="413"/>
      <c r="G25" s="414"/>
      <c r="H25" s="413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389">
        <f>S18</f>
        <v>-1144755</v>
      </c>
    </row>
    <row r="26" spans="1:21" ht="23.25" customHeight="1" thickTop="1" x14ac:dyDescent="0.2">
      <c r="A26" s="414"/>
      <c r="B26" s="413"/>
      <c r="C26" s="414"/>
      <c r="D26" s="413"/>
      <c r="E26" s="414"/>
      <c r="F26" s="413"/>
      <c r="G26" s="414"/>
      <c r="H26" s="413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395"/>
    </row>
    <row r="27" spans="1:21" s="398" customFormat="1" ht="12.75" customHeight="1" x14ac:dyDescent="0.2">
      <c r="A27" s="414"/>
      <c r="B27" s="415"/>
      <c r="C27" s="414"/>
      <c r="D27" s="415"/>
      <c r="E27" s="414"/>
      <c r="F27" s="415"/>
      <c r="G27" s="414"/>
      <c r="H27" s="415"/>
      <c r="I27" s="414"/>
      <c r="J27" s="415"/>
      <c r="K27" s="414"/>
      <c r="L27" s="415"/>
      <c r="M27" s="414"/>
      <c r="N27" s="415"/>
      <c r="O27" s="414"/>
      <c r="P27" s="415"/>
      <c r="Q27" s="414"/>
      <c r="R27" s="403"/>
      <c r="S27" s="414"/>
    </row>
    <row r="28" spans="1:21" ht="12.75" customHeight="1" x14ac:dyDescent="0.2">
      <c r="A28" s="385" t="s">
        <v>241</v>
      </c>
      <c r="B28" s="410"/>
      <c r="C28" s="601" t="s">
        <v>488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2">
      <c r="A29" s="421" t="s">
        <v>419</v>
      </c>
      <c r="B29" s="415"/>
      <c r="C29" s="414"/>
      <c r="D29" s="415"/>
      <c r="E29" s="597" t="s">
        <v>395</v>
      </c>
      <c r="F29" s="415"/>
      <c r="G29" s="414"/>
      <c r="H29" s="415"/>
      <c r="I29" s="414"/>
      <c r="J29" s="415"/>
      <c r="K29" s="414"/>
      <c r="L29" s="415"/>
      <c r="M29" s="414"/>
      <c r="N29" s="415"/>
      <c r="O29" s="414"/>
      <c r="P29" s="415"/>
      <c r="Q29" s="414"/>
      <c r="R29" s="403"/>
      <c r="S29" s="395"/>
    </row>
    <row r="30" spans="1:21" ht="23.25" customHeight="1" x14ac:dyDescent="0.2">
      <c r="A30" s="412" t="s">
        <v>257</v>
      </c>
      <c r="B30" s="413"/>
      <c r="C30" s="416" t="s">
        <v>258</v>
      </c>
      <c r="D30" s="413"/>
      <c r="E30" s="412"/>
      <c r="F30" s="413"/>
      <c r="G30" s="412"/>
      <c r="H30" s="413"/>
      <c r="I30" s="412"/>
      <c r="J30" s="413"/>
      <c r="K30" s="412"/>
      <c r="L30" s="413"/>
      <c r="M30" s="412"/>
      <c r="N30" s="413"/>
      <c r="O30" s="412"/>
      <c r="P30" s="413"/>
      <c r="Q30" s="412"/>
      <c r="R30" s="417"/>
      <c r="S30" s="418">
        <f>SUM(E30:Q30)</f>
        <v>0</v>
      </c>
    </row>
    <row r="31" spans="1:21" ht="23.25" customHeight="1" x14ac:dyDescent="0.2">
      <c r="A31" s="412" t="s">
        <v>259</v>
      </c>
      <c r="B31" s="413"/>
      <c r="C31" s="416" t="s">
        <v>260</v>
      </c>
      <c r="D31" s="413"/>
      <c r="E31" s="412"/>
      <c r="F31" s="413"/>
      <c r="G31" s="412"/>
      <c r="H31" s="413"/>
      <c r="I31" s="412"/>
      <c r="J31" s="413"/>
      <c r="K31" s="412"/>
      <c r="L31" s="413"/>
      <c r="M31" s="412"/>
      <c r="N31" s="413"/>
      <c r="O31" s="412"/>
      <c r="P31" s="413"/>
      <c r="Q31" s="412"/>
      <c r="R31" s="417"/>
      <c r="S31" s="418">
        <f>SUM(E31:Q31)</f>
        <v>0</v>
      </c>
    </row>
    <row r="32" spans="1:21" ht="23.25" customHeight="1" x14ac:dyDescent="0.2">
      <c r="A32" s="412" t="s">
        <v>261</v>
      </c>
      <c r="B32" s="413"/>
      <c r="C32" s="416" t="s">
        <v>262</v>
      </c>
      <c r="D32" s="413"/>
      <c r="E32" s="412">
        <v>1829136</v>
      </c>
      <c r="F32" s="413"/>
      <c r="G32" s="412"/>
      <c r="H32" s="413"/>
      <c r="I32" s="412">
        <v>0</v>
      </c>
      <c r="J32" s="413"/>
      <c r="K32" s="412"/>
      <c r="L32" s="413"/>
      <c r="M32" s="412"/>
      <c r="N32" s="413"/>
      <c r="O32" s="412"/>
      <c r="P32" s="413"/>
      <c r="Q32" s="412"/>
      <c r="R32" s="417"/>
      <c r="S32" s="418">
        <f>SUM(E32:Q32)</f>
        <v>1829136</v>
      </c>
    </row>
    <row r="33" spans="1:19" s="398" customFormat="1" ht="23.25" customHeight="1" thickBot="1" x14ac:dyDescent="0.25">
      <c r="A33" s="422" t="s">
        <v>233</v>
      </c>
      <c r="B33" s="415"/>
      <c r="C33" s="414"/>
      <c r="D33" s="415"/>
      <c r="E33" s="419">
        <f>SUM(E30:E32)</f>
        <v>1829136</v>
      </c>
      <c r="F33" s="415"/>
      <c r="G33" s="419">
        <f>SUM(G30:G32)</f>
        <v>0</v>
      </c>
      <c r="H33" s="415"/>
      <c r="I33" s="419">
        <f>SUM(I30:I32)</f>
        <v>0</v>
      </c>
      <c r="J33" s="415"/>
      <c r="K33" s="419">
        <f>SUM(K30:K32)</f>
        <v>0</v>
      </c>
      <c r="L33" s="415"/>
      <c r="M33" s="419">
        <f>SUM(M30:M32)</f>
        <v>0</v>
      </c>
      <c r="N33" s="415"/>
      <c r="O33" s="419">
        <f>SUM(O30:O32)</f>
        <v>0</v>
      </c>
      <c r="P33" s="415"/>
      <c r="Q33" s="414"/>
      <c r="R33" s="403"/>
      <c r="S33" s="419">
        <f>SUM(S30:S32)</f>
        <v>1829136</v>
      </c>
    </row>
    <row r="34" spans="1:19" s="398" customFormat="1" ht="12.75" customHeight="1" thickTop="1" x14ac:dyDescent="0.2">
      <c r="A34" s="414"/>
      <c r="B34" s="415"/>
      <c r="C34" s="414"/>
      <c r="D34" s="415"/>
      <c r="E34" s="414"/>
      <c r="F34" s="415"/>
      <c r="G34" s="414"/>
      <c r="H34" s="415"/>
      <c r="I34" s="414"/>
      <c r="J34" s="415"/>
      <c r="K34" s="414"/>
      <c r="L34" s="415"/>
      <c r="M34" s="414"/>
      <c r="N34" s="415"/>
      <c r="O34" s="414"/>
      <c r="P34" s="415"/>
      <c r="Q34" s="414"/>
      <c r="R34" s="403"/>
      <c r="S34" s="414"/>
    </row>
    <row r="35" spans="1:19" ht="23.25" customHeight="1" thickBot="1" x14ac:dyDescent="0.25">
      <c r="A35" s="412" t="s">
        <v>263</v>
      </c>
      <c r="B35" s="413"/>
      <c r="C35" s="416" t="s">
        <v>264</v>
      </c>
      <c r="D35" s="413"/>
      <c r="E35" s="420"/>
      <c r="F35" s="413"/>
      <c r="G35" s="414"/>
      <c r="H35" s="415"/>
      <c r="I35" s="414"/>
      <c r="J35" s="415"/>
      <c r="K35" s="414"/>
      <c r="L35" s="415"/>
      <c r="M35" s="414"/>
      <c r="N35" s="415"/>
      <c r="O35" s="414"/>
      <c r="P35" s="415"/>
      <c r="Q35" s="414"/>
      <c r="R35" s="417"/>
      <c r="S35" s="389">
        <v>-2002512</v>
      </c>
    </row>
    <row r="36" spans="1:19" s="398" customFormat="1" ht="12.75" customHeight="1" thickTop="1" x14ac:dyDescent="0.2">
      <c r="A36" s="414"/>
      <c r="B36" s="415"/>
      <c r="C36" s="414"/>
      <c r="D36" s="415"/>
      <c r="E36" s="414"/>
      <c r="F36" s="415"/>
      <c r="G36" s="414"/>
      <c r="H36" s="415"/>
      <c r="I36" s="414"/>
      <c r="J36" s="415"/>
      <c r="K36" s="414"/>
      <c r="L36" s="415"/>
      <c r="M36" s="414"/>
      <c r="N36" s="415"/>
      <c r="O36" s="414"/>
      <c r="P36" s="415"/>
      <c r="Q36" s="414"/>
      <c r="R36" s="403"/>
      <c r="S36" s="414"/>
    </row>
    <row r="37" spans="1:19" ht="23.25" customHeight="1" x14ac:dyDescent="0.2">
      <c r="A37" s="414" t="s">
        <v>265</v>
      </c>
      <c r="B37" s="413"/>
      <c r="C37" s="414"/>
      <c r="D37" s="413"/>
      <c r="E37" s="412">
        <f>+E23+E33</f>
        <v>2</v>
      </c>
      <c r="F37" s="413"/>
      <c r="G37" s="412">
        <f>+G23+G33</f>
        <v>0</v>
      </c>
      <c r="H37" s="413"/>
      <c r="I37" s="412">
        <f>+I23+I33</f>
        <v>-1144755</v>
      </c>
      <c r="J37" s="413"/>
      <c r="K37" s="412">
        <f>+K23+K33</f>
        <v>0</v>
      </c>
      <c r="L37" s="413"/>
      <c r="M37" s="412">
        <f>+M23+M33</f>
        <v>0</v>
      </c>
      <c r="N37" s="413"/>
      <c r="O37" s="412">
        <f>+O23+O33</f>
        <v>0</v>
      </c>
      <c r="P37" s="413"/>
      <c r="Q37" s="414"/>
      <c r="R37" s="417"/>
      <c r="S37" s="412">
        <f>+S23+S33</f>
        <v>-1144753</v>
      </c>
    </row>
    <row r="38" spans="1:19" s="398" customFormat="1" ht="13.5" customHeight="1" x14ac:dyDescent="0.2">
      <c r="A38" s="414"/>
      <c r="B38" s="415"/>
      <c r="C38" s="414"/>
      <c r="D38" s="415"/>
      <c r="E38" s="414"/>
      <c r="F38" s="415"/>
      <c r="G38" s="414"/>
      <c r="H38" s="415"/>
      <c r="I38" s="414"/>
      <c r="J38" s="415"/>
      <c r="K38" s="414"/>
      <c r="L38" s="415"/>
      <c r="M38" s="414"/>
      <c r="N38" s="415"/>
      <c r="O38" s="414"/>
      <c r="P38" s="415"/>
      <c r="Q38" s="414"/>
      <c r="R38" s="403"/>
      <c r="S38" s="414"/>
    </row>
    <row r="39" spans="1:19" ht="23.25" customHeight="1" x14ac:dyDescent="0.2">
      <c r="A39" s="412" t="s">
        <v>234</v>
      </c>
      <c r="B39" s="413"/>
      <c r="C39" s="412"/>
      <c r="D39" s="413"/>
      <c r="E39" s="412"/>
      <c r="F39" s="413"/>
      <c r="G39" s="412"/>
      <c r="H39" s="413"/>
      <c r="I39" s="412"/>
      <c r="J39" s="413"/>
      <c r="K39" s="412"/>
      <c r="L39" s="413"/>
      <c r="M39" s="412"/>
      <c r="N39" s="413"/>
      <c r="O39" s="412"/>
      <c r="P39" s="413"/>
      <c r="Q39" s="412"/>
      <c r="R39" s="417"/>
      <c r="S39" s="418">
        <f>SUM(E39:Q39)</f>
        <v>0</v>
      </c>
    </row>
    <row r="40" spans="1:19" ht="23.25" customHeight="1" x14ac:dyDescent="0.2">
      <c r="A40" s="412" t="s">
        <v>520</v>
      </c>
      <c r="B40" s="413"/>
      <c r="C40" s="412"/>
      <c r="D40" s="413"/>
      <c r="E40" s="412"/>
      <c r="F40" s="413"/>
      <c r="G40" s="412"/>
      <c r="H40" s="413"/>
      <c r="I40" s="412">
        <v>-1144755</v>
      </c>
      <c r="J40" s="413"/>
      <c r="K40" s="412"/>
      <c r="L40" s="413"/>
      <c r="M40" s="412"/>
      <c r="N40" s="413"/>
      <c r="O40" s="412"/>
      <c r="P40" s="413"/>
      <c r="Q40" s="412"/>
      <c r="R40" s="417"/>
      <c r="S40" s="418">
        <f>SUM(E40:Q40)</f>
        <v>-1144755</v>
      </c>
    </row>
    <row r="41" spans="1:19" ht="23.25" customHeight="1" x14ac:dyDescent="0.2">
      <c r="A41" s="412"/>
      <c r="B41" s="413"/>
      <c r="C41" s="412"/>
      <c r="D41" s="413"/>
      <c r="E41" s="412"/>
      <c r="F41" s="413"/>
      <c r="G41" s="412"/>
      <c r="H41" s="413"/>
      <c r="I41" s="412"/>
      <c r="J41" s="413"/>
      <c r="K41" s="412"/>
      <c r="L41" s="413"/>
      <c r="M41" s="412"/>
      <c r="N41" s="413"/>
      <c r="O41" s="412"/>
      <c r="P41" s="413"/>
      <c r="Q41" s="412"/>
      <c r="R41" s="417"/>
      <c r="S41" s="418">
        <f>SUM(E41:Q41)</f>
        <v>0</v>
      </c>
    </row>
    <row r="42" spans="1:19" ht="23.25" customHeight="1" x14ac:dyDescent="0.2">
      <c r="A42" s="412"/>
      <c r="B42" s="413"/>
      <c r="C42" s="412"/>
      <c r="D42" s="413"/>
      <c r="E42" s="412"/>
      <c r="F42" s="413"/>
      <c r="G42" s="412"/>
      <c r="H42" s="413"/>
      <c r="I42" s="412"/>
      <c r="J42" s="413"/>
      <c r="K42" s="412"/>
      <c r="L42" s="413"/>
      <c r="M42" s="412"/>
      <c r="N42" s="413"/>
      <c r="O42" s="412"/>
      <c r="P42" s="413"/>
      <c r="Q42" s="412"/>
      <c r="R42" s="417"/>
      <c r="S42" s="418">
        <f>SUM(E42:Q42)</f>
        <v>0</v>
      </c>
    </row>
    <row r="43" spans="1:19" x14ac:dyDescent="0.2">
      <c r="A43" s="385"/>
      <c r="B43" s="385"/>
      <c r="C43" s="387"/>
      <c r="D43" s="385"/>
      <c r="E43" s="417"/>
      <c r="F43" s="411"/>
      <c r="G43" s="417"/>
      <c r="H43" s="411"/>
      <c r="I43" s="417"/>
      <c r="J43" s="411"/>
      <c r="K43" s="385"/>
      <c r="L43" s="411"/>
      <c r="M43" s="385"/>
      <c r="N43" s="411"/>
      <c r="O43" s="385"/>
      <c r="P43" s="411"/>
      <c r="Q43" s="385"/>
      <c r="R43" s="417"/>
      <c r="S43" s="417"/>
    </row>
    <row r="44" spans="1:19" x14ac:dyDescent="0.2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7"/>
      <c r="S44" s="388"/>
    </row>
    <row r="45" spans="1:19" ht="13.5" thickBot="1" x14ac:dyDescent="0.25">
      <c r="A45" s="388"/>
      <c r="B45" s="385"/>
      <c r="C45" s="387"/>
      <c r="D45" s="385"/>
      <c r="E45" s="389"/>
      <c r="F45" s="423"/>
      <c r="G45" s="389"/>
      <c r="H45" s="423"/>
      <c r="I45" s="389"/>
      <c r="J45" s="423"/>
      <c r="K45" s="389"/>
      <c r="L45" s="423"/>
      <c r="M45" s="389"/>
      <c r="N45" s="423"/>
      <c r="O45" s="389"/>
      <c r="P45" s="423"/>
      <c r="Q45" s="389"/>
      <c r="R45" s="417"/>
      <c r="S45" s="389"/>
    </row>
    <row r="46" spans="1:19" ht="13.5" thickTop="1" x14ac:dyDescent="0.2">
      <c r="A46" s="424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7"/>
      <c r="S46" s="385"/>
    </row>
    <row r="47" spans="1:19" x14ac:dyDescent="0.2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7"/>
      <c r="S47" s="385"/>
    </row>
    <row r="48" spans="1:19" x14ac:dyDescent="0.2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7"/>
      <c r="S48" s="388" t="str">
        <f>+A2</f>
        <v>COMPANY # 46L</v>
      </c>
    </row>
    <row r="49" spans="1:19" x14ac:dyDescent="0.2">
      <c r="A49" s="425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7"/>
      <c r="S49" s="390" t="s">
        <v>232</v>
      </c>
    </row>
    <row r="50" spans="1:19" x14ac:dyDescent="0.2">
      <c r="A50" s="390"/>
      <c r="B50" s="385"/>
      <c r="C50" s="387"/>
      <c r="D50" s="390"/>
      <c r="E50" s="385"/>
      <c r="F50" s="385"/>
      <c r="G50" s="426"/>
      <c r="H50" s="385"/>
      <c r="I50" s="426"/>
      <c r="J50" s="385"/>
      <c r="K50" s="385"/>
      <c r="L50" s="385"/>
      <c r="M50" s="385"/>
      <c r="N50" s="385"/>
      <c r="O50" s="385"/>
      <c r="P50" s="385"/>
      <c r="Q50" s="385"/>
      <c r="R50" s="417"/>
      <c r="S50" s="385"/>
    </row>
    <row r="51" spans="1:19" x14ac:dyDescent="0.2">
      <c r="A51" s="385"/>
      <c r="B51" s="385"/>
      <c r="C51" s="387"/>
      <c r="D51" s="385"/>
      <c r="E51" s="385"/>
      <c r="F51" s="385"/>
      <c r="G51" s="426"/>
      <c r="H51" s="385"/>
      <c r="I51" s="426"/>
      <c r="J51" s="385"/>
      <c r="K51" s="385"/>
      <c r="L51" s="385"/>
      <c r="M51" s="385"/>
      <c r="N51" s="385"/>
      <c r="O51" s="385"/>
      <c r="P51" s="385"/>
      <c r="Q51" s="385"/>
      <c r="R51" s="417"/>
      <c r="S51" s="385"/>
    </row>
    <row r="52" spans="1:19" x14ac:dyDescent="0.2">
      <c r="A52" s="385"/>
      <c r="B52" s="385"/>
      <c r="C52" s="387"/>
      <c r="D52" s="385"/>
      <c r="E52" s="385"/>
      <c r="F52" s="385"/>
      <c r="G52" s="426"/>
      <c r="H52" s="385"/>
      <c r="I52" s="426"/>
      <c r="J52" s="385"/>
      <c r="K52" s="385"/>
      <c r="L52" s="385"/>
      <c r="M52" s="385"/>
      <c r="N52" s="385"/>
      <c r="O52" s="385"/>
      <c r="P52" s="385"/>
      <c r="Q52" s="385"/>
      <c r="R52" s="417"/>
      <c r="S52" s="385"/>
    </row>
    <row r="53" spans="1:19" x14ac:dyDescent="0.2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7"/>
      <c r="S53" s="385"/>
    </row>
    <row r="54" spans="1:19" x14ac:dyDescent="0.2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7"/>
      <c r="S54" s="385"/>
    </row>
    <row r="55" spans="1:19" x14ac:dyDescent="0.2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7"/>
      <c r="S55" s="385"/>
    </row>
    <row r="56" spans="1:19" x14ac:dyDescent="0.2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7"/>
      <c r="S56" s="385"/>
    </row>
    <row r="57" spans="1:19" x14ac:dyDescent="0.2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7"/>
      <c r="S57" s="385"/>
    </row>
    <row r="58" spans="1:19" x14ac:dyDescent="0.2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7"/>
      <c r="S58" s="385"/>
    </row>
    <row r="59" spans="1:19" x14ac:dyDescent="0.2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7"/>
      <c r="S59" s="385"/>
    </row>
    <row r="60" spans="1:19" x14ac:dyDescent="0.2">
      <c r="R60" s="417"/>
    </row>
    <row r="61" spans="1:19" x14ac:dyDescent="0.2">
      <c r="R61" s="417"/>
    </row>
    <row r="62" spans="1:19" x14ac:dyDescent="0.2">
      <c r="R62" s="417"/>
    </row>
    <row r="63" spans="1:19" x14ac:dyDescent="0.2">
      <c r="R63" s="417"/>
    </row>
    <row r="64" spans="1:19" x14ac:dyDescent="0.2">
      <c r="R64" s="417"/>
    </row>
    <row r="65" spans="18:18" x14ac:dyDescent="0.2">
      <c r="R65" s="417"/>
    </row>
    <row r="66" spans="18:18" x14ac:dyDescent="0.2">
      <c r="R66" s="417"/>
    </row>
    <row r="67" spans="18:18" x14ac:dyDescent="0.2">
      <c r="R67" s="417"/>
    </row>
  </sheetData>
  <mergeCells count="2">
    <mergeCell ref="K9:M9"/>
    <mergeCell ref="O9:Q9"/>
  </mergeCells>
  <printOptions gridLinesSet="0"/>
  <pageMargins left="1" right="0.37" top="0.75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111" t="s">
        <v>484</v>
      </c>
      <c r="B2" s="27"/>
      <c r="C2" s="24"/>
      <c r="D2" s="24"/>
      <c r="E2" s="24"/>
    </row>
    <row r="3" spans="1:5" x14ac:dyDescent="0.2">
      <c r="A3" s="111" t="s">
        <v>485</v>
      </c>
      <c r="B3" s="27"/>
      <c r="C3" s="24"/>
      <c r="D3" s="24"/>
      <c r="E3" s="24"/>
    </row>
    <row r="4" spans="1:5" x14ac:dyDescent="0.2">
      <c r="A4" s="23" t="s">
        <v>156</v>
      </c>
      <c r="B4" s="23"/>
      <c r="C4" s="24"/>
      <c r="D4" s="24"/>
      <c r="E4" s="24"/>
    </row>
    <row r="5" spans="1:5" x14ac:dyDescent="0.2">
      <c r="A5" s="29" t="s">
        <v>443</v>
      </c>
      <c r="B5" s="29"/>
      <c r="C5" s="24"/>
      <c r="D5" s="24"/>
      <c r="E5" s="24"/>
    </row>
    <row r="7" spans="1:5" x14ac:dyDescent="0.2">
      <c r="A7" s="112" t="s">
        <v>482</v>
      </c>
      <c r="B7" s="29"/>
      <c r="C7" s="24"/>
      <c r="D7" s="24"/>
      <c r="E7" s="24"/>
    </row>
    <row r="8" spans="1:5" x14ac:dyDescent="0.2">
      <c r="A8" s="108" t="s">
        <v>483</v>
      </c>
      <c r="B8" s="23"/>
      <c r="C8" s="24"/>
      <c r="D8" s="24"/>
      <c r="E8" s="257" t="str">
        <f>A2</f>
        <v>COMPANY # 46L</v>
      </c>
    </row>
    <row r="9" spans="1:5" x14ac:dyDescent="0.2">
      <c r="A9" s="24"/>
      <c r="B9" s="24"/>
      <c r="C9" s="24"/>
      <c r="D9" s="24"/>
      <c r="E9" s="257" t="s">
        <v>224</v>
      </c>
    </row>
    <row r="11" spans="1:5" x14ac:dyDescent="0.2">
      <c r="A11" s="258" t="s">
        <v>157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163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454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164</v>
      </c>
      <c r="B18" s="370"/>
      <c r="C18" s="24"/>
      <c r="D18" s="24"/>
      <c r="E18" s="24"/>
    </row>
    <row r="19" spans="1:5" ht="14.1" customHeight="1" x14ac:dyDescent="0.25">
      <c r="A19" s="370" t="s">
        <v>165</v>
      </c>
      <c r="B19" s="370"/>
    </row>
    <row r="20" spans="1:5" ht="14.1" customHeight="1" x14ac:dyDescent="0.25">
      <c r="A20" s="370" t="s">
        <v>397</v>
      </c>
      <c r="B20" s="370"/>
    </row>
    <row r="21" spans="1:5" ht="14.1" customHeight="1" x14ac:dyDescent="0.25">
      <c r="A21" s="370" t="s">
        <v>398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399</v>
      </c>
      <c r="B23" s="370"/>
    </row>
    <row r="24" spans="1:5" ht="8.1" customHeight="1" x14ac:dyDescent="0.2"/>
    <row r="25" spans="1:5" ht="15.75" x14ac:dyDescent="0.25">
      <c r="A25" s="371" t="s">
        <v>158</v>
      </c>
      <c r="B25" s="371"/>
    </row>
    <row r="26" spans="1:5" ht="15.75" x14ac:dyDescent="0.25">
      <c r="A26" s="371" t="s">
        <v>166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167</v>
      </c>
    </row>
    <row r="29" spans="1:5" x14ac:dyDescent="0.2">
      <c r="A29" s="259" t="s">
        <v>168</v>
      </c>
      <c r="B29" s="33"/>
      <c r="C29" s="24"/>
      <c r="D29" s="24"/>
      <c r="E29" s="259" t="s">
        <v>441</v>
      </c>
    </row>
    <row r="31" spans="1:5" x14ac:dyDescent="0.2">
      <c r="A31" s="23" t="s">
        <v>169</v>
      </c>
      <c r="B31" s="23"/>
      <c r="C31" s="24"/>
      <c r="D31" s="24"/>
      <c r="E31" s="28">
        <v>0</v>
      </c>
    </row>
    <row r="32" spans="1:5" x14ac:dyDescent="0.2">
      <c r="A32" s="23" t="s">
        <v>396</v>
      </c>
      <c r="B32" s="23"/>
      <c r="C32" s="24"/>
      <c r="D32" s="24"/>
      <c r="E32" s="28">
        <v>0</v>
      </c>
    </row>
    <row r="33" spans="1:5" x14ac:dyDescent="0.2">
      <c r="A33" s="23" t="s">
        <v>170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171</v>
      </c>
      <c r="B38" s="23"/>
      <c r="C38" s="24"/>
      <c r="D38" s="24"/>
      <c r="E38" s="28">
        <v>0</v>
      </c>
    </row>
    <row r="39" spans="1:5" x14ac:dyDescent="0.2">
      <c r="A39" s="23" t="s">
        <v>172</v>
      </c>
      <c r="B39" s="23"/>
      <c r="C39" s="24"/>
      <c r="D39" s="24"/>
      <c r="E39" s="28">
        <v>0</v>
      </c>
    </row>
    <row r="40" spans="1:5" x14ac:dyDescent="0.2">
      <c r="A40" s="23" t="s">
        <v>173</v>
      </c>
      <c r="B40" s="23"/>
      <c r="C40" s="24"/>
      <c r="D40" s="24"/>
      <c r="E40" s="28">
        <v>0</v>
      </c>
    </row>
    <row r="41" spans="1:5" x14ac:dyDescent="0.2">
      <c r="A41" s="23" t="s">
        <v>174</v>
      </c>
      <c r="B41" s="23"/>
      <c r="C41" s="24"/>
      <c r="D41" s="24"/>
      <c r="E41" s="28">
        <v>0</v>
      </c>
    </row>
    <row r="42" spans="1:5" x14ac:dyDescent="0.2">
      <c r="A42" s="23" t="s">
        <v>175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438</v>
      </c>
      <c r="B45" s="24"/>
      <c r="C45" s="24"/>
      <c r="D45" s="24"/>
      <c r="E45" s="32"/>
    </row>
    <row r="46" spans="1:5" ht="14.25" customHeight="1" thickBot="1" x14ac:dyDescent="0.25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176</v>
      </c>
      <c r="B50" s="23"/>
      <c r="C50" s="24"/>
      <c r="D50" s="24"/>
      <c r="E50" s="24"/>
    </row>
    <row r="51" spans="1:5" x14ac:dyDescent="0.2">
      <c r="A51" s="23" t="s">
        <v>177</v>
      </c>
      <c r="B51" s="23"/>
      <c r="C51" s="24"/>
      <c r="D51" s="24"/>
      <c r="E51" s="24"/>
    </row>
    <row r="52" spans="1:5" ht="13.5" thickBot="1" x14ac:dyDescent="0.25">
      <c r="A52" s="30" t="s">
        <v>178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159</v>
      </c>
      <c r="B56" s="33"/>
      <c r="C56" s="24"/>
      <c r="D56" s="24"/>
      <c r="E56" s="259" t="s">
        <v>442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179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180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181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182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161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183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184</v>
      </c>
      <c r="B71" s="23"/>
      <c r="C71" s="24"/>
      <c r="D71" s="24"/>
      <c r="E71" s="24"/>
    </row>
    <row r="72" spans="1:5" ht="13.5" thickBot="1" x14ac:dyDescent="0.25">
      <c r="A72" s="30" t="s">
        <v>185</v>
      </c>
      <c r="B72" s="30"/>
      <c r="C72" s="35">
        <v>0</v>
      </c>
      <c r="D72" s="32"/>
      <c r="E72" s="24"/>
    </row>
    <row r="73" spans="1:5" ht="13.5" thickTop="1" x14ac:dyDescent="0.2">
      <c r="A73" s="313" t="s">
        <v>394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438</v>
      </c>
      <c r="B75" s="24"/>
      <c r="C75" s="24"/>
      <c r="D75" s="24"/>
      <c r="E75" s="24"/>
    </row>
    <row r="76" spans="1:5" ht="13.5" thickBot="1" x14ac:dyDescent="0.25">
      <c r="A76" s="24" t="s">
        <v>160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162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46L</v>
      </c>
    </row>
    <row r="81" spans="1:5" x14ac:dyDescent="0.2">
      <c r="A81" s="24"/>
      <c r="B81" s="24"/>
      <c r="C81" s="24"/>
      <c r="D81" s="24"/>
      <c r="E81" s="257" t="s">
        <v>224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A5" sqref="A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111" t="s">
        <v>484</v>
      </c>
      <c r="B2" s="262"/>
      <c r="C2" s="263" t="s">
        <v>186</v>
      </c>
      <c r="D2" s="382" t="s">
        <v>528</v>
      </c>
    </row>
    <row r="3" spans="1:4" x14ac:dyDescent="0.2">
      <c r="A3" s="111" t="s">
        <v>485</v>
      </c>
      <c r="B3" s="262"/>
      <c r="C3" s="263"/>
      <c r="D3" s="431"/>
    </row>
    <row r="4" spans="1:4" x14ac:dyDescent="0.2">
      <c r="A4" s="260" t="s">
        <v>187</v>
      </c>
      <c r="B4" s="260"/>
    </row>
    <row r="5" spans="1:4" x14ac:dyDescent="0.2">
      <c r="A5" s="262" t="s">
        <v>535</v>
      </c>
      <c r="B5" s="262"/>
      <c r="C5" s="263" t="s">
        <v>188</v>
      </c>
      <c r="D5" s="383"/>
    </row>
    <row r="6" spans="1:4" x14ac:dyDescent="0.2">
      <c r="A6" s="262"/>
      <c r="B6" s="262"/>
      <c r="D6"/>
    </row>
    <row r="7" spans="1:4" x14ac:dyDescent="0.2">
      <c r="A7" s="261" t="s">
        <v>189</v>
      </c>
      <c r="B7" s="262"/>
      <c r="D7" s="320" t="str">
        <f>A2</f>
        <v>COMPANY # 46L</v>
      </c>
    </row>
    <row r="8" spans="1:4" x14ac:dyDescent="0.2">
      <c r="A8" s="265"/>
      <c r="B8" s="262"/>
      <c r="D8" s="264"/>
    </row>
    <row r="9" spans="1:4" x14ac:dyDescent="0.2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">
      <c r="C10" s="270"/>
      <c r="D10" s="270"/>
    </row>
    <row r="11" spans="1:4" x14ac:dyDescent="0.2">
      <c r="A11" s="260" t="s">
        <v>194</v>
      </c>
      <c r="B11" s="271" t="s">
        <v>195</v>
      </c>
      <c r="C11" s="260" t="s">
        <v>196</v>
      </c>
      <c r="D11" s="272" t="s">
        <v>519</v>
      </c>
    </row>
    <row r="12" spans="1:4" ht="6.75" customHeight="1" x14ac:dyDescent="0.2">
      <c r="C12" s="270"/>
      <c r="D12" s="270"/>
    </row>
    <row r="13" spans="1:4" x14ac:dyDescent="0.2">
      <c r="A13" s="260" t="s">
        <v>197</v>
      </c>
      <c r="B13" s="271" t="s">
        <v>198</v>
      </c>
      <c r="C13" s="260" t="s">
        <v>199</v>
      </c>
      <c r="D13" s="272" t="s">
        <v>486</v>
      </c>
    </row>
    <row r="14" spans="1:4" ht="7.5" customHeight="1" x14ac:dyDescent="0.2"/>
    <row r="15" spans="1:4" x14ac:dyDescent="0.2">
      <c r="A15" s="260" t="s">
        <v>200</v>
      </c>
      <c r="B15" s="261" t="s">
        <v>201</v>
      </c>
      <c r="C15" s="260" t="s">
        <v>202</v>
      </c>
    </row>
    <row r="16" spans="1:4" x14ac:dyDescent="0.2">
      <c r="A16"/>
      <c r="B16" s="260" t="s">
        <v>203</v>
      </c>
      <c r="C16" s="260" t="s">
        <v>455</v>
      </c>
      <c r="D16" s="272" t="s">
        <v>486</v>
      </c>
    </row>
    <row r="17" spans="1:4" ht="7.5" customHeight="1" x14ac:dyDescent="0.2">
      <c r="D17"/>
    </row>
    <row r="18" spans="1:4" x14ac:dyDescent="0.2">
      <c r="A18" s="260" t="s">
        <v>387</v>
      </c>
      <c r="B18" s="260" t="s">
        <v>409</v>
      </c>
      <c r="C18" s="260" t="s">
        <v>456</v>
      </c>
      <c r="D18" s="272" t="s">
        <v>519</v>
      </c>
    </row>
    <row r="19" spans="1:4" ht="7.5" customHeight="1" x14ac:dyDescent="0.2"/>
    <row r="20" spans="1:4" x14ac:dyDescent="0.2">
      <c r="A20" s="260" t="s">
        <v>283</v>
      </c>
      <c r="B20" s="260">
        <v>344</v>
      </c>
      <c r="C20" s="260" t="s">
        <v>298</v>
      </c>
      <c r="D20" s="272" t="s">
        <v>486</v>
      </c>
    </row>
    <row r="21" spans="1:4" ht="7.5" customHeight="1" x14ac:dyDescent="0.2"/>
    <row r="22" spans="1:4" x14ac:dyDescent="0.2">
      <c r="A22" s="260" t="s">
        <v>204</v>
      </c>
      <c r="B22" s="260" t="s">
        <v>51</v>
      </c>
      <c r="C22" s="260" t="s">
        <v>205</v>
      </c>
      <c r="D22" s="272" t="s">
        <v>486</v>
      </c>
    </row>
    <row r="23" spans="1:4" x14ac:dyDescent="0.2">
      <c r="A23" s="260"/>
      <c r="B23" s="260" t="s">
        <v>330</v>
      </c>
      <c r="C23" s="260" t="s">
        <v>206</v>
      </c>
      <c r="D23" s="273"/>
    </row>
    <row r="24" spans="1:4" ht="7.5" customHeight="1" x14ac:dyDescent="0.2"/>
    <row r="25" spans="1:4" x14ac:dyDescent="0.2">
      <c r="A25" s="260" t="s">
        <v>207</v>
      </c>
      <c r="B25" s="271" t="s">
        <v>299</v>
      </c>
      <c r="C25" s="260" t="s">
        <v>208</v>
      </c>
      <c r="D25" s="272" t="s">
        <v>486</v>
      </c>
    </row>
    <row r="26" spans="1:4" ht="7.5" customHeight="1" x14ac:dyDescent="0.2"/>
    <row r="27" spans="1:4" x14ac:dyDescent="0.2">
      <c r="A27" s="260" t="s">
        <v>209</v>
      </c>
      <c r="B27" s="271" t="s">
        <v>210</v>
      </c>
      <c r="C27" s="260" t="s">
        <v>457</v>
      </c>
      <c r="D27" s="272" t="s">
        <v>486</v>
      </c>
    </row>
    <row r="28" spans="1:4" ht="7.5" customHeight="1" x14ac:dyDescent="0.2"/>
    <row r="29" spans="1:4" x14ac:dyDescent="0.2">
      <c r="A29" s="260" t="s">
        <v>211</v>
      </c>
      <c r="B29" s="260" t="s">
        <v>408</v>
      </c>
      <c r="C29" s="260" t="s">
        <v>301</v>
      </c>
      <c r="D29" s="272" t="s">
        <v>486</v>
      </c>
    </row>
    <row r="30" spans="1:4" x14ac:dyDescent="0.2">
      <c r="A30" s="260"/>
      <c r="B30" s="260" t="s">
        <v>300</v>
      </c>
      <c r="C30" s="260"/>
      <c r="D30" s="273"/>
    </row>
    <row r="31" spans="1:4" ht="7.5" customHeight="1" x14ac:dyDescent="0.2"/>
    <row r="32" spans="1:4" x14ac:dyDescent="0.2">
      <c r="A32" s="260" t="s">
        <v>212</v>
      </c>
      <c r="B32" s="271" t="s">
        <v>213</v>
      </c>
      <c r="C32" s="260" t="s">
        <v>214</v>
      </c>
      <c r="D32" s="272" t="s">
        <v>486</v>
      </c>
    </row>
    <row r="33" spans="1:33" ht="7.5" customHeight="1" x14ac:dyDescent="0.2"/>
    <row r="34" spans="1:33" x14ac:dyDescent="0.2">
      <c r="A34" s="260" t="s">
        <v>292</v>
      </c>
      <c r="B34" s="271">
        <v>855</v>
      </c>
      <c r="C34" s="260" t="s">
        <v>302</v>
      </c>
      <c r="D34" s="272" t="s">
        <v>486</v>
      </c>
    </row>
    <row r="35" spans="1:33" ht="7.5" customHeight="1" x14ac:dyDescent="0.2"/>
    <row r="36" spans="1:33" x14ac:dyDescent="0.2">
      <c r="A36" s="260" t="s">
        <v>215</v>
      </c>
      <c r="B36" s="271" t="s">
        <v>216</v>
      </c>
      <c r="C36" s="260" t="s">
        <v>458</v>
      </c>
      <c r="D36" s="272" t="s">
        <v>486</v>
      </c>
    </row>
    <row r="37" spans="1:33" ht="7.5" customHeight="1" x14ac:dyDescent="0.2"/>
    <row r="38" spans="1:33" x14ac:dyDescent="0.2">
      <c r="A38" s="260" t="s">
        <v>217</v>
      </c>
      <c r="B38" s="271" t="s">
        <v>218</v>
      </c>
      <c r="C38" s="260" t="s">
        <v>219</v>
      </c>
      <c r="D38" s="272" t="s">
        <v>486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220</v>
      </c>
      <c r="D40" s="272" t="s">
        <v>486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232</v>
      </c>
      <c r="B42" s="260" t="s">
        <v>411</v>
      </c>
      <c r="C42" s="260" t="s">
        <v>369</v>
      </c>
      <c r="D42" s="272" t="s">
        <v>486</v>
      </c>
    </row>
    <row r="43" spans="1:33" x14ac:dyDescent="0.2">
      <c r="A43" s="260"/>
      <c r="B43" s="260" t="s">
        <v>10</v>
      </c>
      <c r="C43" s="260" t="s">
        <v>303</v>
      </c>
      <c r="D43" s="273"/>
    </row>
    <row r="44" spans="1:33" ht="6.75" customHeight="1" x14ac:dyDescent="0.2">
      <c r="A44" s="260"/>
      <c r="B44" s="260"/>
      <c r="C44" s="260"/>
      <c r="D44" s="273"/>
    </row>
    <row r="45" spans="1:33" x14ac:dyDescent="0.2">
      <c r="A45" s="260" t="s">
        <v>224</v>
      </c>
      <c r="B45" s="260" t="s">
        <v>201</v>
      </c>
      <c r="C45" s="260" t="s">
        <v>225</v>
      </c>
      <c r="D45" s="272" t="s">
        <v>486</v>
      </c>
      <c r="AG45"/>
    </row>
    <row r="46" spans="1:33" x14ac:dyDescent="0.2">
      <c r="B46" s="260" t="s">
        <v>203</v>
      </c>
      <c r="C46" s="261" t="s">
        <v>10</v>
      </c>
    </row>
    <row r="48" spans="1:33" x14ac:dyDescent="0.2">
      <c r="A48" s="274"/>
      <c r="B48" s="275"/>
      <c r="C48" s="268" t="s">
        <v>221</v>
      </c>
      <c r="D48" s="276"/>
    </row>
    <row r="49" spans="1:4" x14ac:dyDescent="0.2">
      <c r="C49" s="270"/>
    </row>
    <row r="50" spans="1:4" x14ac:dyDescent="0.2">
      <c r="A50" s="260" t="s">
        <v>222</v>
      </c>
      <c r="B50" s="271" t="s">
        <v>410</v>
      </c>
      <c r="C50" s="260" t="s">
        <v>223</v>
      </c>
      <c r="D50" s="272" t="s">
        <v>486</v>
      </c>
    </row>
    <row r="51" spans="1:4" ht="7.5" customHeight="1" x14ac:dyDescent="0.2"/>
    <row r="52" spans="1:4" x14ac:dyDescent="0.2">
      <c r="A52" s="260"/>
      <c r="B52" s="260"/>
      <c r="C52" s="260"/>
      <c r="D52" s="273"/>
    </row>
    <row r="53" spans="1:4" x14ac:dyDescent="0.2">
      <c r="A53" s="260"/>
      <c r="B53" s="260"/>
      <c r="D53" s="273"/>
    </row>
    <row r="54" spans="1:4" x14ac:dyDescent="0.2">
      <c r="A54" s="260"/>
      <c r="B54" s="271"/>
      <c r="C54" s="260"/>
      <c r="D54" s="321" t="str">
        <f>A2</f>
        <v>COMPANY # 46L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>
      <selection activeCell="A34" sqref="A34"/>
    </sheetView>
  </sheetViews>
  <sheetFormatPr defaultColWidth="8" defaultRowHeight="12.75" x14ac:dyDescent="0.2"/>
  <cols>
    <col min="1" max="1" width="7.125" style="604" bestFit="1" customWidth="1"/>
    <col min="2" max="2" width="18.625" style="605" customWidth="1"/>
    <col min="3" max="3" width="2.5" style="604" customWidth="1"/>
    <col min="4" max="4" width="12.375" style="605" customWidth="1"/>
    <col min="5" max="5" width="1.25" style="604" customWidth="1"/>
    <col min="6" max="6" width="11.75" style="604" bestFit="1" customWidth="1"/>
    <col min="7" max="16384" width="8" style="604"/>
  </cols>
  <sheetData>
    <row r="1" spans="1:10" x14ac:dyDescent="0.2">
      <c r="A1" s="604" t="s">
        <v>496</v>
      </c>
    </row>
    <row r="2" spans="1:10" x14ac:dyDescent="0.2">
      <c r="A2" s="604" t="s">
        <v>497</v>
      </c>
    </row>
    <row r="3" spans="1:10" x14ac:dyDescent="0.2">
      <c r="A3" s="612" t="s">
        <v>533</v>
      </c>
    </row>
    <row r="4" spans="1:10" x14ac:dyDescent="0.2">
      <c r="F4" s="606" t="s">
        <v>498</v>
      </c>
    </row>
    <row r="6" spans="1:10" x14ac:dyDescent="0.2">
      <c r="F6" s="604">
        <v>0</v>
      </c>
    </row>
    <row r="7" spans="1:10" x14ac:dyDescent="0.2">
      <c r="A7" s="607">
        <v>36495</v>
      </c>
    </row>
    <row r="8" spans="1:10" x14ac:dyDescent="0.2">
      <c r="A8" s="604" t="s">
        <v>499</v>
      </c>
      <c r="D8" s="605">
        <v>-304804</v>
      </c>
    </row>
    <row r="9" spans="1:10" x14ac:dyDescent="0.2">
      <c r="A9" s="604" t="s">
        <v>500</v>
      </c>
      <c r="D9" s="605">
        <v>304713</v>
      </c>
    </row>
    <row r="10" spans="1:10" x14ac:dyDescent="0.2">
      <c r="A10" s="604" t="s">
        <v>501</v>
      </c>
      <c r="D10" s="605">
        <v>304804</v>
      </c>
    </row>
    <row r="11" spans="1:10" x14ac:dyDescent="0.2">
      <c r="A11" s="604" t="s">
        <v>502</v>
      </c>
      <c r="D11" s="608">
        <v>544932</v>
      </c>
    </row>
    <row r="12" spans="1:10" x14ac:dyDescent="0.2">
      <c r="F12" s="609">
        <f>SUM(D8:D11)</f>
        <v>849645</v>
      </c>
    </row>
    <row r="13" spans="1:10" x14ac:dyDescent="0.2">
      <c r="F13" s="610">
        <f>SUM(F6:F12)</f>
        <v>849645</v>
      </c>
    </row>
    <row r="15" spans="1:10" x14ac:dyDescent="0.2">
      <c r="A15" s="607">
        <v>36526</v>
      </c>
    </row>
    <row r="16" spans="1:10" x14ac:dyDescent="0.2">
      <c r="A16" s="604" t="s">
        <v>503</v>
      </c>
      <c r="D16" s="605">
        <v>-525578.38</v>
      </c>
      <c r="H16" s="604" t="s">
        <v>504</v>
      </c>
      <c r="J16" s="604" t="s">
        <v>505</v>
      </c>
    </row>
    <row r="17" spans="1:6" x14ac:dyDescent="0.2">
      <c r="A17" s="604" t="s">
        <v>506</v>
      </c>
      <c r="D17" s="605">
        <v>497420.35</v>
      </c>
    </row>
    <row r="18" spans="1:6" x14ac:dyDescent="0.2">
      <c r="A18" s="604" t="s">
        <v>500</v>
      </c>
      <c r="D18" s="605">
        <v>2338887.4300000002</v>
      </c>
    </row>
    <row r="19" spans="1:6" x14ac:dyDescent="0.2">
      <c r="A19" s="604" t="s">
        <v>507</v>
      </c>
      <c r="D19" s="608">
        <v>483550.45</v>
      </c>
    </row>
    <row r="20" spans="1:6" x14ac:dyDescent="0.2">
      <c r="F20" s="609">
        <f>SUM(D16:D19)</f>
        <v>2794279.8500000006</v>
      </c>
    </row>
    <row r="21" spans="1:6" x14ac:dyDescent="0.2">
      <c r="F21" s="610">
        <f>SUM(F13:F20)</f>
        <v>3643924.8500000006</v>
      </c>
    </row>
    <row r="23" spans="1:6" x14ac:dyDescent="0.2">
      <c r="A23" s="607">
        <v>36557</v>
      </c>
    </row>
    <row r="24" spans="1:6" x14ac:dyDescent="0.2">
      <c r="A24" s="604" t="s">
        <v>508</v>
      </c>
      <c r="D24" s="605">
        <v>388311.69</v>
      </c>
    </row>
    <row r="25" spans="1:6" x14ac:dyDescent="0.2">
      <c r="A25" s="604" t="s">
        <v>509</v>
      </c>
      <c r="D25" s="608">
        <v>-2187</v>
      </c>
    </row>
    <row r="26" spans="1:6" x14ac:dyDescent="0.2">
      <c r="F26" s="609">
        <f>SUM(D24:D25)</f>
        <v>386124.69</v>
      </c>
    </row>
    <row r="27" spans="1:6" x14ac:dyDescent="0.2">
      <c r="F27" s="610">
        <f>SUM(F21:F26)</f>
        <v>4030049.5400000005</v>
      </c>
    </row>
    <row r="29" spans="1:6" x14ac:dyDescent="0.2">
      <c r="A29" s="607">
        <v>36586</v>
      </c>
    </row>
    <row r="30" spans="1:6" x14ac:dyDescent="0.2">
      <c r="A30" s="604" t="s">
        <v>510</v>
      </c>
      <c r="D30" s="605">
        <v>-2660756.2599999998</v>
      </c>
    </row>
    <row r="31" spans="1:6" x14ac:dyDescent="0.2">
      <c r="A31" s="604" t="s">
        <v>511</v>
      </c>
      <c r="D31" s="605">
        <v>-883538.22</v>
      </c>
    </row>
    <row r="32" spans="1:6" x14ac:dyDescent="0.2">
      <c r="A32" s="604" t="s">
        <v>512</v>
      </c>
      <c r="D32" s="605">
        <v>304910</v>
      </c>
    </row>
    <row r="33" spans="1:6" x14ac:dyDescent="0.2">
      <c r="A33" s="604" t="s">
        <v>513</v>
      </c>
      <c r="D33" s="608">
        <v>-304713</v>
      </c>
    </row>
    <row r="34" spans="1:6" x14ac:dyDescent="0.2">
      <c r="F34" s="609">
        <f>SUM(D30:D33)</f>
        <v>-3544097.4799999995</v>
      </c>
    </row>
    <row r="35" spans="1:6" x14ac:dyDescent="0.2">
      <c r="F35" s="610">
        <f>SUM(F27:F34)</f>
        <v>485952.06000000099</v>
      </c>
    </row>
    <row r="37" spans="1:6" x14ac:dyDescent="0.2">
      <c r="A37" s="607">
        <v>36770</v>
      </c>
    </row>
    <row r="38" spans="1:6" x14ac:dyDescent="0.2">
      <c r="A38" s="612" t="s">
        <v>532</v>
      </c>
      <c r="F38" s="605">
        <v>2182512.5699999998</v>
      </c>
    </row>
    <row r="41" spans="1:6" x14ac:dyDescent="0.2">
      <c r="A41" s="604" t="s">
        <v>514</v>
      </c>
    </row>
    <row r="43" spans="1:6" x14ac:dyDescent="0.2">
      <c r="B43" s="611" t="s">
        <v>515</v>
      </c>
      <c r="D43" s="605">
        <f>D31+D25+D24+D17</f>
        <v>6.8200000000069849</v>
      </c>
    </row>
    <row r="44" spans="1:6" x14ac:dyDescent="0.2">
      <c r="B44" s="611" t="s">
        <v>516</v>
      </c>
      <c r="D44" s="605">
        <f>D19+F38</f>
        <v>2666063.02</v>
      </c>
    </row>
    <row r="45" spans="1:6" x14ac:dyDescent="0.2">
      <c r="B45" s="611" t="s">
        <v>517</v>
      </c>
      <c r="D45" s="605">
        <f>D33+D32+D30+D18+D10+D9+D8</f>
        <v>-16958.829999999609</v>
      </c>
    </row>
    <row r="46" spans="1:6" x14ac:dyDescent="0.2">
      <c r="B46" s="611" t="s">
        <v>518</v>
      </c>
      <c r="D46" s="608">
        <f>D16+D11</f>
        <v>19353.619999999995</v>
      </c>
    </row>
    <row r="48" spans="1:6" x14ac:dyDescent="0.2">
      <c r="D48" s="605">
        <f>SUM(D43:D47)</f>
        <v>2668464.6300000004</v>
      </c>
    </row>
  </sheetData>
  <pageMargins left="0.75" right="0.75" top="1" bottom="1" header="0.5" footer="0.5"/>
  <pageSetup scale="8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111" t="s">
        <v>484</v>
      </c>
      <c r="C2" s="4"/>
    </row>
    <row r="3" spans="1:19" ht="15" customHeight="1" x14ac:dyDescent="0.2">
      <c r="A3" s="111" t="s">
        <v>485</v>
      </c>
      <c r="C3" s="4"/>
    </row>
    <row r="4" spans="1:19" ht="15" customHeight="1" x14ac:dyDescent="0.2">
      <c r="A4" s="1" t="s">
        <v>459</v>
      </c>
    </row>
    <row r="5" spans="1:19" ht="15" customHeight="1" x14ac:dyDescent="0.2">
      <c r="A5" s="112" t="s">
        <v>443</v>
      </c>
    </row>
    <row r="6" spans="1:19" ht="15" customHeight="1" x14ac:dyDescent="0.2"/>
    <row r="7" spans="1:19" ht="15" customHeight="1" x14ac:dyDescent="0.2">
      <c r="A7" s="112" t="str">
        <f>'E1.XLS '!A7</f>
        <v>PREPARED BY:  LAYNIE EAST</v>
      </c>
      <c r="S7" s="20" t="str">
        <f>A2</f>
        <v>COMPANY # 46L</v>
      </c>
    </row>
    <row r="8" spans="1:19" ht="15" customHeight="1" thickBot="1" x14ac:dyDescent="0.25">
      <c r="A8" s="108" t="str">
        <f>'E1.XLS '!A8</f>
        <v>EXTENSION:  3-3131</v>
      </c>
      <c r="S8" s="6" t="s">
        <v>16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46L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111" t="s">
        <v>484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111" t="s">
        <v>485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460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443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46L</v>
      </c>
    </row>
    <row r="8" spans="1:21" ht="13.5" thickBot="1" x14ac:dyDescent="0.25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5" thickBot="1" x14ac:dyDescent="0.25">
      <c r="A9" s="467"/>
      <c r="B9" s="468"/>
      <c r="C9" s="469" t="s">
        <v>21</v>
      </c>
      <c r="D9" s="470"/>
      <c r="E9" s="471" t="s">
        <v>23</v>
      </c>
      <c r="F9" s="470"/>
      <c r="G9" s="471" t="s">
        <v>332</v>
      </c>
      <c r="H9" s="472"/>
      <c r="I9" s="473" t="s">
        <v>333</v>
      </c>
      <c r="J9" s="474"/>
      <c r="K9" s="474"/>
      <c r="L9" s="474"/>
      <c r="M9" s="475"/>
      <c r="N9" s="32"/>
      <c r="O9" s="473" t="s">
        <v>334</v>
      </c>
      <c r="P9" s="476"/>
      <c r="Q9" s="477"/>
      <c r="R9" s="32"/>
      <c r="S9" s="471" t="s">
        <v>25</v>
      </c>
      <c r="T9" s="32"/>
      <c r="U9" s="478"/>
    </row>
    <row r="10" spans="1:21" x14ac:dyDescent="0.2">
      <c r="A10" s="479" t="s">
        <v>271</v>
      </c>
      <c r="B10" s="468"/>
      <c r="C10" s="480" t="s">
        <v>335</v>
      </c>
      <c r="D10" s="470"/>
      <c r="E10" s="481" t="s">
        <v>412</v>
      </c>
      <c r="F10" s="470"/>
      <c r="G10" s="482" t="s">
        <v>336</v>
      </c>
      <c r="H10" s="32"/>
      <c r="I10" s="483"/>
      <c r="J10" s="32"/>
      <c r="K10" s="33"/>
      <c r="L10" s="32"/>
      <c r="M10" s="484" t="s">
        <v>10</v>
      </c>
      <c r="N10" s="32"/>
      <c r="O10" s="484"/>
      <c r="P10" s="33"/>
      <c r="Q10" s="485"/>
      <c r="R10" s="33"/>
      <c r="S10" s="481" t="s">
        <v>447</v>
      </c>
      <c r="T10" s="32"/>
      <c r="U10" s="486"/>
    </row>
    <row r="11" spans="1:21" ht="13.5" thickBot="1" x14ac:dyDescent="0.25">
      <c r="A11" s="487" t="s">
        <v>273</v>
      </c>
      <c r="B11" s="468"/>
      <c r="C11" s="488" t="s">
        <v>337</v>
      </c>
      <c r="D11" s="470"/>
      <c r="E11" s="489" t="s">
        <v>338</v>
      </c>
      <c r="F11" s="470"/>
      <c r="G11" s="489" t="s">
        <v>339</v>
      </c>
      <c r="H11" s="32"/>
      <c r="I11" s="489" t="s">
        <v>274</v>
      </c>
      <c r="J11" s="490"/>
      <c r="K11" s="491" t="s">
        <v>272</v>
      </c>
      <c r="L11" s="490"/>
      <c r="M11" s="489" t="s">
        <v>24</v>
      </c>
      <c r="N11" s="32"/>
      <c r="O11" s="489" t="s">
        <v>54</v>
      </c>
      <c r="P11" s="492"/>
      <c r="Q11" s="493" t="s">
        <v>4</v>
      </c>
      <c r="R11" s="33"/>
      <c r="S11" s="489" t="s">
        <v>338</v>
      </c>
      <c r="T11" s="32"/>
      <c r="U11" s="489" t="s">
        <v>26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4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4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4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4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4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4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4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4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4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4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4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4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4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4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4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4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4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4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4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4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4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4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46L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V60"/>
  <sheetViews>
    <sheetView showGridLines="0" zoomScale="75" workbookViewId="0">
      <selection activeCell="A19" sqref="A1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23.625" style="49" customWidth="1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111" t="s">
        <v>484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111" t="s">
        <v>485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46L</v>
      </c>
    </row>
    <row r="8" spans="1:21" x14ac:dyDescent="0.2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29"/>
      <c r="P9" s="429"/>
      <c r="Q9" s="429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13" t="s">
        <v>465</v>
      </c>
      <c r="F10" s="613"/>
      <c r="G10" s="613"/>
      <c r="H10" s="613"/>
      <c r="I10" s="613"/>
      <c r="J10" s="55"/>
      <c r="K10" s="613" t="s">
        <v>468</v>
      </c>
      <c r="L10" s="614"/>
      <c r="M10" s="614"/>
      <c r="N10" s="55"/>
      <c r="O10" s="613" t="s">
        <v>267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464</v>
      </c>
      <c r="F11" s="60"/>
      <c r="G11" s="60" t="s">
        <v>467</v>
      </c>
      <c r="H11" s="60"/>
      <c r="I11" s="60" t="s">
        <v>466</v>
      </c>
      <c r="J11" s="428"/>
      <c r="K11" s="60" t="s">
        <v>469</v>
      </c>
      <c r="L11" s="59"/>
      <c r="M11" s="60" t="s">
        <v>474</v>
      </c>
      <c r="N11" s="59"/>
      <c r="O11" s="60" t="s">
        <v>268</v>
      </c>
      <c r="P11" s="430"/>
      <c r="Q11" s="60" t="s">
        <v>277</v>
      </c>
      <c r="R11" s="428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473</v>
      </c>
      <c r="F12" s="64"/>
      <c r="G12" s="64" t="s">
        <v>471</v>
      </c>
      <c r="H12" s="64"/>
      <c r="I12" s="64" t="s">
        <v>472</v>
      </c>
      <c r="J12" s="64"/>
      <c r="K12" s="64" t="s">
        <v>470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2" x14ac:dyDescent="0.2">
      <c r="A17" s="52" t="s">
        <v>462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2" ht="21" customHeight="1" x14ac:dyDescent="0.2">
      <c r="A18" s="290" t="s">
        <v>527</v>
      </c>
      <c r="B18" s="291"/>
      <c r="C18" s="290">
        <f>2040676.69-555352.9</f>
        <v>1485323.79</v>
      </c>
      <c r="D18" s="292"/>
      <c r="E18" s="290">
        <f>-2338887.43+304713-304910</f>
        <v>-2339084.4300000002</v>
      </c>
      <c r="F18" s="375"/>
      <c r="G18" s="290" t="s">
        <v>10</v>
      </c>
      <c r="H18" s="375"/>
      <c r="I18" s="290" t="s">
        <v>10</v>
      </c>
      <c r="J18" s="375"/>
      <c r="K18" s="290">
        <f>300389-2178.44-23480-13452+79985-42856+5386.52</f>
        <v>303794.08</v>
      </c>
      <c r="L18" s="66"/>
      <c r="M18" s="290">
        <f>706379.56-300389+200481+23480-79985</f>
        <v>549966.56000000006</v>
      </c>
      <c r="N18" s="292"/>
      <c r="O18" s="602"/>
      <c r="P18" s="292"/>
      <c r="Q18" s="290"/>
      <c r="R18" s="292"/>
      <c r="S18" s="68">
        <f>SUM(C18:O18)</f>
        <v>0</v>
      </c>
      <c r="T18" s="48"/>
      <c r="U18" s="290"/>
      <c r="V18" s="375"/>
    </row>
    <row r="19" spans="1:22" ht="21" customHeight="1" x14ac:dyDescent="0.2">
      <c r="A19" s="290" t="s">
        <v>534</v>
      </c>
      <c r="B19" s="291"/>
      <c r="C19" s="290">
        <v>2280689.56</v>
      </c>
      <c r="D19" s="292"/>
      <c r="E19" s="290"/>
      <c r="F19" s="375"/>
      <c r="G19" s="290"/>
      <c r="H19" s="375"/>
      <c r="I19" s="290"/>
      <c r="J19" s="375"/>
      <c r="K19" s="290">
        <f>47361.21+23453.48+419988.35+154413.98</f>
        <v>645217.02</v>
      </c>
      <c r="L19" s="66"/>
      <c r="M19" s="290">
        <f>-47361.21-157566+365072-419988.35</f>
        <v>-259843.55999999997</v>
      </c>
      <c r="N19" s="292"/>
      <c r="O19" s="290">
        <f>-483550.45-2182512.57</f>
        <v>-2666063.02</v>
      </c>
      <c r="P19" s="292"/>
      <c r="Q19" s="290"/>
      <c r="R19" s="292"/>
      <c r="S19" s="68">
        <f t="shared" ref="S19:S27" si="0">SUM(C19:O19)</f>
        <v>0</v>
      </c>
      <c r="T19" s="48"/>
      <c r="U19" s="290" t="s">
        <v>529</v>
      </c>
      <c r="V19" s="375"/>
    </row>
    <row r="20" spans="1:22" ht="21" customHeight="1" x14ac:dyDescent="0.2">
      <c r="A20" s="290" t="s">
        <v>526</v>
      </c>
      <c r="B20" s="291"/>
      <c r="C20" s="290">
        <v>-2.23</v>
      </c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-2.23</v>
      </c>
      <c r="T20" s="48"/>
      <c r="U20" s="290"/>
      <c r="V20" s="375"/>
    </row>
    <row r="21" spans="1:22" ht="21" customHeight="1" x14ac:dyDescent="0.2">
      <c r="A21" s="290" t="s">
        <v>524</v>
      </c>
      <c r="B21" s="291"/>
      <c r="C21" s="290">
        <v>814522.52</v>
      </c>
      <c r="D21" s="292"/>
      <c r="E21" s="290">
        <f>-497420.35-388311.69+2187</f>
        <v>-883545.04</v>
      </c>
      <c r="F21" s="375"/>
      <c r="G21" s="290"/>
      <c r="H21" s="375"/>
      <c r="I21" s="290"/>
      <c r="J21" s="375"/>
      <c r="K21" s="290">
        <f>61933.1-29845.69-1985.1+26528.73-2187-61933+29846+16279+15808</f>
        <v>54444.04</v>
      </c>
      <c r="L21" s="66"/>
      <c r="M21" s="290">
        <f>-61933.1+1985.1+28872+61933-16279</f>
        <v>14578</v>
      </c>
      <c r="N21" s="292"/>
      <c r="O21" s="290"/>
      <c r="P21" s="292"/>
      <c r="Q21" s="290"/>
      <c r="R21" s="292"/>
      <c r="S21" s="68">
        <f t="shared" si="0"/>
        <v>-0.48000000001775334</v>
      </c>
      <c r="T21" s="48"/>
      <c r="U21" s="290"/>
      <c r="V21" s="375"/>
    </row>
    <row r="22" spans="1:22" ht="21" customHeight="1" x14ac:dyDescent="0.2">
      <c r="A22" s="290" t="s">
        <v>523</v>
      </c>
      <c r="B22" s="291"/>
      <c r="C22" s="290">
        <v>8988.44</v>
      </c>
      <c r="D22" s="292"/>
      <c r="E22" s="290"/>
      <c r="F22" s="375"/>
      <c r="G22" s="290"/>
      <c r="H22" s="375"/>
      <c r="I22" s="290"/>
      <c r="J22" s="375"/>
      <c r="K22" s="290">
        <f>-132056.68</f>
        <v>-132056.68</v>
      </c>
      <c r="L22" s="66"/>
      <c r="M22" s="290">
        <f>-8989+132056.68</f>
        <v>123067.68</v>
      </c>
      <c r="N22" s="292"/>
      <c r="O22" s="290"/>
      <c r="P22" s="292"/>
      <c r="Q22" s="290"/>
      <c r="R22" s="292"/>
      <c r="S22" s="68">
        <f t="shared" si="0"/>
        <v>-0.55999999999767169</v>
      </c>
      <c r="T22" s="48"/>
      <c r="U22" s="290"/>
      <c r="V22" s="375"/>
    </row>
    <row r="23" spans="1:22" ht="21" customHeight="1" x14ac:dyDescent="0.2">
      <c r="A23" s="290" t="s">
        <v>525</v>
      </c>
      <c r="B23" s="291"/>
      <c r="C23" s="290">
        <v>-2.35</v>
      </c>
      <c r="D23" s="292"/>
      <c r="E23" s="290"/>
      <c r="F23" s="375"/>
      <c r="G23" s="290"/>
      <c r="H23" s="375"/>
      <c r="I23" s="290"/>
      <c r="J23" s="375"/>
      <c r="K23" s="290">
        <f>-231470.35+2.35</f>
        <v>-231468</v>
      </c>
      <c r="L23" s="66"/>
      <c r="M23" s="290">
        <v>231470.35</v>
      </c>
      <c r="N23" s="292"/>
      <c r="O23" s="290"/>
      <c r="P23" s="292"/>
      <c r="Q23" s="290"/>
      <c r="R23" s="292"/>
      <c r="S23" s="68">
        <f t="shared" si="0"/>
        <v>0</v>
      </c>
      <c r="T23" s="48"/>
      <c r="U23" s="290"/>
      <c r="V23" s="603"/>
    </row>
    <row r="24" spans="1:22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  <c r="V24" s="603"/>
    </row>
    <row r="25" spans="1:22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2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2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8"/>
      <c r="R27" s="292"/>
      <c r="S27" s="68">
        <f t="shared" si="0"/>
        <v>0</v>
      </c>
      <c r="T27" s="48"/>
      <c r="U27" s="290"/>
    </row>
    <row r="28" spans="1:22" ht="21" customHeight="1" thickBot="1" x14ac:dyDescent="0.25">
      <c r="A28" s="427" t="s">
        <v>279</v>
      </c>
      <c r="B28" s="291"/>
      <c r="C28" s="381">
        <f>SUM(C18:C27)</f>
        <v>4589519.7300000014</v>
      </c>
      <c r="D28" s="292"/>
      <c r="E28" s="381">
        <f>SUM(E18:E27)</f>
        <v>-3222629.47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639930.4600000002</v>
      </c>
      <c r="L28" s="66"/>
      <c r="M28" s="381">
        <f>SUM(M18:M27)</f>
        <v>659239.03000000014</v>
      </c>
      <c r="N28" s="292"/>
      <c r="O28" s="381">
        <f>SUM(O18:O27)</f>
        <v>-2666063.02</v>
      </c>
      <c r="P28" s="292"/>
      <c r="Q28" s="381"/>
      <c r="R28" s="292"/>
      <c r="S28" s="72">
        <f>SUM(S18:S27)</f>
        <v>-3.270000000015425</v>
      </c>
      <c r="T28" s="48"/>
      <c r="U28" s="290"/>
    </row>
    <row r="29" spans="1:22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2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2" x14ac:dyDescent="0.2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2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8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427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463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46L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0" orientation="landscape" cellComments="asDisplayed" horizontalDpi="4294967292" vertic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111" t="s">
        <v>484</v>
      </c>
      <c r="C2" s="4"/>
    </row>
    <row r="3" spans="1:15" ht="15" customHeight="1" x14ac:dyDescent="0.2">
      <c r="A3" s="111" t="s">
        <v>485</v>
      </c>
      <c r="C3" s="4"/>
    </row>
    <row r="4" spans="1:15" ht="15" customHeight="1" x14ac:dyDescent="0.2">
      <c r="A4" s="1" t="s">
        <v>428</v>
      </c>
    </row>
    <row r="5" spans="1:15" ht="15" customHeight="1" x14ac:dyDescent="0.2">
      <c r="A5" s="112" t="s">
        <v>443</v>
      </c>
    </row>
    <row r="6" spans="1:15" ht="15" customHeight="1" x14ac:dyDescent="0.2"/>
    <row r="7" spans="1:15" ht="15" customHeight="1" x14ac:dyDescent="0.2">
      <c r="A7" s="112" t="str">
        <f>'E1.XLS '!A7</f>
        <v>PREPARED BY:  LAYNIE EAST</v>
      </c>
      <c r="O7" s="20" t="str">
        <f>A2</f>
        <v>COMPANY # 46L</v>
      </c>
    </row>
    <row r="8" spans="1:15" ht="15" customHeight="1" thickBot="1" x14ac:dyDescent="0.25">
      <c r="A8" s="108" t="str">
        <f>'E1.XLS '!A8</f>
        <v>EXTENSION:  3-3131</v>
      </c>
      <c r="O8" s="6" t="s">
        <v>283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2" t="s">
        <v>3</v>
      </c>
      <c r="L11" s="433"/>
      <c r="M11" s="433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286</v>
      </c>
      <c r="D12" s="16"/>
      <c r="E12" s="16" t="s">
        <v>7</v>
      </c>
      <c r="F12" s="15"/>
      <c r="G12" s="434" t="s">
        <v>36</v>
      </c>
      <c r="H12" s="15"/>
      <c r="I12" s="16" t="s">
        <v>287</v>
      </c>
      <c r="J12" s="15"/>
      <c r="K12" s="16" t="s">
        <v>54</v>
      </c>
      <c r="L12" s="15"/>
      <c r="M12" s="434" t="s">
        <v>288</v>
      </c>
      <c r="N12" s="15"/>
      <c r="O12" s="17" t="s">
        <v>7</v>
      </c>
    </row>
    <row r="13" spans="1:15" ht="15" customHeight="1" thickTop="1" x14ac:dyDescent="0.2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289</v>
      </c>
      <c r="B35" s="20"/>
      <c r="C35" s="43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290</v>
      </c>
      <c r="B36" s="319" t="s">
        <v>395</v>
      </c>
    </row>
    <row r="37" spans="1:16" ht="15.75" customHeight="1" x14ac:dyDescent="0.2">
      <c r="A37" s="22" t="s">
        <v>291</v>
      </c>
      <c r="B37" s="319" t="s">
        <v>393</v>
      </c>
      <c r="O37" s="20" t="str">
        <f>O7</f>
        <v>COMPANY # 46L</v>
      </c>
    </row>
    <row r="38" spans="1:16" ht="10.5" customHeight="1" x14ac:dyDescent="0.2">
      <c r="A38" s="2" t="s">
        <v>448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111" t="s">
        <v>484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111" t="s">
        <v>485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482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46L</v>
      </c>
      <c r="R7" s="100"/>
    </row>
    <row r="8" spans="1:18" ht="13.5" thickBot="1" x14ac:dyDescent="0.25">
      <c r="A8" s="108" t="s">
        <v>483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15" t="s">
        <v>304</v>
      </c>
      <c r="J9" s="615"/>
      <c r="K9" s="615"/>
      <c r="L9" s="615"/>
      <c r="M9" s="615"/>
      <c r="N9" s="439"/>
      <c r="O9" s="439"/>
      <c r="P9" s="81"/>
      <c r="Q9" s="82"/>
      <c r="R9" s="84"/>
    </row>
    <row r="10" spans="1:18" x14ac:dyDescent="0.2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0" t="s">
        <v>310</v>
      </c>
      <c r="J12" s="92"/>
      <c r="K12" s="440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475</v>
      </c>
      <c r="B14" s="94"/>
      <c r="C14" s="95"/>
      <c r="E14" s="96"/>
      <c r="G14" s="96"/>
      <c r="I14" s="96"/>
      <c r="K14" s="96"/>
      <c r="M14" s="96"/>
      <c r="N14" s="44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476</v>
      </c>
      <c r="B15" s="94"/>
      <c r="C15" s="95"/>
      <c r="E15" s="96"/>
      <c r="G15" s="96"/>
      <c r="I15" s="96"/>
      <c r="K15" s="96"/>
      <c r="M15" s="96"/>
      <c r="N15" s="441"/>
      <c r="O15" s="96"/>
      <c r="Q15" s="95">
        <f t="shared" si="0"/>
        <v>0</v>
      </c>
      <c r="R15" s="84"/>
    </row>
    <row r="16" spans="1:18" ht="18.75" customHeight="1" x14ac:dyDescent="0.2">
      <c r="A16" s="94" t="s">
        <v>477</v>
      </c>
      <c r="B16" s="94"/>
      <c r="C16" s="95"/>
      <c r="E16" s="96"/>
      <c r="G16" s="96"/>
      <c r="I16" s="96"/>
      <c r="K16" s="96"/>
      <c r="M16" s="96"/>
      <c r="N16" s="441"/>
      <c r="O16" s="96"/>
      <c r="Q16" s="95">
        <f t="shared" si="0"/>
        <v>0</v>
      </c>
      <c r="R16" s="84"/>
    </row>
    <row r="17" spans="1:18" ht="18.75" customHeight="1" x14ac:dyDescent="0.2">
      <c r="A17" s="94" t="s">
        <v>478</v>
      </c>
      <c r="B17" s="94"/>
      <c r="C17" s="95"/>
      <c r="E17" s="96"/>
      <c r="G17" s="96"/>
      <c r="I17" s="96"/>
      <c r="K17" s="96"/>
      <c r="M17" s="96"/>
      <c r="N17" s="441"/>
      <c r="O17" s="96"/>
      <c r="Q17" s="95">
        <f t="shared" si="0"/>
        <v>0</v>
      </c>
      <c r="R17" s="84"/>
    </row>
    <row r="18" spans="1:18" ht="18.75" customHeight="1" x14ac:dyDescent="0.2">
      <c r="A18" s="94" t="s">
        <v>479</v>
      </c>
      <c r="B18" s="94"/>
      <c r="C18" s="95"/>
      <c r="E18" s="96"/>
      <c r="G18" s="96"/>
      <c r="I18" s="96"/>
      <c r="K18" s="96"/>
      <c r="M18" s="96"/>
      <c r="N18" s="441"/>
      <c r="O18" s="96"/>
      <c r="Q18" s="95">
        <f t="shared" si="0"/>
        <v>0</v>
      </c>
      <c r="R18" s="84"/>
    </row>
    <row r="19" spans="1:18" ht="18.75" customHeight="1" x14ac:dyDescent="0.2">
      <c r="A19" s="94" t="s">
        <v>314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315</v>
      </c>
      <c r="B20" s="94"/>
      <c r="C20" s="95"/>
      <c r="E20" s="96"/>
      <c r="G20" s="96"/>
      <c r="I20" s="96"/>
      <c r="K20" s="96"/>
      <c r="M20" s="96"/>
      <c r="N20" s="44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316</v>
      </c>
      <c r="B23" s="100"/>
      <c r="C23" s="90">
        <f>SUM(C19:C21)</f>
        <v>0</v>
      </c>
      <c r="D23" s="442" t="s">
        <v>18</v>
      </c>
      <c r="E23" s="90">
        <f>SUM(E19:E21)</f>
        <v>0</v>
      </c>
      <c r="F23" s="442" t="s">
        <v>27</v>
      </c>
      <c r="G23" s="90">
        <f>SUM(G19:G21)</f>
        <v>0</v>
      </c>
      <c r="H23" s="44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3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6" t="s">
        <v>405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50"/>
      <c r="I30" s="80"/>
      <c r="J30" s="81"/>
      <c r="K30" s="81"/>
      <c r="L30" s="81"/>
      <c r="M30" s="451" t="s">
        <v>319</v>
      </c>
      <c r="N30" s="81"/>
      <c r="O30" s="451" t="s">
        <v>320</v>
      </c>
      <c r="P30" s="451"/>
      <c r="Q30" s="452" t="s">
        <v>321</v>
      </c>
      <c r="R30" s="74"/>
    </row>
    <row r="31" spans="1:18" ht="13.5" thickBot="1" x14ac:dyDescent="0.25">
      <c r="A31" s="616" t="s">
        <v>317</v>
      </c>
      <c r="B31" s="616"/>
      <c r="C31" s="616"/>
      <c r="D31" s="616"/>
      <c r="E31" s="616"/>
      <c r="G31" s="445"/>
      <c r="H31" s="453" t="s">
        <v>55</v>
      </c>
      <c r="I31" s="454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25">
      <c r="A32" s="444"/>
      <c r="B32" s="444"/>
      <c r="C32" s="444"/>
      <c r="D32" s="444"/>
      <c r="E32" s="444"/>
      <c r="G32" s="445"/>
      <c r="H32" s="444"/>
      <c r="I32" s="444"/>
      <c r="J32" s="444"/>
      <c r="K32" s="444"/>
      <c r="L32" s="444"/>
      <c r="M32" s="444"/>
      <c r="N32" s="444"/>
      <c r="O32" s="444"/>
      <c r="P32" s="444"/>
      <c r="Q32" s="444"/>
    </row>
    <row r="33" spans="1:17" ht="16.5" customHeight="1" thickTop="1" thickBot="1" x14ac:dyDescent="0.25">
      <c r="A33" s="446" t="s">
        <v>4</v>
      </c>
      <c r="B33" s="447"/>
      <c r="C33" s="448" t="s">
        <v>318</v>
      </c>
      <c r="D33" s="447"/>
      <c r="E33" s="449" t="s">
        <v>309</v>
      </c>
      <c r="G33" s="84"/>
      <c r="H33" s="108" t="s">
        <v>276</v>
      </c>
    </row>
    <row r="34" spans="1:17" ht="13.5" thickTop="1" x14ac:dyDescent="0.2">
      <c r="A34" s="84"/>
      <c r="B34" s="75"/>
      <c r="E34" s="75"/>
      <c r="H34" s="108" t="s">
        <v>436</v>
      </c>
    </row>
    <row r="35" spans="1:17" ht="3.75" customHeight="1" x14ac:dyDescent="0.2">
      <c r="A35" s="84"/>
      <c r="B35" s="75"/>
      <c r="E35" s="75"/>
      <c r="H35" s="455"/>
      <c r="I35" s="45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5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5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322</v>
      </c>
      <c r="I39" s="45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56"/>
      <c r="B40" s="75"/>
      <c r="C40" s="456"/>
      <c r="E40" s="456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5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57" t="s">
        <v>73</v>
      </c>
      <c r="E46" s="45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324</v>
      </c>
      <c r="I47" s="45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3"/>
      <c r="B50" s="86"/>
      <c r="C50" s="86"/>
      <c r="D50" s="86"/>
      <c r="E50" s="459"/>
      <c r="H50" s="73" t="s">
        <v>327</v>
      </c>
      <c r="I50" s="45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0"/>
      <c r="D51" s="86"/>
      <c r="E51" s="459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59"/>
      <c r="H52" s="73" t="s">
        <v>329</v>
      </c>
      <c r="I52" s="45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5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59"/>
      <c r="H54" s="73" t="s">
        <v>58</v>
      </c>
      <c r="I54" s="45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59"/>
      <c r="H55" s="46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2"/>
      <c r="B56" s="86"/>
      <c r="C56" s="462"/>
      <c r="D56" s="86"/>
      <c r="E56" s="459"/>
      <c r="H56" s="44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59"/>
      <c r="H57" s="46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2"/>
      <c r="B58" s="86"/>
      <c r="C58" s="84"/>
      <c r="D58" s="86"/>
      <c r="E58" s="459"/>
      <c r="H58" s="44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59"/>
      <c r="H59" s="46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59"/>
      <c r="H60" s="44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5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3"/>
      <c r="B62" s="86"/>
      <c r="C62" s="459"/>
      <c r="D62" s="86"/>
      <c r="E62" s="464"/>
      <c r="G62" s="86"/>
      <c r="H62" s="86"/>
      <c r="I62" s="86"/>
      <c r="J62" s="86"/>
      <c r="K62" s="46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59"/>
      <c r="H63" s="86"/>
      <c r="I63" s="84"/>
      <c r="K63" s="74"/>
      <c r="M63" s="466"/>
      <c r="N63" s="102"/>
      <c r="P63" s="101"/>
      <c r="Q63" s="466"/>
      <c r="R63" s="466"/>
    </row>
    <row r="64" spans="1:18" x14ac:dyDescent="0.2">
      <c r="A64" s="84"/>
      <c r="B64" s="86"/>
      <c r="C64" s="84"/>
      <c r="D64" s="86"/>
      <c r="E64" s="45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46L</v>
      </c>
      <c r="R65" s="100"/>
    </row>
    <row r="66" spans="1:18" x14ac:dyDescent="0.2">
      <c r="A66" s="459"/>
      <c r="B66" s="86"/>
      <c r="C66" s="459"/>
      <c r="D66" s="86"/>
      <c r="E66" s="459"/>
      <c r="H66" s="86"/>
      <c r="I66" s="459"/>
      <c r="Q66" s="100" t="s">
        <v>40</v>
      </c>
      <c r="R66" s="100"/>
    </row>
    <row r="67" spans="1:18" x14ac:dyDescent="0.2">
      <c r="A67" s="459"/>
      <c r="B67" s="86"/>
      <c r="C67" s="459"/>
      <c r="H67" s="86"/>
      <c r="I67" s="459"/>
    </row>
    <row r="68" spans="1:18" x14ac:dyDescent="0.2">
      <c r="A68" s="459"/>
      <c r="B68" s="86"/>
      <c r="C68" s="459"/>
      <c r="H68" s="86"/>
      <c r="I68" s="459"/>
    </row>
    <row r="69" spans="1:18" x14ac:dyDescent="0.2">
      <c r="B69" s="75"/>
      <c r="H69" s="86"/>
      <c r="I69" s="459"/>
    </row>
    <row r="70" spans="1:18" x14ac:dyDescent="0.2">
      <c r="D70" s="76"/>
      <c r="H70" s="86"/>
      <c r="I70" s="459"/>
    </row>
    <row r="71" spans="1:18" x14ac:dyDescent="0.2">
      <c r="B71" s="75"/>
      <c r="H71" s="86"/>
      <c r="I71" s="459"/>
    </row>
    <row r="72" spans="1:18" x14ac:dyDescent="0.2">
      <c r="B72" s="75"/>
      <c r="H72" s="86"/>
      <c r="I72" s="459"/>
    </row>
    <row r="73" spans="1:18" x14ac:dyDescent="0.2">
      <c r="B73" s="75"/>
      <c r="H73" s="86"/>
      <c r="I73" s="459"/>
      <c r="Q73" s="74"/>
      <c r="R73" s="74"/>
    </row>
    <row r="74" spans="1:18" x14ac:dyDescent="0.2">
      <c r="B74" s="75"/>
      <c r="H74" s="86"/>
      <c r="I74" s="459"/>
    </row>
    <row r="75" spans="1:18" x14ac:dyDescent="0.2">
      <c r="B75" s="75"/>
      <c r="H75" s="86"/>
      <c r="I75" s="459"/>
    </row>
    <row r="76" spans="1:18" x14ac:dyDescent="0.2">
      <c r="B76" s="75"/>
      <c r="H76" s="86"/>
      <c r="I76" s="459"/>
    </row>
    <row r="77" spans="1:18" x14ac:dyDescent="0.2">
      <c r="B77" s="75"/>
      <c r="H77" s="86"/>
      <c r="I77" s="459"/>
    </row>
    <row r="78" spans="1:18" x14ac:dyDescent="0.2">
      <c r="B78" s="75"/>
      <c r="H78" s="86"/>
      <c r="I78" s="459"/>
    </row>
    <row r="79" spans="1:18" x14ac:dyDescent="0.2">
      <c r="B79" s="75"/>
      <c r="H79" s="86"/>
      <c r="I79" s="459"/>
    </row>
    <row r="80" spans="1:18" x14ac:dyDescent="0.2">
      <c r="B80" s="75"/>
      <c r="H80" s="86"/>
      <c r="I80" s="459"/>
    </row>
    <row r="81" spans="2:9" x14ac:dyDescent="0.2">
      <c r="B81" s="75"/>
      <c r="H81" s="86"/>
      <c r="I81" s="459"/>
    </row>
    <row r="82" spans="2:9" x14ac:dyDescent="0.2">
      <c r="H82" s="86"/>
      <c r="I82" s="45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:A8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482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46L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483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429"/>
      <c r="J9" s="429"/>
      <c r="K9" s="42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428" t="s">
        <v>427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427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46L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:A8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111" t="s">
        <v>484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111" t="s">
        <v>485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482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46L</v>
      </c>
      <c r="T7" s="129"/>
    </row>
    <row r="8" spans="1:20" ht="15" customHeight="1" thickBot="1" x14ac:dyDescent="0.25">
      <c r="A8" s="108" t="s">
        <v>483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394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46L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1430-Recon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2000-10-18T15:39:18Z</cp:lastPrinted>
  <dcterms:created xsi:type="dcterms:W3CDTF">1998-03-02T21:51:31Z</dcterms:created>
  <dcterms:modified xsi:type="dcterms:W3CDTF">2014-09-03T13:34:15Z</dcterms:modified>
</cp:coreProperties>
</file>