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35" yWindow="-105" windowWidth="14895" windowHeight="8850" activeTab="3"/>
  </bookViews>
  <sheets>
    <sheet name="Storage" sheetId="2" r:id="rId1"/>
    <sheet name="GC Recon" sheetId="1" r:id="rId2"/>
    <sheet name="Texoma" sheetId="9" r:id="rId3"/>
    <sheet name="Supply Analysis" sheetId="10" r:id="rId4"/>
    <sheet name="Entex" sheetId="11" r:id="rId5"/>
    <sheet name="Unify Recon" sheetId="3" state="hidden" r:id="rId6"/>
    <sheet name="Tufco" sheetId="4" state="hidden" r:id="rId7"/>
  </sheets>
  <definedNames>
    <definedName name="meters">'GC Recon'!#REF!</definedName>
    <definedName name="nommtr">'GC Recon'!#REF!</definedName>
    <definedName name="Noms">'GC Recon'!#REF!</definedName>
    <definedName name="_xlnm.Print_Area" localSheetId="1">'GC Recon'!#REF!</definedName>
    <definedName name="_xlnm.Print_Area" localSheetId="3">'Supply Analysis'!$A$1:$Q$51</definedName>
    <definedName name="_xlnm.Print_Area" localSheetId="5">'Unify Recon'!$A$1:$AH$39</definedName>
    <definedName name="_xlnm.Print_Titles" localSheetId="1">'GC Recon'!$1:$3</definedName>
    <definedName name="recon">'GC Recon'!$A$1:$AI$3</definedName>
  </definedNames>
  <calcPr calcId="152511" fullCalcOnLoad="1"/>
</workbook>
</file>

<file path=xl/calcChain.xml><?xml version="1.0" encoding="utf-8"?>
<calcChain xmlns="http://schemas.openxmlformats.org/spreadsheetml/2006/main">
  <c r="M10" i="10" l="1"/>
  <c r="P10" i="10" s="1"/>
  <c r="M11" i="10"/>
  <c r="P11" i="10"/>
  <c r="M12" i="10"/>
  <c r="P12" i="10" s="1"/>
  <c r="M13" i="10"/>
  <c r="P13" i="10"/>
  <c r="M14" i="10"/>
  <c r="P14" i="10" s="1"/>
  <c r="P15" i="10"/>
  <c r="M16" i="10"/>
  <c r="P16" i="10" s="1"/>
  <c r="M17" i="10"/>
  <c r="P17" i="10"/>
  <c r="M18" i="10"/>
  <c r="P18" i="10" s="1"/>
  <c r="M19" i="10"/>
  <c r="P19" i="10"/>
  <c r="M20" i="10"/>
  <c r="P20" i="10" s="1"/>
  <c r="M21" i="10"/>
  <c r="P21" i="10"/>
  <c r="M22" i="10"/>
  <c r="P22" i="10" s="1"/>
  <c r="M23" i="10"/>
  <c r="P23" i="10"/>
  <c r="P24" i="10"/>
  <c r="M25" i="10"/>
  <c r="P25" i="10" s="1"/>
  <c r="M26" i="10"/>
  <c r="P26" i="10"/>
  <c r="M27" i="10"/>
  <c r="P27" i="10" s="1"/>
  <c r="M28" i="10"/>
  <c r="P28" i="10"/>
  <c r="M29" i="10"/>
  <c r="P29" i="10" s="1"/>
  <c r="M30" i="10"/>
  <c r="P30" i="10"/>
  <c r="M31" i="10"/>
  <c r="P31" i="10" s="1"/>
  <c r="M32" i="10"/>
  <c r="P32" i="10"/>
  <c r="M33" i="10"/>
  <c r="P33" i="10" s="1"/>
  <c r="M34" i="10"/>
  <c r="P34" i="10"/>
  <c r="M35" i="10"/>
  <c r="P35" i="10" s="1"/>
  <c r="M36" i="10"/>
  <c r="P36" i="10"/>
  <c r="N38" i="10"/>
  <c r="M44" i="10"/>
  <c r="P44" i="10" s="1"/>
  <c r="M45" i="10"/>
  <c r="P45" i="10"/>
  <c r="M46" i="10"/>
  <c r="P46" i="10" s="1"/>
  <c r="N48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/>
  <c r="E8" i="3"/>
  <c r="F8" i="3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B10" i="3"/>
  <c r="B24" i="3" s="1"/>
  <c r="AH24" i="3" s="1"/>
  <c r="C10" i="3"/>
  <c r="C24" i="3" s="1"/>
  <c r="D10" i="3"/>
  <c r="E10" i="3"/>
  <c r="F10" i="3"/>
  <c r="F24" i="3" s="1"/>
  <c r="G10" i="3"/>
  <c r="G24" i="3" s="1"/>
  <c r="H10" i="3"/>
  <c r="I10" i="3"/>
  <c r="J10" i="3"/>
  <c r="J24" i="3" s="1"/>
  <c r="K10" i="3"/>
  <c r="K24" i="3" s="1"/>
  <c r="L10" i="3"/>
  <c r="M10" i="3"/>
  <c r="N10" i="3"/>
  <c r="N24" i="3" s="1"/>
  <c r="O10" i="3"/>
  <c r="O24" i="3" s="1"/>
  <c r="P10" i="3"/>
  <c r="Q10" i="3"/>
  <c r="R10" i="3"/>
  <c r="R24" i="3" s="1"/>
  <c r="S10" i="3"/>
  <c r="S24" i="3" s="1"/>
  <c r="T10" i="3"/>
  <c r="U10" i="3"/>
  <c r="V10" i="3"/>
  <c r="V24" i="3" s="1"/>
  <c r="W10" i="3"/>
  <c r="W24" i="3" s="1"/>
  <c r="X10" i="3"/>
  <c r="Y10" i="3"/>
  <c r="Z10" i="3"/>
  <c r="Z24" i="3" s="1"/>
  <c r="AA10" i="3"/>
  <c r="AA24" i="3" s="1"/>
  <c r="AB10" i="3"/>
  <c r="AC10" i="3"/>
  <c r="AD10" i="3"/>
  <c r="AD24" i="3" s="1"/>
  <c r="AE10" i="3"/>
  <c r="AE24" i="3" s="1"/>
  <c r="AC12" i="3"/>
  <c r="AD12" i="3"/>
  <c r="AD20" i="3" s="1"/>
  <c r="AE12" i="3"/>
  <c r="AE20" i="3" s="1"/>
  <c r="B20" i="3"/>
  <c r="C20" i="3"/>
  <c r="D20" i="3"/>
  <c r="E20" i="3"/>
  <c r="AH20" i="3" s="1"/>
  <c r="B33" i="3" s="1"/>
  <c r="B36" i="3" s="1"/>
  <c r="B37" i="3" s="1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F20" i="3"/>
  <c r="D24" i="3"/>
  <c r="E24" i="3"/>
  <c r="H24" i="3"/>
  <c r="I24" i="3"/>
  <c r="L24" i="3"/>
  <c r="M24" i="3"/>
  <c r="P24" i="3"/>
  <c r="Q24" i="3"/>
  <c r="T24" i="3"/>
  <c r="U24" i="3"/>
  <c r="X24" i="3"/>
  <c r="Y24" i="3"/>
  <c r="AB24" i="3"/>
  <c r="AC24" i="3"/>
  <c r="AF24" i="3"/>
  <c r="K48" i="3"/>
  <c r="L48" i="3"/>
  <c r="K53" i="3"/>
  <c r="L53" i="3"/>
  <c r="K59" i="3"/>
  <c r="K67" i="3" s="1"/>
  <c r="L59" i="3"/>
  <c r="M59" i="3"/>
  <c r="J65" i="3"/>
  <c r="B67" i="3"/>
  <c r="C67" i="3"/>
  <c r="D67" i="3"/>
  <c r="E67" i="3"/>
  <c r="F67" i="3"/>
  <c r="G67" i="3"/>
  <c r="H67" i="3"/>
  <c r="I67" i="3"/>
  <c r="J67" i="3"/>
  <c r="L67" i="3"/>
  <c r="M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AH204" i="3" s="1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C206" i="3"/>
  <c r="AD206" i="3"/>
  <c r="M48" i="10" l="1"/>
  <c r="P50" i="10" s="1"/>
  <c r="AH10" i="3"/>
  <c r="M38" i="10"/>
  <c r="P40" i="10" s="1"/>
</calcChain>
</file>

<file path=xl/sharedStrings.xml><?xml version="1.0" encoding="utf-8"?>
<sst xmlns="http://schemas.openxmlformats.org/spreadsheetml/2006/main" count="250" uniqueCount="81">
  <si>
    <t>Texas Desk</t>
  </si>
  <si>
    <t>Daily Physical Position Reconciliation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</si>
  <si>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</si>
  <si>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</si>
  <si>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</si>
  <si>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</si>
  <si>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</si>
  <si>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</si>
  <si>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</si>
  <si>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</si>
  <si>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</si>
  <si>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</si>
  <si>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</si>
  <si>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</si>
  <si>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</si>
  <si>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</si>
  <si>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</si>
  <si>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</si>
  <si>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</si>
  <si>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</si>
  <si>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</si>
  <si>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</si>
  <si>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</si>
  <si>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</si>
  <si>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</si>
  <si>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</si>
  <si>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</si>
  <si>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</si>
  <si>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</si>
  <si>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</si>
  <si>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</si>
  <si>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</si>
  <si>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</si>
  <si>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</si>
  <si>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</si>
  <si>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</si>
  <si>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</si>
  <si>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</si>
  <si>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</si>
  <si>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</si>
  <si>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</si>
  <si>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</si>
  <si>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</si>
  <si>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</si>
  <si>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</si>
  <si>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</si>
  <si>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</si>
  <si>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</si>
  <si>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</si>
  <si>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</si>
  <si>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</si>
  <si>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</si>
  <si>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CICO Oil &amp; Gas</t>
  </si>
  <si>
    <t>Cobra Operating</t>
  </si>
  <si>
    <t>Cody Energy LLC</t>
  </si>
  <si>
    <t>Cokinos Natural Gas</t>
  </si>
  <si>
    <t>Comstock Oil &amp; Gas</t>
  </si>
  <si>
    <t>Conoco Inc.</t>
  </si>
  <si>
    <t>EOG Resources</t>
  </si>
  <si>
    <t>Kerr-McGee Oil &amp; Gas</t>
  </si>
  <si>
    <t>Louis Dreyfus Natural</t>
  </si>
  <si>
    <t>McBee Operating</t>
  </si>
  <si>
    <t>North Central Oil</t>
  </si>
  <si>
    <t>Upstream Energy</t>
  </si>
  <si>
    <t>Walter Oil &amp; Gas</t>
  </si>
  <si>
    <t>April, 2001</t>
  </si>
  <si>
    <t>Dallas Production</t>
  </si>
  <si>
    <t>EEX Operating, L.P.</t>
  </si>
  <si>
    <t>Marquee Corp</t>
  </si>
  <si>
    <t>O'Connor &amp; Hewitt</t>
  </si>
  <si>
    <t>Sanchez Oil &amp; Gas</t>
  </si>
  <si>
    <t>Suemaur Exploration</t>
  </si>
  <si>
    <t>CLECO Energy</t>
  </si>
  <si>
    <t>Dominion Exploration</t>
  </si>
  <si>
    <t>HS Resources</t>
  </si>
  <si>
    <t>Stone Energy</t>
  </si>
  <si>
    <t>The Houston Exploration</t>
  </si>
  <si>
    <t>As of 04/09/01</t>
  </si>
  <si>
    <t>IFHSC Pricing</t>
  </si>
  <si>
    <t>Gas Daily Pricing</t>
  </si>
  <si>
    <t>HPLC - IM  HPLC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</si>
</sst>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0" fontId="11" fillId="3" borderId="0" xfId="0" applyFont="1" applyFill="1"/>
    <xf numFmtId="1" fontId="11" fillId="3" borderId="0" xfId="1" applyNumberFormat="1" applyFont="1" applyFill="1"/>
    <xf numFmtId="165" fontId="11" fillId="3" borderId="0" xfId="1" applyNumberFormat="1" applyFont="1" applyFill="1"/>
    <xf numFmtId="165" fontId="0" fillId="3" borderId="0" xfId="1" applyNumberFormat="1" applyFont="1" applyFill="1"/>
    <xf numFmtId="0" fontId="0" fillId="3" borderId="0" xfId="0" applyFill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N1"/>
  <sheetViews>
    <sheetView workbookViewId="0">
      <selection sqref="A1:A1947"/>
    </sheetView>
  </sheetViews>
  <sheetFormatPr defaultRowHeight="12.75" x14ac:dyDescent="0.2"/>
  <cols>
    <col min="2" max="2" width="1.5703125" customWidth="1"/>
    <col min="3" max="3" width="10.28515625" bestFit="1" customWidth="1"/>
    <col min="4" max="4" width="10.85546875" bestFit="1" customWidth="1"/>
    <col min="5" max="5" width="2.7109375" customWidth="1"/>
    <col min="6" max="6" width="10.85546875" bestFit="1" customWidth="1"/>
    <col min="7" max="7" width="10.28515625" bestFit="1" customWidth="1"/>
    <col min="8" max="8" width="10.85546875" bestFit="1" customWidth="1"/>
    <col min="9" max="9" width="2.7109375" customWidth="1"/>
    <col min="10" max="10" width="11.42578125" bestFit="1" customWidth="1"/>
    <col min="14" max="14" width="9.140625" style="2"/>
  </cols>
  <sheetData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3"/>
  <sheetViews>
    <sheetView topLeftCell="A4" zoomScale="80" workbookViewId="0">
      <pane xSplit="2" ySplit="1" topLeftCell="P5" activePane="bottomRight" state="frozen"/>
      <selection activeCell="A4" sqref="A4"/>
      <selection pane="topRight" activeCell="C4" sqref="C4"/>
      <selection pane="bottomLeft" activeCell="A10" sqref="A10"/>
      <selection pane="bottomRight" activeCell="A4" sqref="A4:A432"/>
    </sheetView>
  </sheetViews>
  <sheetFormatPr defaultRowHeight="12.75" x14ac:dyDescent="0.2"/>
  <cols>
    <col min="1" max="1" width="32.28515625" customWidth="1"/>
    <col min="2" max="2" width="8.28515625" customWidth="1"/>
    <col min="3" max="3" width="13.42578125" customWidth="1"/>
    <col min="4" max="5" width="10.7109375" customWidth="1"/>
    <col min="6" max="6" width="10.28515625" customWidth="1"/>
    <col min="7" max="7" width="11.28515625" customWidth="1"/>
    <col min="8" max="8" width="10.28515625" customWidth="1"/>
    <col min="9" max="11" width="11.28515625" customWidth="1"/>
    <col min="12" max="13" width="10.28515625" customWidth="1"/>
    <col min="14" max="17" width="10.140625" customWidth="1"/>
    <col min="18" max="19" width="10.28515625" customWidth="1"/>
    <col min="20" max="20" width="10.140625" customWidth="1"/>
    <col min="21" max="21" width="10.7109375" customWidth="1"/>
    <col min="22" max="22" width="10.28515625" hidden="1" customWidth="1"/>
    <col min="23" max="23" width="10.5703125" hidden="1" customWidth="1"/>
    <col min="24" max="24" width="10.140625" hidden="1" customWidth="1"/>
    <col min="25" max="25" width="10.28515625" hidden="1" customWidth="1"/>
    <col min="26" max="26" width="10.42578125" hidden="1" customWidth="1"/>
    <col min="27" max="27" width="10.140625" hidden="1" customWidth="1"/>
    <col min="28" max="29" width="10.28515625" hidden="1" customWidth="1"/>
    <col min="30" max="31" width="10.140625" hidden="1" customWidth="1"/>
    <col min="32" max="32" width="10.28515625" hidden="1" customWidth="1"/>
    <col min="33" max="33" width="11.85546875" hidden="1" customWidth="1"/>
    <col min="34" max="34" width="12.140625" customWidth="1"/>
    <col min="35" max="35" width="15.85546875" style="10" customWidth="1"/>
  </cols>
  <sheetData>
    <row r="1" spans="1:5" ht="15.75" x14ac:dyDescent="0.25">
      <c r="A1" s="1" t="s">
        <v>0</v>
      </c>
      <c r="B1" s="1"/>
      <c r="C1" s="2"/>
      <c r="D1" s="2"/>
      <c r="E1" s="2"/>
    </row>
    <row r="2" spans="1:5" ht="15.75" x14ac:dyDescent="0.25">
      <c r="A2" s="1" t="s">
        <v>1</v>
      </c>
      <c r="B2" s="1"/>
      <c r="C2" s="2"/>
      <c r="D2" s="2"/>
      <c r="E2" s="2"/>
    </row>
    <row r="3" spans="1:5" ht="15.75" x14ac:dyDescent="0.25">
      <c r="A3" s="1"/>
      <c r="B3" s="1"/>
      <c r="C3" s="2"/>
      <c r="D3" s="2"/>
      <c r="E3" s="2"/>
    </row>
  </sheetData>
  <pageMargins left="0.5" right="0.5" top="0.5" bottom="0.5" header="0.5" footer="0.5"/>
  <pageSetup scale="35" orientation="portrait" r:id="rId1"/>
  <headerFooter alignWithMargins="0">
    <oddFooter>&amp;L&amp;8Tx Desk Logistics - Daren Farmer&amp;R&amp;8&amp;D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980"/>
    </sheetView>
  </sheetViews>
  <sheetFormatPr defaultRowHeight="12.75" x14ac:dyDescent="0.2"/>
  <cols>
    <col min="1" max="1" width="16.42578125" customWidth="1"/>
    <col min="2" max="2" width="10.28515625" bestFit="1" customWidth="1"/>
    <col min="3" max="3" width="5.7109375" customWidth="1"/>
    <col min="4" max="4" width="12.140625" customWidth="1"/>
    <col min="5" max="5" width="10.85546875" bestFit="1" customWidth="1"/>
    <col min="8" max="8" width="10" customWidth="1"/>
    <col min="10" max="10" width="12.5703125" customWidth="1"/>
  </cols>
  <sheetData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0"/>
  <sheetViews>
    <sheetView tabSelected="1" zoomScale="70" workbookViewId="0">
      <selection sqref="A1:Q51"/>
    </sheetView>
  </sheetViews>
  <sheetFormatPr defaultRowHeight="12.75" x14ac:dyDescent="0.2"/>
  <cols>
    <col min="1" max="1" width="30.85546875" bestFit="1" customWidth="1"/>
    <col min="3" max="3" width="12.85546875" style="38" bestFit="1" customWidth="1"/>
    <col min="4" max="11" width="11.28515625" customWidth="1"/>
    <col min="12" max="12" width="2.5703125" customWidth="1"/>
    <col min="13" max="14" width="13.140625" bestFit="1" customWidth="1"/>
    <col min="15" max="15" width="2.5703125" customWidth="1"/>
    <col min="16" max="16" width="12.28515625" customWidth="1"/>
    <col min="17" max="17" width="39.5703125" style="10" customWidth="1"/>
    <col min="18" max="26" width="9.140625" style="10"/>
  </cols>
  <sheetData>
    <row r="1" spans="1:26" ht="18" x14ac:dyDescent="0.25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2"/>
    </row>
    <row r="2" spans="1:26" ht="18" x14ac:dyDescent="0.25">
      <c r="A2" s="39" t="s">
        <v>46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2"/>
    </row>
    <row r="3" spans="1:26" ht="18" x14ac:dyDescent="0.25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2"/>
    </row>
    <row r="4" spans="1:26" ht="18" x14ac:dyDescent="0.25">
      <c r="A4" s="39" t="s">
        <v>65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2"/>
    </row>
    <row r="5" spans="1:26" ht="18" x14ac:dyDescent="0.25">
      <c r="A5" s="39" t="s">
        <v>77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2"/>
    </row>
    <row r="6" spans="1:26" ht="18" x14ac:dyDescent="0.25">
      <c r="A6" s="39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2"/>
    </row>
    <row r="7" spans="1:26" ht="18" x14ac:dyDescent="0.25">
      <c r="A7" s="39" t="s">
        <v>78</v>
      </c>
      <c r="B7" s="40"/>
      <c r="C7" s="41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2"/>
    </row>
    <row r="8" spans="1:26" ht="18" x14ac:dyDescent="0.25">
      <c r="A8" s="43"/>
      <c r="B8" s="40"/>
      <c r="C8" s="41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2"/>
    </row>
    <row r="9" spans="1:26" s="2" customFormat="1" ht="18" x14ac:dyDescent="0.25">
      <c r="A9" s="39"/>
      <c r="B9" s="39"/>
      <c r="C9" s="44"/>
      <c r="D9" s="45">
        <v>36982</v>
      </c>
      <c r="E9" s="45">
        <v>36983</v>
      </c>
      <c r="F9" s="45">
        <v>36984</v>
      </c>
      <c r="G9" s="45">
        <v>36985</v>
      </c>
      <c r="H9" s="45">
        <v>36986</v>
      </c>
      <c r="I9" s="45">
        <v>36987</v>
      </c>
      <c r="J9" s="45">
        <v>36988</v>
      </c>
      <c r="K9" s="45">
        <v>36989</v>
      </c>
      <c r="L9" s="45"/>
      <c r="M9" s="45" t="s">
        <v>48</v>
      </c>
      <c r="N9" s="45" t="s">
        <v>47</v>
      </c>
      <c r="O9" s="45"/>
      <c r="P9" s="45" t="s">
        <v>49</v>
      </c>
      <c r="Q9" s="46"/>
      <c r="R9" s="37"/>
      <c r="S9" s="37"/>
      <c r="T9" s="37"/>
      <c r="U9" s="37"/>
      <c r="V9" s="37"/>
      <c r="W9" s="37"/>
      <c r="X9" s="37"/>
      <c r="Y9" s="37"/>
      <c r="Z9" s="37"/>
    </row>
    <row r="10" spans="1:26" s="2" customFormat="1" ht="18" x14ac:dyDescent="0.25">
      <c r="A10" s="40" t="s">
        <v>52</v>
      </c>
      <c r="B10" s="40">
        <v>9828</v>
      </c>
      <c r="C10" s="47">
        <v>252799</v>
      </c>
      <c r="D10" s="42">
        <v>2579</v>
      </c>
      <c r="E10" s="42">
        <v>2968</v>
      </c>
      <c r="F10" s="42">
        <v>2868</v>
      </c>
      <c r="G10" s="42">
        <v>2808</v>
      </c>
      <c r="H10" s="42">
        <v>2645</v>
      </c>
      <c r="I10" s="42">
        <v>2370</v>
      </c>
      <c r="J10" s="42">
        <v>2359</v>
      </c>
      <c r="K10" s="42">
        <v>2340</v>
      </c>
      <c r="L10" s="42"/>
      <c r="M10" s="42">
        <f t="shared" ref="M10:M36" si="0">AVERAGE(D10:K10)</f>
        <v>2617.125</v>
      </c>
      <c r="N10" s="42">
        <v>4000</v>
      </c>
      <c r="O10" s="42"/>
      <c r="P10" s="42">
        <f t="shared" ref="P10:P26" si="1">M10-N10</f>
        <v>-1382.875</v>
      </c>
      <c r="Q10" s="46"/>
      <c r="R10" s="37"/>
      <c r="S10" s="37"/>
      <c r="T10" s="37"/>
      <c r="U10" s="37"/>
      <c r="V10" s="37"/>
      <c r="W10" s="37"/>
      <c r="X10" s="37"/>
      <c r="Y10" s="37"/>
      <c r="Z10" s="37"/>
    </row>
    <row r="11" spans="1:26" s="2" customFormat="1" ht="18" x14ac:dyDescent="0.25">
      <c r="A11" s="40" t="s">
        <v>72</v>
      </c>
      <c r="B11" s="40">
        <v>3527</v>
      </c>
      <c r="C11" s="47">
        <v>449243</v>
      </c>
      <c r="D11" s="42">
        <v>3516</v>
      </c>
      <c r="E11" s="42">
        <v>3391</v>
      </c>
      <c r="F11" s="42">
        <v>3309</v>
      </c>
      <c r="G11" s="42">
        <v>3257</v>
      </c>
      <c r="H11" s="42">
        <v>3130</v>
      </c>
      <c r="I11" s="42">
        <v>2645</v>
      </c>
      <c r="J11" s="42">
        <v>1538</v>
      </c>
      <c r="K11" s="42">
        <v>1538</v>
      </c>
      <c r="L11" s="42"/>
      <c r="M11" s="42">
        <f>AVERAGE(D11:K11)</f>
        <v>2790.5</v>
      </c>
      <c r="N11" s="42">
        <v>1538</v>
      </c>
      <c r="O11" s="42"/>
      <c r="P11" s="42">
        <f t="shared" si="1"/>
        <v>1252.5</v>
      </c>
      <c r="Q11" s="46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8" x14ac:dyDescent="0.25">
      <c r="A12" s="40" t="s">
        <v>53</v>
      </c>
      <c r="B12" s="40">
        <v>9748</v>
      </c>
      <c r="C12" s="47">
        <v>137205</v>
      </c>
      <c r="D12" s="42">
        <v>7162</v>
      </c>
      <c r="E12" s="42">
        <v>6847</v>
      </c>
      <c r="F12" s="42">
        <v>8028</v>
      </c>
      <c r="G12" s="42">
        <v>5651</v>
      </c>
      <c r="H12" s="42">
        <v>3982</v>
      </c>
      <c r="I12" s="42">
        <v>5549</v>
      </c>
      <c r="J12" s="42">
        <v>8175</v>
      </c>
      <c r="K12" s="42">
        <v>9597</v>
      </c>
      <c r="L12" s="42"/>
      <c r="M12" s="42">
        <f t="shared" si="0"/>
        <v>6873.875</v>
      </c>
      <c r="N12" s="42">
        <v>556</v>
      </c>
      <c r="O12" s="42"/>
      <c r="P12" s="42">
        <f t="shared" si="1"/>
        <v>6317.875</v>
      </c>
      <c r="Q12" s="42"/>
    </row>
    <row r="13" spans="1:26" ht="18" x14ac:dyDescent="0.25">
      <c r="A13" s="40" t="s">
        <v>54</v>
      </c>
      <c r="B13" s="40">
        <v>9864</v>
      </c>
      <c r="C13" s="47">
        <v>508842</v>
      </c>
      <c r="D13" s="42">
        <v>19948</v>
      </c>
      <c r="E13" s="42">
        <v>19843</v>
      </c>
      <c r="F13" s="42">
        <v>19899</v>
      </c>
      <c r="G13" s="42">
        <v>19836</v>
      </c>
      <c r="H13" s="42">
        <v>19787</v>
      </c>
      <c r="I13" s="42">
        <v>20334</v>
      </c>
      <c r="J13" s="42">
        <v>20042</v>
      </c>
      <c r="K13" s="42">
        <v>20015</v>
      </c>
      <c r="L13" s="42"/>
      <c r="M13" s="42">
        <f t="shared" si="0"/>
        <v>19963</v>
      </c>
      <c r="N13" s="42">
        <v>21550</v>
      </c>
      <c r="O13" s="42"/>
      <c r="P13" s="42">
        <f t="shared" si="1"/>
        <v>-1587</v>
      </c>
      <c r="Q13" s="42" t="s">
        <v>45</v>
      </c>
    </row>
    <row r="14" spans="1:26" ht="18" x14ac:dyDescent="0.25">
      <c r="A14" s="40" t="s">
        <v>54</v>
      </c>
      <c r="B14" s="40">
        <v>6722</v>
      </c>
      <c r="C14" s="47">
        <v>135865</v>
      </c>
      <c r="D14" s="42">
        <v>6516</v>
      </c>
      <c r="E14" s="42">
        <v>7539</v>
      </c>
      <c r="F14" s="42">
        <v>7787</v>
      </c>
      <c r="G14" s="42">
        <v>7787</v>
      </c>
      <c r="H14" s="42">
        <v>7748</v>
      </c>
      <c r="I14" s="42">
        <v>7748</v>
      </c>
      <c r="J14" s="42">
        <v>7745</v>
      </c>
      <c r="K14" s="42">
        <v>7745</v>
      </c>
      <c r="L14" s="42"/>
      <c r="M14" s="42">
        <f t="shared" si="0"/>
        <v>7576.875</v>
      </c>
      <c r="N14" s="42">
        <v>8228</v>
      </c>
      <c r="O14" s="42"/>
      <c r="P14" s="42">
        <f t="shared" si="1"/>
        <v>-651.125</v>
      </c>
      <c r="Q14" s="42"/>
    </row>
    <row r="15" spans="1:26" s="55" customFormat="1" ht="18" x14ac:dyDescent="0.25">
      <c r="A15" s="51" t="s">
        <v>56</v>
      </c>
      <c r="B15" s="51">
        <v>6884</v>
      </c>
      <c r="C15" s="52">
        <v>125899</v>
      </c>
      <c r="D15" s="53">
        <v>43014</v>
      </c>
      <c r="E15" s="53">
        <v>44635</v>
      </c>
      <c r="F15" s="53">
        <v>44822</v>
      </c>
      <c r="G15" s="53">
        <v>45943</v>
      </c>
      <c r="H15" s="53">
        <v>43016</v>
      </c>
      <c r="I15" s="53">
        <v>42442</v>
      </c>
      <c r="J15" s="53">
        <v>42748</v>
      </c>
      <c r="K15" s="53">
        <v>45104</v>
      </c>
      <c r="L15" s="53"/>
      <c r="M15" s="42">
        <v>45000</v>
      </c>
      <c r="N15" s="53">
        <v>48276</v>
      </c>
      <c r="O15" s="53"/>
      <c r="P15" s="53">
        <f t="shared" si="1"/>
        <v>-3276</v>
      </c>
      <c r="Q15" s="53"/>
      <c r="R15" s="54"/>
      <c r="S15" s="54"/>
      <c r="T15" s="54"/>
      <c r="U15" s="54"/>
      <c r="V15" s="54"/>
      <c r="W15" s="54"/>
      <c r="X15" s="54"/>
      <c r="Y15" s="54"/>
      <c r="Z15" s="54"/>
    </row>
    <row r="16" spans="1:26" ht="18" x14ac:dyDescent="0.25">
      <c r="A16" s="40" t="s">
        <v>57</v>
      </c>
      <c r="B16" s="40">
        <v>6154</v>
      </c>
      <c r="C16" s="47">
        <v>133304</v>
      </c>
      <c r="D16" s="42">
        <v>8265</v>
      </c>
      <c r="E16" s="42">
        <v>8901</v>
      </c>
      <c r="F16" s="42">
        <v>8778</v>
      </c>
      <c r="G16" s="42">
        <v>8339</v>
      </c>
      <c r="H16" s="42">
        <v>8797</v>
      </c>
      <c r="I16" s="42">
        <v>9183</v>
      </c>
      <c r="J16" s="42">
        <v>8921</v>
      </c>
      <c r="K16" s="42">
        <v>8566</v>
      </c>
      <c r="L16" s="42"/>
      <c r="M16" s="42">
        <f t="shared" si="0"/>
        <v>8718.75</v>
      </c>
      <c r="N16" s="42">
        <v>7286</v>
      </c>
      <c r="O16" s="42"/>
      <c r="P16" s="42">
        <f t="shared" si="1"/>
        <v>1432.75</v>
      </c>
      <c r="Q16" s="42"/>
    </row>
    <row r="17" spans="1:26" ht="18" x14ac:dyDescent="0.25">
      <c r="A17" s="40" t="s">
        <v>73</v>
      </c>
      <c r="B17" s="40">
        <v>9794</v>
      </c>
      <c r="C17" s="47">
        <v>299474</v>
      </c>
      <c r="D17" s="42">
        <v>7456</v>
      </c>
      <c r="E17" s="42">
        <v>7472</v>
      </c>
      <c r="F17" s="42">
        <v>7504</v>
      </c>
      <c r="G17" s="42">
        <v>7465</v>
      </c>
      <c r="H17" s="42">
        <v>7410</v>
      </c>
      <c r="I17" s="42">
        <v>7367</v>
      </c>
      <c r="J17" s="42">
        <v>7289</v>
      </c>
      <c r="K17" s="42">
        <v>7231</v>
      </c>
      <c r="L17" s="42"/>
      <c r="M17" s="42">
        <f>AVERAGE(D17:K17)</f>
        <v>7399.25</v>
      </c>
      <c r="N17" s="42">
        <v>7974</v>
      </c>
      <c r="O17" s="42"/>
      <c r="P17" s="42">
        <f t="shared" si="1"/>
        <v>-574.75</v>
      </c>
      <c r="Q17" s="42"/>
    </row>
    <row r="18" spans="1:26" ht="18" x14ac:dyDescent="0.25">
      <c r="A18" s="40" t="s">
        <v>67</v>
      </c>
      <c r="B18" s="40">
        <v>9699</v>
      </c>
      <c r="C18" s="47">
        <v>166819</v>
      </c>
      <c r="D18" s="42">
        <v>1209</v>
      </c>
      <c r="E18" s="42">
        <v>978</v>
      </c>
      <c r="F18" s="42">
        <v>1126</v>
      </c>
      <c r="G18" s="42">
        <v>1064</v>
      </c>
      <c r="H18" s="42">
        <v>1261</v>
      </c>
      <c r="I18" s="42">
        <v>1495</v>
      </c>
      <c r="J18" s="42">
        <v>1683</v>
      </c>
      <c r="K18" s="42">
        <v>1512</v>
      </c>
      <c r="L18" s="42"/>
      <c r="M18" s="42">
        <f>AVERAGE(D18:K18)</f>
        <v>1291</v>
      </c>
      <c r="N18" s="42">
        <v>783</v>
      </c>
      <c r="O18" s="42"/>
      <c r="P18" s="42">
        <f t="shared" si="1"/>
        <v>508</v>
      </c>
      <c r="Q18" s="42"/>
    </row>
    <row r="19" spans="1:26" ht="18" x14ac:dyDescent="0.25">
      <c r="A19" s="40" t="s">
        <v>67</v>
      </c>
      <c r="B19" s="40">
        <v>5999</v>
      </c>
      <c r="C19" s="47">
        <v>380570</v>
      </c>
      <c r="D19" s="42">
        <v>6329</v>
      </c>
      <c r="E19" s="42">
        <v>6079</v>
      </c>
      <c r="F19" s="42">
        <v>6476</v>
      </c>
      <c r="G19" s="42">
        <v>6806</v>
      </c>
      <c r="H19" s="42">
        <v>6509</v>
      </c>
      <c r="I19" s="42">
        <v>6491</v>
      </c>
      <c r="J19" s="42">
        <v>6479</v>
      </c>
      <c r="K19" s="42">
        <v>6484</v>
      </c>
      <c r="L19" s="42"/>
      <c r="M19" s="42">
        <f t="shared" si="0"/>
        <v>6456.625</v>
      </c>
      <c r="N19" s="42">
        <v>7043</v>
      </c>
      <c r="O19" s="42"/>
      <c r="P19" s="42">
        <f t="shared" si="1"/>
        <v>-586.375</v>
      </c>
      <c r="Q19" s="42"/>
    </row>
    <row r="20" spans="1:26" ht="18" x14ac:dyDescent="0.25">
      <c r="A20" s="40" t="s">
        <v>58</v>
      </c>
      <c r="B20" s="40">
        <v>3082</v>
      </c>
      <c r="C20" s="47">
        <v>126268</v>
      </c>
      <c r="D20" s="42">
        <v>6501</v>
      </c>
      <c r="E20" s="42">
        <v>6428</v>
      </c>
      <c r="F20" s="42">
        <v>6673</v>
      </c>
      <c r="G20" s="42">
        <v>6471</v>
      </c>
      <c r="H20" s="42">
        <v>6296</v>
      </c>
      <c r="I20" s="42">
        <v>6413</v>
      </c>
      <c r="J20" s="42">
        <v>6197</v>
      </c>
      <c r="K20" s="42">
        <v>6109</v>
      </c>
      <c r="L20" s="42"/>
      <c r="M20" s="42">
        <f t="shared" si="0"/>
        <v>6386</v>
      </c>
      <c r="N20" s="42">
        <v>6759</v>
      </c>
      <c r="O20" s="42"/>
      <c r="P20" s="42">
        <f t="shared" si="1"/>
        <v>-373</v>
      </c>
      <c r="Q20" s="42"/>
    </row>
    <row r="21" spans="1:26" ht="18" x14ac:dyDescent="0.25">
      <c r="A21" s="40" t="s">
        <v>58</v>
      </c>
      <c r="B21" s="40">
        <v>9674</v>
      </c>
      <c r="C21" s="47">
        <v>126280</v>
      </c>
      <c r="D21" s="42">
        <v>3953</v>
      </c>
      <c r="E21" s="42">
        <v>3511</v>
      </c>
      <c r="F21" s="42">
        <v>3947</v>
      </c>
      <c r="G21" s="42">
        <v>4139</v>
      </c>
      <c r="H21" s="42">
        <v>3928</v>
      </c>
      <c r="I21" s="42">
        <v>3520</v>
      </c>
      <c r="J21" s="42">
        <v>3909</v>
      </c>
      <c r="K21" s="42">
        <v>3830</v>
      </c>
      <c r="L21" s="42"/>
      <c r="M21" s="42">
        <f t="shared" si="0"/>
        <v>3842.125</v>
      </c>
      <c r="N21" s="42">
        <v>4630</v>
      </c>
      <c r="O21" s="42"/>
      <c r="P21" s="42">
        <f t="shared" si="1"/>
        <v>-787.875</v>
      </c>
      <c r="Q21" s="42"/>
    </row>
    <row r="22" spans="1:26" ht="18" x14ac:dyDescent="0.25">
      <c r="A22" s="40" t="s">
        <v>58</v>
      </c>
      <c r="B22" s="40">
        <v>9780</v>
      </c>
      <c r="C22" s="47">
        <v>126278</v>
      </c>
      <c r="D22" s="42">
        <v>5648</v>
      </c>
      <c r="E22" s="42">
        <v>5427</v>
      </c>
      <c r="F22" s="42">
        <v>5382</v>
      </c>
      <c r="G22" s="42">
        <v>5428</v>
      </c>
      <c r="H22" s="42">
        <v>5410</v>
      </c>
      <c r="I22" s="42">
        <v>5464</v>
      </c>
      <c r="J22" s="42">
        <v>5467</v>
      </c>
      <c r="K22" s="42">
        <v>5461</v>
      </c>
      <c r="L22" s="42"/>
      <c r="M22" s="42">
        <f>AVERAGE(D22:K22)</f>
        <v>5460.875</v>
      </c>
      <c r="N22" s="42">
        <v>6015</v>
      </c>
      <c r="O22" s="42"/>
      <c r="P22" s="42">
        <f t="shared" si="1"/>
        <v>-554.125</v>
      </c>
      <c r="Q22" s="42"/>
    </row>
    <row r="23" spans="1:26" ht="18" x14ac:dyDescent="0.25">
      <c r="A23" s="40" t="s">
        <v>74</v>
      </c>
      <c r="B23" s="40">
        <v>9755</v>
      </c>
      <c r="C23" s="47">
        <v>138316</v>
      </c>
      <c r="D23" s="42">
        <v>4284</v>
      </c>
      <c r="E23" s="42">
        <v>4238</v>
      </c>
      <c r="F23" s="42">
        <v>4148</v>
      </c>
      <c r="G23" s="42">
        <v>4144</v>
      </c>
      <c r="H23" s="42">
        <v>4108</v>
      </c>
      <c r="I23" s="42">
        <v>3679</v>
      </c>
      <c r="J23" s="42">
        <v>3443</v>
      </c>
      <c r="K23" s="42">
        <v>3098</v>
      </c>
      <c r="L23" s="42"/>
      <c r="M23" s="42">
        <f>AVERAGE(D23:K23)</f>
        <v>3892.75</v>
      </c>
      <c r="N23" s="42">
        <v>4444</v>
      </c>
      <c r="O23" s="42"/>
      <c r="P23" s="42">
        <f t="shared" si="1"/>
        <v>-551.25</v>
      </c>
      <c r="Q23" s="42"/>
    </row>
    <row r="24" spans="1:26" s="55" customFormat="1" ht="18" x14ac:dyDescent="0.25">
      <c r="A24" s="51" t="s">
        <v>59</v>
      </c>
      <c r="B24" s="51">
        <v>6884</v>
      </c>
      <c r="C24" s="52">
        <v>132975</v>
      </c>
      <c r="D24" s="53">
        <v>28512</v>
      </c>
      <c r="E24" s="53">
        <v>29586</v>
      </c>
      <c r="F24" s="53">
        <v>29711</v>
      </c>
      <c r="G24" s="53">
        <v>30453</v>
      </c>
      <c r="H24" s="53">
        <v>28513</v>
      </c>
      <c r="I24" s="53">
        <v>28132</v>
      </c>
      <c r="J24" s="53">
        <v>28336</v>
      </c>
      <c r="K24" s="53">
        <v>29897</v>
      </c>
      <c r="L24" s="53"/>
      <c r="M24" s="42">
        <v>30000</v>
      </c>
      <c r="N24" s="53">
        <v>32000</v>
      </c>
      <c r="O24" s="53"/>
      <c r="P24" s="53">
        <f t="shared" si="1"/>
        <v>-2000</v>
      </c>
      <c r="Q24" s="53"/>
      <c r="R24" s="54"/>
      <c r="S24" s="54"/>
      <c r="T24" s="54"/>
      <c r="U24" s="54"/>
      <c r="V24" s="54"/>
      <c r="W24" s="54"/>
      <c r="X24" s="54"/>
      <c r="Y24" s="54"/>
      <c r="Z24" s="54"/>
    </row>
    <row r="25" spans="1:26" ht="18" x14ac:dyDescent="0.25">
      <c r="A25" s="40" t="s">
        <v>60</v>
      </c>
      <c r="B25" s="40">
        <v>9687</v>
      </c>
      <c r="C25" s="47">
        <v>407025</v>
      </c>
      <c r="D25" s="42">
        <v>9271</v>
      </c>
      <c r="E25" s="42">
        <v>9327</v>
      </c>
      <c r="F25" s="42">
        <v>9140</v>
      </c>
      <c r="G25" s="42">
        <v>9519</v>
      </c>
      <c r="H25" s="42">
        <v>7294</v>
      </c>
      <c r="I25" s="42">
        <v>6810</v>
      </c>
      <c r="J25" s="42">
        <v>6936</v>
      </c>
      <c r="K25" s="42">
        <v>8135</v>
      </c>
      <c r="L25" s="42"/>
      <c r="M25" s="42">
        <f t="shared" si="0"/>
        <v>8304</v>
      </c>
      <c r="N25" s="42">
        <v>10400</v>
      </c>
      <c r="O25" s="42"/>
      <c r="P25" s="42">
        <f t="shared" si="1"/>
        <v>-2096</v>
      </c>
      <c r="Q25" s="42"/>
    </row>
    <row r="26" spans="1:26" s="35" customFormat="1" ht="18" x14ac:dyDescent="0.25">
      <c r="A26" s="48" t="s">
        <v>60</v>
      </c>
      <c r="B26" s="48">
        <v>9734</v>
      </c>
      <c r="C26" s="49">
        <v>408594</v>
      </c>
      <c r="D26" s="50">
        <v>20856</v>
      </c>
      <c r="E26" s="50">
        <v>21209</v>
      </c>
      <c r="F26" s="50">
        <v>21098</v>
      </c>
      <c r="G26" s="50">
        <v>20954</v>
      </c>
      <c r="H26" s="50">
        <v>20566</v>
      </c>
      <c r="I26" s="50">
        <v>20980</v>
      </c>
      <c r="J26" s="50">
        <v>20987</v>
      </c>
      <c r="K26" s="50">
        <v>20540</v>
      </c>
      <c r="L26" s="50"/>
      <c r="M26" s="42">
        <f t="shared" si="0"/>
        <v>20898.75</v>
      </c>
      <c r="N26" s="50">
        <v>24602</v>
      </c>
      <c r="O26" s="50"/>
      <c r="P26" s="50">
        <f t="shared" si="1"/>
        <v>-3703.25</v>
      </c>
      <c r="Q26" s="50"/>
      <c r="R26" s="34"/>
      <c r="S26" s="34"/>
      <c r="T26" s="34"/>
      <c r="U26" s="34"/>
      <c r="V26" s="34"/>
      <c r="W26" s="34"/>
      <c r="X26" s="34"/>
      <c r="Y26" s="34"/>
      <c r="Z26" s="34"/>
    </row>
    <row r="27" spans="1:26" s="35" customFormat="1" ht="18" x14ac:dyDescent="0.25">
      <c r="A27" s="48" t="s">
        <v>68</v>
      </c>
      <c r="B27" s="48">
        <v>9837</v>
      </c>
      <c r="C27" s="49">
        <v>310851</v>
      </c>
      <c r="D27" s="50">
        <v>3352</v>
      </c>
      <c r="E27" s="50">
        <v>2296</v>
      </c>
      <c r="F27" s="50">
        <v>3285</v>
      </c>
      <c r="G27" s="50">
        <v>3368</v>
      </c>
      <c r="H27" s="50">
        <v>3543</v>
      </c>
      <c r="I27" s="50">
        <v>3407</v>
      </c>
      <c r="J27" s="50">
        <v>3415</v>
      </c>
      <c r="K27" s="50">
        <v>3460</v>
      </c>
      <c r="L27" s="50"/>
      <c r="M27" s="42">
        <f t="shared" si="0"/>
        <v>3265.75</v>
      </c>
      <c r="N27" s="50">
        <v>4117</v>
      </c>
      <c r="O27" s="50"/>
      <c r="P27" s="50">
        <f t="shared" ref="P27:P36" si="2">M27-N27</f>
        <v>-851.25</v>
      </c>
      <c r="Q27" s="50"/>
      <c r="R27" s="34"/>
      <c r="S27" s="34"/>
      <c r="T27" s="34"/>
      <c r="U27" s="34"/>
      <c r="V27" s="34"/>
      <c r="W27" s="34"/>
      <c r="X27" s="34"/>
      <c r="Y27" s="34"/>
      <c r="Z27" s="34"/>
    </row>
    <row r="28" spans="1:26" s="35" customFormat="1" ht="18" x14ac:dyDescent="0.25">
      <c r="A28" s="48" t="s">
        <v>61</v>
      </c>
      <c r="B28" s="48">
        <v>6210</v>
      </c>
      <c r="C28" s="49">
        <v>138785</v>
      </c>
      <c r="D28" s="50">
        <v>4930</v>
      </c>
      <c r="E28" s="50">
        <v>5331</v>
      </c>
      <c r="F28" s="50">
        <v>3688</v>
      </c>
      <c r="G28" s="50">
        <v>6272</v>
      </c>
      <c r="H28" s="50">
        <v>6241</v>
      </c>
      <c r="I28" s="50">
        <v>6014</v>
      </c>
      <c r="J28" s="50">
        <v>4557</v>
      </c>
      <c r="K28" s="50">
        <v>4486</v>
      </c>
      <c r="L28" s="50"/>
      <c r="M28" s="42">
        <f t="shared" si="0"/>
        <v>5189.875</v>
      </c>
      <c r="N28" s="50">
        <v>7374</v>
      </c>
      <c r="O28" s="50"/>
      <c r="P28" s="50">
        <f t="shared" si="2"/>
        <v>-2184.125</v>
      </c>
      <c r="Q28" s="50"/>
      <c r="R28" s="34"/>
      <c r="S28" s="34"/>
      <c r="T28" s="34"/>
      <c r="U28" s="34"/>
      <c r="V28" s="34"/>
      <c r="W28" s="34"/>
      <c r="X28" s="34"/>
      <c r="Y28" s="34"/>
      <c r="Z28" s="34"/>
    </row>
    <row r="29" spans="1:26" s="35" customFormat="1" ht="18" x14ac:dyDescent="0.25">
      <c r="A29" s="48" t="s">
        <v>62</v>
      </c>
      <c r="B29" s="48">
        <v>6633</v>
      </c>
      <c r="C29" s="49">
        <v>128839</v>
      </c>
      <c r="D29" s="50">
        <v>21617</v>
      </c>
      <c r="E29" s="50">
        <v>20650</v>
      </c>
      <c r="F29" s="50">
        <v>20706</v>
      </c>
      <c r="G29" s="50">
        <v>20129</v>
      </c>
      <c r="H29" s="50">
        <v>19185</v>
      </c>
      <c r="I29" s="50">
        <v>18950</v>
      </c>
      <c r="J29" s="50">
        <v>19189</v>
      </c>
      <c r="K29" s="50">
        <v>18780</v>
      </c>
      <c r="L29" s="50"/>
      <c r="M29" s="42">
        <f t="shared" si="0"/>
        <v>19900.75</v>
      </c>
      <c r="N29" s="50">
        <v>16080</v>
      </c>
      <c r="O29" s="50"/>
      <c r="P29" s="50">
        <f t="shared" si="2"/>
        <v>3820.75</v>
      </c>
      <c r="Q29" s="50"/>
      <c r="R29" s="34"/>
      <c r="S29" s="34"/>
      <c r="T29" s="34"/>
      <c r="U29" s="34"/>
      <c r="V29" s="34"/>
      <c r="W29" s="34"/>
      <c r="X29" s="34"/>
      <c r="Y29" s="34"/>
      <c r="Z29" s="34"/>
    </row>
    <row r="30" spans="1:26" s="35" customFormat="1" ht="18" x14ac:dyDescent="0.25">
      <c r="A30" s="48" t="s">
        <v>69</v>
      </c>
      <c r="B30" s="48">
        <v>4136</v>
      </c>
      <c r="C30" s="49">
        <v>125809</v>
      </c>
      <c r="D30" s="50">
        <v>1343</v>
      </c>
      <c r="E30" s="50">
        <v>863</v>
      </c>
      <c r="F30" s="50">
        <v>1601</v>
      </c>
      <c r="G30" s="50">
        <v>2134</v>
      </c>
      <c r="H30" s="50">
        <v>1972</v>
      </c>
      <c r="I30" s="50">
        <v>2027</v>
      </c>
      <c r="J30" s="50">
        <v>1949</v>
      </c>
      <c r="K30" s="50">
        <v>1902</v>
      </c>
      <c r="L30" s="50"/>
      <c r="M30" s="42">
        <f t="shared" si="0"/>
        <v>1723.875</v>
      </c>
      <c r="N30" s="50">
        <v>2323</v>
      </c>
      <c r="O30" s="50"/>
      <c r="P30" s="50">
        <f t="shared" si="2"/>
        <v>-599.125</v>
      </c>
      <c r="Q30" s="50"/>
      <c r="R30" s="34"/>
      <c r="S30" s="34"/>
      <c r="T30" s="34"/>
      <c r="U30" s="34"/>
      <c r="V30" s="34"/>
      <c r="W30" s="34"/>
      <c r="X30" s="34"/>
      <c r="Y30" s="34"/>
      <c r="Z30" s="34"/>
    </row>
    <row r="31" spans="1:26" s="35" customFormat="1" ht="18" x14ac:dyDescent="0.25">
      <c r="A31" s="48" t="s">
        <v>70</v>
      </c>
      <c r="B31" s="48">
        <v>9760</v>
      </c>
      <c r="C31" s="49">
        <v>538516</v>
      </c>
      <c r="D31" s="50">
        <v>14083</v>
      </c>
      <c r="E31" s="50">
        <v>14632</v>
      </c>
      <c r="F31" s="50">
        <v>14881</v>
      </c>
      <c r="G31" s="50">
        <v>14868</v>
      </c>
      <c r="H31" s="50">
        <v>14863</v>
      </c>
      <c r="I31" s="50">
        <v>14859</v>
      </c>
      <c r="J31" s="50">
        <v>14863</v>
      </c>
      <c r="K31" s="50">
        <v>14861</v>
      </c>
      <c r="L31" s="50"/>
      <c r="M31" s="42">
        <f t="shared" si="0"/>
        <v>14738.75</v>
      </c>
      <c r="N31" s="50">
        <v>13256</v>
      </c>
      <c r="O31" s="50"/>
      <c r="P31" s="50">
        <f t="shared" si="2"/>
        <v>1482.75</v>
      </c>
      <c r="Q31" s="50"/>
      <c r="R31" s="34"/>
      <c r="S31" s="34"/>
      <c r="T31" s="34"/>
      <c r="U31" s="34"/>
      <c r="V31" s="34"/>
      <c r="W31" s="34"/>
      <c r="X31" s="34"/>
      <c r="Y31" s="34"/>
      <c r="Z31" s="34"/>
    </row>
    <row r="32" spans="1:26" s="35" customFormat="1" ht="18" x14ac:dyDescent="0.25">
      <c r="A32" s="48" t="s">
        <v>75</v>
      </c>
      <c r="B32" s="48">
        <v>9696</v>
      </c>
      <c r="C32" s="49">
        <v>690252</v>
      </c>
      <c r="D32" s="50">
        <v>3872</v>
      </c>
      <c r="E32" s="50">
        <v>3823</v>
      </c>
      <c r="F32" s="50">
        <v>3694</v>
      </c>
      <c r="G32" s="50">
        <v>3306</v>
      </c>
      <c r="H32" s="50">
        <v>3168</v>
      </c>
      <c r="I32" s="50">
        <v>2871</v>
      </c>
      <c r="J32" s="50">
        <v>2780</v>
      </c>
      <c r="K32" s="50">
        <v>2810</v>
      </c>
      <c r="L32" s="50"/>
      <c r="M32" s="42">
        <f>AVERAGE(D32:K32)</f>
        <v>3290.5</v>
      </c>
      <c r="N32" s="50">
        <v>4030</v>
      </c>
      <c r="O32" s="50"/>
      <c r="P32" s="50">
        <f>M32-N32</f>
        <v>-739.5</v>
      </c>
      <c r="Q32" s="50"/>
      <c r="R32" s="34"/>
      <c r="S32" s="34"/>
      <c r="T32" s="34"/>
      <c r="U32" s="34"/>
      <c r="V32" s="34"/>
      <c r="W32" s="34"/>
      <c r="X32" s="34"/>
      <c r="Y32" s="34"/>
      <c r="Z32" s="34"/>
    </row>
    <row r="33" spans="1:26" s="35" customFormat="1" ht="18" x14ac:dyDescent="0.25">
      <c r="A33" s="48" t="s">
        <v>71</v>
      </c>
      <c r="B33" s="48">
        <v>9856</v>
      </c>
      <c r="C33" s="49">
        <v>452566</v>
      </c>
      <c r="D33" s="50">
        <v>14965</v>
      </c>
      <c r="E33" s="50">
        <v>14676</v>
      </c>
      <c r="F33" s="50">
        <v>15330</v>
      </c>
      <c r="G33" s="50">
        <v>15716</v>
      </c>
      <c r="H33" s="50">
        <v>15881</v>
      </c>
      <c r="I33" s="50">
        <v>13747</v>
      </c>
      <c r="J33" s="50">
        <v>11764</v>
      </c>
      <c r="K33" s="50">
        <v>11764</v>
      </c>
      <c r="L33" s="50"/>
      <c r="M33" s="42">
        <f t="shared" si="0"/>
        <v>14230.375</v>
      </c>
      <c r="N33" s="50">
        <v>11764</v>
      </c>
      <c r="O33" s="50"/>
      <c r="P33" s="50">
        <f t="shared" si="2"/>
        <v>2466.375</v>
      </c>
      <c r="Q33" s="50"/>
      <c r="R33" s="34"/>
      <c r="S33" s="34"/>
      <c r="T33" s="34"/>
      <c r="U33" s="34"/>
      <c r="V33" s="34"/>
      <c r="W33" s="34"/>
      <c r="X33" s="34"/>
      <c r="Y33" s="34"/>
      <c r="Z33" s="34"/>
    </row>
    <row r="34" spans="1:26" s="35" customFormat="1" ht="18" x14ac:dyDescent="0.25">
      <c r="A34" s="48" t="s">
        <v>76</v>
      </c>
      <c r="B34" s="48">
        <v>9696</v>
      </c>
      <c r="C34" s="49">
        <v>692844</v>
      </c>
      <c r="D34" s="50">
        <v>4804</v>
      </c>
      <c r="E34" s="50">
        <v>4744</v>
      </c>
      <c r="F34" s="50">
        <v>4584</v>
      </c>
      <c r="G34" s="50">
        <v>4103</v>
      </c>
      <c r="H34" s="50">
        <v>3932</v>
      </c>
      <c r="I34" s="50">
        <v>3564</v>
      </c>
      <c r="J34" s="50">
        <v>3450</v>
      </c>
      <c r="K34" s="50">
        <v>3487</v>
      </c>
      <c r="L34" s="50"/>
      <c r="M34" s="42">
        <f>AVERAGE(D34:K34)</f>
        <v>4083.5</v>
      </c>
      <c r="N34" s="50">
        <v>5000</v>
      </c>
      <c r="O34" s="50"/>
      <c r="P34" s="50">
        <f>M34-N34</f>
        <v>-916.5</v>
      </c>
      <c r="Q34" s="50"/>
      <c r="R34" s="34"/>
      <c r="S34" s="34"/>
      <c r="T34" s="34"/>
      <c r="U34" s="34"/>
      <c r="V34" s="34"/>
      <c r="W34" s="34"/>
      <c r="X34" s="34"/>
      <c r="Y34" s="34"/>
      <c r="Z34" s="34"/>
    </row>
    <row r="35" spans="1:26" s="35" customFormat="1" ht="18" x14ac:dyDescent="0.25">
      <c r="A35" s="48" t="s">
        <v>63</v>
      </c>
      <c r="B35" s="48">
        <v>5155</v>
      </c>
      <c r="C35" s="49">
        <v>138628</v>
      </c>
      <c r="D35" s="50">
        <v>8692</v>
      </c>
      <c r="E35" s="50">
        <v>10272</v>
      </c>
      <c r="F35" s="50">
        <v>11440</v>
      </c>
      <c r="G35" s="50">
        <v>11570</v>
      </c>
      <c r="H35" s="50">
        <v>11163</v>
      </c>
      <c r="I35" s="50">
        <v>11155</v>
      </c>
      <c r="J35" s="50">
        <v>10368</v>
      </c>
      <c r="K35" s="50">
        <v>9968</v>
      </c>
      <c r="L35" s="50"/>
      <c r="M35" s="42">
        <f t="shared" si="0"/>
        <v>10578.5</v>
      </c>
      <c r="N35" s="50">
        <v>12249</v>
      </c>
      <c r="O35" s="50"/>
      <c r="P35" s="50">
        <f>M35-N35</f>
        <v>-1670.5</v>
      </c>
      <c r="Q35" s="50"/>
      <c r="R35" s="34"/>
      <c r="S35" s="34"/>
      <c r="T35" s="34"/>
      <c r="U35" s="34"/>
      <c r="V35" s="34"/>
      <c r="W35" s="34"/>
      <c r="X35" s="34"/>
      <c r="Y35" s="34"/>
      <c r="Z35" s="34"/>
    </row>
    <row r="36" spans="1:26" s="35" customFormat="1" ht="18" x14ac:dyDescent="0.25">
      <c r="A36" s="48" t="s">
        <v>64</v>
      </c>
      <c r="B36" s="48">
        <v>9747</v>
      </c>
      <c r="C36" s="49">
        <v>138619</v>
      </c>
      <c r="D36" s="50">
        <v>1579</v>
      </c>
      <c r="E36" s="50">
        <v>1554</v>
      </c>
      <c r="F36" s="50">
        <v>1573</v>
      </c>
      <c r="G36" s="50">
        <v>1575</v>
      </c>
      <c r="H36" s="50">
        <v>1551</v>
      </c>
      <c r="I36" s="50">
        <v>1554</v>
      </c>
      <c r="J36" s="50">
        <v>1550</v>
      </c>
      <c r="K36" s="50">
        <v>1522</v>
      </c>
      <c r="L36" s="50"/>
      <c r="M36" s="42">
        <f t="shared" si="0"/>
        <v>1557.25</v>
      </c>
      <c r="N36" s="50">
        <v>747</v>
      </c>
      <c r="O36" s="50"/>
      <c r="P36" s="50">
        <f t="shared" si="2"/>
        <v>810.25</v>
      </c>
      <c r="Q36" s="50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8" x14ac:dyDescent="0.25">
      <c r="A37" s="40"/>
      <c r="B37" s="40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</row>
    <row r="38" spans="1:26" ht="18" x14ac:dyDescent="0.25">
      <c r="A38" s="40"/>
      <c r="B38" s="40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>
        <f>SUM(M10:M36)</f>
        <v>266030.625</v>
      </c>
      <c r="N38" s="42">
        <f>SUM(N10:N36)</f>
        <v>273024</v>
      </c>
      <c r="O38" s="42"/>
      <c r="P38" s="40"/>
      <c r="Q38" s="42"/>
    </row>
    <row r="39" spans="1:26" ht="18" x14ac:dyDescent="0.25">
      <c r="A39" s="40"/>
      <c r="B39" s="40"/>
      <c r="C39" s="41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0"/>
      <c r="Q39" s="42"/>
    </row>
    <row r="40" spans="1:26" ht="18" x14ac:dyDescent="0.25">
      <c r="A40" s="40"/>
      <c r="B40" s="40"/>
      <c r="C40" s="41"/>
      <c r="D40" s="42"/>
      <c r="E40" s="42"/>
      <c r="F40" s="42"/>
      <c r="G40" s="42"/>
      <c r="H40" s="42"/>
      <c r="I40" s="42"/>
      <c r="J40" s="42"/>
      <c r="K40" s="42"/>
      <c r="L40" s="42"/>
      <c r="M40" s="42" t="s">
        <v>50</v>
      </c>
      <c r="N40" s="42" t="s">
        <v>49</v>
      </c>
      <c r="O40" s="42"/>
      <c r="P40" s="50">
        <f>M38-N38</f>
        <v>-6993.375</v>
      </c>
      <c r="Q40" s="42"/>
    </row>
    <row r="41" spans="1:26" ht="18" x14ac:dyDescent="0.25">
      <c r="A41" s="40"/>
      <c r="B41" s="40"/>
      <c r="C41" s="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50"/>
      <c r="Q41" s="42"/>
    </row>
    <row r="42" spans="1:26" ht="18" x14ac:dyDescent="0.25">
      <c r="A42" s="39" t="s">
        <v>79</v>
      </c>
      <c r="B42" s="40"/>
      <c r="C42" s="41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50"/>
      <c r="Q42" s="42"/>
    </row>
    <row r="43" spans="1:26" ht="18" x14ac:dyDescent="0.25">
      <c r="A43" s="40" t="s">
        <v>45</v>
      </c>
      <c r="B43" s="40" t="s">
        <v>45</v>
      </c>
      <c r="C43" s="47" t="s">
        <v>45</v>
      </c>
      <c r="D43" s="42" t="s">
        <v>45</v>
      </c>
      <c r="E43" s="42" t="s">
        <v>45</v>
      </c>
      <c r="F43" s="42"/>
      <c r="G43" s="42"/>
      <c r="H43" s="42" t="s">
        <v>45</v>
      </c>
      <c r="I43" s="42" t="s">
        <v>45</v>
      </c>
      <c r="J43" s="42" t="s">
        <v>45</v>
      </c>
      <c r="K43" s="42" t="s">
        <v>45</v>
      </c>
      <c r="L43" s="42" t="s">
        <v>45</v>
      </c>
      <c r="M43" s="42" t="s">
        <v>45</v>
      </c>
      <c r="N43" s="42" t="s">
        <v>45</v>
      </c>
      <c r="O43" s="42" t="s">
        <v>45</v>
      </c>
      <c r="P43" s="42" t="s">
        <v>45</v>
      </c>
      <c r="Q43" s="42" t="s">
        <v>45</v>
      </c>
    </row>
    <row r="44" spans="1:26" ht="18" x14ac:dyDescent="0.25">
      <c r="A44" s="40" t="s">
        <v>51</v>
      </c>
      <c r="B44" s="40">
        <v>9603</v>
      </c>
      <c r="C44" s="47">
        <v>687257</v>
      </c>
      <c r="D44" s="42">
        <v>38621</v>
      </c>
      <c r="E44" s="42">
        <v>38123</v>
      </c>
      <c r="F44" s="42">
        <v>37749</v>
      </c>
      <c r="G44" s="42">
        <v>38151</v>
      </c>
      <c r="H44" s="42">
        <v>37799</v>
      </c>
      <c r="I44" s="42">
        <v>37812</v>
      </c>
      <c r="J44" s="42">
        <v>37495</v>
      </c>
      <c r="K44" s="42">
        <v>37360</v>
      </c>
      <c r="L44" s="42"/>
      <c r="M44" s="42">
        <f>AVERAGE(D44:K44)</f>
        <v>37888.75</v>
      </c>
      <c r="N44" s="42">
        <v>39132</v>
      </c>
      <c r="O44" s="42"/>
      <c r="P44" s="42">
        <f>M44-N44</f>
        <v>-1243.25</v>
      </c>
      <c r="Q44" s="46" t="s">
        <v>80</v>
      </c>
    </row>
    <row r="45" spans="1:26" s="55" customFormat="1" ht="18" x14ac:dyDescent="0.25">
      <c r="A45" s="51" t="s">
        <v>55</v>
      </c>
      <c r="B45" s="51">
        <v>9842</v>
      </c>
      <c r="C45" s="52">
        <v>377169</v>
      </c>
      <c r="D45" s="53">
        <v>9467</v>
      </c>
      <c r="E45" s="53">
        <v>11527</v>
      </c>
      <c r="F45" s="53">
        <v>12711</v>
      </c>
      <c r="G45" s="53">
        <v>13810</v>
      </c>
      <c r="H45" s="53">
        <v>14695</v>
      </c>
      <c r="I45" s="53">
        <v>14859</v>
      </c>
      <c r="J45" s="53">
        <v>14278</v>
      </c>
      <c r="K45" s="53">
        <v>14782</v>
      </c>
      <c r="L45" s="53"/>
      <c r="M45" s="53">
        <f>AVERAGE(D45:K45)</f>
        <v>13266.125</v>
      </c>
      <c r="N45" s="53">
        <v>6487</v>
      </c>
      <c r="O45" s="53"/>
      <c r="P45" s="53">
        <f>M45-N45</f>
        <v>6779.125</v>
      </c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s="55" customFormat="1" ht="18" x14ac:dyDescent="0.25">
      <c r="A46" s="51" t="s">
        <v>66</v>
      </c>
      <c r="B46" s="51">
        <v>6789</v>
      </c>
      <c r="C46" s="52">
        <v>108151</v>
      </c>
      <c r="D46" s="53">
        <v>5785</v>
      </c>
      <c r="E46" s="53">
        <v>6353</v>
      </c>
      <c r="F46" s="53">
        <v>10374</v>
      </c>
      <c r="G46" s="53">
        <v>11288</v>
      </c>
      <c r="H46" s="53">
        <v>11107</v>
      </c>
      <c r="I46" s="53">
        <v>11475</v>
      </c>
      <c r="J46" s="53">
        <v>11570</v>
      </c>
      <c r="K46" s="53">
        <v>11354</v>
      </c>
      <c r="L46" s="53"/>
      <c r="M46" s="53">
        <f>AVERAGE(D46:K46)</f>
        <v>9913.25</v>
      </c>
      <c r="N46" s="53">
        <v>11526</v>
      </c>
      <c r="O46" s="53"/>
      <c r="P46" s="53">
        <f>M46-N46</f>
        <v>-1612.75</v>
      </c>
      <c r="Q46" s="53"/>
      <c r="R46" s="54"/>
      <c r="S46" s="54"/>
      <c r="T46" s="54"/>
      <c r="U46" s="54"/>
      <c r="V46" s="54"/>
      <c r="W46" s="54"/>
      <c r="X46" s="54"/>
      <c r="Y46" s="54"/>
      <c r="Z46" s="54"/>
    </row>
    <row r="48" spans="1:26" ht="18" x14ac:dyDescent="0.25">
      <c r="M48" s="42">
        <f>SUM(M44:M47)</f>
        <v>61068.125</v>
      </c>
      <c r="N48" s="42">
        <f>SUM(N44:N47)</f>
        <v>57145</v>
      </c>
    </row>
    <row r="50" spans="13:16" ht="18" x14ac:dyDescent="0.25">
      <c r="M50" s="42" t="s">
        <v>50</v>
      </c>
      <c r="N50" s="42" t="s">
        <v>49</v>
      </c>
      <c r="O50" s="42"/>
      <c r="P50" s="50">
        <f>M48-N48</f>
        <v>3923.125</v>
      </c>
    </row>
  </sheetData>
  <pageMargins left="0.75" right="0.75" top="1" bottom="1" header="0.5" footer="0.5"/>
  <pageSetup scale="5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workbookViewId="0">
      <selection sqref="A1:A25"/>
    </sheetView>
  </sheetViews>
  <sheetFormatPr defaultRowHeight="12.75" x14ac:dyDescent="0.2"/>
  <cols>
    <col min="3" max="19" width="10.28515625" bestFit="1" customWidth="1"/>
  </cols>
  <sheetData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2.75" x14ac:dyDescent="0.2"/>
  <cols>
    <col min="1" max="1" width="21.5703125" customWidth="1"/>
    <col min="2" max="2" width="12.28515625" bestFit="1" customWidth="1"/>
    <col min="9" max="10" width="9.28515625" bestFit="1" customWidth="1"/>
    <col min="15" max="21" width="9.28515625" bestFit="1" customWidth="1"/>
    <col min="23" max="23" width="9.85546875" bestFit="1" customWidth="1"/>
    <col min="26" max="26" width="9.85546875" bestFit="1" customWidth="1"/>
    <col min="29" max="30" width="9.85546875" bestFit="1" customWidth="1"/>
    <col min="32" max="32" width="9.140625" hidden="1" customWidth="1"/>
    <col min="34" max="34" width="10.28515625" bestFit="1" customWidth="1"/>
  </cols>
  <sheetData>
    <row r="1" spans="1:34" ht="15.75" x14ac:dyDescent="0.25">
      <c r="A1" s="1" t="s">
        <v>0</v>
      </c>
      <c r="B1" s="2"/>
      <c r="C1" s="2"/>
      <c r="D1" s="2"/>
    </row>
    <row r="2" spans="1:34" ht="15.75" x14ac:dyDescent="0.25">
      <c r="A2" s="1" t="s">
        <v>17</v>
      </c>
      <c r="B2" s="2"/>
      <c r="C2" s="2"/>
      <c r="D2" s="2"/>
    </row>
    <row r="3" spans="1:34" ht="15.75" x14ac:dyDescent="0.25">
      <c r="A3" s="1"/>
      <c r="B3" s="2"/>
      <c r="C3" s="2"/>
      <c r="D3" s="2"/>
    </row>
    <row r="4" spans="1:34" ht="15.75" x14ac:dyDescent="0.25">
      <c r="A4" s="3" t="e">
        <f>'GC Recon'!#REF!</f>
        <v>#REF!</v>
      </c>
      <c r="B4" s="2"/>
      <c r="C4" s="2"/>
      <c r="D4" s="2"/>
    </row>
    <row r="5" spans="1:34" x14ac:dyDescent="0.2">
      <c r="A5" s="2"/>
      <c r="B5" s="2"/>
      <c r="C5" s="2"/>
      <c r="D5" s="2"/>
      <c r="J5" s="7"/>
    </row>
    <row r="6" spans="1:34" x14ac:dyDescent="0.2">
      <c r="A6" s="2"/>
      <c r="B6" s="2"/>
      <c r="C6" s="6"/>
      <c r="D6" s="2"/>
    </row>
    <row r="7" spans="1:34" x14ac:dyDescent="0.2">
      <c r="A7" s="2"/>
      <c r="B7" s="2"/>
      <c r="C7" s="2"/>
      <c r="D7" s="2"/>
    </row>
    <row r="8" spans="1:34" x14ac:dyDescent="0.2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18</v>
      </c>
    </row>
    <row r="9" spans="1:34" x14ac:dyDescent="0.2">
      <c r="N9" s="10"/>
      <c r="O9" s="10"/>
    </row>
    <row r="10" spans="1:34" x14ac:dyDescent="0.2">
      <c r="A10" s="24" t="s">
        <v>3</v>
      </c>
      <c r="B10" s="10" t="e">
        <f>'GC Recon'!#REF!</f>
        <v>#REF!</v>
      </c>
      <c r="C10" s="10" t="e">
        <f>'GC Recon'!#REF!</f>
        <v>#REF!</v>
      </c>
      <c r="D10" s="10" t="e">
        <f>'GC Recon'!#REF!</f>
        <v>#REF!</v>
      </c>
      <c r="E10" s="10" t="e">
        <f>'GC Recon'!#REF!</f>
        <v>#REF!</v>
      </c>
      <c r="F10" s="10" t="e">
        <f>'GC Recon'!#REF!</f>
        <v>#REF!</v>
      </c>
      <c r="G10" s="10" t="e">
        <f>'GC Recon'!#REF!</f>
        <v>#REF!</v>
      </c>
      <c r="H10" s="10" t="e">
        <f>'GC Recon'!#REF!</f>
        <v>#REF!</v>
      </c>
      <c r="I10" s="10" t="e">
        <f>'GC Recon'!#REF!</f>
        <v>#REF!</v>
      </c>
      <c r="J10" s="10" t="e">
        <f>'GC Recon'!#REF!</f>
        <v>#REF!</v>
      </c>
      <c r="K10" s="10" t="e">
        <f>'GC Recon'!#REF!</f>
        <v>#REF!</v>
      </c>
      <c r="L10" s="10" t="e">
        <f>'GC Recon'!#REF!</f>
        <v>#REF!</v>
      </c>
      <c r="M10" s="10" t="e">
        <f>'GC Recon'!#REF!</f>
        <v>#REF!</v>
      </c>
      <c r="N10" s="10" t="e">
        <f>'GC Recon'!#REF!</f>
        <v>#REF!</v>
      </c>
      <c r="O10" s="10" t="e">
        <f>'GC Recon'!#REF!</f>
        <v>#REF!</v>
      </c>
      <c r="P10" s="10" t="e">
        <f>'GC Recon'!#REF!</f>
        <v>#REF!</v>
      </c>
      <c r="Q10" s="10" t="e">
        <f>'GC Recon'!#REF!</f>
        <v>#REF!</v>
      </c>
      <c r="R10" s="10" t="e">
        <f>'GC Recon'!#REF!</f>
        <v>#REF!</v>
      </c>
      <c r="S10" s="10" t="e">
        <f>'GC Recon'!#REF!</f>
        <v>#REF!</v>
      </c>
      <c r="T10" s="10" t="e">
        <f>'GC Recon'!#REF!</f>
        <v>#REF!</v>
      </c>
      <c r="U10" s="10" t="e">
        <f>'GC Recon'!#REF!</f>
        <v>#REF!</v>
      </c>
      <c r="V10" s="10" t="e">
        <f>'GC Recon'!#REF!</f>
        <v>#REF!</v>
      </c>
      <c r="W10" s="10" t="e">
        <f>'GC Recon'!#REF!</f>
        <v>#REF!</v>
      </c>
      <c r="X10" s="10" t="e">
        <f>'GC Recon'!#REF!</f>
        <v>#REF!</v>
      </c>
      <c r="Y10" s="10" t="e">
        <f>'GC Recon'!#REF!</f>
        <v>#REF!</v>
      </c>
      <c r="Z10" s="10" t="e">
        <f>'GC Recon'!#REF!</f>
        <v>#REF!</v>
      </c>
      <c r="AA10" s="10" t="e">
        <f>'GC Recon'!#REF!</f>
        <v>#REF!</v>
      </c>
      <c r="AB10" s="10" t="e">
        <f>'GC Recon'!#REF!</f>
        <v>#REF!</v>
      </c>
      <c r="AC10" s="10" t="e">
        <f>'GC Recon'!#REF!</f>
        <v>#REF!</v>
      </c>
      <c r="AD10" s="10" t="e">
        <f>'GC Recon'!#REF!</f>
        <v>#REF!</v>
      </c>
      <c r="AE10" s="10" t="e">
        <f>'GC Recon'!#REF!</f>
        <v>#REF!</v>
      </c>
      <c r="AH10" s="7" t="e">
        <f>SUM(B10:AG10)</f>
        <v>#REF!</v>
      </c>
    </row>
    <row r="11" spans="1:34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">
      <c r="A12" s="25" t="s">
        <v>40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'GC Recon'!#REF!</f>
        <v>#REF!</v>
      </c>
      <c r="AD12" s="32" t="e">
        <f>'GC Recon'!#REF!</f>
        <v>#REF!</v>
      </c>
      <c r="AE12" s="32" t="e">
        <f>'GC Recon'!#REF!</f>
        <v>#REF!</v>
      </c>
    </row>
    <row r="13" spans="1:34" x14ac:dyDescent="0.2">
      <c r="A13" s="25" t="s">
        <v>14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">
      <c r="A14" s="27" t="s">
        <v>15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">
      <c r="A15" s="28" t="s">
        <v>16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">
      <c r="A16" s="28" t="s">
        <v>12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">
      <c r="A17" s="28" t="s">
        <v>22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">
      <c r="A18" s="28" t="s">
        <v>23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">
      <c r="A24" s="5" t="s">
        <v>4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">
      <c r="A30" s="13" t="s">
        <v>10</v>
      </c>
      <c r="B30" s="14"/>
    </row>
    <row r="31" spans="1:34" x14ac:dyDescent="0.2">
      <c r="A31" s="21"/>
      <c r="B31" s="22"/>
    </row>
    <row r="32" spans="1:34" x14ac:dyDescent="0.2">
      <c r="A32" s="15" t="s">
        <v>8</v>
      </c>
      <c r="B32" s="20">
        <v>1100000</v>
      </c>
    </row>
    <row r="33" spans="1:12" x14ac:dyDescent="0.2">
      <c r="A33" s="15" t="s">
        <v>11</v>
      </c>
      <c r="B33" s="16" t="e">
        <f>AH20</f>
        <v>#REF!</v>
      </c>
    </row>
    <row r="34" spans="1:12" x14ac:dyDescent="0.2">
      <c r="A34" s="15" t="s">
        <v>4</v>
      </c>
      <c r="B34" s="16">
        <v>0</v>
      </c>
    </row>
    <row r="35" spans="1:12" x14ac:dyDescent="0.2">
      <c r="A35" s="15"/>
      <c r="B35" s="16"/>
    </row>
    <row r="36" spans="1:12" x14ac:dyDescent="0.2">
      <c r="A36" s="23" t="s">
        <v>9</v>
      </c>
      <c r="B36" s="19" t="e">
        <f>B32-B33-B34</f>
        <v>#REF!</v>
      </c>
    </row>
    <row r="37" spans="1:12" x14ac:dyDescent="0.2">
      <c r="A37" s="23" t="s">
        <v>19</v>
      </c>
      <c r="B37" s="19" t="e">
        <f>B36/(30-COUNT(B10:AF10))</f>
        <v>#REF!</v>
      </c>
    </row>
    <row r="38" spans="1:12" x14ac:dyDescent="0.2">
      <c r="A38" s="17"/>
      <c r="B38" s="18"/>
    </row>
    <row r="43" spans="1:12" x14ac:dyDescent="0.2">
      <c r="A43" s="25" t="s">
        <v>13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">
      <c r="A44" s="25" t="s">
        <v>14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">
      <c r="A45" s="27" t="s">
        <v>15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">
      <c r="A46" s="28" t="s">
        <v>16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">
      <c r="A47" s="28" t="s">
        <v>12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">
      <c r="A48" s="25" t="s">
        <v>20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'GC Recon'!#REF!</f>
        <v>#REF!</v>
      </c>
      <c r="L48" s="10">
        <f>L46</f>
        <v>0</v>
      </c>
    </row>
    <row r="49" spans="1:13" x14ac:dyDescent="0.2">
      <c r="A49" s="25" t="s">
        <v>14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">
      <c r="A50" s="27" t="s">
        <v>15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">
      <c r="A51" s="28" t="s">
        <v>16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">
      <c r="A52" s="28" t="s">
        <v>12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">
      <c r="A53" s="25" t="s">
        <v>21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'GC Recon'!#REF!</f>
        <v>#REF!</v>
      </c>
      <c r="L53" s="10">
        <f>L51</f>
        <v>0</v>
      </c>
    </row>
    <row r="54" spans="1:13" x14ac:dyDescent="0.2">
      <c r="A54" s="25" t="s">
        <v>14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">
      <c r="A55" s="27" t="s">
        <v>15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">
      <c r="A56" s="28" t="s">
        <v>16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">
      <c r="A57" s="28" t="s">
        <v>12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">
      <c r="A58" s="28" t="s">
        <v>22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">
      <c r="A59" s="25" t="s">
        <v>21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'GC Recon'!#REF!</f>
        <v>#REF!</v>
      </c>
      <c r="L59" s="10" t="e">
        <f>'GC Recon'!#REF!</f>
        <v>#REF!</v>
      </c>
      <c r="M59" s="10">
        <f>M57</f>
        <v>0</v>
      </c>
    </row>
    <row r="60" spans="1:13" x14ac:dyDescent="0.2">
      <c r="A60" s="25" t="s">
        <v>14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">
      <c r="A61" s="27" t="s">
        <v>15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">
      <c r="A62" s="28" t="s">
        <v>16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">
      <c r="A63" s="28" t="s">
        <v>12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">
      <c r="A64" s="28" t="s">
        <v>22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">
      <c r="A65" s="28" t="s">
        <v>23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">
      <c r="A68" s="25" t="s">
        <v>21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'GC Recon'!#REF!</f>
        <v>#REF!</v>
      </c>
      <c r="L68" s="10" t="e">
        <f>'GC Recon'!#REF!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">
      <c r="A69" s="25" t="s">
        <v>14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">
      <c r="A70" s="27" t="s">
        <v>15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">
      <c r="A71" s="28" t="s">
        <v>16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">
      <c r="A72" s="28" t="s">
        <v>12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">
      <c r="A73" s="28" t="s">
        <v>22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">
      <c r="A74" s="28" t="s">
        <v>23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">
      <c r="A75" s="25" t="s">
        <v>24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">
      <c r="A76" s="25" t="s">
        <v>14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">
      <c r="A77" s="27" t="s">
        <v>15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">
      <c r="A78" s="28" t="s">
        <v>16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">
      <c r="A79" s="28" t="s">
        <v>12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">
      <c r="A80" s="28" t="s">
        <v>22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">
      <c r="A81" s="28" t="s">
        <v>23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">
      <c r="A82" s="25" t="s">
        <v>24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">
      <c r="A83" s="25" t="s">
        <v>14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">
      <c r="A84" s="27" t="s">
        <v>15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">
      <c r="A85" s="28" t="s">
        <v>16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">
      <c r="A86" s="28" t="s">
        <v>12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">
      <c r="A87" s="28" t="s">
        <v>22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">
      <c r="A88" s="28" t="s">
        <v>23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">
      <c r="A89" s="25" t="s">
        <v>25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">
      <c r="A90" s="25" t="s">
        <v>14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">
      <c r="A91" s="27" t="s">
        <v>15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">
      <c r="A92" s="28" t="s">
        <v>16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">
      <c r="A93" s="28" t="s">
        <v>12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">
      <c r="A94" s="28" t="s">
        <v>22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">
      <c r="A95" s="28" t="s">
        <v>23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">
      <c r="A96" s="25" t="s">
        <v>25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'GC Recon'!#REF!+'GC Recon'!#REF!+'GC Recon'!#REF!</f>
        <v>#REF!</v>
      </c>
      <c r="P96" s="31" t="e">
        <f>'GC Recon'!#REF!</f>
        <v>#REF!</v>
      </c>
      <c r="Q96" s="31" t="e">
        <f>'GC Recon'!#REF!</f>
        <v>#REF!</v>
      </c>
    </row>
    <row r="97" spans="1:34" x14ac:dyDescent="0.2">
      <c r="A97" s="25" t="s">
        <v>14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">
      <c r="A98" s="27" t="s">
        <v>15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">
      <c r="A99" s="28" t="s">
        <v>16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">
      <c r="A100" s="28" t="s">
        <v>12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">
      <c r="A101" s="28" t="s">
        <v>22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">
      <c r="A102" s="28" t="s">
        <v>23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">
      <c r="A103" s="25" t="s">
        <v>26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Storage!#REF!</f>
        <v>#REF!</v>
      </c>
      <c r="Q103" s="31" t="e">
        <f>Storage!#REF!</f>
        <v>#REF!</v>
      </c>
    </row>
    <row r="104" spans="1:34" x14ac:dyDescent="0.2">
      <c r="A104" s="25" t="s">
        <v>14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">
      <c r="A105" s="27" t="s">
        <v>15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">
      <c r="A106" s="28" t="s">
        <v>16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">
      <c r="A107" s="28" t="s">
        <v>12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">
      <c r="A108" s="28" t="s">
        <v>22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">
      <c r="A109" s="28" t="s">
        <v>23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">
      <c r="A111" s="25" t="s">
        <v>27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">
      <c r="A112" s="25" t="s">
        <v>14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">
      <c r="A113" s="27" t="s">
        <v>15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">
      <c r="A114" s="28" t="s">
        <v>16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">
      <c r="A115" s="28" t="s">
        <v>12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">
      <c r="A116" s="28" t="s">
        <v>22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">
      <c r="A117" s="28" t="s">
        <v>23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">
      <c r="A118" s="25" t="s">
        <v>28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Storage!#REF!</f>
        <v>#REF!</v>
      </c>
      <c r="R118" s="32" t="e">
        <f>Storage!#REF!</f>
        <v>#REF!</v>
      </c>
      <c r="S118" s="32" t="e">
        <f>Storage!#REF!</f>
        <v>#REF!</v>
      </c>
    </row>
    <row r="119" spans="1:20" x14ac:dyDescent="0.2">
      <c r="A119" s="25" t="s">
        <v>14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">
      <c r="A120" s="27" t="s">
        <v>15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">
      <c r="A121" s="28" t="s">
        <v>16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">
      <c r="A122" s="28" t="s">
        <v>12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">
      <c r="A123" s="28" t="s">
        <v>22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">
      <c r="A124" s="28" t="s">
        <v>23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">
      <c r="A125" s="25" t="s">
        <v>29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Storage!#REF!</f>
        <v>#REF!</v>
      </c>
      <c r="S125" s="32" t="e">
        <f>Storage!#REF!</f>
        <v>#REF!</v>
      </c>
      <c r="T125" s="32" t="e">
        <f>Storage!#REF!</f>
        <v>#REF!</v>
      </c>
    </row>
    <row r="126" spans="1:20" x14ac:dyDescent="0.2">
      <c r="A126" s="25" t="s">
        <v>14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">
      <c r="A127" s="27" t="s">
        <v>15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">
      <c r="A128" s="28" t="s">
        <v>16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">
      <c r="A129" s="28" t="s">
        <v>12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">
      <c r="A130" s="28" t="s">
        <v>22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">
      <c r="A131" s="28" t="s">
        <v>23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">
      <c r="A133" s="25" t="s">
        <v>30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'GC Recon'!#REF!</f>
        <v>#REF!</v>
      </c>
      <c r="S133" s="32" t="e">
        <f>Storage!#REF!</f>
        <v>#REF!</v>
      </c>
      <c r="T133" s="32" t="e">
        <f>Storage!#REF!</f>
        <v>#REF!</v>
      </c>
    </row>
    <row r="134" spans="1:34" x14ac:dyDescent="0.2">
      <c r="A134" s="25" t="s">
        <v>14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">
      <c r="A135" s="27" t="s">
        <v>15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">
      <c r="A136" s="28" t="s">
        <v>16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">
      <c r="A137" s="28" t="s">
        <v>12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">
      <c r="A138" s="28" t="s">
        <v>22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">
      <c r="A139" s="28" t="s">
        <v>23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">
      <c r="A141" s="25" t="s">
        <v>31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Storage!#REF!</f>
        <v>#REF!</v>
      </c>
      <c r="T141" s="32" t="e">
        <f>'GC Recon'!#REF!</f>
        <v>#REF!</v>
      </c>
      <c r="U141" s="32" t="e">
        <f>'GC Recon'!#REF!</f>
        <v>#REF!</v>
      </c>
      <c r="V141" s="32" t="e">
        <f>'GC Recon'!#REF!</f>
        <v>#REF!</v>
      </c>
      <c r="W141" s="32" t="e">
        <f>'GC Recon'!#REF!</f>
        <v>#REF!</v>
      </c>
    </row>
    <row r="142" spans="1:34" x14ac:dyDescent="0.2">
      <c r="A142" s="25" t="s">
        <v>14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">
      <c r="A143" s="27" t="s">
        <v>15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">
      <c r="A144" s="28" t="s">
        <v>16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">
      <c r="A145" s="28" t="s">
        <v>12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">
      <c r="A146" s="28" t="s">
        <v>22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">
      <c r="A147" s="28" t="s">
        <v>23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">
      <c r="A149" s="25" t="s">
        <v>32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Storage!#REF!</f>
        <v>#REF!</v>
      </c>
      <c r="V149" s="32" t="e">
        <f>'GC Recon'!#REF!</f>
        <v>#REF!</v>
      </c>
      <c r="W149" s="32" t="e">
        <f>'GC Recon'!#REF!</f>
        <v>#REF!</v>
      </c>
    </row>
    <row r="150" spans="1:34" x14ac:dyDescent="0.2">
      <c r="A150" s="25" t="s">
        <v>14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">
      <c r="A151" s="27" t="s">
        <v>15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">
      <c r="A152" s="28" t="s">
        <v>16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">
      <c r="A153" s="28" t="s">
        <v>12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">
      <c r="A154" s="28" t="s">
        <v>22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">
      <c r="A155" s="28" t="s">
        <v>23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">
      <c r="A157" s="25" t="s">
        <v>33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Storage!#REF!</f>
        <v>#REF!</v>
      </c>
      <c r="V157" s="32" t="e">
        <f>'GC Recon'!#REF!</f>
        <v>#REF!</v>
      </c>
      <c r="W157" s="32" t="e">
        <f>'GC Recon'!#REF!</f>
        <v>#REF!</v>
      </c>
    </row>
    <row r="158" spans="1:34" x14ac:dyDescent="0.2">
      <c r="A158" s="25" t="s">
        <v>14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">
      <c r="A159" s="27" t="s">
        <v>15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">
      <c r="A160" s="28" t="s">
        <v>16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">
      <c r="A161" s="28" t="s">
        <v>12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">
      <c r="A162" s="28" t="s">
        <v>22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">
      <c r="A163" s="28" t="s">
        <v>23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">
      <c r="A165" s="25" t="s">
        <v>34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'GC Recon'!#REF!</f>
        <v>#REF!</v>
      </c>
      <c r="W165" s="32" t="e">
        <f>'GC Recon'!#REF!</f>
        <v>#REF!</v>
      </c>
      <c r="X165" s="32" t="e">
        <f>'GC Recon'!#REF!</f>
        <v>#REF!</v>
      </c>
    </row>
    <row r="166" spans="1:34" x14ac:dyDescent="0.2">
      <c r="A166" s="25" t="s">
        <v>14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">
      <c r="A167" s="27" t="s">
        <v>15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">
      <c r="A168" s="28" t="s">
        <v>16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">
      <c r="A169" s="28" t="s">
        <v>12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">
      <c r="A170" s="28" t="s">
        <v>22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">
      <c r="A171" s="28" t="s">
        <v>23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">
      <c r="A173" s="25" t="s">
        <v>35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'GC Recon'!#REF!</f>
        <v>#REF!</v>
      </c>
      <c r="X173" s="32" t="e">
        <f>'GC Recon'!#REF!</f>
        <v>#REF!</v>
      </c>
      <c r="Y173" s="32" t="e">
        <f>'GC Recon'!#REF!</f>
        <v>#REF!</v>
      </c>
    </row>
    <row r="174" spans="1:34" x14ac:dyDescent="0.2">
      <c r="A174" s="25" t="s">
        <v>14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">
      <c r="A175" s="27" t="s">
        <v>15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">
      <c r="A176" s="28" t="s">
        <v>16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">
      <c r="A177" s="28" t="s">
        <v>12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">
      <c r="A178" s="28" t="s">
        <v>22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">
      <c r="A179" s="28" t="s">
        <v>23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">
      <c r="A181" s="25" t="s">
        <v>36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'GC Recon'!#REF!</f>
        <v>#REF!</v>
      </c>
      <c r="Y181" s="32" t="e">
        <f>'GC Recon'!#REF!</f>
        <v>#REF!</v>
      </c>
    </row>
    <row r="182" spans="1:34" x14ac:dyDescent="0.2">
      <c r="A182" s="25" t="s">
        <v>14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">
      <c r="A183" s="27" t="s">
        <v>15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">
      <c r="A184" s="28" t="s">
        <v>16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">
      <c r="A185" s="28" t="s">
        <v>12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">
      <c r="A186" s="28" t="s">
        <v>22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">
      <c r="A187" s="28" t="s">
        <v>23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">
      <c r="A189" s="25" t="s">
        <v>37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'GC Recon'!#REF!</f>
        <v>#REF!</v>
      </c>
      <c r="Y189" s="32" t="e">
        <f>'GC Recon'!#REF!</f>
        <v>#REF!</v>
      </c>
    </row>
    <row r="190" spans="1:34" x14ac:dyDescent="0.2">
      <c r="A190" s="25" t="s">
        <v>14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">
      <c r="A191" s="27" t="s">
        <v>15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">
      <c r="A192" s="28" t="s">
        <v>16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">
      <c r="A193" s="28" t="s">
        <v>12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">
      <c r="A194" s="28" t="s">
        <v>22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">
      <c r="A195" s="28" t="s">
        <v>23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">
      <c r="A197" s="25" t="s">
        <v>38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>
        <f>'GC Recon'!Y7</f>
        <v>0</v>
      </c>
      <c r="Y197" s="32">
        <f>'GC Recon'!Z7</f>
        <v>0</v>
      </c>
      <c r="Z197" s="32">
        <f>'GC Recon'!AA7</f>
        <v>0</v>
      </c>
      <c r="AA197" s="32">
        <f>'GC Recon'!AB7</f>
        <v>0</v>
      </c>
      <c r="AB197" s="32">
        <f>'GC Recon'!AC7</f>
        <v>0</v>
      </c>
      <c r="AC197" s="32">
        <f>'GC Recon'!AD7</f>
        <v>0</v>
      </c>
      <c r="AD197" s="32">
        <f>'GC Recon'!AE7</f>
        <v>0</v>
      </c>
    </row>
    <row r="198" spans="1:34" x14ac:dyDescent="0.2">
      <c r="A198" s="25" t="s">
        <v>14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">
      <c r="A199" s="27" t="s">
        <v>15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">
      <c r="A200" s="28" t="s">
        <v>16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">
      <c r="A201" s="28" t="s">
        <v>12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">
      <c r="A202" s="28" t="s">
        <v>22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">
      <c r="A203" s="28" t="s">
        <v>23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">
      <c r="A204" s="24" t="s">
        <v>3</v>
      </c>
      <c r="B204" s="10" t="e">
        <f>'GC Recon'!#REF!</f>
        <v>#REF!</v>
      </c>
      <c r="C204" s="10" t="e">
        <f>'GC Recon'!#REF!</f>
        <v>#REF!</v>
      </c>
      <c r="D204" s="10" t="e">
        <f>'GC Recon'!#REF!</f>
        <v>#REF!</v>
      </c>
      <c r="E204" s="10" t="e">
        <f>'GC Recon'!#REF!</f>
        <v>#REF!</v>
      </c>
      <c r="F204" s="10" t="e">
        <f>'GC Recon'!#REF!</f>
        <v>#REF!</v>
      </c>
      <c r="G204" s="10" t="e">
        <f>'GC Recon'!#REF!</f>
        <v>#REF!</v>
      </c>
      <c r="H204" s="10" t="e">
        <f>'GC Recon'!#REF!</f>
        <v>#REF!</v>
      </c>
      <c r="I204" s="10" t="e">
        <f>'GC Recon'!#REF!</f>
        <v>#REF!</v>
      </c>
      <c r="J204" s="10" t="e">
        <f>'GC Recon'!#REF!</f>
        <v>#REF!</v>
      </c>
      <c r="K204" s="10" t="e">
        <f>'GC Recon'!#REF!</f>
        <v>#REF!</v>
      </c>
      <c r="L204" s="10" t="e">
        <f>'GC Recon'!#REF!</f>
        <v>#REF!</v>
      </c>
      <c r="M204" s="10" t="e">
        <f>'GC Recon'!#REF!</f>
        <v>#REF!</v>
      </c>
      <c r="N204" s="10" t="e">
        <f>'GC Recon'!#REF!</f>
        <v>#REF!</v>
      </c>
      <c r="O204" s="10" t="e">
        <f>'GC Recon'!#REF!</f>
        <v>#REF!</v>
      </c>
      <c r="P204" s="10" t="e">
        <f>'GC Recon'!#REF!</f>
        <v>#REF!</v>
      </c>
      <c r="Q204" s="10" t="e">
        <f>'GC Recon'!#REF!</f>
        <v>#REF!</v>
      </c>
      <c r="R204" s="10" t="e">
        <f>'GC Recon'!#REF!</f>
        <v>#REF!</v>
      </c>
      <c r="S204" s="10" t="e">
        <f>'GC Recon'!#REF!</f>
        <v>#REF!</v>
      </c>
      <c r="T204" s="10" t="e">
        <f>'GC Recon'!#REF!</f>
        <v>#REF!</v>
      </c>
      <c r="U204" s="10" t="e">
        <f>'GC Recon'!#REF!</f>
        <v>#REF!</v>
      </c>
      <c r="V204" s="10" t="e">
        <f>'GC Recon'!#REF!</f>
        <v>#REF!</v>
      </c>
      <c r="W204" s="10" t="e">
        <f>'GC Recon'!#REF!</f>
        <v>#REF!</v>
      </c>
      <c r="X204" s="10" t="e">
        <f>'GC Recon'!#REF!</f>
        <v>#REF!</v>
      </c>
      <c r="Y204" s="10" t="e">
        <f>'GC Recon'!#REF!</f>
        <v>#REF!</v>
      </c>
      <c r="Z204" s="10" t="e">
        <f>'GC Recon'!#REF!</f>
        <v>#REF!</v>
      </c>
      <c r="AA204" s="10" t="e">
        <f>'GC Recon'!#REF!</f>
        <v>#REF!</v>
      </c>
      <c r="AB204" s="10" t="e">
        <f>'GC Recon'!#REF!</f>
        <v>#REF!</v>
      </c>
      <c r="AC204" s="10" t="e">
        <f>'GC Recon'!#REF!</f>
        <v>#REF!</v>
      </c>
      <c r="AD204" s="10" t="e">
        <f>'GC Recon'!#REF!</f>
        <v>#REF!</v>
      </c>
      <c r="AH204" s="7" t="e">
        <f>SUM(B204:AG204)</f>
        <v>#REF!</v>
      </c>
    </row>
    <row r="205" spans="1:34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">
      <c r="A206" s="25" t="s">
        <v>39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>
        <f>'GC Recon'!AD16</f>
        <v>0</v>
      </c>
      <c r="AD206" s="32">
        <f>'GC Recon'!AE16</f>
        <v>0</v>
      </c>
    </row>
    <row r="207" spans="1:34" x14ac:dyDescent="0.2">
      <c r="A207" s="25" t="s">
        <v>14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">
      <c r="A208" s="27" t="s">
        <v>15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">
      <c r="A209" s="28" t="s">
        <v>16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">
      <c r="A210" s="28" t="s">
        <v>12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">
      <c r="A211" s="28" t="s">
        <v>22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">
      <c r="A212" s="28" t="s">
        <v>23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2.75" x14ac:dyDescent="0.2"/>
  <cols>
    <col min="2" max="16" width="9.140625" style="10"/>
  </cols>
  <sheetData>
    <row r="1" spans="1:11" x14ac:dyDescent="0.2">
      <c r="A1" s="2" t="s">
        <v>5</v>
      </c>
    </row>
    <row r="2" spans="1:11" x14ac:dyDescent="0.2">
      <c r="A2" s="2"/>
    </row>
    <row r="3" spans="1:11" x14ac:dyDescent="0.2">
      <c r="A3" s="2" t="s">
        <v>44</v>
      </c>
    </row>
    <row r="4" spans="1:11" x14ac:dyDescent="0.2">
      <c r="A4" s="2"/>
    </row>
    <row r="5" spans="1:11" x14ac:dyDescent="0.2">
      <c r="A5" s="8" t="e">
        <f>Storage!#REF!</f>
        <v>#REF!</v>
      </c>
    </row>
    <row r="8" spans="1:11" x14ac:dyDescent="0.2">
      <c r="H8"/>
    </row>
    <row r="9" spans="1:11" x14ac:dyDescent="0.2">
      <c r="C9" s="56" t="s">
        <v>7</v>
      </c>
      <c r="D9" s="56"/>
      <c r="E9" s="36"/>
      <c r="G9" s="57" t="s">
        <v>43</v>
      </c>
      <c r="H9" s="57"/>
      <c r="J9" s="56" t="s">
        <v>4</v>
      </c>
      <c r="K9" s="56"/>
    </row>
    <row r="10" spans="1:11" x14ac:dyDescent="0.2">
      <c r="A10" t="s">
        <v>6</v>
      </c>
      <c r="C10" s="10" t="s">
        <v>41</v>
      </c>
      <c r="D10" s="10" t="s">
        <v>42</v>
      </c>
      <c r="E10" s="10" t="s">
        <v>2</v>
      </c>
      <c r="G10" s="10" t="s">
        <v>41</v>
      </c>
      <c r="H10" s="10" t="s">
        <v>42</v>
      </c>
      <c r="J10" s="10" t="s">
        <v>41</v>
      </c>
      <c r="K10" s="10" t="s">
        <v>42</v>
      </c>
    </row>
    <row r="11" spans="1:11" x14ac:dyDescent="0.2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">
      <c r="A12">
        <v>2</v>
      </c>
      <c r="J12" s="10">
        <f t="shared" si="0"/>
        <v>0</v>
      </c>
      <c r="K12" s="10">
        <f t="shared" si="1"/>
        <v>0</v>
      </c>
    </row>
    <row r="13" spans="1:11" x14ac:dyDescent="0.2">
      <c r="A13">
        <v>3</v>
      </c>
      <c r="J13" s="10">
        <f t="shared" si="0"/>
        <v>0</v>
      </c>
      <c r="K13" s="10">
        <f t="shared" si="1"/>
        <v>0</v>
      </c>
    </row>
    <row r="14" spans="1:11" x14ac:dyDescent="0.2">
      <c r="A14">
        <v>4</v>
      </c>
      <c r="J14" s="10">
        <f t="shared" si="0"/>
        <v>0</v>
      </c>
      <c r="K14" s="10">
        <f t="shared" si="1"/>
        <v>0</v>
      </c>
    </row>
    <row r="15" spans="1:11" x14ac:dyDescent="0.2">
      <c r="A15">
        <v>5</v>
      </c>
      <c r="J15" s="10">
        <f t="shared" si="0"/>
        <v>0</v>
      </c>
      <c r="K15" s="10">
        <f t="shared" si="1"/>
        <v>0</v>
      </c>
    </row>
    <row r="16" spans="1:11" x14ac:dyDescent="0.2">
      <c r="A16">
        <v>6</v>
      </c>
      <c r="J16" s="10">
        <f t="shared" si="0"/>
        <v>0</v>
      </c>
      <c r="K16" s="10">
        <f t="shared" si="1"/>
        <v>0</v>
      </c>
    </row>
    <row r="17" spans="1:11" x14ac:dyDescent="0.2">
      <c r="A17">
        <v>7</v>
      </c>
      <c r="J17" s="10">
        <f t="shared" si="0"/>
        <v>0</v>
      </c>
      <c r="K17" s="10">
        <f t="shared" si="1"/>
        <v>0</v>
      </c>
    </row>
    <row r="18" spans="1:11" x14ac:dyDescent="0.2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">
      <c r="A24">
        <v>14</v>
      </c>
      <c r="J24" s="10">
        <f t="shared" si="0"/>
        <v>0</v>
      </c>
      <c r="K24" s="10">
        <f t="shared" si="1"/>
        <v>0</v>
      </c>
    </row>
    <row r="25" spans="1:11" x14ac:dyDescent="0.2">
      <c r="A25">
        <v>15</v>
      </c>
      <c r="J25" s="10">
        <f t="shared" si="0"/>
        <v>0</v>
      </c>
      <c r="K25" s="10">
        <f t="shared" si="1"/>
        <v>0</v>
      </c>
    </row>
    <row r="26" spans="1:11" x14ac:dyDescent="0.2">
      <c r="A26">
        <v>16</v>
      </c>
      <c r="J26" s="10">
        <f t="shared" si="0"/>
        <v>0</v>
      </c>
      <c r="K26" s="10">
        <f t="shared" si="1"/>
        <v>0</v>
      </c>
    </row>
    <row r="27" spans="1:11" x14ac:dyDescent="0.2">
      <c r="A27">
        <v>17</v>
      </c>
      <c r="J27" s="10">
        <f t="shared" si="0"/>
        <v>0</v>
      </c>
      <c r="K27" s="10">
        <f t="shared" si="1"/>
        <v>0</v>
      </c>
    </row>
    <row r="28" spans="1:11" x14ac:dyDescent="0.2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">
      <c r="A35">
        <v>25</v>
      </c>
      <c r="J35" s="10">
        <f t="shared" si="3"/>
        <v>0</v>
      </c>
      <c r="K35" s="10">
        <f t="shared" si="4"/>
        <v>0</v>
      </c>
    </row>
    <row r="36" spans="1:11" x14ac:dyDescent="0.2">
      <c r="A36">
        <v>26</v>
      </c>
      <c r="J36" s="10">
        <f t="shared" si="3"/>
        <v>0</v>
      </c>
      <c r="K36" s="10">
        <f t="shared" si="4"/>
        <v>0</v>
      </c>
    </row>
    <row r="37" spans="1:11" x14ac:dyDescent="0.2">
      <c r="A37">
        <v>27</v>
      </c>
      <c r="J37" s="10">
        <f t="shared" si="3"/>
        <v>0</v>
      </c>
      <c r="K37" s="10">
        <f t="shared" si="4"/>
        <v>0</v>
      </c>
    </row>
    <row r="38" spans="1:11" x14ac:dyDescent="0.2">
      <c r="A38">
        <v>28</v>
      </c>
      <c r="J38" s="10">
        <f t="shared" si="3"/>
        <v>0</v>
      </c>
      <c r="K38" s="10">
        <f t="shared" si="4"/>
        <v>0</v>
      </c>
    </row>
    <row r="39" spans="1:11" x14ac:dyDescent="0.2">
      <c r="A39">
        <v>29</v>
      </c>
      <c r="J39" s="10">
        <f t="shared" si="3"/>
        <v>0</v>
      </c>
      <c r="K39" s="10">
        <f t="shared" si="4"/>
        <v>0</v>
      </c>
    </row>
    <row r="40" spans="1:11" x14ac:dyDescent="0.2">
      <c r="A40">
        <v>30</v>
      </c>
      <c r="J40" s="10">
        <f t="shared" si="3"/>
        <v>0</v>
      </c>
      <c r="K40" s="10">
        <f t="shared" si="4"/>
        <v>0</v>
      </c>
    </row>
    <row r="41" spans="1:11" x14ac:dyDescent="0.2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Storage</vt:lpstr>
      <vt:lpstr>GC Recon</vt:lpstr>
      <vt:lpstr>Texoma</vt:lpstr>
      <vt:lpstr>Supply Analysis</vt:lpstr>
      <vt:lpstr>Entex</vt:lpstr>
      <vt:lpstr>Unify Recon</vt:lpstr>
      <vt:lpstr>Tufco</vt:lpstr>
      <vt:lpstr>'Supply Analysis'!Print_Area</vt:lpstr>
      <vt:lpstr>'Unify Recon'!Print_Area</vt:lpstr>
      <vt:lpstr>'GC Recon'!Print_Titles</vt:lpstr>
      <vt:lpstr>recon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cp:lastPrinted>2001-04-09T18:43:42Z</cp:lastPrinted>
  <dcterms:created xsi:type="dcterms:W3CDTF">1999-06-01T17:50:38Z</dcterms:created>
  <dcterms:modified xsi:type="dcterms:W3CDTF">2014-09-03T13:40:28Z</dcterms:modified>
</cp:coreProperties>
</file>