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/>
  </bookViews>
  <sheets>
    <sheet name="Supply Analysis" sheetId="10" r:id="rId1"/>
    <sheet name="Unify Recon" sheetId="3" state="hidden" r:id="rId2"/>
    <sheet name="Tufco" sheetId="4" state="hidden" r:id="rId3"/>
  </sheets>
  <definedNames>
    <definedName name="meters">#REF!</definedName>
    <definedName name="nommtr">#REF!</definedName>
    <definedName name="Noms">#REF!</definedName>
    <definedName name="_xlnm.Print_Area" localSheetId="0">'Supply Analysis'!$A$1:$Y$41</definedName>
    <definedName name="_xlnm.Print_Area" localSheetId="1">'Unify Recon'!$A$1:$AH$39</definedName>
    <definedName name="recon">#REF!</definedName>
  </definedNames>
  <calcPr calcId="152511"/>
</workbook>
</file>

<file path=xl/calcChain.xml><?xml version="1.0" encoding="utf-8"?>
<calcChain xmlns="http://schemas.openxmlformats.org/spreadsheetml/2006/main">
  <c r="U10" i="10" l="1"/>
  <c r="X10" i="10"/>
  <c r="U11" i="10"/>
  <c r="X11" i="10" s="1"/>
  <c r="U12" i="10"/>
  <c r="X12" i="10"/>
  <c r="U13" i="10"/>
  <c r="U30" i="10" s="1"/>
  <c r="X32" i="10" s="1"/>
  <c r="U14" i="10"/>
  <c r="X14" i="10"/>
  <c r="U15" i="10"/>
  <c r="X15" i="10" s="1"/>
  <c r="U16" i="10"/>
  <c r="X16" i="10"/>
  <c r="U17" i="10"/>
  <c r="X17" i="10" s="1"/>
  <c r="X18" i="10"/>
  <c r="U19" i="10"/>
  <c r="X19" i="10" s="1"/>
  <c r="U20" i="10"/>
  <c r="X20" i="10"/>
  <c r="U21" i="10"/>
  <c r="X21" i="10"/>
  <c r="U22" i="10"/>
  <c r="X22" i="10"/>
  <c r="U23" i="10"/>
  <c r="X23" i="10" s="1"/>
  <c r="U24" i="10"/>
  <c r="X24" i="10"/>
  <c r="U25" i="10"/>
  <c r="X25" i="10"/>
  <c r="U26" i="10"/>
  <c r="X26" i="10"/>
  <c r="U27" i="10"/>
  <c r="X27" i="10" s="1"/>
  <c r="U28" i="10"/>
  <c r="X28" i="10"/>
  <c r="V30" i="10"/>
  <c r="U36" i="10"/>
  <c r="U38" i="10" s="1"/>
  <c r="X40" i="10" s="1"/>
  <c r="X36" i="10"/>
  <c r="U37" i="10"/>
  <c r="X37" i="10"/>
  <c r="V38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AH10" i="3" s="1"/>
  <c r="C10" i="3"/>
  <c r="C24" i="3" s="1"/>
  <c r="D10" i="3"/>
  <c r="E10" i="3"/>
  <c r="E24" i="3" s="1"/>
  <c r="F10" i="3"/>
  <c r="F24" i="3" s="1"/>
  <c r="G10" i="3"/>
  <c r="H10" i="3"/>
  <c r="I10" i="3"/>
  <c r="J10" i="3"/>
  <c r="J24" i="3" s="1"/>
  <c r="K10" i="3"/>
  <c r="K24" i="3" s="1"/>
  <c r="L10" i="3"/>
  <c r="M10" i="3"/>
  <c r="M24" i="3" s="1"/>
  <c r="N10" i="3"/>
  <c r="N24" i="3" s="1"/>
  <c r="O10" i="3"/>
  <c r="P10" i="3"/>
  <c r="Q10" i="3"/>
  <c r="R10" i="3"/>
  <c r="R24" i="3" s="1"/>
  <c r="S10" i="3"/>
  <c r="S24" i="3" s="1"/>
  <c r="T10" i="3"/>
  <c r="U10" i="3"/>
  <c r="U24" i="3" s="1"/>
  <c r="V10" i="3"/>
  <c r="V24" i="3" s="1"/>
  <c r="W10" i="3"/>
  <c r="X10" i="3"/>
  <c r="Y10" i="3"/>
  <c r="Z10" i="3"/>
  <c r="Z24" i="3" s="1"/>
  <c r="AA10" i="3"/>
  <c r="AA24" i="3" s="1"/>
  <c r="AB10" i="3"/>
  <c r="AC10" i="3"/>
  <c r="AC24" i="3" s="1"/>
  <c r="AD10" i="3"/>
  <c r="AD24" i="3" s="1"/>
  <c r="AE10" i="3"/>
  <c r="AC12" i="3"/>
  <c r="AC20" i="3" s="1"/>
  <c r="AD12" i="3"/>
  <c r="AD20" i="3" s="1"/>
  <c r="AE12" i="3"/>
  <c r="AE20" i="3" s="1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F20" i="3"/>
  <c r="D24" i="3"/>
  <c r="G24" i="3"/>
  <c r="H24" i="3"/>
  <c r="I24" i="3"/>
  <c r="L24" i="3"/>
  <c r="O24" i="3"/>
  <c r="P24" i="3"/>
  <c r="Q24" i="3"/>
  <c r="T24" i="3"/>
  <c r="W24" i="3"/>
  <c r="X24" i="3"/>
  <c r="Y24" i="3"/>
  <c r="AB24" i="3"/>
  <c r="AF24" i="3"/>
  <c r="K48" i="3"/>
  <c r="L48" i="3"/>
  <c r="K53" i="3"/>
  <c r="L53" i="3"/>
  <c r="K59" i="3"/>
  <c r="K67" i="3" s="1"/>
  <c r="L59" i="3"/>
  <c r="M59" i="3"/>
  <c r="J65" i="3"/>
  <c r="J67" i="3" s="1"/>
  <c r="B67" i="3"/>
  <c r="C67" i="3"/>
  <c r="D67" i="3"/>
  <c r="E67" i="3"/>
  <c r="F67" i="3"/>
  <c r="G67" i="3"/>
  <c r="H67" i="3"/>
  <c r="I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  <c r="AH20" i="3" l="1"/>
  <c r="B33" i="3" s="1"/>
  <c r="B36" i="3" s="1"/>
  <c r="B37" i="3" s="1"/>
  <c r="B24" i="3"/>
  <c r="AH24" i="3" s="1"/>
  <c r="X13" i="10"/>
  <c r="AE24" i="3"/>
</calcChain>
</file>

<file path=xl/sharedStrings.xml><?xml version="1.0" encoding="utf-8"?>
<sst xmlns="http://schemas.openxmlformats.org/spreadsheetml/2006/main" count="246" uniqueCount="75">
  <si>
    <t>Texas Desk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</si>
  <si>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</si>
  <si>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</si>
  <si>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</si>
  <si>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</si>
  <si>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</si>
  <si>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</si>
  <si>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</si>
  <si>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</si>
  <si>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</si>
  <si>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</si>
  <si>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</si>
  <si>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</si>
  <si>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</si>
  <si>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</si>
  <si>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</si>
  <si>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</si>
  <si>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</si>
  <si>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</si>
  <si>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</si>
  <si>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</si>
  <si>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</si>
  <si>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</si>
  <si>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</si>
  <si>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</si>
  <si>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</si>
  <si>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</si>
  <si>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</si>
  <si>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</si>
  <si>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</si>
  <si>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</si>
  <si>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</si>
  <si>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</si>
  <si>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</si>
  <si>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</si>
  <si>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</si>
  <si>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</si>
  <si>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</si>
  <si>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</si>
  <si>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</si>
  <si>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</si>
  <si>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</si>
  <si>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</si>
  <si>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</si>
  <si>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</si>
  <si>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</si>
  <si>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</si>
  <si>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</si>
  <si>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</si>
  <si>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</si>
  <si>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</si>
  <si>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Cobra Operating</t>
  </si>
  <si>
    <t>Cody Energy LLC</t>
  </si>
  <si>
    <t>Cokinos Natural Gas</t>
  </si>
  <si>
    <t>Comstock Oil &amp; Gas</t>
  </si>
  <si>
    <t>EOG Resources</t>
  </si>
  <si>
    <t>Kerr-McGee Oil &amp; Gas</t>
  </si>
  <si>
    <t>Louis Dreyfus Natural</t>
  </si>
  <si>
    <t>McBee Operating</t>
  </si>
  <si>
    <t>North Central Oil</t>
  </si>
  <si>
    <t>Upstream Energy</t>
  </si>
  <si>
    <t>April, 2001</t>
  </si>
  <si>
    <t>Marquee Corp</t>
  </si>
  <si>
    <t>Suemaur Exploration</t>
  </si>
  <si>
    <t>Dominion Exploration</t>
  </si>
  <si>
    <t>HS Resources</t>
  </si>
  <si>
    <t>Stone Energy</t>
  </si>
  <si>
    <t>The Houston Exploration</t>
  </si>
  <si>
    <t>IFHSC Pricing</t>
  </si>
  <si>
    <t>Gas Daily Pricing</t>
  </si>
  <si>
    <t>HPLC - IM  HPLC</t>
  </si>
  <si>
    <t>As of 04/16/01</t>
  </si>
  <si>
    <t>ETOCO, Inc.</t>
  </si>
  <si>
    <t>Forest Oil Corp.</t>
  </si>
  <si>
    <t>KCS Resources,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</si>
</sst>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0" fillId="3" borderId="0" xfId="0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40"/>
  <sheetViews>
    <sheetView tabSelected="1" topLeftCell="A5" zoomScale="70" workbookViewId="0">
      <selection activeCell="A36" sqref="A36"/>
    </sheetView>
  </sheetViews>
  <sheetFormatPr defaultRowHeight="12.75" x14ac:dyDescent="0.2"/>
  <cols>
    <col min="1" max="1" width="30.85546875" bestFit="1" customWidth="1"/>
    <col min="2" max="2" width="10.7109375" bestFit="1" customWidth="1"/>
    <col min="3" max="3" width="12.85546875" style="38" bestFit="1" customWidth="1"/>
    <col min="4" max="19" width="11.28515625" customWidth="1"/>
    <col min="20" max="20" width="2.5703125" customWidth="1"/>
    <col min="21" max="22" width="13.140625" bestFit="1" customWidth="1"/>
    <col min="23" max="23" width="2.5703125" customWidth="1"/>
    <col min="24" max="24" width="12.28515625" customWidth="1"/>
    <col min="25" max="25" width="39.5703125" style="10" customWidth="1"/>
    <col min="26" max="34" width="9.140625" style="10"/>
  </cols>
  <sheetData>
    <row r="1" spans="1:7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2"/>
    </row>
    <row r="2" spans="1:74" ht="18" x14ac:dyDescent="0.25">
      <c r="A2" s="39" t="s">
        <v>45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2"/>
    </row>
    <row r="3" spans="1:7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2"/>
    </row>
    <row r="4" spans="1:74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2"/>
    </row>
    <row r="5" spans="1:74" ht="18" x14ac:dyDescent="0.25">
      <c r="A5" s="39" t="s">
        <v>71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2"/>
    </row>
    <row r="6" spans="1:74" ht="18" x14ac:dyDescent="0.25">
      <c r="A6" s="39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2"/>
    </row>
    <row r="7" spans="1:74" ht="18" x14ac:dyDescent="0.25">
      <c r="A7" s="39" t="s">
        <v>68</v>
      </c>
      <c r="B7" s="40"/>
      <c r="C7" s="41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2"/>
    </row>
    <row r="8" spans="1:74" ht="18" x14ac:dyDescent="0.25">
      <c r="A8" s="43"/>
      <c r="B8" s="40"/>
      <c r="C8" s="41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2"/>
    </row>
    <row r="9" spans="1:74" s="2" customFormat="1" ht="18" x14ac:dyDescent="0.25">
      <c r="A9" s="39"/>
      <c r="B9" s="39"/>
      <c r="C9" s="44"/>
      <c r="D9" s="45">
        <v>36982</v>
      </c>
      <c r="E9" s="45">
        <v>36983</v>
      </c>
      <c r="F9" s="45">
        <v>36984</v>
      </c>
      <c r="G9" s="45">
        <v>36985</v>
      </c>
      <c r="H9" s="45">
        <v>36986</v>
      </c>
      <c r="I9" s="45">
        <v>36987</v>
      </c>
      <c r="J9" s="45">
        <v>36988</v>
      </c>
      <c r="K9" s="45">
        <v>36989</v>
      </c>
      <c r="L9" s="45">
        <v>36990</v>
      </c>
      <c r="M9" s="45">
        <v>36991</v>
      </c>
      <c r="N9" s="45">
        <v>36992</v>
      </c>
      <c r="O9" s="45">
        <v>36993</v>
      </c>
      <c r="P9" s="45">
        <v>36994</v>
      </c>
      <c r="Q9" s="45">
        <v>36995</v>
      </c>
      <c r="R9" s="45">
        <v>36996</v>
      </c>
      <c r="S9" s="45">
        <v>36997</v>
      </c>
      <c r="T9" s="45"/>
      <c r="U9" s="45" t="s">
        <v>47</v>
      </c>
      <c r="V9" s="45" t="s">
        <v>46</v>
      </c>
      <c r="W9" s="45"/>
      <c r="X9" s="45" t="s">
        <v>48</v>
      </c>
      <c r="Y9" s="46"/>
      <c r="Z9" s="37"/>
      <c r="AA9" s="37"/>
      <c r="AB9" s="37"/>
      <c r="AC9" s="37"/>
      <c r="AD9" s="37"/>
      <c r="AE9" s="37"/>
      <c r="AF9" s="37"/>
      <c r="AG9" s="37"/>
      <c r="AH9" s="37"/>
    </row>
    <row r="10" spans="1:74" ht="18" x14ac:dyDescent="0.25">
      <c r="A10" s="40" t="s">
        <v>51</v>
      </c>
      <c r="B10" s="40">
        <v>9748</v>
      </c>
      <c r="C10" s="47">
        <v>137205</v>
      </c>
      <c r="D10" s="42">
        <v>7162</v>
      </c>
      <c r="E10" s="42">
        <v>6847</v>
      </c>
      <c r="F10" s="42">
        <v>8028</v>
      </c>
      <c r="G10" s="42">
        <v>5651</v>
      </c>
      <c r="H10" s="42">
        <v>3982</v>
      </c>
      <c r="I10" s="42">
        <v>5596</v>
      </c>
      <c r="J10" s="42">
        <v>8130</v>
      </c>
      <c r="K10" s="42">
        <v>9648</v>
      </c>
      <c r="L10" s="42">
        <v>10275</v>
      </c>
      <c r="M10" s="42">
        <v>8687</v>
      </c>
      <c r="N10" s="42">
        <v>6951</v>
      </c>
      <c r="O10" s="42">
        <v>7692</v>
      </c>
      <c r="P10" s="42">
        <v>9925</v>
      </c>
      <c r="Q10" s="42">
        <v>11619</v>
      </c>
      <c r="R10" s="42">
        <v>12665</v>
      </c>
      <c r="S10" s="42">
        <v>13025</v>
      </c>
      <c r="T10" s="42"/>
      <c r="U10" s="42">
        <f t="shared" ref="U10:U28" si="0">AVERAGE(D10:S10)</f>
        <v>8492.6875</v>
      </c>
      <c r="V10" s="42">
        <v>6874</v>
      </c>
      <c r="W10" s="42"/>
      <c r="X10" s="42">
        <f t="shared" ref="X10:X21" si="1">U10-V10</f>
        <v>1618.6875</v>
      </c>
      <c r="Y10" s="42"/>
    </row>
    <row r="11" spans="1:74" ht="18" x14ac:dyDescent="0.25">
      <c r="A11" s="40" t="s">
        <v>52</v>
      </c>
      <c r="B11" s="40">
        <v>6722</v>
      </c>
      <c r="C11" s="47">
        <v>135865</v>
      </c>
      <c r="D11" s="42">
        <v>6516</v>
      </c>
      <c r="E11" s="42">
        <v>7539</v>
      </c>
      <c r="F11" s="42">
        <v>7545</v>
      </c>
      <c r="G11" s="42">
        <v>7505</v>
      </c>
      <c r="H11" s="42">
        <v>7500</v>
      </c>
      <c r="I11" s="42">
        <v>7499</v>
      </c>
      <c r="J11" s="42">
        <v>7499</v>
      </c>
      <c r="K11" s="42">
        <v>7496</v>
      </c>
      <c r="L11" s="42">
        <v>7092</v>
      </c>
      <c r="M11" s="42">
        <v>7486</v>
      </c>
      <c r="N11" s="42">
        <v>5376</v>
      </c>
      <c r="O11" s="42">
        <v>6663</v>
      </c>
      <c r="P11" s="42">
        <v>6729</v>
      </c>
      <c r="Q11" s="42">
        <v>6639</v>
      </c>
      <c r="R11" s="42">
        <v>6864</v>
      </c>
      <c r="S11" s="42">
        <v>6079</v>
      </c>
      <c r="T11" s="42"/>
      <c r="U11" s="42">
        <f t="shared" si="0"/>
        <v>7001.6875</v>
      </c>
      <c r="V11" s="42">
        <v>7577</v>
      </c>
      <c r="W11" s="42"/>
      <c r="X11" s="42">
        <f t="shared" si="1"/>
        <v>-575.3125</v>
      </c>
      <c r="Y11" s="42"/>
    </row>
    <row r="12" spans="1:74" s="51" customFormat="1" ht="18" x14ac:dyDescent="0.25">
      <c r="A12" s="48" t="s">
        <v>54</v>
      </c>
      <c r="B12" s="48">
        <v>6884</v>
      </c>
      <c r="C12" s="49">
        <v>125899</v>
      </c>
      <c r="D12" s="50">
        <v>43014</v>
      </c>
      <c r="E12" s="50">
        <v>44635</v>
      </c>
      <c r="F12" s="50">
        <v>44822</v>
      </c>
      <c r="G12" s="50">
        <v>45943</v>
      </c>
      <c r="H12" s="50">
        <v>43016</v>
      </c>
      <c r="I12" s="50">
        <v>41795</v>
      </c>
      <c r="J12" s="50">
        <v>42101</v>
      </c>
      <c r="K12" s="50">
        <v>44491</v>
      </c>
      <c r="L12" s="50">
        <v>42970</v>
      </c>
      <c r="M12" s="50">
        <v>46110</v>
      </c>
      <c r="N12" s="50">
        <v>44871</v>
      </c>
      <c r="O12" s="50">
        <v>43403</v>
      </c>
      <c r="P12" s="50">
        <v>40435</v>
      </c>
      <c r="Q12" s="50">
        <v>43311</v>
      </c>
      <c r="R12" s="50">
        <v>43983</v>
      </c>
      <c r="S12" s="50">
        <v>43988</v>
      </c>
      <c r="T12" s="50"/>
      <c r="U12" s="42">
        <f t="shared" si="0"/>
        <v>43680.5</v>
      </c>
      <c r="V12" s="50">
        <v>45000</v>
      </c>
      <c r="W12" s="50"/>
      <c r="X12" s="50">
        <f t="shared" si="1"/>
        <v>-1319.5</v>
      </c>
      <c r="Y12" s="50"/>
      <c r="Z12" s="34"/>
      <c r="AA12" s="34"/>
      <c r="AB12" s="34"/>
      <c r="AC12" s="34"/>
      <c r="AD12" s="34"/>
      <c r="AE12" s="34"/>
      <c r="AF12" s="34"/>
      <c r="AG12" s="34"/>
      <c r="AH12" s="3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</row>
    <row r="13" spans="1:74" ht="18" x14ac:dyDescent="0.25">
      <c r="A13" s="40" t="s">
        <v>64</v>
      </c>
      <c r="B13" s="40">
        <v>9794</v>
      </c>
      <c r="C13" s="47">
        <v>299474</v>
      </c>
      <c r="D13" s="42">
        <v>7456</v>
      </c>
      <c r="E13" s="42">
        <v>7472</v>
      </c>
      <c r="F13" s="42">
        <v>7504</v>
      </c>
      <c r="G13" s="42">
        <v>7465</v>
      </c>
      <c r="H13" s="42">
        <v>7410</v>
      </c>
      <c r="I13" s="42">
        <v>7385</v>
      </c>
      <c r="J13" s="42">
        <v>7308</v>
      </c>
      <c r="K13" s="42">
        <v>7248</v>
      </c>
      <c r="L13" s="42">
        <v>7208</v>
      </c>
      <c r="M13" s="42">
        <v>7100</v>
      </c>
      <c r="N13" s="42">
        <v>6824</v>
      </c>
      <c r="O13" s="42">
        <v>6717</v>
      </c>
      <c r="P13" s="42">
        <v>6704</v>
      </c>
      <c r="Q13" s="42">
        <v>6714</v>
      </c>
      <c r="R13" s="42">
        <v>7637</v>
      </c>
      <c r="S13" s="42">
        <v>4984</v>
      </c>
      <c r="T13" s="42"/>
      <c r="U13" s="42">
        <f>AVERAGE(D13:S13)</f>
        <v>7071</v>
      </c>
      <c r="V13" s="42">
        <v>7399</v>
      </c>
      <c r="W13" s="42"/>
      <c r="X13" s="42">
        <f t="shared" si="1"/>
        <v>-328</v>
      </c>
      <c r="Y13" s="42"/>
    </row>
    <row r="14" spans="1:74" ht="18" x14ac:dyDescent="0.25">
      <c r="A14" s="40" t="s">
        <v>55</v>
      </c>
      <c r="B14" s="40">
        <v>9757</v>
      </c>
      <c r="C14" s="47">
        <v>126289</v>
      </c>
      <c r="D14" s="42">
        <v>5068</v>
      </c>
      <c r="E14" s="42">
        <v>4958</v>
      </c>
      <c r="F14" s="42">
        <v>4904</v>
      </c>
      <c r="G14" s="42">
        <v>4889</v>
      </c>
      <c r="H14" s="42">
        <v>4887</v>
      </c>
      <c r="I14" s="42">
        <v>4854</v>
      </c>
      <c r="J14" s="42">
        <v>4869</v>
      </c>
      <c r="K14" s="42">
        <v>4785</v>
      </c>
      <c r="L14" s="42">
        <v>4840</v>
      </c>
      <c r="M14" s="42">
        <v>4740</v>
      </c>
      <c r="N14" s="42">
        <v>4812</v>
      </c>
      <c r="O14" s="42">
        <v>4704</v>
      </c>
      <c r="P14" s="42">
        <v>4705</v>
      </c>
      <c r="Q14" s="42">
        <v>4733</v>
      </c>
      <c r="R14" s="42">
        <v>4678</v>
      </c>
      <c r="S14" s="42">
        <v>4721</v>
      </c>
      <c r="T14" s="42"/>
      <c r="U14" s="42">
        <f>AVERAGE(D14:S14)</f>
        <v>4821.6875</v>
      </c>
      <c r="V14" s="42">
        <v>5284</v>
      </c>
      <c r="W14" s="42"/>
      <c r="X14" s="42">
        <f t="shared" si="1"/>
        <v>-462.3125</v>
      </c>
      <c r="Y14" s="42"/>
    </row>
    <row r="15" spans="1:74" ht="18" x14ac:dyDescent="0.25">
      <c r="A15" s="40" t="s">
        <v>72</v>
      </c>
      <c r="B15" s="40">
        <v>9651</v>
      </c>
      <c r="C15" s="47">
        <v>152992</v>
      </c>
      <c r="D15" s="42">
        <v>3045</v>
      </c>
      <c r="E15" s="42">
        <v>3017</v>
      </c>
      <c r="F15" s="42">
        <v>3004</v>
      </c>
      <c r="G15" s="42">
        <v>2996</v>
      </c>
      <c r="H15" s="42">
        <v>2954</v>
      </c>
      <c r="I15" s="42">
        <v>1915</v>
      </c>
      <c r="J15" s="42">
        <v>2959</v>
      </c>
      <c r="K15" s="42">
        <v>2896</v>
      </c>
      <c r="L15" s="42">
        <v>1793</v>
      </c>
      <c r="M15" s="42">
        <v>2800</v>
      </c>
      <c r="N15" s="42">
        <v>1660</v>
      </c>
      <c r="O15" s="42">
        <v>1980</v>
      </c>
      <c r="P15" s="42">
        <v>2124</v>
      </c>
      <c r="Q15" s="42">
        <v>2871</v>
      </c>
      <c r="R15" s="42">
        <v>3229</v>
      </c>
      <c r="S15" s="42">
        <v>3229</v>
      </c>
      <c r="T15" s="42"/>
      <c r="U15" s="42">
        <f>AVERAGE(D15:S15)</f>
        <v>2654.5</v>
      </c>
      <c r="V15" s="42">
        <v>3229</v>
      </c>
      <c r="W15" s="42"/>
      <c r="X15" s="42">
        <f>U15-V15</f>
        <v>-574.5</v>
      </c>
      <c r="Y15" s="42"/>
    </row>
    <row r="16" spans="1:74" ht="18" x14ac:dyDescent="0.25">
      <c r="A16" s="40" t="s">
        <v>73</v>
      </c>
      <c r="B16" s="40">
        <v>6396</v>
      </c>
      <c r="C16" s="47">
        <v>139397</v>
      </c>
      <c r="D16" s="42">
        <v>4059</v>
      </c>
      <c r="E16" s="42">
        <v>3841</v>
      </c>
      <c r="F16" s="42">
        <v>3845</v>
      </c>
      <c r="G16" s="42">
        <v>3817</v>
      </c>
      <c r="H16" s="42">
        <v>3823</v>
      </c>
      <c r="I16" s="42">
        <v>1889</v>
      </c>
      <c r="J16" s="42">
        <v>2666</v>
      </c>
      <c r="K16" s="42">
        <v>2612</v>
      </c>
      <c r="L16" s="42">
        <v>2600</v>
      </c>
      <c r="M16" s="42">
        <v>2986</v>
      </c>
      <c r="N16" s="42">
        <v>3334</v>
      </c>
      <c r="O16" s="42">
        <v>3786</v>
      </c>
      <c r="P16" s="42">
        <v>3790</v>
      </c>
      <c r="Q16" s="42">
        <v>3785</v>
      </c>
      <c r="R16" s="42">
        <v>3940</v>
      </c>
      <c r="S16" s="42">
        <v>3940</v>
      </c>
      <c r="T16" s="42"/>
      <c r="U16" s="42">
        <f>AVERAGE(D16:S16)</f>
        <v>3419.5625</v>
      </c>
      <c r="V16" s="42">
        <v>3940</v>
      </c>
      <c r="W16" s="42"/>
      <c r="X16" s="42">
        <f>U16-V16</f>
        <v>-520.4375</v>
      </c>
      <c r="Y16" s="42"/>
    </row>
    <row r="17" spans="1:81" ht="18" x14ac:dyDescent="0.25">
      <c r="A17" s="40" t="s">
        <v>65</v>
      </c>
      <c r="B17" s="40">
        <v>9755</v>
      </c>
      <c r="C17" s="47">
        <v>138316</v>
      </c>
      <c r="D17" s="42">
        <v>4284</v>
      </c>
      <c r="E17" s="42">
        <v>4238</v>
      </c>
      <c r="F17" s="42">
        <v>4148</v>
      </c>
      <c r="G17" s="42">
        <v>4144</v>
      </c>
      <c r="H17" s="42">
        <v>4108</v>
      </c>
      <c r="I17" s="42">
        <v>3493</v>
      </c>
      <c r="J17" s="42">
        <v>2875</v>
      </c>
      <c r="K17" s="42">
        <v>3267</v>
      </c>
      <c r="L17" s="42">
        <v>2721</v>
      </c>
      <c r="M17" s="42">
        <v>2721</v>
      </c>
      <c r="N17" s="42">
        <v>3512</v>
      </c>
      <c r="O17" s="42">
        <v>3586</v>
      </c>
      <c r="P17" s="42">
        <v>3648</v>
      </c>
      <c r="Q17" s="42">
        <v>3341</v>
      </c>
      <c r="R17" s="42">
        <v>3513</v>
      </c>
      <c r="S17" s="42">
        <v>3572</v>
      </c>
      <c r="T17" s="42"/>
      <c r="U17" s="42">
        <f>AVERAGE(D17:S17)</f>
        <v>3573.1875</v>
      </c>
      <c r="V17" s="42">
        <v>3893</v>
      </c>
      <c r="W17" s="42"/>
      <c r="X17" s="42">
        <f t="shared" si="1"/>
        <v>-319.8125</v>
      </c>
      <c r="Y17" s="42"/>
    </row>
    <row r="18" spans="1:81" ht="18" x14ac:dyDescent="0.25">
      <c r="A18" s="40" t="s">
        <v>74</v>
      </c>
      <c r="B18" s="40">
        <v>9658</v>
      </c>
      <c r="C18" s="47">
        <v>125822</v>
      </c>
      <c r="D18" s="42">
        <v>5460</v>
      </c>
      <c r="E18" s="42">
        <v>5486</v>
      </c>
      <c r="F18" s="42">
        <v>5308</v>
      </c>
      <c r="G18" s="42">
        <v>5608</v>
      </c>
      <c r="H18" s="42">
        <v>4946</v>
      </c>
      <c r="I18" s="42">
        <v>4614</v>
      </c>
      <c r="J18" s="42">
        <v>4935</v>
      </c>
      <c r="K18" s="42">
        <v>4892</v>
      </c>
      <c r="L18" s="42">
        <v>4868</v>
      </c>
      <c r="M18" s="42">
        <v>3999</v>
      </c>
      <c r="N18" s="42">
        <v>5086</v>
      </c>
      <c r="O18" s="42">
        <v>5694</v>
      </c>
      <c r="P18" s="42">
        <v>5279</v>
      </c>
      <c r="Q18" s="42">
        <v>4960</v>
      </c>
      <c r="R18" s="42">
        <v>4964</v>
      </c>
      <c r="S18" s="42">
        <v>4889</v>
      </c>
      <c r="T18" s="42"/>
      <c r="U18" s="42">
        <v>5100</v>
      </c>
      <c r="V18" s="42">
        <v>5500</v>
      </c>
      <c r="W18" s="42"/>
      <c r="X18" s="42">
        <f>U18-V18</f>
        <v>-400</v>
      </c>
      <c r="Y18" s="42"/>
    </row>
    <row r="19" spans="1:81" s="51" customFormat="1" ht="18" x14ac:dyDescent="0.25">
      <c r="A19" s="48" t="s">
        <v>56</v>
      </c>
      <c r="B19" s="48">
        <v>6884</v>
      </c>
      <c r="C19" s="49">
        <v>132975</v>
      </c>
      <c r="D19" s="50">
        <v>28512</v>
      </c>
      <c r="E19" s="50">
        <v>29586</v>
      </c>
      <c r="F19" s="50">
        <v>29711</v>
      </c>
      <c r="G19" s="50">
        <v>30453</v>
      </c>
      <c r="H19" s="50">
        <v>28513</v>
      </c>
      <c r="I19" s="50">
        <v>27704</v>
      </c>
      <c r="J19" s="50">
        <v>27906</v>
      </c>
      <c r="K19" s="50">
        <v>29491</v>
      </c>
      <c r="L19" s="50">
        <v>28646</v>
      </c>
      <c r="M19" s="50">
        <v>30740</v>
      </c>
      <c r="N19" s="50">
        <v>29914</v>
      </c>
      <c r="O19" s="50">
        <v>28935</v>
      </c>
      <c r="P19" s="50">
        <v>26957</v>
      </c>
      <c r="Q19" s="50">
        <v>28873</v>
      </c>
      <c r="R19" s="50">
        <v>29322</v>
      </c>
      <c r="S19" s="50">
        <v>29325</v>
      </c>
      <c r="T19" s="50"/>
      <c r="U19" s="42">
        <f>AVERAGE(D19:S19)</f>
        <v>29036.75</v>
      </c>
      <c r="V19" s="50">
        <v>30000</v>
      </c>
      <c r="W19" s="50"/>
      <c r="X19" s="50">
        <f t="shared" si="1"/>
        <v>-963.25</v>
      </c>
      <c r="Y19" s="50"/>
      <c r="Z19" s="34"/>
      <c r="AA19" s="34"/>
      <c r="AB19" s="34"/>
      <c r="AC19" s="34"/>
      <c r="AD19" s="34"/>
      <c r="AE19" s="34"/>
      <c r="AF19" s="34"/>
      <c r="AG19" s="34"/>
      <c r="AH19" s="3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</row>
    <row r="20" spans="1:81" ht="18" x14ac:dyDescent="0.25">
      <c r="A20" s="40" t="s">
        <v>57</v>
      </c>
      <c r="B20" s="40">
        <v>9687</v>
      </c>
      <c r="C20" s="47">
        <v>407025</v>
      </c>
      <c r="D20" s="42">
        <v>9271</v>
      </c>
      <c r="E20" s="42">
        <v>9327</v>
      </c>
      <c r="F20" s="42">
        <v>9140</v>
      </c>
      <c r="G20" s="42">
        <v>9519</v>
      </c>
      <c r="H20" s="42">
        <v>7294</v>
      </c>
      <c r="I20" s="42">
        <v>6879</v>
      </c>
      <c r="J20" s="42">
        <v>6934</v>
      </c>
      <c r="K20" s="42">
        <v>8084</v>
      </c>
      <c r="L20" s="42">
        <v>8792</v>
      </c>
      <c r="M20" s="42">
        <v>9947</v>
      </c>
      <c r="N20" s="42">
        <v>9808</v>
      </c>
      <c r="O20" s="42">
        <v>9764</v>
      </c>
      <c r="P20" s="42">
        <v>9629</v>
      </c>
      <c r="Q20" s="42">
        <v>9689</v>
      </c>
      <c r="R20" s="42">
        <v>9883</v>
      </c>
      <c r="S20" s="42">
        <v>9854</v>
      </c>
      <c r="T20" s="42"/>
      <c r="U20" s="42">
        <f t="shared" si="0"/>
        <v>8988.375</v>
      </c>
      <c r="V20" s="42">
        <v>8304</v>
      </c>
      <c r="W20" s="42"/>
      <c r="X20" s="42">
        <f t="shared" si="1"/>
        <v>684.375</v>
      </c>
      <c r="Y20" s="42"/>
    </row>
    <row r="21" spans="1:81" s="35" customFormat="1" ht="18" x14ac:dyDescent="0.25">
      <c r="A21" s="48" t="s">
        <v>57</v>
      </c>
      <c r="B21" s="48">
        <v>9734</v>
      </c>
      <c r="C21" s="49">
        <v>408594</v>
      </c>
      <c r="D21" s="50">
        <v>20856</v>
      </c>
      <c r="E21" s="50">
        <v>21209</v>
      </c>
      <c r="F21" s="50">
        <v>21098</v>
      </c>
      <c r="G21" s="50">
        <v>20957</v>
      </c>
      <c r="H21" s="50">
        <v>20568</v>
      </c>
      <c r="I21" s="50">
        <v>20980</v>
      </c>
      <c r="J21" s="50">
        <v>20988</v>
      </c>
      <c r="K21" s="50">
        <v>20542</v>
      </c>
      <c r="L21" s="50">
        <v>710</v>
      </c>
      <c r="M21" s="50">
        <v>15496</v>
      </c>
      <c r="N21" s="50">
        <v>20157</v>
      </c>
      <c r="O21" s="50">
        <v>20095</v>
      </c>
      <c r="P21" s="50">
        <v>20632</v>
      </c>
      <c r="Q21" s="50">
        <v>20364</v>
      </c>
      <c r="R21" s="50">
        <v>20382</v>
      </c>
      <c r="S21" s="50">
        <v>20296</v>
      </c>
      <c r="T21" s="50"/>
      <c r="U21" s="42">
        <f t="shared" si="0"/>
        <v>19083.125</v>
      </c>
      <c r="V21" s="50">
        <v>20899</v>
      </c>
      <c r="W21" s="50"/>
      <c r="X21" s="50">
        <f t="shared" si="1"/>
        <v>-1815.875</v>
      </c>
      <c r="Y21" s="50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81" s="35" customFormat="1" ht="18" x14ac:dyDescent="0.25">
      <c r="A22" s="48" t="s">
        <v>62</v>
      </c>
      <c r="B22" s="48">
        <v>9837</v>
      </c>
      <c r="C22" s="49">
        <v>310851</v>
      </c>
      <c r="D22" s="50">
        <v>3352</v>
      </c>
      <c r="E22" s="50">
        <v>2296</v>
      </c>
      <c r="F22" s="50">
        <v>3285</v>
      </c>
      <c r="G22" s="50">
        <v>3368</v>
      </c>
      <c r="H22" s="50">
        <v>3543</v>
      </c>
      <c r="I22" s="50">
        <v>3396</v>
      </c>
      <c r="J22" s="50">
        <v>3404</v>
      </c>
      <c r="K22" s="50">
        <v>3449</v>
      </c>
      <c r="L22" s="50">
        <v>3497</v>
      </c>
      <c r="M22" s="50">
        <v>2306</v>
      </c>
      <c r="N22" s="50">
        <v>2258</v>
      </c>
      <c r="O22" s="50">
        <v>2231</v>
      </c>
      <c r="P22" s="50">
        <v>2282</v>
      </c>
      <c r="Q22" s="50">
        <v>2214</v>
      </c>
      <c r="R22" s="50">
        <v>2246</v>
      </c>
      <c r="S22" s="50">
        <v>2256</v>
      </c>
      <c r="T22" s="50"/>
      <c r="U22" s="42">
        <f t="shared" si="0"/>
        <v>2836.4375</v>
      </c>
      <c r="V22" s="50">
        <v>3266</v>
      </c>
      <c r="W22" s="50"/>
      <c r="X22" s="50">
        <f t="shared" ref="X22:X28" si="2">U22-V22</f>
        <v>-429.5625</v>
      </c>
      <c r="Y22" s="50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81" s="35" customFormat="1" ht="18" x14ac:dyDescent="0.25">
      <c r="A23" s="48" t="s">
        <v>58</v>
      </c>
      <c r="B23" s="48">
        <v>6210</v>
      </c>
      <c r="C23" s="49">
        <v>138785</v>
      </c>
      <c r="D23" s="50">
        <v>4930</v>
      </c>
      <c r="E23" s="50">
        <v>5331</v>
      </c>
      <c r="F23" s="50">
        <v>3688</v>
      </c>
      <c r="G23" s="50">
        <v>6272</v>
      </c>
      <c r="H23" s="50">
        <v>6241</v>
      </c>
      <c r="I23" s="50">
        <v>6230</v>
      </c>
      <c r="J23" s="50">
        <v>3691</v>
      </c>
      <c r="K23" s="50">
        <v>6171</v>
      </c>
      <c r="L23" s="50">
        <v>6187</v>
      </c>
      <c r="M23" s="50">
        <v>5991</v>
      </c>
      <c r="N23" s="50">
        <v>6009</v>
      </c>
      <c r="O23" s="50">
        <v>6457</v>
      </c>
      <c r="P23" s="50">
        <v>6321</v>
      </c>
      <c r="Q23" s="50">
        <v>6430</v>
      </c>
      <c r="R23" s="50">
        <v>6460</v>
      </c>
      <c r="S23" s="50">
        <v>6282</v>
      </c>
      <c r="T23" s="50"/>
      <c r="U23" s="42">
        <f t="shared" si="0"/>
        <v>5793.1875</v>
      </c>
      <c r="V23" s="50">
        <v>5190</v>
      </c>
      <c r="W23" s="50"/>
      <c r="X23" s="50">
        <f t="shared" si="2"/>
        <v>603.1875</v>
      </c>
      <c r="Y23" s="50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81" s="35" customFormat="1" ht="18" x14ac:dyDescent="0.25">
      <c r="A24" s="48" t="s">
        <v>59</v>
      </c>
      <c r="B24" s="48">
        <v>6633</v>
      </c>
      <c r="C24" s="49">
        <v>128839</v>
      </c>
      <c r="D24" s="50">
        <v>21617</v>
      </c>
      <c r="E24" s="50">
        <v>20650</v>
      </c>
      <c r="F24" s="50">
        <v>20706</v>
      </c>
      <c r="G24" s="50">
        <v>20129</v>
      </c>
      <c r="H24" s="50">
        <v>19185</v>
      </c>
      <c r="I24" s="50">
        <v>18949</v>
      </c>
      <c r="J24" s="50">
        <v>19189</v>
      </c>
      <c r="K24" s="50">
        <v>18780</v>
      </c>
      <c r="L24" s="50">
        <v>16518</v>
      </c>
      <c r="M24" s="50">
        <v>18449</v>
      </c>
      <c r="N24" s="50">
        <v>17916</v>
      </c>
      <c r="O24" s="50">
        <v>18051</v>
      </c>
      <c r="P24" s="50">
        <v>16591</v>
      </c>
      <c r="Q24" s="50">
        <v>15866</v>
      </c>
      <c r="R24" s="50">
        <v>16643</v>
      </c>
      <c r="S24" s="50">
        <v>16230</v>
      </c>
      <c r="T24" s="50"/>
      <c r="U24" s="42">
        <f t="shared" si="0"/>
        <v>18466.8125</v>
      </c>
      <c r="V24" s="50">
        <v>19901</v>
      </c>
      <c r="W24" s="50"/>
      <c r="X24" s="50">
        <f t="shared" si="2"/>
        <v>-1434.1875</v>
      </c>
      <c r="Y24" s="50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81" s="35" customFormat="1" ht="18" x14ac:dyDescent="0.25">
      <c r="A25" s="48" t="s">
        <v>66</v>
      </c>
      <c r="B25" s="48">
        <v>9696</v>
      </c>
      <c r="C25" s="49">
        <v>690252</v>
      </c>
      <c r="D25" s="50">
        <v>3872</v>
      </c>
      <c r="E25" s="50">
        <v>3823</v>
      </c>
      <c r="F25" s="50">
        <v>3694</v>
      </c>
      <c r="G25" s="50">
        <v>3306</v>
      </c>
      <c r="H25" s="50">
        <v>3168</v>
      </c>
      <c r="I25" s="50">
        <v>2871</v>
      </c>
      <c r="J25" s="50">
        <v>2727</v>
      </c>
      <c r="K25" s="50">
        <v>2757</v>
      </c>
      <c r="L25" s="50">
        <v>2824</v>
      </c>
      <c r="M25" s="50">
        <v>2794</v>
      </c>
      <c r="N25" s="50">
        <v>1000</v>
      </c>
      <c r="O25" s="50">
        <v>1118</v>
      </c>
      <c r="P25" s="50">
        <v>2146</v>
      </c>
      <c r="Q25" s="50">
        <v>2597</v>
      </c>
      <c r="R25" s="50">
        <v>2665</v>
      </c>
      <c r="S25" s="50">
        <v>2550</v>
      </c>
      <c r="T25" s="50"/>
      <c r="U25" s="42">
        <f>AVERAGE(D25:S25)</f>
        <v>2744.5</v>
      </c>
      <c r="V25" s="50">
        <v>3291</v>
      </c>
      <c r="W25" s="50"/>
      <c r="X25" s="50">
        <f t="shared" si="2"/>
        <v>-546.5</v>
      </c>
      <c r="Y25" s="50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81" s="35" customFormat="1" ht="18" x14ac:dyDescent="0.25">
      <c r="A26" s="48" t="s">
        <v>63</v>
      </c>
      <c r="B26" s="48">
        <v>9856</v>
      </c>
      <c r="C26" s="49">
        <v>452566</v>
      </c>
      <c r="D26" s="50">
        <v>14965</v>
      </c>
      <c r="E26" s="50">
        <v>14676</v>
      </c>
      <c r="F26" s="50">
        <v>15330</v>
      </c>
      <c r="G26" s="50">
        <v>15716</v>
      </c>
      <c r="H26" s="50">
        <v>15881</v>
      </c>
      <c r="I26" s="50">
        <v>13747</v>
      </c>
      <c r="J26" s="50">
        <v>15269</v>
      </c>
      <c r="K26" s="50">
        <v>14810</v>
      </c>
      <c r="L26" s="50">
        <v>15065</v>
      </c>
      <c r="M26" s="50">
        <v>15078</v>
      </c>
      <c r="N26" s="50">
        <v>14135</v>
      </c>
      <c r="O26" s="50">
        <v>14732</v>
      </c>
      <c r="P26" s="50">
        <v>14722</v>
      </c>
      <c r="Q26" s="50">
        <v>14747</v>
      </c>
      <c r="R26" s="50">
        <v>14230</v>
      </c>
      <c r="S26" s="50">
        <v>14230</v>
      </c>
      <c r="T26" s="50"/>
      <c r="U26" s="42">
        <f t="shared" si="0"/>
        <v>14833.3125</v>
      </c>
      <c r="V26" s="50">
        <v>14230</v>
      </c>
      <c r="W26" s="50"/>
      <c r="X26" s="50">
        <f t="shared" si="2"/>
        <v>603.3125</v>
      </c>
      <c r="Y26" s="50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81" s="35" customFormat="1" ht="18" x14ac:dyDescent="0.25">
      <c r="A27" s="48" t="s">
        <v>67</v>
      </c>
      <c r="B27" s="48">
        <v>9696</v>
      </c>
      <c r="C27" s="49">
        <v>692844</v>
      </c>
      <c r="D27" s="50">
        <v>4804</v>
      </c>
      <c r="E27" s="50">
        <v>4744</v>
      </c>
      <c r="F27" s="50">
        <v>4584</v>
      </c>
      <c r="G27" s="50">
        <v>4103</v>
      </c>
      <c r="H27" s="50">
        <v>3932</v>
      </c>
      <c r="I27" s="50">
        <v>3564</v>
      </c>
      <c r="J27" s="50">
        <v>3385</v>
      </c>
      <c r="K27" s="50">
        <v>3422</v>
      </c>
      <c r="L27" s="50">
        <v>3506</v>
      </c>
      <c r="M27" s="50">
        <v>3469</v>
      </c>
      <c r="N27" s="50">
        <v>1242</v>
      </c>
      <c r="O27" s="50">
        <v>1389</v>
      </c>
      <c r="P27" s="50">
        <v>2665</v>
      </c>
      <c r="Q27" s="50">
        <v>3223</v>
      </c>
      <c r="R27" s="50">
        <v>3309</v>
      </c>
      <c r="S27" s="50">
        <v>3165</v>
      </c>
      <c r="T27" s="50"/>
      <c r="U27" s="42">
        <f>AVERAGE(D27:S27)</f>
        <v>3406.625</v>
      </c>
      <c r="V27" s="50">
        <v>4084</v>
      </c>
      <c r="W27" s="50"/>
      <c r="X27" s="50">
        <f t="shared" si="2"/>
        <v>-677.375</v>
      </c>
      <c r="Y27" s="50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81" s="35" customFormat="1" ht="18" x14ac:dyDescent="0.25">
      <c r="A28" s="48" t="s">
        <v>60</v>
      </c>
      <c r="B28" s="48">
        <v>5155</v>
      </c>
      <c r="C28" s="49">
        <v>138628</v>
      </c>
      <c r="D28" s="50">
        <v>8692</v>
      </c>
      <c r="E28" s="50">
        <v>10272</v>
      </c>
      <c r="F28" s="50">
        <v>11440</v>
      </c>
      <c r="G28" s="50">
        <v>11570</v>
      </c>
      <c r="H28" s="50">
        <v>11163</v>
      </c>
      <c r="I28" s="50">
        <v>11155</v>
      </c>
      <c r="J28" s="50">
        <v>10270</v>
      </c>
      <c r="K28" s="50">
        <v>9993</v>
      </c>
      <c r="L28" s="50">
        <v>9911</v>
      </c>
      <c r="M28" s="50">
        <v>9589</v>
      </c>
      <c r="N28" s="50">
        <v>10537</v>
      </c>
      <c r="O28" s="50">
        <v>9792</v>
      </c>
      <c r="P28" s="50">
        <v>9670</v>
      </c>
      <c r="Q28" s="50">
        <v>10034</v>
      </c>
      <c r="R28" s="50">
        <v>9761</v>
      </c>
      <c r="S28" s="50">
        <v>8685</v>
      </c>
      <c r="T28" s="50"/>
      <c r="U28" s="42">
        <f t="shared" si="0"/>
        <v>10158.375</v>
      </c>
      <c r="V28" s="50">
        <v>10579</v>
      </c>
      <c r="W28" s="50"/>
      <c r="X28" s="50">
        <f t="shared" si="2"/>
        <v>-420.625</v>
      </c>
      <c r="Y28" s="50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81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81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>
        <f>SUM(U10:U28)</f>
        <v>201162.3125</v>
      </c>
      <c r="V30" s="42">
        <f>SUM(V10:V28)</f>
        <v>208440</v>
      </c>
      <c r="W30" s="42"/>
      <c r="X30" s="40"/>
      <c r="Y30" s="42"/>
    </row>
    <row r="31" spans="1:81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0"/>
      <c r="Y31" s="42"/>
    </row>
    <row r="32" spans="1:81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 t="s">
        <v>49</v>
      </c>
      <c r="V32" s="42" t="s">
        <v>48</v>
      </c>
      <c r="W32" s="42"/>
      <c r="X32" s="50">
        <f>U30-V30</f>
        <v>-7277.6875</v>
      </c>
      <c r="Y32" s="42"/>
    </row>
    <row r="33" spans="1:7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50"/>
      <c r="Y33" s="42"/>
    </row>
    <row r="34" spans="1:75" ht="18" x14ac:dyDescent="0.25">
      <c r="A34" s="39" t="s">
        <v>69</v>
      </c>
      <c r="B34" s="40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50"/>
      <c r="Y34" s="42"/>
    </row>
    <row r="35" spans="1:75" ht="18" x14ac:dyDescent="0.25">
      <c r="A35" s="40" t="s">
        <v>44</v>
      </c>
      <c r="B35" s="40" t="s">
        <v>44</v>
      </c>
      <c r="C35" s="47" t="s">
        <v>44</v>
      </c>
      <c r="D35" s="42" t="s">
        <v>44</v>
      </c>
      <c r="E35" s="42" t="s">
        <v>44</v>
      </c>
      <c r="F35" s="42"/>
      <c r="G35" s="42"/>
      <c r="H35" s="42" t="s">
        <v>44</v>
      </c>
      <c r="I35" s="42" t="s">
        <v>44</v>
      </c>
      <c r="J35" s="42" t="s">
        <v>44</v>
      </c>
      <c r="K35" s="42" t="s">
        <v>44</v>
      </c>
      <c r="L35" s="42" t="s">
        <v>44</v>
      </c>
      <c r="M35" s="42" t="s">
        <v>44</v>
      </c>
      <c r="N35" s="42" t="s">
        <v>44</v>
      </c>
      <c r="O35" s="42" t="s">
        <v>44</v>
      </c>
      <c r="P35" s="42" t="s">
        <v>44</v>
      </c>
      <c r="Q35" s="42" t="s">
        <v>44</v>
      </c>
      <c r="R35" s="42" t="s">
        <v>44</v>
      </c>
      <c r="S35" s="42" t="s">
        <v>44</v>
      </c>
      <c r="T35" s="42" t="s">
        <v>44</v>
      </c>
      <c r="U35" s="42" t="s">
        <v>44</v>
      </c>
      <c r="V35" s="42" t="s">
        <v>44</v>
      </c>
      <c r="W35" s="42" t="s">
        <v>44</v>
      </c>
      <c r="X35" s="42" t="s">
        <v>44</v>
      </c>
      <c r="Y35" s="42" t="s">
        <v>44</v>
      </c>
    </row>
    <row r="36" spans="1:75" ht="18" x14ac:dyDescent="0.25">
      <c r="A36" s="40" t="s">
        <v>50</v>
      </c>
      <c r="B36" s="40">
        <v>9603</v>
      </c>
      <c r="C36" s="47">
        <v>687257</v>
      </c>
      <c r="D36" s="42">
        <v>38621</v>
      </c>
      <c r="E36" s="42">
        <v>38123</v>
      </c>
      <c r="F36" s="42">
        <v>37749</v>
      </c>
      <c r="G36" s="42">
        <v>38151</v>
      </c>
      <c r="H36" s="42">
        <v>37799</v>
      </c>
      <c r="I36" s="42">
        <v>37779</v>
      </c>
      <c r="J36" s="42">
        <v>37458</v>
      </c>
      <c r="K36" s="42">
        <v>37272</v>
      </c>
      <c r="L36" s="42">
        <v>36890</v>
      </c>
      <c r="M36" s="42">
        <v>37509</v>
      </c>
      <c r="N36" s="42">
        <v>37211</v>
      </c>
      <c r="O36" s="42">
        <v>37125</v>
      </c>
      <c r="P36" s="42">
        <v>37175</v>
      </c>
      <c r="Q36" s="42">
        <v>37012</v>
      </c>
      <c r="R36" s="42">
        <v>37105</v>
      </c>
      <c r="S36" s="42">
        <v>36915</v>
      </c>
      <c r="T36" s="42"/>
      <c r="U36" s="42">
        <f>AVERAGE(D36:S36)</f>
        <v>37493.375</v>
      </c>
      <c r="V36" s="42">
        <v>37889</v>
      </c>
      <c r="W36" s="42"/>
      <c r="X36" s="42">
        <f>U36-V36</f>
        <v>-395.625</v>
      </c>
      <c r="Y36" s="46" t="s">
        <v>70</v>
      </c>
    </row>
    <row r="37" spans="1:75" s="51" customFormat="1" ht="18" x14ac:dyDescent="0.25">
      <c r="A37" s="48" t="s">
        <v>53</v>
      </c>
      <c r="B37" s="48">
        <v>9842</v>
      </c>
      <c r="C37" s="49">
        <v>377169</v>
      </c>
      <c r="D37" s="50">
        <v>9467</v>
      </c>
      <c r="E37" s="50">
        <v>11527</v>
      </c>
      <c r="F37" s="50">
        <v>12711</v>
      </c>
      <c r="G37" s="50">
        <v>13810</v>
      </c>
      <c r="H37" s="50">
        <v>14695</v>
      </c>
      <c r="I37" s="50">
        <v>14070</v>
      </c>
      <c r="J37" s="50">
        <v>13442</v>
      </c>
      <c r="K37" s="50">
        <v>14016</v>
      </c>
      <c r="L37" s="50">
        <v>14073</v>
      </c>
      <c r="M37" s="50">
        <v>14060</v>
      </c>
      <c r="N37" s="50">
        <v>14049</v>
      </c>
      <c r="O37" s="50">
        <v>14042</v>
      </c>
      <c r="P37" s="50">
        <v>1837</v>
      </c>
      <c r="Q37" s="50">
        <v>0</v>
      </c>
      <c r="R37" s="50">
        <v>0</v>
      </c>
      <c r="S37" s="50">
        <v>1674</v>
      </c>
      <c r="T37" s="50"/>
      <c r="U37" s="50">
        <f>AVERAGE(D37:S37)</f>
        <v>10217.0625</v>
      </c>
      <c r="V37" s="50">
        <v>13266</v>
      </c>
      <c r="W37" s="50"/>
      <c r="X37" s="50">
        <f>U37-V37</f>
        <v>-3048.9375</v>
      </c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ht="18" x14ac:dyDescent="0.25">
      <c r="U38" s="42">
        <f>SUM(U36:U37)</f>
        <v>47710.4375</v>
      </c>
      <c r="V38" s="42">
        <f>SUM(V36:V37)</f>
        <v>51155</v>
      </c>
    </row>
    <row r="40" spans="1:75" ht="18" x14ac:dyDescent="0.25">
      <c r="U40" s="42" t="s">
        <v>49</v>
      </c>
      <c r="V40" s="42" t="s">
        <v>48</v>
      </c>
      <c r="W40" s="42"/>
      <c r="X40" s="50">
        <f>U38-V38</f>
        <v>-3444.5625</v>
      </c>
    </row>
  </sheetData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16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17</v>
      </c>
    </row>
    <row r="9" spans="1:34" x14ac:dyDescent="0.2">
      <c r="N9" s="10"/>
      <c r="O9" s="10"/>
    </row>
    <row r="10" spans="1:34" x14ac:dyDescent="0.2">
      <c r="A10" s="24" t="s">
        <v>2</v>
      </c>
      <c r="B10" s="10" t="e">
        <f>#REF!</f>
        <v>#REF!</v>
      </c>
      <c r="C10" s="10" t="e">
        <f>#REF!</f>
        <v>#REF!</v>
      </c>
      <c r="D10" s="10" t="e">
        <f>#REF!</f>
        <v>#REF!</v>
      </c>
      <c r="E10" s="10" t="e">
        <f>#REF!</f>
        <v>#REF!</v>
      </c>
      <c r="F10" s="10" t="e">
        <f>#REF!</f>
        <v>#REF!</v>
      </c>
      <c r="G10" s="10" t="e">
        <f>#REF!</f>
        <v>#REF!</v>
      </c>
      <c r="H10" s="10" t="e">
        <f>#REF!</f>
        <v>#REF!</v>
      </c>
      <c r="I10" s="10" t="e">
        <f>#REF!</f>
        <v>#REF!</v>
      </c>
      <c r="J10" s="10" t="e">
        <f>#REF!</f>
        <v>#REF!</v>
      </c>
      <c r="K10" s="10" t="e">
        <f>#REF!</f>
        <v>#REF!</v>
      </c>
      <c r="L10" s="10" t="e">
        <f>#REF!</f>
        <v>#REF!</v>
      </c>
      <c r="M10" s="10" t="e">
        <f>#REF!</f>
        <v>#REF!</v>
      </c>
      <c r="N10" s="10" t="e">
        <f>#REF!</f>
        <v>#REF!</v>
      </c>
      <c r="O10" s="10" t="e">
        <f>#REF!</f>
        <v>#REF!</v>
      </c>
      <c r="P10" s="10" t="e">
        <f>#REF!</f>
        <v>#REF!</v>
      </c>
      <c r="Q10" s="10" t="e">
        <f>#REF!</f>
        <v>#REF!</v>
      </c>
      <c r="R10" s="10" t="e">
        <f>#REF!</f>
        <v>#REF!</v>
      </c>
      <c r="S10" s="10" t="e">
        <f>#REF!</f>
        <v>#REF!</v>
      </c>
      <c r="T10" s="10" t="e">
        <f>#REF!</f>
        <v>#REF!</v>
      </c>
      <c r="U10" s="10" t="e">
        <f>#REF!</f>
        <v>#REF!</v>
      </c>
      <c r="V10" s="10" t="e">
        <f>#REF!</f>
        <v>#REF!</v>
      </c>
      <c r="W10" s="10" t="e">
        <f>#REF!</f>
        <v>#REF!</v>
      </c>
      <c r="X10" s="10" t="e">
        <f>#REF!</f>
        <v>#REF!</v>
      </c>
      <c r="Y10" s="10" t="e">
        <f>#REF!</f>
        <v>#REF!</v>
      </c>
      <c r="Z10" s="10" t="e">
        <f>#REF!</f>
        <v>#REF!</v>
      </c>
      <c r="AA10" s="10" t="e">
        <f>#REF!</f>
        <v>#REF!</v>
      </c>
      <c r="AB10" s="10" t="e">
        <f>#REF!</f>
        <v>#REF!</v>
      </c>
      <c r="AC10" s="10" t="e">
        <f>#REF!</f>
        <v>#REF!</v>
      </c>
      <c r="AD10" s="10" t="e">
        <f>#REF!</f>
        <v>#REF!</v>
      </c>
      <c r="AE10" s="10" t="e">
        <f>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39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#REF!</f>
        <v>#REF!</v>
      </c>
      <c r="AD12" s="32" t="e">
        <f>#REF!</f>
        <v>#REF!</v>
      </c>
      <c r="AE12" s="32" t="e">
        <f>#REF!</f>
        <v>#REF!</v>
      </c>
    </row>
    <row r="13" spans="1:34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14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15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11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21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3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9</v>
      </c>
      <c r="B30" s="14"/>
    </row>
    <row r="31" spans="1:34" x14ac:dyDescent="0.2">
      <c r="A31" s="21"/>
      <c r="B31" s="22"/>
    </row>
    <row r="32" spans="1:34" x14ac:dyDescent="0.2">
      <c r="A32" s="15" t="s">
        <v>7</v>
      </c>
      <c r="B32" s="20">
        <v>1100000</v>
      </c>
    </row>
    <row r="33" spans="1:12" x14ac:dyDescent="0.2">
      <c r="A33" s="15" t="s">
        <v>10</v>
      </c>
      <c r="B33" s="16" t="e">
        <f>AH20</f>
        <v>#REF!</v>
      </c>
    </row>
    <row r="34" spans="1:12" x14ac:dyDescent="0.2">
      <c r="A34" s="15" t="s">
        <v>3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8</v>
      </c>
      <c r="B36" s="19" t="e">
        <f>B32-B33-B34</f>
        <v>#REF!</v>
      </c>
    </row>
    <row r="37" spans="1:12" x14ac:dyDescent="0.2">
      <c r="A37" s="23" t="s">
        <v>18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12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13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14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15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11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19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#REF!</f>
        <v>#REF!</v>
      </c>
      <c r="L48" s="10">
        <f>L46</f>
        <v>0</v>
      </c>
    </row>
    <row r="49" spans="1:13" x14ac:dyDescent="0.2">
      <c r="A49" s="25" t="s">
        <v>13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14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15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11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20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#REF!</f>
        <v>#REF!</v>
      </c>
      <c r="L53" s="10">
        <f>L51</f>
        <v>0</v>
      </c>
    </row>
    <row r="54" spans="1:13" x14ac:dyDescent="0.2">
      <c r="A54" s="25" t="s">
        <v>13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14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15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11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21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20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#REF!</f>
        <v>#REF!</v>
      </c>
      <c r="L59" s="10" t="e">
        <f>#REF!</f>
        <v>#REF!</v>
      </c>
      <c r="M59" s="10">
        <f>M57</f>
        <v>0</v>
      </c>
    </row>
    <row r="60" spans="1:13" x14ac:dyDescent="0.2">
      <c r="A60" s="25" t="s">
        <v>13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14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15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11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21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22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20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#REF!</f>
        <v>#REF!</v>
      </c>
      <c r="L68" s="10" t="e">
        <f>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13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14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15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11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21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22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23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13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14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15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11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21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22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23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13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14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15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11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21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22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24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13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14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15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11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21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22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24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#REF!+#REF!+#REF!</f>
        <v>#REF!</v>
      </c>
      <c r="P96" s="31" t="e">
        <f>#REF!</f>
        <v>#REF!</v>
      </c>
      <c r="Q96" s="31" t="e">
        <f>#REF!</f>
        <v>#REF!</v>
      </c>
    </row>
    <row r="97" spans="1:34" x14ac:dyDescent="0.2">
      <c r="A97" s="25" t="s">
        <v>13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14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15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11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21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22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25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#REF!</f>
        <v>#REF!</v>
      </c>
      <c r="Q103" s="31" t="e">
        <f>#REF!</f>
        <v>#REF!</v>
      </c>
    </row>
    <row r="104" spans="1:34" x14ac:dyDescent="0.2">
      <c r="A104" s="25" t="s">
        <v>13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14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15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11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21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22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26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14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15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11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21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22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27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#REF!</f>
        <v>#REF!</v>
      </c>
      <c r="R118" s="32" t="e">
        <f>#REF!</f>
        <v>#REF!</v>
      </c>
      <c r="S118" s="32" t="e">
        <f>#REF!</f>
        <v>#REF!</v>
      </c>
    </row>
    <row r="119" spans="1:20" x14ac:dyDescent="0.2">
      <c r="A119" s="25" t="s">
        <v>13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14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15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11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21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22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28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#REF!</f>
        <v>#REF!</v>
      </c>
      <c r="S125" s="32" t="e">
        <f>#REF!</f>
        <v>#REF!</v>
      </c>
      <c r="T125" s="32" t="e">
        <f>#REF!</f>
        <v>#REF!</v>
      </c>
    </row>
    <row r="126" spans="1:20" x14ac:dyDescent="0.2">
      <c r="A126" s="25" t="s">
        <v>13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14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15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11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21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22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29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#REF!</f>
        <v>#REF!</v>
      </c>
      <c r="S133" s="32" t="e">
        <f>#REF!</f>
        <v>#REF!</v>
      </c>
      <c r="T133" s="32" t="e">
        <f>#REF!</f>
        <v>#REF!</v>
      </c>
    </row>
    <row r="134" spans="1:34" x14ac:dyDescent="0.2">
      <c r="A134" s="25" t="s">
        <v>13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14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15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11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21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22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30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#REF!</f>
        <v>#REF!</v>
      </c>
      <c r="T141" s="32" t="e">
        <f>#REF!</f>
        <v>#REF!</v>
      </c>
      <c r="U141" s="32" t="e">
        <f>#REF!</f>
        <v>#REF!</v>
      </c>
      <c r="V141" s="32" t="e">
        <f>#REF!</f>
        <v>#REF!</v>
      </c>
      <c r="W141" s="32" t="e">
        <f>#REF!</f>
        <v>#REF!</v>
      </c>
    </row>
    <row r="142" spans="1:34" x14ac:dyDescent="0.2">
      <c r="A142" s="25" t="s">
        <v>13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14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15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11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21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22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31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#REF!</f>
        <v>#REF!</v>
      </c>
      <c r="V149" s="32" t="e">
        <f>#REF!</f>
        <v>#REF!</v>
      </c>
      <c r="W149" s="32" t="e">
        <f>#REF!</f>
        <v>#REF!</v>
      </c>
    </row>
    <row r="150" spans="1:34" x14ac:dyDescent="0.2">
      <c r="A150" s="25" t="s">
        <v>13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14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15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11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21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22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32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#REF!</f>
        <v>#REF!</v>
      </c>
      <c r="V157" s="32" t="e">
        <f>#REF!</f>
        <v>#REF!</v>
      </c>
      <c r="W157" s="32" t="e">
        <f>#REF!</f>
        <v>#REF!</v>
      </c>
    </row>
    <row r="158" spans="1:34" x14ac:dyDescent="0.2">
      <c r="A158" s="25" t="s">
        <v>13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14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15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11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21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22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33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#REF!</f>
        <v>#REF!</v>
      </c>
      <c r="W165" s="32" t="e">
        <f>#REF!</f>
        <v>#REF!</v>
      </c>
      <c r="X165" s="32" t="e">
        <f>#REF!</f>
        <v>#REF!</v>
      </c>
    </row>
    <row r="166" spans="1:34" x14ac:dyDescent="0.2">
      <c r="A166" s="25" t="s">
        <v>13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14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15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11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21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22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34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#REF!</f>
        <v>#REF!</v>
      </c>
      <c r="X173" s="32" t="e">
        <f>#REF!</f>
        <v>#REF!</v>
      </c>
      <c r="Y173" s="32" t="e">
        <f>#REF!</f>
        <v>#REF!</v>
      </c>
    </row>
    <row r="174" spans="1:34" x14ac:dyDescent="0.2">
      <c r="A174" s="25" t="s">
        <v>13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14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15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11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21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22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35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#REF!</f>
        <v>#REF!</v>
      </c>
      <c r="Y181" s="32" t="e">
        <f>#REF!</f>
        <v>#REF!</v>
      </c>
    </row>
    <row r="182" spans="1:34" x14ac:dyDescent="0.2">
      <c r="A182" s="25" t="s">
        <v>13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14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15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11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21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22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36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#REF!</f>
        <v>#REF!</v>
      </c>
      <c r="Y189" s="32" t="e">
        <f>#REF!</f>
        <v>#REF!</v>
      </c>
    </row>
    <row r="190" spans="1:34" x14ac:dyDescent="0.2">
      <c r="A190" s="25" t="s">
        <v>13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14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15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11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21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22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37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#REF!</f>
        <v>#REF!</v>
      </c>
      <c r="Y197" s="32" t="e">
        <f>#REF!</f>
        <v>#REF!</v>
      </c>
      <c r="Z197" s="32" t="e">
        <f>#REF!</f>
        <v>#REF!</v>
      </c>
      <c r="AA197" s="32" t="e">
        <f>#REF!</f>
        <v>#REF!</v>
      </c>
      <c r="AB197" s="32" t="e">
        <f>#REF!</f>
        <v>#REF!</v>
      </c>
      <c r="AC197" s="32" t="e">
        <f>#REF!</f>
        <v>#REF!</v>
      </c>
      <c r="AD197" s="32" t="e">
        <f>#REF!</f>
        <v>#REF!</v>
      </c>
    </row>
    <row r="198" spans="1:34" x14ac:dyDescent="0.2">
      <c r="A198" s="25" t="s">
        <v>13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14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15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11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21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2</v>
      </c>
      <c r="B204" s="10" t="e">
        <f>#REF!</f>
        <v>#REF!</v>
      </c>
      <c r="C204" s="10" t="e">
        <f>#REF!</f>
        <v>#REF!</v>
      </c>
      <c r="D204" s="10" t="e">
        <f>#REF!</f>
        <v>#REF!</v>
      </c>
      <c r="E204" s="10" t="e">
        <f>#REF!</f>
        <v>#REF!</v>
      </c>
      <c r="F204" s="10" t="e">
        <f>#REF!</f>
        <v>#REF!</v>
      </c>
      <c r="G204" s="10" t="e">
        <f>#REF!</f>
        <v>#REF!</v>
      </c>
      <c r="H204" s="10" t="e">
        <f>#REF!</f>
        <v>#REF!</v>
      </c>
      <c r="I204" s="10" t="e">
        <f>#REF!</f>
        <v>#REF!</v>
      </c>
      <c r="J204" s="10" t="e">
        <f>#REF!</f>
        <v>#REF!</v>
      </c>
      <c r="K204" s="10" t="e">
        <f>#REF!</f>
        <v>#REF!</v>
      </c>
      <c r="L204" s="10" t="e">
        <f>#REF!</f>
        <v>#REF!</v>
      </c>
      <c r="M204" s="10" t="e">
        <f>#REF!</f>
        <v>#REF!</v>
      </c>
      <c r="N204" s="10" t="e">
        <f>#REF!</f>
        <v>#REF!</v>
      </c>
      <c r="O204" s="10" t="e">
        <f>#REF!</f>
        <v>#REF!</v>
      </c>
      <c r="P204" s="10" t="e">
        <f>#REF!</f>
        <v>#REF!</v>
      </c>
      <c r="Q204" s="10" t="e">
        <f>#REF!</f>
        <v>#REF!</v>
      </c>
      <c r="R204" s="10" t="e">
        <f>#REF!</f>
        <v>#REF!</v>
      </c>
      <c r="S204" s="10" t="e">
        <f>#REF!</f>
        <v>#REF!</v>
      </c>
      <c r="T204" s="10" t="e">
        <f>#REF!</f>
        <v>#REF!</v>
      </c>
      <c r="U204" s="10" t="e">
        <f>#REF!</f>
        <v>#REF!</v>
      </c>
      <c r="V204" s="10" t="e">
        <f>#REF!</f>
        <v>#REF!</v>
      </c>
      <c r="W204" s="10" t="e">
        <f>#REF!</f>
        <v>#REF!</v>
      </c>
      <c r="X204" s="10" t="e">
        <f>#REF!</f>
        <v>#REF!</v>
      </c>
      <c r="Y204" s="10" t="e">
        <f>#REF!</f>
        <v>#REF!</v>
      </c>
      <c r="Z204" s="10" t="e">
        <f>#REF!</f>
        <v>#REF!</v>
      </c>
      <c r="AA204" s="10" t="e">
        <f>#REF!</f>
        <v>#REF!</v>
      </c>
      <c r="AB204" s="10" t="e">
        <f>#REF!</f>
        <v>#REF!</v>
      </c>
      <c r="AC204" s="10" t="e">
        <f>#REF!</f>
        <v>#REF!</v>
      </c>
      <c r="AD204" s="10" t="e">
        <f>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38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#REF!</f>
        <v>#REF!</v>
      </c>
      <c r="AD206" s="32" t="e">
        <f>#REF!</f>
        <v>#REF!</v>
      </c>
    </row>
    <row r="207" spans="1:34" x14ac:dyDescent="0.2">
      <c r="A207" s="25" t="s">
        <v>13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14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15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11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21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22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4</v>
      </c>
    </row>
    <row r="2" spans="1:11" x14ac:dyDescent="0.2">
      <c r="A2" s="2"/>
    </row>
    <row r="3" spans="1:11" x14ac:dyDescent="0.2">
      <c r="A3" s="2" t="s">
        <v>43</v>
      </c>
    </row>
    <row r="4" spans="1:11" x14ac:dyDescent="0.2">
      <c r="A4" s="2"/>
    </row>
    <row r="5" spans="1:11" x14ac:dyDescent="0.2">
      <c r="A5" s="8" t="e">
        <f>#REF!</f>
        <v>#REF!</v>
      </c>
    </row>
    <row r="8" spans="1:11" x14ac:dyDescent="0.2">
      <c r="H8"/>
    </row>
    <row r="9" spans="1:11" x14ac:dyDescent="0.2">
      <c r="C9" s="52" t="s">
        <v>6</v>
      </c>
      <c r="D9" s="52"/>
      <c r="E9" s="36"/>
      <c r="G9" s="53" t="s">
        <v>42</v>
      </c>
      <c r="H9" s="53"/>
      <c r="J9" s="52" t="s">
        <v>3</v>
      </c>
      <c r="K9" s="52"/>
    </row>
    <row r="10" spans="1:11" x14ac:dyDescent="0.2">
      <c r="A10" t="s">
        <v>5</v>
      </c>
      <c r="C10" s="10" t="s">
        <v>40</v>
      </c>
      <c r="D10" s="10" t="s">
        <v>41</v>
      </c>
      <c r="E10" s="10" t="s">
        <v>1</v>
      </c>
      <c r="G10" s="10" t="s">
        <v>40</v>
      </c>
      <c r="H10" s="10" t="s">
        <v>41</v>
      </c>
      <c r="J10" s="10" t="s">
        <v>40</v>
      </c>
      <c r="K10" s="10" t="s">
        <v>41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Supply Analysis</vt:lpstr>
      <vt:lpstr>Unify Recon</vt:lpstr>
      <vt:lpstr>Tufco</vt:lpstr>
      <vt:lpstr>'Supply Analysis'!Print_Area</vt:lpstr>
      <vt:lpstr>'Unify Recon'!Print_Area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2001-04-09T18:43:42Z</cp:lastPrinted>
  <dcterms:created xsi:type="dcterms:W3CDTF">1999-06-01T17:50:38Z</dcterms:created>
  <dcterms:modified xsi:type="dcterms:W3CDTF">2014-09-03T13:43:57Z</dcterms:modified>
</cp:coreProperties>
</file>