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180" windowHeight="883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K6" i="1" s="1"/>
  <c r="H6" i="1"/>
  <c r="I6" i="1"/>
  <c r="L6" i="1"/>
  <c r="M6" i="1"/>
  <c r="N6" i="1"/>
  <c r="Q6" i="1"/>
  <c r="Q15" i="1" s="1"/>
  <c r="E8" i="1"/>
  <c r="H8" i="1"/>
  <c r="I8" i="1"/>
  <c r="K8" i="1"/>
  <c r="N8" i="1"/>
  <c r="Q8" i="1"/>
  <c r="X8" i="1"/>
  <c r="A9" i="1"/>
  <c r="E9" i="1"/>
  <c r="H9" i="1"/>
  <c r="I9" i="1"/>
  <c r="J9" i="1" s="1"/>
  <c r="N9" i="1"/>
  <c r="V9" i="1"/>
  <c r="A10" i="1"/>
  <c r="A11" i="1" s="1"/>
  <c r="A12" i="1" s="1"/>
  <c r="A13" i="1" s="1"/>
  <c r="A14" i="1" s="1"/>
  <c r="E10" i="1"/>
  <c r="H10" i="1"/>
  <c r="J10" i="1" s="1"/>
  <c r="I10" i="1"/>
  <c r="K10" i="1"/>
  <c r="X10" i="1" s="1"/>
  <c r="N10" i="1"/>
  <c r="V10" i="1"/>
  <c r="E11" i="1"/>
  <c r="H11" i="1"/>
  <c r="I11" i="1"/>
  <c r="J11" i="1"/>
  <c r="K11" i="1"/>
  <c r="X11" i="1" s="1"/>
  <c r="N11" i="1"/>
  <c r="V11" i="1"/>
  <c r="E12" i="1"/>
  <c r="H12" i="1"/>
  <c r="I12" i="1"/>
  <c r="J12" i="1" s="1"/>
  <c r="N12" i="1"/>
  <c r="V12" i="1"/>
  <c r="E13" i="1"/>
  <c r="H13" i="1"/>
  <c r="I13" i="1"/>
  <c r="N13" i="1"/>
  <c r="Q13" i="1"/>
  <c r="E14" i="1"/>
  <c r="H14" i="1"/>
  <c r="V14" i="1" s="1"/>
  <c r="I14" i="1"/>
  <c r="N14" i="1"/>
  <c r="Q14" i="1"/>
  <c r="A15" i="1"/>
  <c r="E15" i="1"/>
  <c r="H15" i="1"/>
  <c r="I15" i="1"/>
  <c r="N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16" i="1"/>
  <c r="K16" i="1" s="1"/>
  <c r="H16" i="1"/>
  <c r="V16" i="1" s="1"/>
  <c r="I16" i="1"/>
  <c r="J16" i="1"/>
  <c r="N16" i="1"/>
  <c r="Q16" i="1"/>
  <c r="X16" i="1"/>
  <c r="E17" i="1"/>
  <c r="H17" i="1"/>
  <c r="J17" i="1" s="1"/>
  <c r="I17" i="1"/>
  <c r="N17" i="1"/>
  <c r="V17" i="1"/>
  <c r="E18" i="1"/>
  <c r="H18" i="1"/>
  <c r="J18" i="1" s="1"/>
  <c r="I18" i="1"/>
  <c r="N18" i="1"/>
  <c r="Q18" i="1"/>
  <c r="E19" i="1"/>
  <c r="K19" i="1" s="1"/>
  <c r="X19" i="1" s="1"/>
  <c r="H19" i="1"/>
  <c r="I19" i="1"/>
  <c r="J19" i="1"/>
  <c r="N19" i="1"/>
  <c r="V19" i="1"/>
  <c r="E20" i="1"/>
  <c r="H20" i="1"/>
  <c r="I20" i="1"/>
  <c r="J20" i="1"/>
  <c r="N20" i="1"/>
  <c r="V20" i="1"/>
  <c r="E21" i="1"/>
  <c r="H21" i="1"/>
  <c r="K21" i="1" s="1"/>
  <c r="X21" i="1" s="1"/>
  <c r="I21" i="1"/>
  <c r="N21" i="1"/>
  <c r="Q21" i="1"/>
  <c r="E22" i="1"/>
  <c r="H22" i="1"/>
  <c r="I22" i="1"/>
  <c r="J22" i="1"/>
  <c r="N22" i="1"/>
  <c r="Q22" i="1"/>
  <c r="V22" i="1"/>
  <c r="E23" i="1"/>
  <c r="H23" i="1"/>
  <c r="I23" i="1"/>
  <c r="K23" i="1"/>
  <c r="X23" i="1" s="1"/>
  <c r="N23" i="1"/>
  <c r="E24" i="1"/>
  <c r="H24" i="1"/>
  <c r="V24" i="1" s="1"/>
  <c r="I24" i="1"/>
  <c r="N24" i="1"/>
  <c r="Q24" i="1"/>
  <c r="E25" i="1"/>
  <c r="H25" i="1"/>
  <c r="I25" i="1"/>
  <c r="N25" i="1"/>
  <c r="V25" i="1"/>
  <c r="E26" i="1"/>
  <c r="H26" i="1"/>
  <c r="V26" i="1" s="1"/>
  <c r="I26" i="1"/>
  <c r="K26" i="1"/>
  <c r="X26" i="1" s="1"/>
  <c r="N26" i="1"/>
  <c r="Q26" i="1"/>
  <c r="E27" i="1"/>
  <c r="K27" i="1" s="1"/>
  <c r="H27" i="1"/>
  <c r="I27" i="1"/>
  <c r="J27" i="1"/>
  <c r="N27" i="1"/>
  <c r="V27" i="1"/>
  <c r="E28" i="1"/>
  <c r="H28" i="1"/>
  <c r="I28" i="1"/>
  <c r="J28" i="1"/>
  <c r="N28" i="1"/>
  <c r="Q28" i="1"/>
  <c r="V28" i="1"/>
  <c r="E29" i="1"/>
  <c r="H29" i="1"/>
  <c r="I29" i="1"/>
  <c r="N29" i="1"/>
  <c r="Q29" i="1"/>
  <c r="E30" i="1"/>
  <c r="K30" i="1" s="1"/>
  <c r="X30" i="1" s="1"/>
  <c r="H30" i="1"/>
  <c r="I30" i="1"/>
  <c r="J30" i="1"/>
  <c r="N30" i="1"/>
  <c r="Q30" i="1"/>
  <c r="V30" i="1"/>
  <c r="E31" i="1"/>
  <c r="K31" i="1" s="1"/>
  <c r="X31" i="1" s="1"/>
  <c r="H31" i="1"/>
  <c r="I31" i="1"/>
  <c r="N31" i="1"/>
  <c r="E32" i="1"/>
  <c r="K32" i="1" s="1"/>
  <c r="H32" i="1"/>
  <c r="I32" i="1"/>
  <c r="J32" i="1"/>
  <c r="Q32" i="1"/>
  <c r="V32" i="1"/>
  <c r="X32" i="1"/>
  <c r="E33" i="1"/>
  <c r="H33" i="1"/>
  <c r="I33" i="1"/>
  <c r="V33" i="1"/>
  <c r="E34" i="1"/>
  <c r="H34" i="1"/>
  <c r="I34" i="1"/>
  <c r="J34" i="1"/>
  <c r="K34" i="1"/>
  <c r="X34" i="1" s="1"/>
  <c r="Q34" i="1"/>
  <c r="V34" i="1"/>
  <c r="E35" i="1"/>
  <c r="K35" i="1" s="1"/>
  <c r="X35" i="1" s="1"/>
  <c r="H35" i="1"/>
  <c r="I35" i="1"/>
  <c r="J35" i="1" s="1"/>
  <c r="V35" i="1"/>
  <c r="E36" i="1"/>
  <c r="H36" i="1"/>
  <c r="I36" i="1"/>
  <c r="J36" i="1"/>
  <c r="Q36" i="1"/>
  <c r="V36" i="1"/>
  <c r="E37" i="1"/>
  <c r="H37" i="1"/>
  <c r="I37" i="1"/>
  <c r="Q37" i="1"/>
  <c r="C40" i="1"/>
  <c r="D40" i="1"/>
  <c r="F40" i="1"/>
  <c r="G40" i="1"/>
  <c r="AA40" i="1"/>
  <c r="AA41" i="1"/>
  <c r="AA42" i="1"/>
  <c r="C43" i="1"/>
  <c r="D43" i="1"/>
  <c r="F43" i="1"/>
  <c r="G43" i="1"/>
  <c r="L10" i="1" l="1"/>
  <c r="L9" i="1"/>
  <c r="M9" i="1"/>
  <c r="X27" i="1"/>
  <c r="K15" i="1"/>
  <c r="X15" i="1" s="1"/>
  <c r="K14" i="1"/>
  <c r="X14" i="1" s="1"/>
  <c r="K36" i="1"/>
  <c r="X36" i="1" s="1"/>
  <c r="K28" i="1"/>
  <c r="X28" i="1" s="1"/>
  <c r="J26" i="1"/>
  <c r="K24" i="1"/>
  <c r="X24" i="1" s="1"/>
  <c r="K20" i="1"/>
  <c r="V18" i="1"/>
  <c r="M10" i="1"/>
  <c r="H43" i="1"/>
  <c r="J23" i="1"/>
  <c r="O8" i="1"/>
  <c r="R8" i="1"/>
  <c r="O6" i="1"/>
  <c r="J13" i="1"/>
  <c r="V13" i="1"/>
  <c r="K37" i="1"/>
  <c r="X37" i="1" s="1"/>
  <c r="K33" i="1"/>
  <c r="X33" i="1" s="1"/>
  <c r="K29" i="1"/>
  <c r="X29" i="1" s="1"/>
  <c r="K17" i="1"/>
  <c r="X17" i="1" s="1"/>
  <c r="I40" i="1"/>
  <c r="I42" i="1" s="1"/>
  <c r="I43" i="1"/>
  <c r="N32" i="1"/>
  <c r="J14" i="1"/>
  <c r="K13" i="1"/>
  <c r="H40" i="1"/>
  <c r="H42" i="1" s="1"/>
  <c r="K25" i="1"/>
  <c r="X25" i="1" s="1"/>
  <c r="J21" i="1"/>
  <c r="V21" i="1"/>
  <c r="K12" i="1"/>
  <c r="X12" i="1" s="1"/>
  <c r="E40" i="1"/>
  <c r="E42" i="1" s="1"/>
  <c r="E43" i="1"/>
  <c r="J37" i="1"/>
  <c r="V37" i="1"/>
  <c r="V43" i="1" s="1"/>
  <c r="V44" i="1" s="1"/>
  <c r="J33" i="1"/>
  <c r="J43" i="1" s="1"/>
  <c r="J31" i="1"/>
  <c r="J29" i="1"/>
  <c r="V29" i="1"/>
  <c r="J25" i="1"/>
  <c r="J24" i="1"/>
  <c r="K22" i="1"/>
  <c r="X22" i="1" s="1"/>
  <c r="K18" i="1"/>
  <c r="X18" i="1" s="1"/>
  <c r="J15" i="1"/>
  <c r="Q20" i="1"/>
  <c r="Q12" i="1"/>
  <c r="K9" i="1"/>
  <c r="V8" i="1"/>
  <c r="J8" i="1"/>
  <c r="J40" i="1" s="1"/>
  <c r="Q35" i="1"/>
  <c r="V31" i="1"/>
  <c r="Q27" i="1"/>
  <c r="V23" i="1"/>
  <c r="Q19" i="1"/>
  <c r="V15" i="1"/>
  <c r="Q11" i="1"/>
  <c r="Q10" i="1"/>
  <c r="Q40" i="1" s="1"/>
  <c r="Q33" i="1"/>
  <c r="Q25" i="1"/>
  <c r="Q17" i="1"/>
  <c r="Q9" i="1"/>
  <c r="Q31" i="1"/>
  <c r="Q23" i="1"/>
  <c r="Q43" i="1" l="1"/>
  <c r="Q44" i="1" s="1"/>
  <c r="O10" i="1"/>
  <c r="R10" i="1"/>
  <c r="X9" i="1"/>
  <c r="K40" i="1"/>
  <c r="K42" i="1" s="1"/>
  <c r="K44" i="1"/>
  <c r="S8" i="1"/>
  <c r="N33" i="1"/>
  <c r="K47" i="1"/>
  <c r="V40" i="1"/>
  <c r="S10" i="1"/>
  <c r="U10" i="1"/>
  <c r="W10" i="1" s="1"/>
  <c r="L11" i="1"/>
  <c r="U8" i="1"/>
  <c r="O9" i="1"/>
  <c r="R9" i="1"/>
  <c r="K43" i="1"/>
  <c r="X13" i="1"/>
  <c r="K45" i="1"/>
  <c r="K46" i="1"/>
  <c r="X20" i="1"/>
  <c r="M11" i="1"/>
  <c r="O11" i="1" l="1"/>
  <c r="R11" i="1"/>
  <c r="L12" i="1"/>
  <c r="M12" i="1"/>
  <c r="N34" i="1"/>
  <c r="X40" i="1"/>
  <c r="Y40" i="1" s="1"/>
  <c r="S9" i="1"/>
  <c r="M13" i="1"/>
  <c r="W8" i="1"/>
  <c r="O12" i="1" l="1"/>
  <c r="R12" i="1"/>
  <c r="L13" i="1"/>
  <c r="U9" i="1"/>
  <c r="S11" i="1"/>
  <c r="L14" i="1"/>
  <c r="N35" i="1"/>
  <c r="M14" i="1"/>
  <c r="O13" i="1" l="1"/>
  <c r="R13" i="1"/>
  <c r="S12" i="1"/>
  <c r="U12" i="1" s="1"/>
  <c r="W12" i="1" s="1"/>
  <c r="M15" i="1"/>
  <c r="L15" i="1"/>
  <c r="U11" i="1"/>
  <c r="W11" i="1" s="1"/>
  <c r="N36" i="1"/>
  <c r="R14" i="1"/>
  <c r="O14" i="1"/>
  <c r="L16" i="1"/>
  <c r="W9" i="1"/>
  <c r="M16" i="1"/>
  <c r="M17" i="1" s="1"/>
  <c r="N43" i="1" l="1"/>
  <c r="O16" i="1"/>
  <c r="R16" i="1"/>
  <c r="L17" i="1"/>
  <c r="N37" i="1"/>
  <c r="N40" i="1" s="1"/>
  <c r="N42" i="1" s="1"/>
  <c r="S13" i="1"/>
  <c r="U13" i="1" s="1"/>
  <c r="S14" i="1"/>
  <c r="U14" i="1" s="1"/>
  <c r="W14" i="1" s="1"/>
  <c r="M18" i="1"/>
  <c r="M19" i="1"/>
  <c r="O15" i="1"/>
  <c r="R15" i="1"/>
  <c r="W13" i="1" l="1"/>
  <c r="S16" i="1"/>
  <c r="U16" i="1"/>
  <c r="W16" i="1" s="1"/>
  <c r="M20" i="1"/>
  <c r="O17" i="1"/>
  <c r="R17" i="1"/>
  <c r="L18" i="1"/>
  <c r="L19" i="1"/>
  <c r="S15" i="1"/>
  <c r="U15" i="1" s="1"/>
  <c r="W15" i="1" l="1"/>
  <c r="R19" i="1"/>
  <c r="O19" i="1"/>
  <c r="L20" i="1"/>
  <c r="O18" i="1"/>
  <c r="R18" i="1"/>
  <c r="S17" i="1"/>
  <c r="U17" i="1" s="1"/>
  <c r="W17" i="1" s="1"/>
  <c r="M21" i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l="1"/>
  <c r="M34" i="1" s="1"/>
  <c r="M35" i="1" s="1"/>
  <c r="M36" i="1" s="1"/>
  <c r="M37" i="1" s="1"/>
  <c r="M40" i="1" s="1"/>
  <c r="M42" i="1" s="1"/>
  <c r="O20" i="1"/>
  <c r="R20" i="1"/>
  <c r="L21" i="1"/>
  <c r="S19" i="1"/>
  <c r="U19" i="1" s="1"/>
  <c r="W19" i="1" s="1"/>
  <c r="S18" i="1"/>
  <c r="U18" i="1"/>
  <c r="W18" i="1" s="1"/>
  <c r="M43" i="1" l="1"/>
  <c r="O21" i="1"/>
  <c r="R21" i="1"/>
  <c r="L22" i="1"/>
  <c r="S20" i="1"/>
  <c r="U20" i="1"/>
  <c r="W20" i="1" s="1"/>
  <c r="U21" i="1" l="1"/>
  <c r="W21" i="1" s="1"/>
  <c r="S21" i="1"/>
  <c r="R22" i="1"/>
  <c r="O22" i="1"/>
  <c r="L23" i="1"/>
  <c r="O23" i="1" l="1"/>
  <c r="R23" i="1"/>
  <c r="L24" i="1"/>
  <c r="S22" i="1"/>
  <c r="U22" i="1"/>
  <c r="W22" i="1" s="1"/>
  <c r="O24" i="1" l="1"/>
  <c r="R24" i="1"/>
  <c r="L25" i="1"/>
  <c r="S23" i="1"/>
  <c r="U23" i="1" s="1"/>
  <c r="W23" i="1" s="1"/>
  <c r="O25" i="1" l="1"/>
  <c r="R25" i="1"/>
  <c r="L26" i="1"/>
  <c r="S24" i="1"/>
  <c r="U24" i="1"/>
  <c r="W24" i="1" s="1"/>
  <c r="O26" i="1" l="1"/>
  <c r="R26" i="1"/>
  <c r="L27" i="1"/>
  <c r="S25" i="1"/>
  <c r="U25" i="1"/>
  <c r="W25" i="1" s="1"/>
  <c r="O27" i="1" l="1"/>
  <c r="R27" i="1"/>
  <c r="L28" i="1"/>
  <c r="S26" i="1"/>
  <c r="U26" i="1" s="1"/>
  <c r="W26" i="1" s="1"/>
  <c r="O28" i="1" l="1"/>
  <c r="R28" i="1"/>
  <c r="L29" i="1"/>
  <c r="S27" i="1"/>
  <c r="U27" i="1" s="1"/>
  <c r="W27" i="1" s="1"/>
  <c r="R29" i="1" l="1"/>
  <c r="O29" i="1"/>
  <c r="L30" i="1"/>
  <c r="S28" i="1"/>
  <c r="U28" i="1" s="1"/>
  <c r="W28" i="1" s="1"/>
  <c r="S29" i="1" l="1"/>
  <c r="U29" i="1" s="1"/>
  <c r="W29" i="1" s="1"/>
  <c r="R30" i="1"/>
  <c r="O30" i="1"/>
  <c r="L31" i="1"/>
  <c r="R31" i="1" l="1"/>
  <c r="O31" i="1"/>
  <c r="L32" i="1"/>
  <c r="S30" i="1"/>
  <c r="U30" i="1" s="1"/>
  <c r="W30" i="1" s="1"/>
  <c r="O32" i="1" l="1"/>
  <c r="L33" i="1"/>
  <c r="S31" i="1"/>
  <c r="U31" i="1"/>
  <c r="W31" i="1" s="1"/>
  <c r="R32" i="1"/>
  <c r="O33" i="1" l="1"/>
  <c r="L34" i="1"/>
  <c r="S32" i="1"/>
  <c r="U32" i="1"/>
  <c r="R33" i="1"/>
  <c r="O34" i="1" l="1"/>
  <c r="L35" i="1"/>
  <c r="S33" i="1"/>
  <c r="U33" i="1" s="1"/>
  <c r="R34" i="1"/>
  <c r="W32" i="1"/>
  <c r="W33" i="1" l="1"/>
  <c r="S34" i="1"/>
  <c r="U34" i="1"/>
  <c r="W34" i="1" s="1"/>
  <c r="R35" i="1"/>
  <c r="O35" i="1"/>
  <c r="L36" i="1"/>
  <c r="L43" i="1" l="1"/>
  <c r="S35" i="1"/>
  <c r="U35" i="1" s="1"/>
  <c r="R36" i="1"/>
  <c r="O36" i="1"/>
  <c r="L37" i="1"/>
  <c r="W35" i="1" l="1"/>
  <c r="S36" i="1"/>
  <c r="U36" i="1"/>
  <c r="W36" i="1" s="1"/>
  <c r="R37" i="1"/>
  <c r="O37" i="1"/>
  <c r="L40" i="1"/>
  <c r="L42" i="1" s="1"/>
  <c r="O40" i="1" l="1"/>
  <c r="O43" i="1"/>
  <c r="S37" i="1"/>
  <c r="R40" i="1"/>
  <c r="R43" i="1"/>
  <c r="R44" i="1" s="1"/>
  <c r="S40" i="1" l="1"/>
  <c r="S43" i="1"/>
  <c r="S44" i="1" s="1"/>
  <c r="U37" i="1"/>
  <c r="W37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<sst xmlns="http://schemas.openxmlformats.org/spreadsheetml/2006/main" count="74" uniqueCount="44">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</sst>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442996.99999999948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237705</c:v>
                </c:pt>
                <c:pt idx="5">
                  <c:v>237705</c:v>
                </c:pt>
                <c:pt idx="6">
                  <c:v>680701.99999999953</c:v>
                </c:pt>
                <c:pt idx="7">
                  <c:v>0</c:v>
                </c:pt>
                <c:pt idx="8">
                  <c:v>0</c:v>
                </c:pt>
                <c:pt idx="9">
                  <c:v>220957.99999999988</c:v>
                </c:pt>
                <c:pt idx="10">
                  <c:v>220957.99999999988</c:v>
                </c:pt>
                <c:pt idx="12">
                  <c:v>999999.99999999988</c:v>
                </c:pt>
                <c:pt idx="13">
                  <c:v>-40958</c:v>
                </c:pt>
                <c:pt idx="14">
                  <c:v>-516045.00000000047</c:v>
                </c:pt>
                <c:pt idx="16">
                  <c:v>442996.99999999942</c:v>
                </c:pt>
                <c:pt idx="17">
                  <c:v>0</c:v>
                </c:pt>
                <c:pt idx="18">
                  <c:v>442996.99999999942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94368"/>
        <c:axId val="152594928"/>
      </c:barChart>
      <c:catAx>
        <c:axId val="15259436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9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59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9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39618</v>
          </cell>
        </row>
        <row r="2460">
          <cell r="BK2460">
            <v>39617.5</v>
          </cell>
        </row>
        <row r="2461">
          <cell r="BK2461">
            <v>39617.5</v>
          </cell>
        </row>
        <row r="2462">
          <cell r="BK2462">
            <v>39617.5</v>
          </cell>
        </row>
        <row r="2463">
          <cell r="BK2463">
            <v>39617.5</v>
          </cell>
        </row>
        <row r="2464">
          <cell r="BK2464">
            <v>39617.5</v>
          </cell>
        </row>
        <row r="2465">
          <cell r="BK2465">
            <v>39617.5</v>
          </cell>
        </row>
        <row r="2468">
          <cell r="BK2468">
            <v>1162262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2000000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282427</v>
          </cell>
        </row>
        <row r="35">
          <cell r="BB35">
            <v>318642</v>
          </cell>
        </row>
        <row r="36">
          <cell r="BB36">
            <v>73832.833333333328</v>
          </cell>
        </row>
        <row r="37">
          <cell r="BB37">
            <v>73832.833333333299</v>
          </cell>
        </row>
        <row r="38">
          <cell r="BB38">
            <v>73832.833333333256</v>
          </cell>
        </row>
        <row r="39">
          <cell r="BB39">
            <v>73832.833333333328</v>
          </cell>
        </row>
        <row r="40">
          <cell r="BB40">
            <v>73832.833333333256</v>
          </cell>
        </row>
        <row r="41">
          <cell r="BB41">
            <v>73832.833333333023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25000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26667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0</v>
          </cell>
        </row>
        <row r="39">
          <cell r="K39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S49" sqref="S49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2000000</v>
      </c>
      <c r="I6" s="6">
        <f>'[1]BAM-3RD'!$BK$2468</f>
        <v>1162262</v>
      </c>
      <c r="J6" s="6"/>
      <c r="K6" s="6">
        <f>SUM(E6,H6,I6)</f>
        <v>6162262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5000000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166666.66666666666</v>
      </c>
      <c r="R8" s="64">
        <f t="shared" ref="R8:R31" si="0">IF(L8&gt;0,$L$5-L8,0)+($M$5-M8)+($N$5-N8)</f>
        <v>-5000</v>
      </c>
      <c r="S8" s="5">
        <f>E8-Q8-R8</f>
        <v>-186219.66666666666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166666.66666666666</v>
      </c>
      <c r="R9" s="64">
        <f t="shared" si="0"/>
        <v>-12500</v>
      </c>
      <c r="S9" s="5">
        <f t="shared" ref="S9:S36" si="6">E9-Q9-R9</f>
        <v>-143439.66666666666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166666.66666666666</v>
      </c>
      <c r="R10" s="64">
        <f t="shared" si="0"/>
        <v>30000</v>
      </c>
      <c r="S10" s="5">
        <f t="shared" si="6"/>
        <v>-58966.666666666657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166666.66666666666</v>
      </c>
      <c r="R11" s="64">
        <f t="shared" si="0"/>
        <v>10000</v>
      </c>
      <c r="S11" s="5">
        <f t="shared" si="6"/>
        <v>-74361.666666666657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25000</v>
      </c>
      <c r="O12" s="4">
        <f t="shared" si="4"/>
        <v>25000</v>
      </c>
      <c r="P12" s="5"/>
      <c r="Q12" s="5">
        <f t="shared" si="5"/>
        <v>166666.66666666666</v>
      </c>
      <c r="R12" s="64">
        <f t="shared" si="0"/>
        <v>5000</v>
      </c>
      <c r="S12" s="5">
        <f t="shared" si="6"/>
        <v>-161071.66666666666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166666.66666666666</v>
      </c>
      <c r="R13" s="64">
        <f t="shared" si="0"/>
        <v>-10000</v>
      </c>
      <c r="S13" s="5">
        <f t="shared" si="6"/>
        <v>-142243.66666666666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166666.66666666666</v>
      </c>
      <c r="R14" s="64">
        <f t="shared" si="0"/>
        <v>-10000</v>
      </c>
      <c r="S14" s="5">
        <f t="shared" si="6"/>
        <v>135066.33333333334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26667</v>
      </c>
      <c r="O15" s="4">
        <f t="shared" si="4"/>
        <v>26667</v>
      </c>
      <c r="P15" s="5"/>
      <c r="Q15" s="5">
        <f t="shared" si="5"/>
        <v>166666.66666666666</v>
      </c>
      <c r="R15" s="64">
        <f t="shared" si="0"/>
        <v>3333</v>
      </c>
      <c r="S15" s="5">
        <f t="shared" si="6"/>
        <v>131413.33333333334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166666.66666666666</v>
      </c>
      <c r="R16" s="64">
        <f t="shared" si="0"/>
        <v>-21667</v>
      </c>
      <c r="S16" s="5">
        <f t="shared" si="6"/>
        <v>134893.33333333334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166666.66666666666</v>
      </c>
      <c r="R17" s="64">
        <f t="shared" si="0"/>
        <v>-10000</v>
      </c>
      <c r="S17" s="5">
        <f t="shared" si="6"/>
        <v>57809.333333333343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166666.66666666666</v>
      </c>
      <c r="R18" s="64">
        <f t="shared" si="0"/>
        <v>17500</v>
      </c>
      <c r="S18" s="5">
        <f t="shared" si="6"/>
        <v>20599.333333333343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166666.66666666666</v>
      </c>
      <c r="R19" s="64">
        <f t="shared" si="0"/>
        <v>21250</v>
      </c>
      <c r="S19" s="5">
        <f t="shared" si="6"/>
        <v>82429.333333333343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166666.66666666666</v>
      </c>
      <c r="R20" s="64">
        <f t="shared" si="0"/>
        <v>-25000</v>
      </c>
      <c r="S20" s="5">
        <f t="shared" si="6"/>
        <v>154405.33333333334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166666.66666666666</v>
      </c>
      <c r="R21" s="64">
        <f t="shared" si="0"/>
        <v>-25000</v>
      </c>
      <c r="S21" s="5">
        <f t="shared" si="6"/>
        <v>67665.333333333343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166666.66666666666</v>
      </c>
      <c r="R22" s="64">
        <f t="shared" si="0"/>
        <v>-25000</v>
      </c>
      <c r="S22" s="5">
        <f t="shared" si="6"/>
        <v>85785.333333333343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166666.66666666666</v>
      </c>
      <c r="R23" s="64">
        <f t="shared" si="0"/>
        <v>0</v>
      </c>
      <c r="S23" s="5">
        <f t="shared" si="6"/>
        <v>-956104.66666666663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166666.66666666666</v>
      </c>
      <c r="R24" s="64">
        <f t="shared" si="0"/>
        <v>-20000</v>
      </c>
      <c r="S24" s="5">
        <f t="shared" si="6"/>
        <v>-26364.666666666657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166666.66666666666</v>
      </c>
      <c r="R25" s="64">
        <f t="shared" si="0"/>
        <v>12500</v>
      </c>
      <c r="S25" s="5">
        <f t="shared" si="6"/>
        <v>-8764.666666666657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166666.66666666666</v>
      </c>
      <c r="R26" s="64">
        <f t="shared" si="0"/>
        <v>21667</v>
      </c>
      <c r="S26" s="5">
        <f t="shared" si="6"/>
        <v>-39416.666666666657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166666.66666666666</v>
      </c>
      <c r="R27" s="64">
        <f t="shared" si="0"/>
        <v>5000</v>
      </c>
      <c r="S27" s="5">
        <f t="shared" si="6"/>
        <v>-1008969.6666666666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166666.66666666666</v>
      </c>
      <c r="R28" s="64">
        <f t="shared" si="0"/>
        <v>14375</v>
      </c>
      <c r="S28" s="5">
        <f t="shared" si="6"/>
        <v>109295.33333333334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166666.66666666666</v>
      </c>
      <c r="R29" s="64">
        <f t="shared" si="0"/>
        <v>4500</v>
      </c>
      <c r="S29" s="5">
        <f t="shared" si="6"/>
        <v>134870.33333333334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+'[3]BAM-EGS'!$BB34</f>
        <v>282427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320000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0</v>
      </c>
      <c r="O30" s="4">
        <f t="shared" si="4"/>
        <v>0</v>
      </c>
      <c r="P30" s="5"/>
      <c r="Q30" s="5">
        <f t="shared" si="5"/>
        <v>166666.66666666666</v>
      </c>
      <c r="R30" s="64">
        <f t="shared" si="0"/>
        <v>30000</v>
      </c>
      <c r="S30" s="5">
        <f t="shared" si="6"/>
        <v>85760.333333333343</v>
      </c>
      <c r="T30" s="5"/>
      <c r="U30" s="5">
        <f t="shared" si="7"/>
        <v>282427</v>
      </c>
      <c r="V30" s="19">
        <f t="shared" si="8"/>
        <v>0</v>
      </c>
      <c r="W30" s="19">
        <f t="shared" si="9"/>
        <v>282427</v>
      </c>
      <c r="X30" s="4">
        <f t="shared" si="10"/>
        <v>320000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+'[3]BAM-EGS'!$BB35</f>
        <v>318642</v>
      </c>
      <c r="F31" s="49"/>
      <c r="G31" s="28"/>
      <c r="H31" s="54">
        <f>+'[2]BAM-EGS'!$BB35</f>
        <v>0</v>
      </c>
      <c r="I31" s="29">
        <f>'[1]BAM-3RD'!$BK2459</f>
        <v>39618</v>
      </c>
      <c r="J31" s="54">
        <f t="shared" si="2"/>
        <v>39618</v>
      </c>
      <c r="K31" s="30">
        <f t="shared" si="3"/>
        <v>358260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166666.66666666666</v>
      </c>
      <c r="R31" s="64">
        <f t="shared" si="0"/>
        <v>30000</v>
      </c>
      <c r="S31" s="5">
        <f t="shared" si="6"/>
        <v>121975.33333333334</v>
      </c>
      <c r="T31" s="5"/>
      <c r="U31" s="5">
        <f t="shared" si="7"/>
        <v>318642</v>
      </c>
      <c r="V31" s="19">
        <f t="shared" si="8"/>
        <v>0</v>
      </c>
      <c r="W31" s="19">
        <f t="shared" si="9"/>
        <v>318642</v>
      </c>
      <c r="X31" s="4">
        <f t="shared" si="10"/>
        <v>358260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38</v>
      </c>
      <c r="C32" s="49"/>
      <c r="D32" s="49"/>
      <c r="E32" s="55">
        <f>+'[3]BAM-EGS'!$BB36</f>
        <v>73832.833333333328</v>
      </c>
      <c r="F32" s="49"/>
      <c r="G32" s="28"/>
      <c r="H32" s="54">
        <f>+'[2]BAM-EGS'!$BB36</f>
        <v>0</v>
      </c>
      <c r="I32" s="29">
        <f>'[1]BAM-3RD'!$BK2460</f>
        <v>39617.5</v>
      </c>
      <c r="J32" s="54">
        <f t="shared" si="2"/>
        <v>39617.5</v>
      </c>
      <c r="K32" s="30">
        <f t="shared" si="3"/>
        <v>113450.33333333333</v>
      </c>
      <c r="L32" s="37">
        <f>((L$6)-SUM(L$8:L31))/($A$37-$A31)</f>
        <v>0</v>
      </c>
      <c r="M32" s="37">
        <f>((M$6)-SUM(M$8:M31))/($A$37-$A31)</f>
        <v>0</v>
      </c>
      <c r="N32" s="37">
        <f>((N$6)-SUM(N$8:N31))/($A$37-$A31)</f>
        <v>36826.333333333336</v>
      </c>
      <c r="O32" s="4">
        <f t="shared" si="4"/>
        <v>36826.333333333336</v>
      </c>
      <c r="P32" s="5"/>
      <c r="Q32" s="5">
        <f t="shared" si="5"/>
        <v>166666.66666666666</v>
      </c>
      <c r="R32" s="65">
        <f>((R$6)-SUM(R$8:R31))/($A$37-$A31)</f>
        <v>-6826.333333333333</v>
      </c>
      <c r="S32" s="5">
        <f t="shared" si="6"/>
        <v>-86007.5</v>
      </c>
      <c r="T32" s="5"/>
      <c r="U32" s="5">
        <f t="shared" si="7"/>
        <v>73832.833333333314</v>
      </c>
      <c r="V32" s="19">
        <f t="shared" si="8"/>
        <v>0</v>
      </c>
      <c r="W32" s="19">
        <f t="shared" si="9"/>
        <v>73832.833333333314</v>
      </c>
      <c r="X32" s="4">
        <f t="shared" si="10"/>
        <v>113450.33333333333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38</v>
      </c>
      <c r="C33" s="49"/>
      <c r="D33" s="49"/>
      <c r="E33" s="55">
        <f>+'[3]BAM-EGS'!$BB37</f>
        <v>73832.833333333299</v>
      </c>
      <c r="F33" s="49"/>
      <c r="G33" s="28"/>
      <c r="H33" s="54">
        <f>+'[2]BAM-EGS'!$BB37</f>
        <v>0</v>
      </c>
      <c r="I33" s="29">
        <f>'[1]BAM-3RD'!$BK2461</f>
        <v>39617.5</v>
      </c>
      <c r="J33" s="54">
        <f t="shared" si="2"/>
        <v>39617.5</v>
      </c>
      <c r="K33" s="30">
        <f t="shared" si="3"/>
        <v>113450.3333333333</v>
      </c>
      <c r="L33" s="37">
        <f>((L$6)-SUM(L$8:L32))/($A$37-$A32)</f>
        <v>0</v>
      </c>
      <c r="M33" s="37">
        <f>((M$6)-SUM(M$8:M32))/($A$37-$A32)</f>
        <v>0</v>
      </c>
      <c r="N33" s="37">
        <f>((N$6)-SUM(N$8:N32))/($A$37-$A32)</f>
        <v>36826.333333333328</v>
      </c>
      <c r="O33" s="4">
        <f t="shared" si="4"/>
        <v>36826.333333333328</v>
      </c>
      <c r="P33" s="5"/>
      <c r="Q33" s="5">
        <f t="shared" si="5"/>
        <v>166666.66666666666</v>
      </c>
      <c r="R33" s="65">
        <f>((R$6)-SUM(R$8:R32))/($A$37-$A32)</f>
        <v>-6826.333333333333</v>
      </c>
      <c r="S33" s="5">
        <f t="shared" si="6"/>
        <v>-86007.500000000029</v>
      </c>
      <c r="T33" s="5"/>
      <c r="U33" s="5">
        <f t="shared" si="7"/>
        <v>73832.833333333285</v>
      </c>
      <c r="V33" s="19">
        <f t="shared" si="8"/>
        <v>0</v>
      </c>
      <c r="W33" s="19">
        <f t="shared" si="9"/>
        <v>73832.833333333285</v>
      </c>
      <c r="X33" s="4">
        <f t="shared" si="10"/>
        <v>113450.3333333333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38</v>
      </c>
      <c r="C34" s="49"/>
      <c r="D34" s="49"/>
      <c r="E34" s="55">
        <f>+'[3]BAM-EGS'!$BB38</f>
        <v>73832.833333333256</v>
      </c>
      <c r="F34" s="49"/>
      <c r="G34" s="28"/>
      <c r="H34" s="54">
        <f>+'[2]BAM-EGS'!$BB38</f>
        <v>0</v>
      </c>
      <c r="I34" s="29">
        <f>'[1]BAM-3RD'!$BK2462</f>
        <v>39617.5</v>
      </c>
      <c r="J34" s="54">
        <f t="shared" si="2"/>
        <v>39617.5</v>
      </c>
      <c r="K34" s="30">
        <f t="shared" si="3"/>
        <v>113450.33333333326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36826.333333333314</v>
      </c>
      <c r="O34" s="4">
        <f t="shared" si="4"/>
        <v>36826.333333333314</v>
      </c>
      <c r="P34" s="5"/>
      <c r="Q34" s="5">
        <f t="shared" si="5"/>
        <v>166666.66666666666</v>
      </c>
      <c r="R34" s="65">
        <f>((R$6)-SUM(R$8:R33))/($A$37-$A33)</f>
        <v>-6826.333333333333</v>
      </c>
      <c r="S34" s="5">
        <f t="shared" si="6"/>
        <v>-86007.500000000073</v>
      </c>
      <c r="T34" s="5"/>
      <c r="U34" s="5">
        <f t="shared" si="7"/>
        <v>73832.833333333241</v>
      </c>
      <c r="V34" s="19">
        <f t="shared" si="8"/>
        <v>0</v>
      </c>
      <c r="W34" s="19">
        <f t="shared" si="9"/>
        <v>73832.833333333241</v>
      </c>
      <c r="X34" s="4">
        <f t="shared" si="10"/>
        <v>113450.33333333326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73832.833333333328</v>
      </c>
      <c r="F35" s="49"/>
      <c r="G35" s="28"/>
      <c r="H35" s="54">
        <f>+'[2]BAM-EGS'!$BB39</f>
        <v>0</v>
      </c>
      <c r="I35" s="29">
        <f>'[1]BAM-3RD'!$BK2463</f>
        <v>39617.5</v>
      </c>
      <c r="J35" s="54">
        <f t="shared" si="2"/>
        <v>39617.5</v>
      </c>
      <c r="K35" s="30">
        <f t="shared" si="3"/>
        <v>113450.33333333333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36826.333333333336</v>
      </c>
      <c r="O35" s="4">
        <f t="shared" si="4"/>
        <v>36826.333333333336</v>
      </c>
      <c r="P35" s="5"/>
      <c r="Q35" s="5">
        <f t="shared" si="5"/>
        <v>166666.66666666666</v>
      </c>
      <c r="R35" s="65">
        <f>((R$6)-SUM(R$8:R34))/($A$37-$A34)</f>
        <v>-6826.333333333333</v>
      </c>
      <c r="S35" s="5">
        <f t="shared" si="6"/>
        <v>-86007.5</v>
      </c>
      <c r="T35" s="5"/>
      <c r="U35" s="5">
        <f t="shared" si="7"/>
        <v>73832.833333333314</v>
      </c>
      <c r="V35" s="19">
        <f t="shared" si="8"/>
        <v>0</v>
      </c>
      <c r="W35" s="19">
        <f t="shared" si="9"/>
        <v>73832.833333333314</v>
      </c>
      <c r="X35" s="4">
        <f t="shared" si="10"/>
        <v>113450.33333333333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73832.833333333256</v>
      </c>
      <c r="F36" s="49"/>
      <c r="G36" s="28"/>
      <c r="H36" s="54">
        <f>+'[2]BAM-EGS'!$BB40</f>
        <v>0</v>
      </c>
      <c r="I36" s="29">
        <f>'[1]BAM-3RD'!$BK2464</f>
        <v>39617.5</v>
      </c>
      <c r="J36" s="54">
        <f t="shared" si="2"/>
        <v>39617.5</v>
      </c>
      <c r="K36" s="30">
        <f t="shared" si="3"/>
        <v>113450.33333333326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36826.333333333314</v>
      </c>
      <c r="O36" s="4">
        <f t="shared" si="4"/>
        <v>36826.333333333314</v>
      </c>
      <c r="P36" s="5"/>
      <c r="Q36" s="5">
        <f t="shared" si="5"/>
        <v>166666.66666666666</v>
      </c>
      <c r="R36" s="65">
        <f>((R$6)-SUM(R$8:R35))/($A$37-$A35)</f>
        <v>-6826.3333333333339</v>
      </c>
      <c r="S36" s="5">
        <f t="shared" si="6"/>
        <v>-86007.500000000073</v>
      </c>
      <c r="T36" s="5"/>
      <c r="U36" s="5">
        <f t="shared" si="7"/>
        <v>73832.833333333241</v>
      </c>
      <c r="V36" s="19">
        <f t="shared" si="8"/>
        <v>0</v>
      </c>
      <c r="W36" s="19">
        <f t="shared" si="9"/>
        <v>73832.833333333241</v>
      </c>
      <c r="X36" s="4">
        <f t="shared" si="10"/>
        <v>113450.33333333326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73832.833333333023</v>
      </c>
      <c r="F37" s="49"/>
      <c r="G37" s="28"/>
      <c r="H37" s="54">
        <f>+'[2]BAM-EGS'!$BB41</f>
        <v>0</v>
      </c>
      <c r="I37" s="29">
        <f>'[1]BAM-3RD'!$BK2465</f>
        <v>39617.5</v>
      </c>
      <c r="J37" s="54">
        <f>SUM(H37:I37)</f>
        <v>39617.5</v>
      </c>
      <c r="K37" s="30">
        <f>SUM(E37,H37,I37)</f>
        <v>113450.33333333302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36826.333333333256</v>
      </c>
      <c r="O37" s="4">
        <f>SUM(L37:N37)</f>
        <v>36826.333333333256</v>
      </c>
      <c r="P37" s="5"/>
      <c r="Q37" s="5">
        <f>$Q$6/30</f>
        <v>166666.66666666666</v>
      </c>
      <c r="R37" s="65">
        <f>((R$6)-SUM(R$8:R36))/($A$37-$A36)</f>
        <v>-6826.3333333333339</v>
      </c>
      <c r="S37" s="5">
        <f>E37-Q37-R37</f>
        <v>-86007.500000000306</v>
      </c>
      <c r="T37" s="5"/>
      <c r="U37" s="5">
        <f>SUM(Q37:S37)</f>
        <v>73832.833333333008</v>
      </c>
      <c r="V37" s="19">
        <f>SUM(H37)</f>
        <v>0</v>
      </c>
      <c r="W37" s="19">
        <f>SUM(U37:V37)</f>
        <v>73832.833333333008</v>
      </c>
      <c r="X37" s="4">
        <f>IF(K37&gt;0,K37,0)</f>
        <v>113450.33333333302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1162262</v>
      </c>
      <c r="J40" s="41">
        <f>SUM(J8:J39)</f>
        <v>3162262</v>
      </c>
      <c r="K40" s="42">
        <f>SUM(K8:K38)</f>
        <v>6162261.9999999981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5000000</v>
      </c>
      <c r="R40" s="42">
        <f>SUM(R8:R38)</f>
        <v>0</v>
      </c>
      <c r="S40" s="42">
        <f>SUM(S8:S38)</f>
        <v>-2000000</v>
      </c>
      <c r="T40" s="42"/>
      <c r="U40" s="42">
        <f>SUM(U8:U38)</f>
        <v>2999999.9999999995</v>
      </c>
      <c r="V40" s="42">
        <f>SUM(V8:V38)</f>
        <v>2000000</v>
      </c>
      <c r="W40" s="42">
        <f>SUM(W8:W38)</f>
        <v>4999999.9999999981</v>
      </c>
      <c r="X40" s="43">
        <f>SUM(X8:X39)</f>
        <v>6162261.9999999981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W43" si="11">SUM(D32:D38)</f>
        <v>0</v>
      </c>
      <c r="E43" s="63">
        <f t="shared" si="11"/>
        <v>442996.99999999948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237705</v>
      </c>
      <c r="J43" s="63">
        <f t="shared" si="11"/>
        <v>237705</v>
      </c>
      <c r="K43" s="63">
        <f t="shared" si="11"/>
        <v>680701.99999999953</v>
      </c>
      <c r="L43" s="63">
        <f t="shared" si="11"/>
        <v>0</v>
      </c>
      <c r="M43" s="63">
        <f t="shared" si="11"/>
        <v>0</v>
      </c>
      <c r="N43" s="63">
        <f t="shared" si="11"/>
        <v>220957.99999999988</v>
      </c>
      <c r="O43" s="63">
        <f t="shared" si="11"/>
        <v>220957.99999999988</v>
      </c>
      <c r="P43" s="63"/>
      <c r="Q43" s="63">
        <f t="shared" si="11"/>
        <v>999999.99999999988</v>
      </c>
      <c r="R43" s="63">
        <f t="shared" si="11"/>
        <v>-40958</v>
      </c>
      <c r="S43" s="63">
        <f t="shared" si="11"/>
        <v>-516045.00000000047</v>
      </c>
      <c r="T43" s="63"/>
      <c r="U43" s="63">
        <f t="shared" si="11"/>
        <v>442996.99999999942</v>
      </c>
      <c r="V43" s="63">
        <f t="shared" si="11"/>
        <v>0</v>
      </c>
      <c r="W43" s="63">
        <f t="shared" si="11"/>
        <v>442996.99999999942</v>
      </c>
      <c r="X43" s="4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452505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9508.0000000005821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1776950.6666666665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04/24/2001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2001-04-23T17:31:01Z</cp:lastPrinted>
  <dcterms:created xsi:type="dcterms:W3CDTF">1997-02-03T15:25:11Z</dcterms:created>
  <dcterms:modified xsi:type="dcterms:W3CDTF">2014-09-03T13:44:28Z</dcterms:modified>
</cp:coreProperties>
</file>