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15" yWindow="-15" windowWidth="7650" windowHeight="9120"/>
  </bookViews>
  <sheets>
    <sheet name="Feb 00" sheetId="1" r:id="rId1"/>
  </sheets>
  <definedNames>
    <definedName name="_xlnm.Print_Area" localSheetId="0">'Feb 00'!$A$1:$T$78</definedName>
    <definedName name="_xlnm.Print_Titles" localSheetId="0">'Feb 00'!$1:$8</definedName>
  </definedNames>
  <calcPr calcId="152511" fullCalcOnLoad="1" iterate="1" iterateCount="1"/>
</workbook>
</file>

<file path=xl/calcChain.xml><?xml version="1.0" encoding="utf-8"?>
<calcChain xmlns="http://schemas.openxmlformats.org/spreadsheetml/2006/main">
  <c r="E7" i="1" l="1"/>
  <c r="F7" i="1" s="1"/>
  <c r="G7" i="1" s="1"/>
  <c r="H7" i="1" s="1"/>
  <c r="I7" i="1" s="1"/>
  <c r="J7" i="1" s="1"/>
  <c r="K7" i="1" s="1"/>
  <c r="L7" i="1" s="1"/>
  <c r="M7" i="1" s="1"/>
  <c r="N7" i="1" s="1"/>
  <c r="O7" i="1" s="1"/>
  <c r="P7" i="1" s="1"/>
  <c r="Q7" i="1" s="1"/>
  <c r="R7" i="1" s="1"/>
  <c r="T10" i="1"/>
  <c r="T11" i="1"/>
  <c r="T12" i="1"/>
  <c r="D13" i="1"/>
  <c r="E13" i="1"/>
  <c r="T13" i="1" s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D14" i="1"/>
  <c r="E14" i="1"/>
  <c r="T14" i="1" s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D15" i="1"/>
  <c r="E15" i="1"/>
  <c r="T15" i="1" s="1"/>
  <c r="F15" i="1"/>
  <c r="F23" i="1" s="1"/>
  <c r="G15" i="1"/>
  <c r="H15" i="1"/>
  <c r="H23" i="1" s="1"/>
  <c r="I15" i="1"/>
  <c r="J15" i="1"/>
  <c r="J23" i="1" s="1"/>
  <c r="J35" i="1" s="1"/>
  <c r="K15" i="1"/>
  <c r="L15" i="1"/>
  <c r="M15" i="1"/>
  <c r="M23" i="1" s="1"/>
  <c r="N15" i="1"/>
  <c r="N23" i="1" s="1"/>
  <c r="O15" i="1"/>
  <c r="P15" i="1"/>
  <c r="P23" i="1" s="1"/>
  <c r="Q15" i="1"/>
  <c r="R15" i="1"/>
  <c r="R23" i="1" s="1"/>
  <c r="R35" i="1" s="1"/>
  <c r="F18" i="1"/>
  <c r="G18" i="1"/>
  <c r="T18" i="1" s="1"/>
  <c r="H18" i="1"/>
  <c r="I18" i="1"/>
  <c r="J18" i="1"/>
  <c r="K18" i="1"/>
  <c r="L18" i="1"/>
  <c r="L23" i="1" s="1"/>
  <c r="L35" i="1" s="1"/>
  <c r="L37" i="1" s="1"/>
  <c r="M18" i="1"/>
  <c r="N18" i="1"/>
  <c r="O18" i="1"/>
  <c r="P18" i="1"/>
  <c r="Q18" i="1"/>
  <c r="R18" i="1"/>
  <c r="T20" i="1"/>
  <c r="D23" i="1"/>
  <c r="G23" i="1"/>
  <c r="I23" i="1"/>
  <c r="I35" i="1" s="1"/>
  <c r="I37" i="1" s="1"/>
  <c r="K23" i="1"/>
  <c r="O23" i="1"/>
  <c r="Q23" i="1"/>
  <c r="T28" i="1"/>
  <c r="D29" i="1"/>
  <c r="E29" i="1"/>
  <c r="T29" i="1" s="1"/>
  <c r="F29" i="1"/>
  <c r="F33" i="1" s="1"/>
  <c r="G29" i="1"/>
  <c r="H29" i="1"/>
  <c r="H33" i="1" s="1"/>
  <c r="I29" i="1"/>
  <c r="J29" i="1"/>
  <c r="J33" i="1" s="1"/>
  <c r="K29" i="1"/>
  <c r="L29" i="1"/>
  <c r="M29" i="1"/>
  <c r="N29" i="1"/>
  <c r="N33" i="1" s="1"/>
  <c r="O29" i="1"/>
  <c r="P29" i="1"/>
  <c r="P33" i="1" s="1"/>
  <c r="Q29" i="1"/>
  <c r="R29" i="1"/>
  <c r="R33" i="1" s="1"/>
  <c r="T30" i="1"/>
  <c r="T31" i="1"/>
  <c r="T32" i="1"/>
  <c r="D33" i="1"/>
  <c r="E33" i="1"/>
  <c r="G33" i="1"/>
  <c r="I33" i="1"/>
  <c r="K33" i="1"/>
  <c r="L33" i="1"/>
  <c r="M33" i="1"/>
  <c r="O33" i="1"/>
  <c r="Q33" i="1"/>
  <c r="K35" i="1"/>
  <c r="K37" i="1"/>
  <c r="T40" i="1"/>
  <c r="T41" i="1"/>
  <c r="T42" i="1"/>
  <c r="D43" i="1"/>
  <c r="D48" i="1" s="1"/>
  <c r="E43" i="1"/>
  <c r="F43" i="1"/>
  <c r="G43" i="1"/>
  <c r="H43" i="1"/>
  <c r="H48" i="1" s="1"/>
  <c r="H56" i="1" s="1"/>
  <c r="I43" i="1"/>
  <c r="J43" i="1"/>
  <c r="J48" i="1" s="1"/>
  <c r="J56" i="1" s="1"/>
  <c r="K43" i="1"/>
  <c r="L43" i="1"/>
  <c r="L48" i="1" s="1"/>
  <c r="L56" i="1" s="1"/>
  <c r="M43" i="1"/>
  <c r="N43" i="1"/>
  <c r="O43" i="1"/>
  <c r="P43" i="1"/>
  <c r="P48" i="1" s="1"/>
  <c r="P56" i="1" s="1"/>
  <c r="Q43" i="1"/>
  <c r="R43" i="1"/>
  <c r="R48" i="1" s="1"/>
  <c r="R56" i="1" s="1"/>
  <c r="T44" i="1"/>
  <c r="T45" i="1"/>
  <c r="T46" i="1"/>
  <c r="E48" i="1"/>
  <c r="E56" i="1" s="1"/>
  <c r="F48" i="1"/>
  <c r="G48" i="1"/>
  <c r="G56" i="1" s="1"/>
  <c r="I48" i="1"/>
  <c r="I56" i="1" s="1"/>
  <c r="K48" i="1"/>
  <c r="M48" i="1"/>
  <c r="M56" i="1" s="1"/>
  <c r="N48" i="1"/>
  <c r="O48" i="1"/>
  <c r="O56" i="1" s="1"/>
  <c r="Q48" i="1"/>
  <c r="Q56" i="1" s="1"/>
  <c r="T50" i="1"/>
  <c r="T51" i="1"/>
  <c r="T52" i="1"/>
  <c r="D54" i="1"/>
  <c r="T54" i="1" s="1"/>
  <c r="E54" i="1"/>
  <c r="F54" i="1"/>
  <c r="G54" i="1"/>
  <c r="H54" i="1"/>
  <c r="I54" i="1"/>
  <c r="J54" i="1"/>
  <c r="K54" i="1"/>
  <c r="L54" i="1"/>
  <c r="M54" i="1"/>
  <c r="N54" i="1"/>
  <c r="O54" i="1"/>
  <c r="P54" i="1"/>
  <c r="Q54" i="1"/>
  <c r="R54" i="1"/>
  <c r="F56" i="1"/>
  <c r="K56" i="1"/>
  <c r="N56" i="1"/>
  <c r="T59" i="1"/>
  <c r="T60" i="1"/>
  <c r="T61" i="1"/>
  <c r="D63" i="1"/>
  <c r="E63" i="1"/>
  <c r="F63" i="1"/>
  <c r="G63" i="1"/>
  <c r="H63" i="1"/>
  <c r="I63" i="1"/>
  <c r="I71" i="1" s="1"/>
  <c r="I73" i="1" s="1"/>
  <c r="J63" i="1"/>
  <c r="K63" i="1"/>
  <c r="K71" i="1" s="1"/>
  <c r="K73" i="1" s="1"/>
  <c r="L63" i="1"/>
  <c r="M63" i="1"/>
  <c r="N63" i="1"/>
  <c r="O63" i="1"/>
  <c r="P63" i="1"/>
  <c r="Q63" i="1"/>
  <c r="R63" i="1"/>
  <c r="T66" i="1"/>
  <c r="D67" i="1"/>
  <c r="E67" i="1"/>
  <c r="T67" i="1" s="1"/>
  <c r="F67" i="1"/>
  <c r="F69" i="1" s="1"/>
  <c r="G67" i="1"/>
  <c r="H67" i="1"/>
  <c r="I67" i="1"/>
  <c r="J67" i="1"/>
  <c r="K67" i="1"/>
  <c r="L67" i="1"/>
  <c r="M67" i="1"/>
  <c r="N67" i="1"/>
  <c r="O67" i="1"/>
  <c r="P67" i="1"/>
  <c r="P69" i="1" s="1"/>
  <c r="Q67" i="1"/>
  <c r="R67" i="1"/>
  <c r="D69" i="1"/>
  <c r="E69" i="1"/>
  <c r="T69" i="1" s="1"/>
  <c r="G69" i="1"/>
  <c r="H69" i="1"/>
  <c r="I69" i="1"/>
  <c r="J69" i="1"/>
  <c r="K69" i="1"/>
  <c r="L69" i="1"/>
  <c r="M69" i="1"/>
  <c r="N69" i="1"/>
  <c r="O69" i="1"/>
  <c r="Q69" i="1"/>
  <c r="R69" i="1"/>
  <c r="T48" i="1" l="1"/>
  <c r="D56" i="1"/>
  <c r="H35" i="1"/>
  <c r="J71" i="1"/>
  <c r="J73" i="1" s="1"/>
  <c r="R37" i="1"/>
  <c r="J37" i="1"/>
  <c r="Q35" i="1"/>
  <c r="Q37" i="1" s="1"/>
  <c r="Q71" i="1" s="1"/>
  <c r="Q73" i="1" s="1"/>
  <c r="N35" i="1"/>
  <c r="F35" i="1"/>
  <c r="F37" i="1" s="1"/>
  <c r="F71" i="1" s="1"/>
  <c r="F73" i="1" s="1"/>
  <c r="L71" i="1"/>
  <c r="L73" i="1" s="1"/>
  <c r="P35" i="1"/>
  <c r="P37" i="1" s="1"/>
  <c r="P71" i="1" s="1"/>
  <c r="P73" i="1" s="1"/>
  <c r="R71" i="1"/>
  <c r="R73" i="1" s="1"/>
  <c r="O35" i="1"/>
  <c r="O37" i="1" s="1"/>
  <c r="O71" i="1" s="1"/>
  <c r="O73" i="1" s="1"/>
  <c r="M35" i="1"/>
  <c r="M37" i="1" s="1"/>
  <c r="M71" i="1" s="1"/>
  <c r="M73" i="1" s="1"/>
  <c r="T23" i="1"/>
  <c r="H71" i="1"/>
  <c r="H73" i="1" s="1"/>
  <c r="H37" i="1"/>
  <c r="E71" i="1"/>
  <c r="E73" i="1" s="1"/>
  <c r="N37" i="1"/>
  <c r="N71" i="1" s="1"/>
  <c r="N73" i="1" s="1"/>
  <c r="T33" i="1"/>
  <c r="G35" i="1"/>
  <c r="G37" i="1" s="1"/>
  <c r="G71" i="1" s="1"/>
  <c r="G73" i="1" s="1"/>
  <c r="T63" i="1"/>
  <c r="T43" i="1"/>
  <c r="E23" i="1"/>
  <c r="E35" i="1" s="1"/>
  <c r="E37" i="1" s="1"/>
  <c r="D35" i="1" l="1"/>
  <c r="T56" i="1"/>
  <c r="T35" i="1" l="1"/>
  <c r="D37" i="1"/>
  <c r="T37" i="1" l="1"/>
  <c r="D71" i="1"/>
  <c r="T71" i="1" l="1"/>
  <c r="D73" i="1"/>
  <c r="T73" i="1" s="1"/>
</calcChain>
</file>

<file path=xl/comments1.xml><?xml version="1.0" encoding="utf-8"?>
<comments xmlns="http://schemas.openxmlformats.org/spreadsheetml/2006/main">
  <authors>
    <author>hcamp</author>
  </authors>
  <commentList>
    <comment ref="U28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$ 2.279 / Mcf   2/99 - 7/99
Price to change 8/99
Termin 6/30/2001
</t>
        </r>
      </text>
    </comment>
    <comment ref="U2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Trans 2   5,000/d  $3.136       Termin  9/30/1999
Trans 3   4,000/d  HSC +.45   Termin  6/30/2001
Trans 4   5,000/d  $2.71         Termin  2/29/2000
Trans 5   2,500/d  HSC +.403 Termin  6/30/2001 
Trans 7   4,000/d  HSC +.403 Termin  6/30/2001</t>
        </r>
      </text>
    </comment>
    <comment ref="U3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$1.97  Termin 7/31/2000</t>
        </r>
      </text>
    </comment>
    <comment ref="U3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 - .055
Termin 1/31/2001
</t>
        </r>
      </text>
    </comment>
    <comment ref="U3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Allocated Volume is difference between 
total flows at Mtrs 1279,1280, &amp; 1293 and 
Industrial volumes provided by Entex at Lufkin Diboll</t>
        </r>
      </text>
    </comment>
    <comment ref="U3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14,000/d
HSC +.769   Termin 3/31/2005
HSC + .60    4/1/2005-3/31/2006
</t>
        </r>
      </text>
    </comment>
    <comment ref="U4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$ 2.4598 / Mcf for May 1999
Price changes monthly
Termin 6/30/2001</t>
        </r>
      </text>
    </comment>
    <comment ref="U4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HSC+ .10  Termin 12/31/99</t>
        </r>
      </text>
    </comment>
    <comment ref="U4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U43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30,000
split between Unit &amp; Reliant Entex
HSC - .07   Termin 3/31/2006
</t>
        </r>
      </text>
    </comment>
    <comment ref="U44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U45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40,000
Dplit between Unit &amp; Reliant Entex
HSC +.05  Termin 3/31/2006
</t>
        </r>
      </text>
    </comment>
    <comment ref="U46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500 / day
$ 2.06  Termin 7/31/2000
</t>
        </r>
      </text>
    </comment>
    <comment ref="U5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4,000 / d North Star Steel
HSC - .07
</t>
        </r>
      </text>
    </comment>
    <comment ref="U5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8,000/d
HSC -.12  Termin 3/31/2006
volume provided by Entex on Industrial
Customers Served Letter
</t>
        </r>
      </text>
    </comment>
    <comment ref="U52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$2.00   Termin  12/1/2001
Volume provided by Entex on Industrial Customers Served Leter
</t>
        </r>
      </text>
    </comment>
    <comment ref="U59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15,000/day
HSC + .45  Termin 6/30/2001
HSC + .60  7/1/2001 to 3/31/2006</t>
        </r>
      </text>
    </comment>
    <comment ref="U60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24,000/day
HSC + .45  Termin 6/30/2001
HSC + .60  7/1/2001 to 3/31/2006</t>
        </r>
      </text>
    </comment>
    <comment ref="U61" authorId="0" shapeId="0">
      <text>
        <r>
          <rPr>
            <b/>
            <sz val="8"/>
            <color indexed="81"/>
            <rFont val="Tahoma"/>
          </rPr>
          <t>hcamp:</t>
        </r>
        <r>
          <rPr>
            <sz val="8"/>
            <color indexed="81"/>
            <rFont val="Tahoma"/>
          </rPr>
          <t xml:space="preserve">
up to 22,000/day
HSC + .45  Termin 6/30/2001
HSC + .60  7/1/2001 to 3/31/2006</t>
        </r>
      </text>
    </comment>
  </commentList>
</comments>
</file>

<file path=xl/sharedStrings.xml><?xml version="1.0" encoding="utf-8"?>
<sst xmlns="http://schemas.openxmlformats.org/spreadsheetml/2006/main" count="113" uniqueCount="76">
  <si>
    <t>Residential</t>
  </si>
  <si>
    <t>91% Domestic</t>
  </si>
  <si>
    <t>016-41991-313</t>
  </si>
  <si>
    <t>existing</t>
  </si>
  <si>
    <t>016-41991-306</t>
  </si>
  <si>
    <t>Angelina Cty.</t>
  </si>
  <si>
    <t>Total Residential</t>
  </si>
  <si>
    <t>Industrial</t>
  </si>
  <si>
    <t>9% Industrial</t>
  </si>
  <si>
    <t>016-41991-311</t>
  </si>
  <si>
    <t>Tier 1</t>
  </si>
  <si>
    <t>VA Hospital</t>
  </si>
  <si>
    <t>Total Industrial at meter 2000</t>
  </si>
  <si>
    <t>016-91000-301</t>
  </si>
  <si>
    <t>016-41991-312</t>
  </si>
  <si>
    <t>Total Industrial not at meter 2000</t>
  </si>
  <si>
    <t>Total Industrial</t>
  </si>
  <si>
    <t>Huntsville/Woodlands/Conroe</t>
  </si>
  <si>
    <t>Total H/W/C</t>
  </si>
  <si>
    <t>Transportation</t>
  </si>
  <si>
    <t>Total Transportation</t>
  </si>
  <si>
    <t>Houston Pipe Line</t>
  </si>
  <si>
    <t>Midcon</t>
  </si>
  <si>
    <t>From</t>
  </si>
  <si>
    <t>Reliant Energy - Entex</t>
  </si>
  <si>
    <t>Gas Flow Day</t>
  </si>
  <si>
    <t>Total Available</t>
  </si>
  <si>
    <t>Total HPL</t>
  </si>
  <si>
    <t>Total  Midcon</t>
  </si>
  <si>
    <t>Total Allocated</t>
  </si>
  <si>
    <t>Allocated as Follows:</t>
  </si>
  <si>
    <t>Check Available = Allocated</t>
  </si>
  <si>
    <t>Subtotal</t>
  </si>
  <si>
    <t>Month to Date</t>
  </si>
  <si>
    <t>Enron Capital &amp;  Trade/Houston Pipe Line</t>
  </si>
  <si>
    <t>016-41991-301</t>
  </si>
  <si>
    <t>012-41991-301</t>
  </si>
  <si>
    <t>012-41991-204</t>
  </si>
  <si>
    <t>012-41991-203</t>
  </si>
  <si>
    <t>HPL 76</t>
  </si>
  <si>
    <t>ECT Trans # 1</t>
  </si>
  <si>
    <t>NGMS 308</t>
  </si>
  <si>
    <t>Lufkin Diboll</t>
  </si>
  <si>
    <t>NSS/Vidor</t>
  </si>
  <si>
    <t>VA Hosp</t>
  </si>
  <si>
    <t>Transactions 2-5,7</t>
  </si>
  <si>
    <t>CNG</t>
  </si>
  <si>
    <t>Tier 2</t>
  </si>
  <si>
    <t>Firm Trsp</t>
  </si>
  <si>
    <t>IT</t>
  </si>
  <si>
    <t>Huntv,Woodls,Conroe</t>
  </si>
  <si>
    <t>Industrial Tier 1 &amp; 2</t>
  </si>
  <si>
    <t>MONTHLY NOMINATION SUMMARY</t>
  </si>
  <si>
    <t xml:space="preserve"> Entex Descr.</t>
  </si>
  <si>
    <t>HPL  Points</t>
  </si>
  <si>
    <t>Trans 10 Angelina Cty.</t>
  </si>
  <si>
    <t>Trans 6 -Huntsville</t>
  </si>
  <si>
    <t>Trans 9 -Woodlands</t>
  </si>
  <si>
    <t>Trans 8 - Conroe</t>
  </si>
  <si>
    <t>Transport Receipts</t>
  </si>
  <si>
    <t>981279, 981280, 981293</t>
  </si>
  <si>
    <t>PAYBACK</t>
  </si>
  <si>
    <t>016-91000-303</t>
  </si>
  <si>
    <t>Temple Inland</t>
  </si>
  <si>
    <t>Lufkin/Diboll- Temple Inland</t>
  </si>
  <si>
    <t>Meter</t>
  </si>
  <si>
    <t>Trans 6- Silsbee</t>
  </si>
  <si>
    <t>Transaction 1 - Overflow</t>
  </si>
  <si>
    <t>Trans 6 -Tier 1 - Entex</t>
  </si>
  <si>
    <t>Trans 6 -Tier 2 - Entex</t>
  </si>
  <si>
    <t>Trans 6 -Tier 1 - Unit</t>
  </si>
  <si>
    <t>Trans 6 - Tier 2  - Unit</t>
  </si>
  <si>
    <t>PG&amp;E THOMPSONVILLE</t>
  </si>
  <si>
    <t>TEJAS THOMPSONVILLE</t>
  </si>
  <si>
    <t>CHAMPIONS</t>
  </si>
  <si>
    <t>Huntsman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</si>
</sst>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b/>
      <i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u/>
      <sz val="14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/>
    <xf numFmtId="0" fontId="3" fillId="2" borderId="0" xfId="0" applyFont="1" applyFill="1"/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right"/>
    </xf>
    <xf numFmtId="14" fontId="6" fillId="0" borderId="0" xfId="0" applyNumberFormat="1" applyFont="1" applyAlignment="1">
      <alignment horizontal="center"/>
    </xf>
    <xf numFmtId="0" fontId="8" fillId="0" borderId="0" xfId="0" applyFont="1" applyAlignment="1">
      <alignment horizontal="right"/>
    </xf>
    <xf numFmtId="0" fontId="0" fillId="0" borderId="0" xfId="0" applyFill="1"/>
    <xf numFmtId="0" fontId="5" fillId="0" borderId="0" xfId="0" applyFont="1" applyFill="1" applyAlignment="1">
      <alignment horizontal="left"/>
    </xf>
    <xf numFmtId="0" fontId="9" fillId="2" borderId="1" xfId="0" applyFont="1" applyFill="1" applyBorder="1" applyAlignment="1">
      <alignment horizontal="right"/>
    </xf>
    <xf numFmtId="0" fontId="0" fillId="2" borderId="1" xfId="0" applyFill="1" applyBorder="1"/>
    <xf numFmtId="0" fontId="10" fillId="2" borderId="1" xfId="0" applyFont="1" applyFill="1" applyBorder="1"/>
    <xf numFmtId="0" fontId="0" fillId="0" borderId="2" xfId="0" applyBorder="1" applyAlignment="1">
      <alignment horizontal="right"/>
    </xf>
    <xf numFmtId="0" fontId="0" fillId="0" borderId="2" xfId="0" applyBorder="1"/>
    <xf numFmtId="0" fontId="5" fillId="0" borderId="0" xfId="0" applyFont="1" applyFill="1" applyAlignment="1">
      <alignment horizontal="right"/>
    </xf>
    <xf numFmtId="0" fontId="11" fillId="0" borderId="0" xfId="0" applyFont="1" applyAlignment="1">
      <alignment horizontal="center"/>
    </xf>
    <xf numFmtId="0" fontId="11" fillId="0" borderId="0" xfId="0" applyFont="1" applyFill="1" applyAlignment="1">
      <alignment horizontal="center"/>
    </xf>
    <xf numFmtId="0" fontId="4" fillId="0" borderId="0" xfId="0" applyFont="1" applyAlignment="1">
      <alignment horizontal="right"/>
    </xf>
    <xf numFmtId="0" fontId="0" fillId="0" borderId="0" xfId="0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/>
    <xf numFmtId="3" fontId="5" fillId="0" borderId="0" xfId="0" applyNumberFormat="1" applyFont="1" applyFill="1" applyAlignment="1">
      <alignment horizontal="right"/>
    </xf>
    <xf numFmtId="3" fontId="0" fillId="0" borderId="3" xfId="0" applyNumberFormat="1" applyBorder="1"/>
    <xf numFmtId="3" fontId="5" fillId="0" borderId="3" xfId="0" applyNumberFormat="1" applyFont="1" applyFill="1" applyBorder="1" applyAlignment="1">
      <alignment horizontal="right"/>
    </xf>
    <xf numFmtId="3" fontId="0" fillId="0" borderId="0" xfId="0" applyNumberFormat="1" applyBorder="1"/>
    <xf numFmtId="3" fontId="5" fillId="0" borderId="0" xfId="0" applyNumberFormat="1" applyFont="1" applyFill="1" applyBorder="1" applyAlignment="1">
      <alignment horizontal="right"/>
    </xf>
    <xf numFmtId="3" fontId="2" fillId="2" borderId="1" xfId="0" applyNumberFormat="1" applyFont="1" applyFill="1" applyBorder="1"/>
    <xf numFmtId="3" fontId="2" fillId="0" borderId="1" xfId="0" applyNumberFormat="1" applyFont="1" applyFill="1" applyBorder="1"/>
    <xf numFmtId="3" fontId="0" fillId="0" borderId="0" xfId="0" applyNumberFormat="1" applyFill="1"/>
    <xf numFmtId="3" fontId="0" fillId="2" borderId="0" xfId="0" applyNumberFormat="1" applyFill="1"/>
    <xf numFmtId="3" fontId="2" fillId="2" borderId="0" xfId="0" applyNumberFormat="1" applyFont="1" applyFill="1"/>
    <xf numFmtId="3" fontId="1" fillId="0" borderId="0" xfId="0" applyNumberFormat="1" applyFont="1"/>
    <xf numFmtId="3" fontId="9" fillId="2" borderId="1" xfId="0" applyNumberFormat="1" applyFont="1" applyFill="1" applyBorder="1"/>
    <xf numFmtId="3" fontId="9" fillId="0" borderId="1" xfId="0" applyNumberFormat="1" applyFont="1" applyFill="1" applyBorder="1" applyAlignment="1">
      <alignment horizontal="right"/>
    </xf>
    <xf numFmtId="3" fontId="0" fillId="0" borderId="2" xfId="0" applyNumberFormat="1" applyBorder="1"/>
    <xf numFmtId="3" fontId="5" fillId="0" borderId="2" xfId="0" applyNumberFormat="1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3" fontId="5" fillId="0" borderId="0" xfId="0" applyNumberFormat="1" applyFont="1"/>
    <xf numFmtId="3" fontId="5" fillId="0" borderId="3" xfId="0" applyNumberFormat="1" applyFont="1" applyBorder="1"/>
    <xf numFmtId="3" fontId="4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U82"/>
  <sheetViews>
    <sheetView showGridLines="0" tabSelected="1" workbookViewId="0">
      <selection activeCell="R10" sqref="R10"/>
    </sheetView>
  </sheetViews>
  <sheetFormatPr defaultRowHeight="12.75" x14ac:dyDescent="0.2"/>
  <cols>
    <col min="1" max="1" width="30.42578125" bestFit="1" customWidth="1"/>
    <col min="2" max="2" width="23.5703125" customWidth="1"/>
    <col min="3" max="3" width="13.85546875" bestFit="1" customWidth="1"/>
    <col min="4" max="16" width="14.85546875" hidden="1" customWidth="1"/>
    <col min="17" max="18" width="14.85546875" customWidth="1"/>
    <col min="19" max="19" width="2" customWidth="1"/>
    <col min="20" max="20" width="18.5703125" style="21" bestFit="1" customWidth="1"/>
  </cols>
  <sheetData>
    <row r="1" spans="1:20" ht="23.25" x14ac:dyDescent="0.35">
      <c r="C1" s="10" t="s">
        <v>24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20" x14ac:dyDescent="0.2">
      <c r="C2" s="8" t="s">
        <v>34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20" x14ac:dyDescent="0.2">
      <c r="C3" s="8" t="s">
        <v>52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</row>
    <row r="5" spans="1:20" ht="18" x14ac:dyDescent="0.25">
      <c r="D5" s="22" t="s">
        <v>23</v>
      </c>
      <c r="E5" s="22" t="s">
        <v>23</v>
      </c>
      <c r="F5" s="22" t="s">
        <v>23</v>
      </c>
      <c r="G5" s="22" t="s">
        <v>23</v>
      </c>
      <c r="H5" s="22" t="s">
        <v>23</v>
      </c>
      <c r="I5" s="22" t="s">
        <v>23</v>
      </c>
      <c r="J5" s="22" t="s">
        <v>23</v>
      </c>
      <c r="K5" s="22" t="s">
        <v>23</v>
      </c>
      <c r="L5" s="22" t="s">
        <v>23</v>
      </c>
      <c r="M5" s="22" t="s">
        <v>23</v>
      </c>
      <c r="N5" s="22" t="s">
        <v>23</v>
      </c>
      <c r="O5" s="22" t="s">
        <v>23</v>
      </c>
      <c r="P5" s="22" t="s">
        <v>23</v>
      </c>
      <c r="Q5" s="22" t="s">
        <v>23</v>
      </c>
      <c r="R5" s="22" t="s">
        <v>23</v>
      </c>
      <c r="T5" s="23" t="s">
        <v>33</v>
      </c>
    </row>
    <row r="6" spans="1:20" ht="18" x14ac:dyDescent="0.25"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20" ht="18" x14ac:dyDescent="0.25">
      <c r="A7" s="11" t="s">
        <v>25</v>
      </c>
      <c r="C7" s="26" t="s">
        <v>53</v>
      </c>
      <c r="D7" s="12">
        <v>36557</v>
      </c>
      <c r="E7" s="12">
        <f t="shared" ref="E7:K7" si="0">D7+1</f>
        <v>36558</v>
      </c>
      <c r="F7" s="12">
        <f t="shared" si="0"/>
        <v>36559</v>
      </c>
      <c r="G7" s="12">
        <f t="shared" si="0"/>
        <v>36560</v>
      </c>
      <c r="H7" s="12">
        <f t="shared" si="0"/>
        <v>36561</v>
      </c>
      <c r="I7" s="12">
        <f t="shared" si="0"/>
        <v>36562</v>
      </c>
      <c r="J7" s="12">
        <f t="shared" si="0"/>
        <v>36563</v>
      </c>
      <c r="K7" s="12">
        <f t="shared" si="0"/>
        <v>36564</v>
      </c>
      <c r="L7" s="12">
        <f t="shared" ref="L7:R7" si="1">K7+1</f>
        <v>36565</v>
      </c>
      <c r="M7" s="12">
        <f t="shared" si="1"/>
        <v>36566</v>
      </c>
      <c r="N7" s="12">
        <f t="shared" si="1"/>
        <v>36567</v>
      </c>
      <c r="O7" s="12">
        <f t="shared" si="1"/>
        <v>36568</v>
      </c>
      <c r="P7" s="12">
        <f t="shared" si="1"/>
        <v>36569</v>
      </c>
      <c r="Q7" s="12">
        <f t="shared" si="1"/>
        <v>36570</v>
      </c>
      <c r="R7" s="12">
        <f t="shared" si="1"/>
        <v>36571</v>
      </c>
      <c r="S7" s="12">
        <v>36421</v>
      </c>
    </row>
    <row r="8" spans="1:20" ht="18" x14ac:dyDescent="0.25"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20" x14ac:dyDescent="0.2">
      <c r="A9" s="8" t="s">
        <v>21</v>
      </c>
    </row>
    <row r="10" spans="1:20" x14ac:dyDescent="0.2">
      <c r="A10">
        <v>982000</v>
      </c>
      <c r="C10" t="s">
        <v>54</v>
      </c>
      <c r="D10" s="29">
        <v>168945</v>
      </c>
      <c r="E10" s="29">
        <v>168945</v>
      </c>
      <c r="F10" s="29">
        <v>168945</v>
      </c>
      <c r="G10" s="47">
        <v>240000</v>
      </c>
      <c r="H10" s="46">
        <v>240000</v>
      </c>
      <c r="I10" s="46">
        <v>240000</v>
      </c>
      <c r="J10" s="46">
        <v>240000</v>
      </c>
      <c r="K10" s="47">
        <v>170000</v>
      </c>
      <c r="L10" s="46">
        <v>170000</v>
      </c>
      <c r="M10" s="47">
        <v>200000</v>
      </c>
      <c r="N10" s="46">
        <v>200000</v>
      </c>
      <c r="O10" s="46">
        <v>200000</v>
      </c>
      <c r="P10" s="46">
        <v>200000</v>
      </c>
      <c r="Q10" s="47">
        <v>120000</v>
      </c>
      <c r="R10" s="46">
        <v>120000</v>
      </c>
      <c r="T10" s="30">
        <f t="shared" ref="T10:T15" si="2">SUM(D10:S10)</f>
        <v>2846835</v>
      </c>
    </row>
    <row r="11" spans="1:20" x14ac:dyDescent="0.2">
      <c r="A11">
        <v>981258</v>
      </c>
      <c r="B11" t="s">
        <v>51</v>
      </c>
      <c r="C11" t="s">
        <v>74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>
        <v>0</v>
      </c>
      <c r="L11" s="46">
        <v>0</v>
      </c>
      <c r="M11" s="46">
        <v>0</v>
      </c>
      <c r="N11" s="46">
        <v>0</v>
      </c>
      <c r="O11" s="46">
        <v>0</v>
      </c>
      <c r="P11" s="46">
        <v>0</v>
      </c>
      <c r="Q11" s="46">
        <v>0</v>
      </c>
      <c r="R11" s="46">
        <v>0</v>
      </c>
      <c r="T11" s="30">
        <f t="shared" si="2"/>
        <v>0</v>
      </c>
    </row>
    <row r="12" spans="1:20" x14ac:dyDescent="0.2">
      <c r="A12" s="45">
        <v>981195</v>
      </c>
      <c r="B12" t="s">
        <v>51</v>
      </c>
      <c r="C12" t="s">
        <v>75</v>
      </c>
      <c r="D12" s="46">
        <v>4000</v>
      </c>
      <c r="E12" s="46">
        <v>4000</v>
      </c>
      <c r="F12" s="46">
        <v>4000</v>
      </c>
      <c r="G12" s="46">
        <v>4000</v>
      </c>
      <c r="H12" s="46">
        <v>4000</v>
      </c>
      <c r="I12" s="46">
        <v>4000</v>
      </c>
      <c r="J12" s="46">
        <v>4000</v>
      </c>
      <c r="K12" s="46">
        <v>4000</v>
      </c>
      <c r="L12" s="46">
        <v>4000</v>
      </c>
      <c r="M12" s="46">
        <v>4000</v>
      </c>
      <c r="N12" s="46">
        <v>4000</v>
      </c>
      <c r="O12" s="46">
        <v>4000</v>
      </c>
      <c r="P12" s="46">
        <v>4000</v>
      </c>
      <c r="Q12" s="46">
        <v>4000</v>
      </c>
      <c r="R12" s="46">
        <v>4000</v>
      </c>
      <c r="T12" s="30">
        <f t="shared" si="2"/>
        <v>60000</v>
      </c>
    </row>
    <row r="13" spans="1:20" x14ac:dyDescent="0.2">
      <c r="A13" s="2" t="s">
        <v>60</v>
      </c>
      <c r="B13" t="s">
        <v>64</v>
      </c>
      <c r="D13" s="29">
        <f t="shared" ref="D13:K13" si="3">+D32+D51+D52</f>
        <v>10800</v>
      </c>
      <c r="E13" s="29">
        <f t="shared" si="3"/>
        <v>10800</v>
      </c>
      <c r="F13" s="29">
        <f t="shared" si="3"/>
        <v>10800</v>
      </c>
      <c r="G13" s="29">
        <f t="shared" si="3"/>
        <v>10800</v>
      </c>
      <c r="H13" s="29">
        <f t="shared" si="3"/>
        <v>10800</v>
      </c>
      <c r="I13" s="29">
        <f t="shared" si="3"/>
        <v>10800</v>
      </c>
      <c r="J13" s="29">
        <f t="shared" si="3"/>
        <v>10800</v>
      </c>
      <c r="K13" s="29">
        <f t="shared" si="3"/>
        <v>10800</v>
      </c>
      <c r="L13" s="29">
        <f t="shared" ref="L13:R13" si="4">+L32+L51+L52</f>
        <v>10800</v>
      </c>
      <c r="M13" s="29">
        <f t="shared" si="4"/>
        <v>10800</v>
      </c>
      <c r="N13" s="29">
        <f t="shared" si="4"/>
        <v>10800</v>
      </c>
      <c r="O13" s="29">
        <f t="shared" si="4"/>
        <v>10800</v>
      </c>
      <c r="P13" s="29">
        <f t="shared" si="4"/>
        <v>10800</v>
      </c>
      <c r="Q13" s="29">
        <f t="shared" si="4"/>
        <v>10800</v>
      </c>
      <c r="R13" s="29">
        <f t="shared" si="4"/>
        <v>10800</v>
      </c>
      <c r="T13" s="30">
        <f t="shared" si="2"/>
        <v>162000</v>
      </c>
    </row>
    <row r="14" spans="1:20" x14ac:dyDescent="0.2">
      <c r="A14">
        <v>980073</v>
      </c>
      <c r="B14" t="s">
        <v>50</v>
      </c>
      <c r="D14" s="29">
        <f t="shared" ref="D14:K14" si="5">SUM(D59:D61)</f>
        <v>13500</v>
      </c>
      <c r="E14" s="29">
        <f t="shared" si="5"/>
        <v>13500</v>
      </c>
      <c r="F14" s="29">
        <f t="shared" si="5"/>
        <v>19500</v>
      </c>
      <c r="G14" s="29">
        <f t="shared" si="5"/>
        <v>19500</v>
      </c>
      <c r="H14" s="29">
        <f t="shared" si="5"/>
        <v>19500</v>
      </c>
      <c r="I14" s="29">
        <f t="shared" si="5"/>
        <v>19500</v>
      </c>
      <c r="J14" s="29">
        <f t="shared" si="5"/>
        <v>19500</v>
      </c>
      <c r="K14" s="47">
        <f t="shared" si="5"/>
        <v>9000</v>
      </c>
      <c r="L14" s="46">
        <f t="shared" ref="L14:R14" si="6">SUM(L59:L61)</f>
        <v>9000</v>
      </c>
      <c r="M14" s="46">
        <f t="shared" si="6"/>
        <v>9000</v>
      </c>
      <c r="N14" s="47">
        <f t="shared" si="6"/>
        <v>6000</v>
      </c>
      <c r="O14" s="46">
        <f t="shared" si="6"/>
        <v>6000</v>
      </c>
      <c r="P14" s="46">
        <f t="shared" si="6"/>
        <v>6000</v>
      </c>
      <c r="Q14" s="46">
        <f t="shared" si="6"/>
        <v>6000</v>
      </c>
      <c r="R14" s="46">
        <f t="shared" si="6"/>
        <v>6000</v>
      </c>
      <c r="T14" s="30">
        <f t="shared" si="2"/>
        <v>181500</v>
      </c>
    </row>
    <row r="15" spans="1:20" x14ac:dyDescent="0.2">
      <c r="A15" s="13" t="s">
        <v>27</v>
      </c>
      <c r="D15" s="31">
        <f t="shared" ref="D15:K15" si="7">SUM(D10:D14)</f>
        <v>197245</v>
      </c>
      <c r="E15" s="31">
        <f t="shared" si="7"/>
        <v>197245</v>
      </c>
      <c r="F15" s="31">
        <f t="shared" si="7"/>
        <v>203245</v>
      </c>
      <c r="G15" s="31">
        <f t="shared" si="7"/>
        <v>274300</v>
      </c>
      <c r="H15" s="31">
        <f t="shared" si="7"/>
        <v>274300</v>
      </c>
      <c r="I15" s="31">
        <f t="shared" si="7"/>
        <v>274300</v>
      </c>
      <c r="J15" s="31">
        <f t="shared" si="7"/>
        <v>274300</v>
      </c>
      <c r="K15" s="31">
        <f t="shared" si="7"/>
        <v>193800</v>
      </c>
      <c r="L15" s="31">
        <f t="shared" ref="L15:R15" si="8">SUM(L10:L14)</f>
        <v>193800</v>
      </c>
      <c r="M15" s="31">
        <f t="shared" si="8"/>
        <v>223800</v>
      </c>
      <c r="N15" s="31">
        <f t="shared" si="8"/>
        <v>220800</v>
      </c>
      <c r="O15" s="31">
        <f t="shared" si="8"/>
        <v>220800</v>
      </c>
      <c r="P15" s="31">
        <f t="shared" si="8"/>
        <v>220800</v>
      </c>
      <c r="Q15" s="31">
        <f t="shared" si="8"/>
        <v>140800</v>
      </c>
      <c r="R15" s="31">
        <f t="shared" si="8"/>
        <v>140800</v>
      </c>
      <c r="T15" s="32">
        <f t="shared" si="2"/>
        <v>3250335</v>
      </c>
    </row>
    <row r="16" spans="1:20" x14ac:dyDescent="0.2"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T16" s="30"/>
    </row>
    <row r="17" spans="1:21" x14ac:dyDescent="0.2">
      <c r="A17" s="8" t="s">
        <v>22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T17" s="30"/>
    </row>
    <row r="18" spans="1:21" x14ac:dyDescent="0.2">
      <c r="A18" s="13" t="s">
        <v>28</v>
      </c>
      <c r="D18" s="31">
        <v>20000</v>
      </c>
      <c r="E18" s="31">
        <v>20000</v>
      </c>
      <c r="F18" s="48">
        <f>20000+40000</f>
        <v>60000</v>
      </c>
      <c r="G18" s="49">
        <f t="shared" ref="G18:L18" si="9">20000+40000+45000</f>
        <v>105000</v>
      </c>
      <c r="H18" s="49">
        <f t="shared" si="9"/>
        <v>105000</v>
      </c>
      <c r="I18" s="49">
        <f t="shared" si="9"/>
        <v>105000</v>
      </c>
      <c r="J18" s="49">
        <f t="shared" si="9"/>
        <v>105000</v>
      </c>
      <c r="K18" s="48">
        <f t="shared" si="9"/>
        <v>105000</v>
      </c>
      <c r="L18" s="49">
        <f t="shared" si="9"/>
        <v>105000</v>
      </c>
      <c r="M18" s="48">
        <f t="shared" ref="M18:R18" si="10">20000+40000+45000-80000</f>
        <v>25000</v>
      </c>
      <c r="N18" s="49">
        <f t="shared" si="10"/>
        <v>25000</v>
      </c>
      <c r="O18" s="49">
        <f t="shared" si="10"/>
        <v>25000</v>
      </c>
      <c r="P18" s="49">
        <f t="shared" si="10"/>
        <v>25000</v>
      </c>
      <c r="Q18" s="49">
        <f t="shared" si="10"/>
        <v>25000</v>
      </c>
      <c r="R18" s="49">
        <f t="shared" si="10"/>
        <v>25000</v>
      </c>
      <c r="T18" s="32">
        <f>SUM(D18:S18)</f>
        <v>880000</v>
      </c>
    </row>
    <row r="19" spans="1:21" x14ac:dyDescent="0.2">
      <c r="A19" s="1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T19" s="34"/>
    </row>
    <row r="20" spans="1:21" x14ac:dyDescent="0.2">
      <c r="A20" s="27" t="s">
        <v>61</v>
      </c>
      <c r="D20" s="31">
        <v>0</v>
      </c>
      <c r="E20" s="31">
        <v>0</v>
      </c>
      <c r="F20" s="31">
        <v>0</v>
      </c>
      <c r="G20" s="31">
        <v>0</v>
      </c>
      <c r="H20" s="31">
        <v>0</v>
      </c>
      <c r="I20" s="31">
        <v>0</v>
      </c>
      <c r="J20" s="31">
        <v>0</v>
      </c>
      <c r="K20" s="31">
        <v>0</v>
      </c>
      <c r="L20" s="31">
        <v>0</v>
      </c>
      <c r="M20" s="31">
        <v>0</v>
      </c>
      <c r="N20" s="31">
        <v>0</v>
      </c>
      <c r="O20" s="31">
        <v>0</v>
      </c>
      <c r="P20" s="31">
        <v>0</v>
      </c>
      <c r="Q20" s="31">
        <v>0</v>
      </c>
      <c r="R20" s="31">
        <v>0</v>
      </c>
      <c r="T20" s="32">
        <f>SUM(D20:S20)</f>
        <v>0</v>
      </c>
    </row>
    <row r="21" spans="1:21" x14ac:dyDescent="0.2">
      <c r="A21" s="1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T21" s="34"/>
    </row>
    <row r="22" spans="1:21" x14ac:dyDescent="0.2">
      <c r="A22" s="2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T22" s="30"/>
    </row>
    <row r="23" spans="1:21" ht="21" thickBot="1" x14ac:dyDescent="0.35">
      <c r="A23" s="16" t="s">
        <v>26</v>
      </c>
      <c r="B23" s="17"/>
      <c r="C23" s="17"/>
      <c r="D23" s="35">
        <f t="shared" ref="D23:K23" si="11">D15+D18+D20</f>
        <v>217245</v>
      </c>
      <c r="E23" s="35">
        <f t="shared" si="11"/>
        <v>217245</v>
      </c>
      <c r="F23" s="35">
        <f t="shared" si="11"/>
        <v>263245</v>
      </c>
      <c r="G23" s="35">
        <f t="shared" si="11"/>
        <v>379300</v>
      </c>
      <c r="H23" s="35">
        <f t="shared" si="11"/>
        <v>379300</v>
      </c>
      <c r="I23" s="35">
        <f t="shared" si="11"/>
        <v>379300</v>
      </c>
      <c r="J23" s="35">
        <f t="shared" si="11"/>
        <v>379300</v>
      </c>
      <c r="K23" s="35">
        <f t="shared" si="11"/>
        <v>298800</v>
      </c>
      <c r="L23" s="35">
        <f t="shared" ref="L23:R23" si="12">L15+L18+L20</f>
        <v>298800</v>
      </c>
      <c r="M23" s="35">
        <f t="shared" si="12"/>
        <v>248800</v>
      </c>
      <c r="N23" s="35">
        <f t="shared" si="12"/>
        <v>245800</v>
      </c>
      <c r="O23" s="35">
        <f t="shared" si="12"/>
        <v>245800</v>
      </c>
      <c r="P23" s="35">
        <f t="shared" si="12"/>
        <v>245800</v>
      </c>
      <c r="Q23" s="35">
        <f t="shared" si="12"/>
        <v>165800</v>
      </c>
      <c r="R23" s="35">
        <f t="shared" si="12"/>
        <v>165800</v>
      </c>
      <c r="T23" s="36">
        <f>T15+T18</f>
        <v>4130335</v>
      </c>
    </row>
    <row r="24" spans="1:21" ht="13.5" thickTop="1" x14ac:dyDescent="0.2">
      <c r="A24" s="2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T24" s="30"/>
    </row>
    <row r="25" spans="1:21" x14ac:dyDescent="0.2">
      <c r="A25" s="15" t="s">
        <v>30</v>
      </c>
      <c r="B25" s="14"/>
      <c r="C25" s="14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T25" s="30"/>
    </row>
    <row r="26" spans="1:21" x14ac:dyDescent="0.2">
      <c r="A26" s="2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T26" s="30"/>
    </row>
    <row r="27" spans="1:21" x14ac:dyDescent="0.2">
      <c r="A27" s="1" t="s">
        <v>0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T27" s="30"/>
    </row>
    <row r="28" spans="1:21" x14ac:dyDescent="0.2">
      <c r="A28" s="24" t="s">
        <v>36</v>
      </c>
      <c r="B28" t="s">
        <v>1</v>
      </c>
      <c r="C28" t="s">
        <v>39</v>
      </c>
      <c r="D28" s="29">
        <v>910</v>
      </c>
      <c r="E28" s="29">
        <v>910</v>
      </c>
      <c r="F28" s="29">
        <v>910</v>
      </c>
      <c r="G28" s="29">
        <v>910</v>
      </c>
      <c r="H28" s="29">
        <v>910</v>
      </c>
      <c r="I28" s="29">
        <v>910</v>
      </c>
      <c r="J28" s="29">
        <v>910</v>
      </c>
      <c r="K28" s="29">
        <v>910</v>
      </c>
      <c r="L28" s="29">
        <v>910</v>
      </c>
      <c r="M28" s="29">
        <v>910</v>
      </c>
      <c r="N28" s="29">
        <v>910</v>
      </c>
      <c r="O28" s="29">
        <v>910</v>
      </c>
      <c r="P28" s="29">
        <v>910</v>
      </c>
      <c r="Q28" s="29">
        <v>910</v>
      </c>
      <c r="R28" s="29">
        <v>910</v>
      </c>
      <c r="T28" s="30">
        <f t="shared" ref="T28:T33" si="13">SUM(D28:S28)</f>
        <v>13650</v>
      </c>
    </row>
    <row r="29" spans="1:21" x14ac:dyDescent="0.2">
      <c r="A29" s="2" t="s">
        <v>35</v>
      </c>
      <c r="B29" s="25" t="s">
        <v>45</v>
      </c>
      <c r="C29" s="25" t="s">
        <v>40</v>
      </c>
      <c r="D29" s="29">
        <f t="shared" ref="D29:R29" si="14">4000+5000+2500+4000</f>
        <v>15500</v>
      </c>
      <c r="E29" s="29">
        <f t="shared" si="14"/>
        <v>15500</v>
      </c>
      <c r="F29" s="29">
        <f t="shared" si="14"/>
        <v>15500</v>
      </c>
      <c r="G29" s="29">
        <f t="shared" si="14"/>
        <v>15500</v>
      </c>
      <c r="H29" s="29">
        <f t="shared" si="14"/>
        <v>15500</v>
      </c>
      <c r="I29" s="29">
        <f t="shared" si="14"/>
        <v>15500</v>
      </c>
      <c r="J29" s="29">
        <f t="shared" si="14"/>
        <v>15500</v>
      </c>
      <c r="K29" s="29">
        <f t="shared" si="14"/>
        <v>15500</v>
      </c>
      <c r="L29" s="29">
        <f t="shared" si="14"/>
        <v>15500</v>
      </c>
      <c r="M29" s="29">
        <f t="shared" si="14"/>
        <v>15500</v>
      </c>
      <c r="N29" s="29">
        <f t="shared" si="14"/>
        <v>15500</v>
      </c>
      <c r="O29" s="29">
        <f t="shared" si="14"/>
        <v>15500</v>
      </c>
      <c r="P29" s="29">
        <f t="shared" si="14"/>
        <v>15500</v>
      </c>
      <c r="Q29" s="29">
        <f t="shared" si="14"/>
        <v>15500</v>
      </c>
      <c r="R29" s="29">
        <f t="shared" si="14"/>
        <v>15500</v>
      </c>
      <c r="T29" s="30">
        <f t="shared" si="13"/>
        <v>232500</v>
      </c>
    </row>
    <row r="30" spans="1:21" x14ac:dyDescent="0.2">
      <c r="A30" s="2" t="s">
        <v>2</v>
      </c>
      <c r="B30" t="s">
        <v>3</v>
      </c>
      <c r="C30" t="s">
        <v>41</v>
      </c>
      <c r="D30" s="29">
        <v>10000</v>
      </c>
      <c r="E30" s="29">
        <v>10000</v>
      </c>
      <c r="F30" s="29">
        <v>10000</v>
      </c>
      <c r="G30" s="29">
        <v>10000</v>
      </c>
      <c r="H30" s="29">
        <v>10000</v>
      </c>
      <c r="I30" s="29">
        <v>10000</v>
      </c>
      <c r="J30" s="29">
        <v>10000</v>
      </c>
      <c r="K30" s="29">
        <v>10000</v>
      </c>
      <c r="L30" s="29">
        <v>10000</v>
      </c>
      <c r="M30" s="29">
        <v>10000</v>
      </c>
      <c r="N30" s="29">
        <v>10000</v>
      </c>
      <c r="O30" s="29">
        <v>10000</v>
      </c>
      <c r="P30" s="29">
        <v>10000</v>
      </c>
      <c r="Q30" s="29">
        <v>10000</v>
      </c>
      <c r="R30" s="29">
        <v>10000</v>
      </c>
      <c r="T30" s="30">
        <f t="shared" si="13"/>
        <v>150000</v>
      </c>
    </row>
    <row r="31" spans="1:21" x14ac:dyDescent="0.2">
      <c r="A31" s="2" t="s">
        <v>4</v>
      </c>
      <c r="B31" t="s">
        <v>66</v>
      </c>
      <c r="D31" s="29">
        <v>250</v>
      </c>
      <c r="E31" s="29">
        <v>250</v>
      </c>
      <c r="F31" s="29">
        <v>250</v>
      </c>
      <c r="G31" s="29">
        <v>250</v>
      </c>
      <c r="H31" s="29">
        <v>250</v>
      </c>
      <c r="I31" s="29">
        <v>250</v>
      </c>
      <c r="J31" s="29">
        <v>250</v>
      </c>
      <c r="K31" s="29">
        <v>250</v>
      </c>
      <c r="L31" s="29">
        <v>250</v>
      </c>
      <c r="M31" s="29">
        <v>250</v>
      </c>
      <c r="N31" s="29">
        <v>250</v>
      </c>
      <c r="O31" s="29">
        <v>250</v>
      </c>
      <c r="P31" s="29">
        <v>250</v>
      </c>
      <c r="Q31" s="29">
        <v>250</v>
      </c>
      <c r="R31" s="29">
        <v>250</v>
      </c>
      <c r="T31" s="30">
        <f t="shared" si="13"/>
        <v>3750</v>
      </c>
    </row>
    <row r="32" spans="1:21" x14ac:dyDescent="0.2">
      <c r="A32" s="2" t="s">
        <v>35</v>
      </c>
      <c r="B32" t="s">
        <v>55</v>
      </c>
      <c r="C32" t="s">
        <v>42</v>
      </c>
      <c r="D32" s="38">
        <v>0</v>
      </c>
      <c r="E32" s="38">
        <v>0</v>
      </c>
      <c r="F32" s="38">
        <v>0</v>
      </c>
      <c r="G32" s="38">
        <v>0</v>
      </c>
      <c r="H32" s="38">
        <v>0</v>
      </c>
      <c r="I32" s="38">
        <v>0</v>
      </c>
      <c r="J32" s="38">
        <v>0</v>
      </c>
      <c r="K32" s="38">
        <v>0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38">
        <v>0</v>
      </c>
      <c r="R32" s="38">
        <v>0</v>
      </c>
      <c r="T32" s="30">
        <f t="shared" si="13"/>
        <v>0</v>
      </c>
    </row>
    <row r="33" spans="1:21" x14ac:dyDescent="0.2">
      <c r="A33" s="2"/>
      <c r="B33" s="13" t="s">
        <v>32</v>
      </c>
      <c r="C33" s="13"/>
      <c r="D33" s="31">
        <f t="shared" ref="D33:K33" si="15">SUM(D28:D32)</f>
        <v>26660</v>
      </c>
      <c r="E33" s="31">
        <f t="shared" si="15"/>
        <v>26660</v>
      </c>
      <c r="F33" s="31">
        <f t="shared" si="15"/>
        <v>26660</v>
      </c>
      <c r="G33" s="31">
        <f t="shared" si="15"/>
        <v>26660</v>
      </c>
      <c r="H33" s="31">
        <f t="shared" si="15"/>
        <v>26660</v>
      </c>
      <c r="I33" s="31">
        <f t="shared" si="15"/>
        <v>26660</v>
      </c>
      <c r="J33" s="31">
        <f t="shared" si="15"/>
        <v>26660</v>
      </c>
      <c r="K33" s="31">
        <f t="shared" si="15"/>
        <v>26660</v>
      </c>
      <c r="L33" s="31">
        <f t="shared" ref="L33:R33" si="16">SUM(L28:L32)</f>
        <v>26660</v>
      </c>
      <c r="M33" s="31">
        <f t="shared" si="16"/>
        <v>26660</v>
      </c>
      <c r="N33" s="31">
        <f t="shared" si="16"/>
        <v>26660</v>
      </c>
      <c r="O33" s="31">
        <f t="shared" si="16"/>
        <v>26660</v>
      </c>
      <c r="P33" s="31">
        <f t="shared" si="16"/>
        <v>26660</v>
      </c>
      <c r="Q33" s="31">
        <f t="shared" si="16"/>
        <v>26660</v>
      </c>
      <c r="R33" s="31">
        <f t="shared" si="16"/>
        <v>26660</v>
      </c>
      <c r="T33" s="32">
        <f t="shared" si="13"/>
        <v>399900</v>
      </c>
    </row>
    <row r="34" spans="1:21" x14ac:dyDescent="0.2">
      <c r="A34" s="2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T34" s="30"/>
    </row>
    <row r="35" spans="1:21" x14ac:dyDescent="0.2">
      <c r="A35" s="2" t="s">
        <v>35</v>
      </c>
      <c r="B35" t="s">
        <v>67</v>
      </c>
      <c r="C35" s="2" t="s">
        <v>40</v>
      </c>
      <c r="D35" s="38">
        <f t="shared" ref="D35:K35" si="17">D23-D33-D56-D63-D69</f>
        <v>96945</v>
      </c>
      <c r="E35" s="38">
        <f t="shared" si="17"/>
        <v>96945</v>
      </c>
      <c r="F35" s="38">
        <f t="shared" si="17"/>
        <v>136945</v>
      </c>
      <c r="G35" s="38">
        <f t="shared" si="17"/>
        <v>253000</v>
      </c>
      <c r="H35" s="38">
        <f t="shared" si="17"/>
        <v>253000</v>
      </c>
      <c r="I35" s="38">
        <f t="shared" si="17"/>
        <v>253000</v>
      </c>
      <c r="J35" s="38">
        <f t="shared" si="17"/>
        <v>253000</v>
      </c>
      <c r="K35" s="38">
        <f t="shared" si="17"/>
        <v>183000</v>
      </c>
      <c r="L35" s="38">
        <f t="shared" ref="L35:R35" si="18">L23-L33-L56-L63-L69</f>
        <v>183000</v>
      </c>
      <c r="M35" s="38">
        <f t="shared" si="18"/>
        <v>133000</v>
      </c>
      <c r="N35" s="38">
        <f t="shared" si="18"/>
        <v>133000</v>
      </c>
      <c r="O35" s="38">
        <f t="shared" si="18"/>
        <v>133000</v>
      </c>
      <c r="P35" s="38">
        <f t="shared" si="18"/>
        <v>133000</v>
      </c>
      <c r="Q35" s="38">
        <f t="shared" si="18"/>
        <v>53000</v>
      </c>
      <c r="R35" s="38">
        <f t="shared" si="18"/>
        <v>53000</v>
      </c>
      <c r="T35" s="30">
        <f>SUM(D35:S35)</f>
        <v>2346835</v>
      </c>
    </row>
    <row r="36" spans="1:21" x14ac:dyDescent="0.2">
      <c r="A36" s="2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T36" s="30"/>
    </row>
    <row r="37" spans="1:21" ht="15.75" x14ac:dyDescent="0.25">
      <c r="A37" s="3" t="s">
        <v>6</v>
      </c>
      <c r="B37" s="4"/>
      <c r="C37" s="4"/>
      <c r="D37" s="39">
        <f t="shared" ref="D37:K37" si="19">D33+D35</f>
        <v>123605</v>
      </c>
      <c r="E37" s="39">
        <f t="shared" si="19"/>
        <v>123605</v>
      </c>
      <c r="F37" s="39">
        <f t="shared" si="19"/>
        <v>163605</v>
      </c>
      <c r="G37" s="39">
        <f t="shared" si="19"/>
        <v>279660</v>
      </c>
      <c r="H37" s="39">
        <f t="shared" si="19"/>
        <v>279660</v>
      </c>
      <c r="I37" s="39">
        <f t="shared" si="19"/>
        <v>279660</v>
      </c>
      <c r="J37" s="39">
        <f t="shared" si="19"/>
        <v>279660</v>
      </c>
      <c r="K37" s="39">
        <f t="shared" si="19"/>
        <v>209660</v>
      </c>
      <c r="L37" s="39">
        <f t="shared" ref="L37:R37" si="20">L33+L35</f>
        <v>209660</v>
      </c>
      <c r="M37" s="39">
        <f t="shared" si="20"/>
        <v>159660</v>
      </c>
      <c r="N37" s="39">
        <f t="shared" si="20"/>
        <v>159660</v>
      </c>
      <c r="O37" s="39">
        <f t="shared" si="20"/>
        <v>159660</v>
      </c>
      <c r="P37" s="39">
        <f t="shared" si="20"/>
        <v>159660</v>
      </c>
      <c r="Q37" s="39">
        <f t="shared" si="20"/>
        <v>79660</v>
      </c>
      <c r="R37" s="39">
        <f t="shared" si="20"/>
        <v>79660</v>
      </c>
      <c r="T37" s="30">
        <f>SUM(D37:S37)</f>
        <v>2746735</v>
      </c>
    </row>
    <row r="38" spans="1:21" x14ac:dyDescent="0.2">
      <c r="A38" s="2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T38" s="30"/>
    </row>
    <row r="39" spans="1:21" x14ac:dyDescent="0.2">
      <c r="A39" s="1" t="s">
        <v>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T39" s="30"/>
    </row>
    <row r="40" spans="1:21" x14ac:dyDescent="0.2">
      <c r="A40" s="24" t="s">
        <v>36</v>
      </c>
      <c r="B40" t="s">
        <v>8</v>
      </c>
      <c r="C40" t="s">
        <v>39</v>
      </c>
      <c r="D40" s="29">
        <v>90</v>
      </c>
      <c r="E40" s="29">
        <v>90</v>
      </c>
      <c r="F40" s="29">
        <v>90</v>
      </c>
      <c r="G40" s="29">
        <v>90</v>
      </c>
      <c r="H40" s="29">
        <v>90</v>
      </c>
      <c r="I40" s="29">
        <v>90</v>
      </c>
      <c r="J40" s="29">
        <v>90</v>
      </c>
      <c r="K40" s="29">
        <v>90</v>
      </c>
      <c r="L40" s="29">
        <v>90</v>
      </c>
      <c r="M40" s="29">
        <v>90</v>
      </c>
      <c r="N40" s="29">
        <v>90</v>
      </c>
      <c r="O40" s="29">
        <v>90</v>
      </c>
      <c r="P40" s="29">
        <v>90</v>
      </c>
      <c r="Q40" s="29">
        <v>90</v>
      </c>
      <c r="R40" s="29">
        <v>90</v>
      </c>
      <c r="T40" s="30">
        <f>SUM(D40:S40)</f>
        <v>1350</v>
      </c>
    </row>
    <row r="41" spans="1:21" x14ac:dyDescent="0.2">
      <c r="A41" s="2" t="s">
        <v>9</v>
      </c>
      <c r="C41" t="s">
        <v>46</v>
      </c>
      <c r="D41" s="29">
        <v>250</v>
      </c>
      <c r="E41" s="29">
        <v>250</v>
      </c>
      <c r="F41" s="29">
        <v>250</v>
      </c>
      <c r="G41" s="29">
        <v>250</v>
      </c>
      <c r="H41" s="29">
        <v>250</v>
      </c>
      <c r="I41" s="29">
        <v>250</v>
      </c>
      <c r="J41" s="29">
        <v>250</v>
      </c>
      <c r="K41" s="29">
        <v>250</v>
      </c>
      <c r="L41" s="29">
        <v>250</v>
      </c>
      <c r="M41" s="29">
        <v>250</v>
      </c>
      <c r="N41" s="29">
        <v>250</v>
      </c>
      <c r="O41" s="29">
        <v>250</v>
      </c>
      <c r="P41" s="29">
        <v>250</v>
      </c>
      <c r="Q41" s="29">
        <v>250</v>
      </c>
      <c r="R41" s="29">
        <v>250</v>
      </c>
      <c r="T41" s="30">
        <f t="shared" ref="T41:T46" si="21">SUM(D41:S41)</f>
        <v>3750</v>
      </c>
    </row>
    <row r="42" spans="1:21" x14ac:dyDescent="0.2">
      <c r="A42" s="2" t="s">
        <v>4</v>
      </c>
      <c r="B42" t="s">
        <v>68</v>
      </c>
      <c r="C42" t="s">
        <v>10</v>
      </c>
      <c r="D42" s="29">
        <v>21000</v>
      </c>
      <c r="E42" s="29">
        <v>21000</v>
      </c>
      <c r="F42" s="29">
        <v>21000</v>
      </c>
      <c r="G42" s="29">
        <v>21000</v>
      </c>
      <c r="H42" s="29">
        <v>21000</v>
      </c>
      <c r="I42" s="29">
        <v>21000</v>
      </c>
      <c r="J42" s="29">
        <v>21000</v>
      </c>
      <c r="K42" s="29">
        <v>21000</v>
      </c>
      <c r="L42" s="29">
        <v>21000</v>
      </c>
      <c r="M42" s="29">
        <v>21000</v>
      </c>
      <c r="N42" s="29">
        <v>21000</v>
      </c>
      <c r="O42" s="29">
        <v>21000</v>
      </c>
      <c r="P42" s="29">
        <v>21000</v>
      </c>
      <c r="Q42" s="29">
        <v>21000</v>
      </c>
      <c r="R42" s="29">
        <v>21000</v>
      </c>
      <c r="T42" s="30">
        <f t="shared" si="21"/>
        <v>315000</v>
      </c>
    </row>
    <row r="43" spans="1:21" x14ac:dyDescent="0.2">
      <c r="A43" s="2" t="s">
        <v>62</v>
      </c>
      <c r="B43" t="s">
        <v>70</v>
      </c>
      <c r="C43" t="s">
        <v>10</v>
      </c>
      <c r="D43" s="29">
        <f t="shared" ref="D43:R43" si="22">7000+2000</f>
        <v>9000</v>
      </c>
      <c r="E43" s="29">
        <f t="shared" si="22"/>
        <v>9000</v>
      </c>
      <c r="F43" s="29">
        <f t="shared" si="22"/>
        <v>9000</v>
      </c>
      <c r="G43" s="29">
        <f t="shared" si="22"/>
        <v>9000</v>
      </c>
      <c r="H43" s="29">
        <f t="shared" si="22"/>
        <v>9000</v>
      </c>
      <c r="I43" s="29">
        <f t="shared" si="22"/>
        <v>9000</v>
      </c>
      <c r="J43" s="29">
        <f t="shared" si="22"/>
        <v>9000</v>
      </c>
      <c r="K43" s="29">
        <f t="shared" si="22"/>
        <v>9000</v>
      </c>
      <c r="L43" s="29">
        <f t="shared" si="22"/>
        <v>9000</v>
      </c>
      <c r="M43" s="29">
        <f t="shared" si="22"/>
        <v>9000</v>
      </c>
      <c r="N43" s="29">
        <f t="shared" si="22"/>
        <v>9000</v>
      </c>
      <c r="O43" s="29">
        <f t="shared" si="22"/>
        <v>9000</v>
      </c>
      <c r="P43" s="29">
        <f t="shared" si="22"/>
        <v>9000</v>
      </c>
      <c r="Q43" s="29">
        <f t="shared" si="22"/>
        <v>9000</v>
      </c>
      <c r="R43" s="29">
        <f t="shared" si="22"/>
        <v>9000</v>
      </c>
      <c r="T43" s="30">
        <f t="shared" si="21"/>
        <v>135000</v>
      </c>
    </row>
    <row r="44" spans="1:21" x14ac:dyDescent="0.2">
      <c r="A44" s="2" t="s">
        <v>4</v>
      </c>
      <c r="B44" t="s">
        <v>69</v>
      </c>
      <c r="C44" t="s">
        <v>47</v>
      </c>
      <c r="D44" s="29">
        <v>7500</v>
      </c>
      <c r="E44" s="29">
        <v>7500</v>
      </c>
      <c r="F44" s="29">
        <v>7500</v>
      </c>
      <c r="G44" s="29">
        <v>7500</v>
      </c>
      <c r="H44" s="29">
        <v>7500</v>
      </c>
      <c r="I44" s="29">
        <v>7500</v>
      </c>
      <c r="J44" s="29">
        <v>7500</v>
      </c>
      <c r="K44" s="29">
        <v>7500</v>
      </c>
      <c r="L44" s="29">
        <v>7500</v>
      </c>
      <c r="M44" s="29">
        <v>7500</v>
      </c>
      <c r="N44" s="29">
        <v>7500</v>
      </c>
      <c r="O44" s="29">
        <v>7500</v>
      </c>
      <c r="P44" s="29">
        <v>7500</v>
      </c>
      <c r="Q44" s="29">
        <v>7500</v>
      </c>
      <c r="R44" s="29">
        <v>7500</v>
      </c>
      <c r="T44" s="30">
        <f t="shared" si="21"/>
        <v>112500</v>
      </c>
    </row>
    <row r="45" spans="1:21" x14ac:dyDescent="0.2">
      <c r="A45" s="2" t="s">
        <v>62</v>
      </c>
      <c r="B45" t="s">
        <v>71</v>
      </c>
      <c r="C45" t="s">
        <v>47</v>
      </c>
      <c r="D45" s="29">
        <v>2000</v>
      </c>
      <c r="E45" s="29">
        <v>2000</v>
      </c>
      <c r="F45" s="29">
        <v>2000</v>
      </c>
      <c r="G45" s="29">
        <v>2000</v>
      </c>
      <c r="H45" s="29">
        <v>2000</v>
      </c>
      <c r="I45" s="29">
        <v>2000</v>
      </c>
      <c r="J45" s="29">
        <v>2000</v>
      </c>
      <c r="K45" s="29">
        <v>2000</v>
      </c>
      <c r="L45" s="29">
        <v>2000</v>
      </c>
      <c r="M45" s="29">
        <v>2000</v>
      </c>
      <c r="N45" s="29">
        <v>2000</v>
      </c>
      <c r="O45" s="29">
        <v>2000</v>
      </c>
      <c r="P45" s="29">
        <v>2000</v>
      </c>
      <c r="Q45" s="29">
        <v>2000</v>
      </c>
      <c r="R45" s="29">
        <v>2000</v>
      </c>
      <c r="T45" s="30">
        <f t="shared" si="21"/>
        <v>30000</v>
      </c>
    </row>
    <row r="46" spans="1:21" x14ac:dyDescent="0.2">
      <c r="A46" s="2" t="s">
        <v>4</v>
      </c>
      <c r="B46" t="s">
        <v>11</v>
      </c>
      <c r="C46" t="s">
        <v>44</v>
      </c>
      <c r="D46" s="29">
        <v>500</v>
      </c>
      <c r="E46" s="29">
        <v>500</v>
      </c>
      <c r="F46" s="29">
        <v>500</v>
      </c>
      <c r="G46" s="29">
        <v>500</v>
      </c>
      <c r="H46" s="29">
        <v>500</v>
      </c>
      <c r="I46" s="29">
        <v>500</v>
      </c>
      <c r="J46" s="29">
        <v>500</v>
      </c>
      <c r="K46" s="29">
        <v>500</v>
      </c>
      <c r="L46" s="29">
        <v>500</v>
      </c>
      <c r="M46" s="29">
        <v>500</v>
      </c>
      <c r="N46" s="29">
        <v>500</v>
      </c>
      <c r="O46" s="29">
        <v>500</v>
      </c>
      <c r="P46" s="29">
        <v>500</v>
      </c>
      <c r="Q46" s="29">
        <v>500</v>
      </c>
      <c r="R46" s="29">
        <v>500</v>
      </c>
      <c r="T46" s="30">
        <f t="shared" si="21"/>
        <v>7500</v>
      </c>
    </row>
    <row r="47" spans="1:21" x14ac:dyDescent="0.2">
      <c r="A47" s="2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T47" s="30"/>
    </row>
    <row r="48" spans="1:21" x14ac:dyDescent="0.2">
      <c r="A48" s="1" t="s">
        <v>12</v>
      </c>
      <c r="D48" s="40">
        <f t="shared" ref="D48:K48" si="23">SUM(D40:D47)</f>
        <v>40340</v>
      </c>
      <c r="E48" s="40">
        <f t="shared" si="23"/>
        <v>40340</v>
      </c>
      <c r="F48" s="40">
        <f t="shared" si="23"/>
        <v>40340</v>
      </c>
      <c r="G48" s="40">
        <f t="shared" si="23"/>
        <v>40340</v>
      </c>
      <c r="H48" s="40">
        <f t="shared" si="23"/>
        <v>40340</v>
      </c>
      <c r="I48" s="40">
        <f t="shared" si="23"/>
        <v>40340</v>
      </c>
      <c r="J48" s="40">
        <f t="shared" si="23"/>
        <v>40340</v>
      </c>
      <c r="K48" s="40">
        <f t="shared" si="23"/>
        <v>40340</v>
      </c>
      <c r="L48" s="40">
        <f t="shared" ref="L48:R48" si="24">SUM(L40:L47)</f>
        <v>40340</v>
      </c>
      <c r="M48" s="40">
        <f t="shared" si="24"/>
        <v>40340</v>
      </c>
      <c r="N48" s="40">
        <f t="shared" si="24"/>
        <v>40340</v>
      </c>
      <c r="O48" s="40">
        <f t="shared" si="24"/>
        <v>40340</v>
      </c>
      <c r="P48" s="40">
        <f t="shared" si="24"/>
        <v>40340</v>
      </c>
      <c r="Q48" s="40">
        <f t="shared" si="24"/>
        <v>40340</v>
      </c>
      <c r="R48" s="40">
        <f t="shared" si="24"/>
        <v>40340</v>
      </c>
      <c r="T48" s="30">
        <f>SUM(D48:S48)</f>
        <v>605100</v>
      </c>
    </row>
    <row r="49" spans="1:21" x14ac:dyDescent="0.2">
      <c r="A49" s="1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T49" s="30"/>
    </row>
    <row r="50" spans="1:21" x14ac:dyDescent="0.2">
      <c r="A50" s="2" t="s">
        <v>13</v>
      </c>
      <c r="B50" t="s">
        <v>3</v>
      </c>
      <c r="C50" t="s">
        <v>43</v>
      </c>
      <c r="D50" s="29">
        <v>4000</v>
      </c>
      <c r="E50" s="29">
        <v>4000</v>
      </c>
      <c r="F50" s="29">
        <v>4000</v>
      </c>
      <c r="G50" s="29">
        <v>4000</v>
      </c>
      <c r="H50" s="29">
        <v>4000</v>
      </c>
      <c r="I50" s="29">
        <v>4000</v>
      </c>
      <c r="J50" s="29">
        <v>4000</v>
      </c>
      <c r="K50" s="29">
        <v>4000</v>
      </c>
      <c r="L50" s="29">
        <v>4000</v>
      </c>
      <c r="M50" s="29">
        <v>4000</v>
      </c>
      <c r="N50" s="29">
        <v>4000</v>
      </c>
      <c r="O50" s="29">
        <v>4000</v>
      </c>
      <c r="P50" s="29">
        <v>4000</v>
      </c>
      <c r="Q50" s="29">
        <v>4000</v>
      </c>
      <c r="R50" s="29">
        <v>4000</v>
      </c>
      <c r="T50" s="30">
        <f>SUM(D50:S50)</f>
        <v>60000</v>
      </c>
    </row>
    <row r="51" spans="1:21" x14ac:dyDescent="0.2">
      <c r="A51" s="2" t="s">
        <v>4</v>
      </c>
      <c r="B51" t="s">
        <v>5</v>
      </c>
      <c r="C51" t="s">
        <v>42</v>
      </c>
      <c r="D51" s="29">
        <v>8000</v>
      </c>
      <c r="E51" s="29">
        <v>8000</v>
      </c>
      <c r="F51" s="29">
        <v>8000</v>
      </c>
      <c r="G51" s="29">
        <v>8000</v>
      </c>
      <c r="H51" s="29">
        <v>8000</v>
      </c>
      <c r="I51" s="29">
        <v>8000</v>
      </c>
      <c r="J51" s="29">
        <v>8000</v>
      </c>
      <c r="K51" s="29">
        <v>8000</v>
      </c>
      <c r="L51" s="29">
        <v>8000</v>
      </c>
      <c r="M51" s="29">
        <v>8000</v>
      </c>
      <c r="N51" s="29">
        <v>8000</v>
      </c>
      <c r="O51" s="29">
        <v>8000</v>
      </c>
      <c r="P51" s="29">
        <v>8000</v>
      </c>
      <c r="Q51" s="29">
        <v>8000</v>
      </c>
      <c r="R51" s="29">
        <v>8000</v>
      </c>
      <c r="T51" s="30">
        <f>SUM(D51:S51)</f>
        <v>120000</v>
      </c>
    </row>
    <row r="52" spans="1:21" x14ac:dyDescent="0.2">
      <c r="A52" s="2" t="s">
        <v>14</v>
      </c>
      <c r="B52" t="s">
        <v>5</v>
      </c>
      <c r="C52" t="s">
        <v>63</v>
      </c>
      <c r="D52" s="29">
        <v>2800</v>
      </c>
      <c r="E52" s="29">
        <v>2800</v>
      </c>
      <c r="F52" s="29">
        <v>2800</v>
      </c>
      <c r="G52" s="29">
        <v>2800</v>
      </c>
      <c r="H52" s="29">
        <v>2800</v>
      </c>
      <c r="I52" s="29">
        <v>2800</v>
      </c>
      <c r="J52" s="29">
        <v>2800</v>
      </c>
      <c r="K52" s="29">
        <v>2800</v>
      </c>
      <c r="L52" s="29">
        <v>2800</v>
      </c>
      <c r="M52" s="29">
        <v>2800</v>
      </c>
      <c r="N52" s="29">
        <v>2800</v>
      </c>
      <c r="O52" s="29">
        <v>2800</v>
      </c>
      <c r="P52" s="29">
        <v>2800</v>
      </c>
      <c r="Q52" s="29">
        <v>2800</v>
      </c>
      <c r="R52" s="29">
        <v>2800</v>
      </c>
      <c r="T52" s="30">
        <f>SUM(D52:S52)</f>
        <v>42000</v>
      </c>
    </row>
    <row r="53" spans="1:21" x14ac:dyDescent="0.2">
      <c r="A53" s="2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T53" s="30"/>
    </row>
    <row r="54" spans="1:21" x14ac:dyDescent="0.2">
      <c r="A54" s="1" t="s">
        <v>15</v>
      </c>
      <c r="D54" s="40">
        <f t="shared" ref="D54:K54" si="25">SUM(D50:D53)</f>
        <v>14800</v>
      </c>
      <c r="E54" s="40">
        <f t="shared" si="25"/>
        <v>14800</v>
      </c>
      <c r="F54" s="40">
        <f t="shared" si="25"/>
        <v>14800</v>
      </c>
      <c r="G54" s="40">
        <f t="shared" si="25"/>
        <v>14800</v>
      </c>
      <c r="H54" s="40">
        <f t="shared" si="25"/>
        <v>14800</v>
      </c>
      <c r="I54" s="40">
        <f t="shared" si="25"/>
        <v>14800</v>
      </c>
      <c r="J54" s="40">
        <f t="shared" si="25"/>
        <v>14800</v>
      </c>
      <c r="K54" s="40">
        <f t="shared" si="25"/>
        <v>14800</v>
      </c>
      <c r="L54" s="40">
        <f t="shared" ref="L54:R54" si="26">SUM(L50:L53)</f>
        <v>14800</v>
      </c>
      <c r="M54" s="40">
        <f t="shared" si="26"/>
        <v>14800</v>
      </c>
      <c r="N54" s="40">
        <f t="shared" si="26"/>
        <v>14800</v>
      </c>
      <c r="O54" s="40">
        <f t="shared" si="26"/>
        <v>14800</v>
      </c>
      <c r="P54" s="40">
        <f t="shared" si="26"/>
        <v>14800</v>
      </c>
      <c r="Q54" s="40">
        <f t="shared" si="26"/>
        <v>14800</v>
      </c>
      <c r="R54" s="40">
        <f t="shared" si="26"/>
        <v>14800</v>
      </c>
      <c r="T54" s="30">
        <f>SUM(D54:S54)</f>
        <v>222000</v>
      </c>
    </row>
    <row r="55" spans="1:21" x14ac:dyDescent="0.2">
      <c r="A55" s="2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T55" s="30"/>
    </row>
    <row r="56" spans="1:21" ht="15.75" x14ac:dyDescent="0.25">
      <c r="A56" s="3" t="s">
        <v>16</v>
      </c>
      <c r="B56" s="4"/>
      <c r="C56" s="4"/>
      <c r="D56" s="39">
        <f t="shared" ref="D56:K56" si="27">D48+D54</f>
        <v>55140</v>
      </c>
      <c r="E56" s="39">
        <f t="shared" si="27"/>
        <v>55140</v>
      </c>
      <c r="F56" s="39">
        <f t="shared" si="27"/>
        <v>55140</v>
      </c>
      <c r="G56" s="39">
        <f t="shared" si="27"/>
        <v>55140</v>
      </c>
      <c r="H56" s="39">
        <f t="shared" si="27"/>
        <v>55140</v>
      </c>
      <c r="I56" s="39">
        <f t="shared" si="27"/>
        <v>55140</v>
      </c>
      <c r="J56" s="39">
        <f t="shared" si="27"/>
        <v>55140</v>
      </c>
      <c r="K56" s="39">
        <f t="shared" si="27"/>
        <v>55140</v>
      </c>
      <c r="L56" s="39">
        <f t="shared" ref="L56:R56" si="28">L48+L54</f>
        <v>55140</v>
      </c>
      <c r="M56" s="39">
        <f t="shared" si="28"/>
        <v>55140</v>
      </c>
      <c r="N56" s="39">
        <f t="shared" si="28"/>
        <v>55140</v>
      </c>
      <c r="O56" s="39">
        <f t="shared" si="28"/>
        <v>55140</v>
      </c>
      <c r="P56" s="39">
        <f t="shared" si="28"/>
        <v>55140</v>
      </c>
      <c r="Q56" s="39">
        <f t="shared" si="28"/>
        <v>55140</v>
      </c>
      <c r="R56" s="39">
        <f t="shared" si="28"/>
        <v>55140</v>
      </c>
      <c r="T56" s="30">
        <f>SUM(D56:S56)</f>
        <v>827100</v>
      </c>
    </row>
    <row r="57" spans="1:21" x14ac:dyDescent="0.2">
      <c r="A57" s="2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T57" s="30"/>
    </row>
    <row r="58" spans="1:21" x14ac:dyDescent="0.2">
      <c r="A58" s="1" t="s">
        <v>17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T58" s="30"/>
    </row>
    <row r="59" spans="1:21" x14ac:dyDescent="0.2">
      <c r="A59" s="2" t="s">
        <v>35</v>
      </c>
      <c r="B59" t="s">
        <v>56</v>
      </c>
      <c r="D59" s="47">
        <v>2500</v>
      </c>
      <c r="E59" s="47">
        <v>2500</v>
      </c>
      <c r="F59" s="47">
        <v>3500</v>
      </c>
      <c r="G59" s="46">
        <v>3500</v>
      </c>
      <c r="H59" s="46">
        <v>3500</v>
      </c>
      <c r="I59" s="46">
        <v>3500</v>
      </c>
      <c r="J59" s="46">
        <v>3500</v>
      </c>
      <c r="K59" s="47">
        <v>2000</v>
      </c>
      <c r="L59" s="46">
        <v>2000</v>
      </c>
      <c r="M59" s="46">
        <v>2000</v>
      </c>
      <c r="N59" s="47">
        <v>1000</v>
      </c>
      <c r="O59" s="47">
        <v>1000</v>
      </c>
      <c r="P59" s="47">
        <v>1000</v>
      </c>
      <c r="Q59" s="47">
        <v>1000</v>
      </c>
      <c r="R59" s="47">
        <v>1000</v>
      </c>
      <c r="T59" s="30">
        <f>SUM(D59:S59)</f>
        <v>33500</v>
      </c>
    </row>
    <row r="60" spans="1:21" x14ac:dyDescent="0.2">
      <c r="A60" s="2" t="s">
        <v>35</v>
      </c>
      <c r="B60" t="s">
        <v>57</v>
      </c>
      <c r="D60" s="47">
        <v>11000</v>
      </c>
      <c r="E60" s="47">
        <v>11000</v>
      </c>
      <c r="F60" s="47">
        <v>16000</v>
      </c>
      <c r="G60" s="46">
        <v>16000</v>
      </c>
      <c r="H60" s="46">
        <v>16000</v>
      </c>
      <c r="I60" s="46">
        <v>16000</v>
      </c>
      <c r="J60" s="46">
        <v>16000</v>
      </c>
      <c r="K60" s="47">
        <v>7000</v>
      </c>
      <c r="L60" s="46">
        <v>7000</v>
      </c>
      <c r="M60" s="46">
        <v>7000</v>
      </c>
      <c r="N60" s="47">
        <v>5000</v>
      </c>
      <c r="O60" s="47">
        <v>5000</v>
      </c>
      <c r="P60" s="47">
        <v>5000</v>
      </c>
      <c r="Q60" s="47">
        <v>5000</v>
      </c>
      <c r="R60" s="47">
        <v>5000</v>
      </c>
      <c r="T60" s="30">
        <f>SUM(D60:S60)</f>
        <v>148000</v>
      </c>
    </row>
    <row r="61" spans="1:21" x14ac:dyDescent="0.2">
      <c r="A61" s="2" t="s">
        <v>35</v>
      </c>
      <c r="B61" t="s">
        <v>58</v>
      </c>
      <c r="D61" s="46">
        <v>0</v>
      </c>
      <c r="E61" s="46">
        <v>0</v>
      </c>
      <c r="F61" s="46">
        <v>0</v>
      </c>
      <c r="G61" s="46">
        <v>0</v>
      </c>
      <c r="H61" s="46">
        <v>0</v>
      </c>
      <c r="I61" s="46">
        <v>0</v>
      </c>
      <c r="J61" s="46">
        <v>0</v>
      </c>
      <c r="K61" s="46">
        <v>0</v>
      </c>
      <c r="L61" s="46">
        <v>0</v>
      </c>
      <c r="M61" s="46">
        <v>0</v>
      </c>
      <c r="N61" s="46">
        <v>0</v>
      </c>
      <c r="O61" s="46">
        <v>0</v>
      </c>
      <c r="P61" s="46">
        <v>0</v>
      </c>
      <c r="Q61" s="46">
        <v>0</v>
      </c>
      <c r="R61" s="46">
        <v>0</v>
      </c>
      <c r="T61" s="30">
        <f>SUM(D61:S61)</f>
        <v>0</v>
      </c>
    </row>
    <row r="62" spans="1:21" x14ac:dyDescent="0.2"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T62" s="30"/>
    </row>
    <row r="63" spans="1:21" ht="15.75" x14ac:dyDescent="0.25">
      <c r="A63" s="3" t="s">
        <v>18</v>
      </c>
      <c r="B63" s="5"/>
      <c r="C63" s="5"/>
      <c r="D63" s="39">
        <f t="shared" ref="D63:K63" si="29">SUM(D59:D62)</f>
        <v>13500</v>
      </c>
      <c r="E63" s="39">
        <f t="shared" si="29"/>
        <v>13500</v>
      </c>
      <c r="F63" s="39">
        <f t="shared" si="29"/>
        <v>19500</v>
      </c>
      <c r="G63" s="39">
        <f t="shared" si="29"/>
        <v>19500</v>
      </c>
      <c r="H63" s="39">
        <f t="shared" si="29"/>
        <v>19500</v>
      </c>
      <c r="I63" s="39">
        <f t="shared" si="29"/>
        <v>19500</v>
      </c>
      <c r="J63" s="39">
        <f t="shared" si="29"/>
        <v>19500</v>
      </c>
      <c r="K63" s="39">
        <f t="shared" si="29"/>
        <v>9000</v>
      </c>
      <c r="L63" s="39">
        <f t="shared" ref="L63:R63" si="30">SUM(L59:L62)</f>
        <v>9000</v>
      </c>
      <c r="M63" s="39">
        <f t="shared" si="30"/>
        <v>9000</v>
      </c>
      <c r="N63" s="39">
        <f t="shared" si="30"/>
        <v>6000</v>
      </c>
      <c r="O63" s="39">
        <f t="shared" si="30"/>
        <v>6000</v>
      </c>
      <c r="P63" s="39">
        <f t="shared" si="30"/>
        <v>6000</v>
      </c>
      <c r="Q63" s="39">
        <f t="shared" si="30"/>
        <v>6000</v>
      </c>
      <c r="R63" s="39">
        <f t="shared" si="30"/>
        <v>6000</v>
      </c>
      <c r="T63" s="30">
        <f>SUM(D63:S63)</f>
        <v>181500</v>
      </c>
    </row>
    <row r="64" spans="1:21" x14ac:dyDescent="0.2">
      <c r="A64" s="2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T64" s="30"/>
    </row>
    <row r="65" spans="1:20" x14ac:dyDescent="0.2">
      <c r="A65" s="1" t="s">
        <v>19</v>
      </c>
      <c r="B65" s="6"/>
      <c r="C65" s="6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T65" s="30"/>
    </row>
    <row r="66" spans="1:20" x14ac:dyDescent="0.2">
      <c r="A66" s="7" t="s">
        <v>37</v>
      </c>
      <c r="B66" s="6"/>
      <c r="C66" s="6" t="s">
        <v>49</v>
      </c>
      <c r="D66" s="29">
        <v>10000</v>
      </c>
      <c r="E66" s="29">
        <v>10000</v>
      </c>
      <c r="F66" s="29">
        <v>10000</v>
      </c>
      <c r="G66" s="29">
        <v>10000</v>
      </c>
      <c r="H66" s="29">
        <v>10000</v>
      </c>
      <c r="I66" s="29">
        <v>10000</v>
      </c>
      <c r="J66" s="29">
        <v>10000</v>
      </c>
      <c r="K66" s="29">
        <v>10000</v>
      </c>
      <c r="L66" s="29">
        <v>10000</v>
      </c>
      <c r="M66" s="29">
        <v>10000</v>
      </c>
      <c r="N66" s="29">
        <v>10000</v>
      </c>
      <c r="O66" s="29">
        <v>10000</v>
      </c>
      <c r="P66" s="29">
        <v>10000</v>
      </c>
      <c r="Q66" s="29">
        <v>10000</v>
      </c>
      <c r="R66" s="29">
        <v>10000</v>
      </c>
      <c r="T66" s="30">
        <f>SUM(D66:S66)</f>
        <v>150000</v>
      </c>
    </row>
    <row r="67" spans="1:20" x14ac:dyDescent="0.2">
      <c r="A67" s="7" t="s">
        <v>38</v>
      </c>
      <c r="B67" s="6"/>
      <c r="C67" s="6" t="s">
        <v>48</v>
      </c>
      <c r="D67" s="29">
        <f t="shared" ref="D67:R67" si="31">21000-6000</f>
        <v>15000</v>
      </c>
      <c r="E67" s="29">
        <f t="shared" si="31"/>
        <v>15000</v>
      </c>
      <c r="F67" s="29">
        <f t="shared" si="31"/>
        <v>15000</v>
      </c>
      <c r="G67" s="29">
        <f t="shared" si="31"/>
        <v>15000</v>
      </c>
      <c r="H67" s="29">
        <f t="shared" si="31"/>
        <v>15000</v>
      </c>
      <c r="I67" s="29">
        <f t="shared" si="31"/>
        <v>15000</v>
      </c>
      <c r="J67" s="29">
        <f t="shared" si="31"/>
        <v>15000</v>
      </c>
      <c r="K67" s="29">
        <f t="shared" si="31"/>
        <v>15000</v>
      </c>
      <c r="L67" s="29">
        <f t="shared" si="31"/>
        <v>15000</v>
      </c>
      <c r="M67" s="29">
        <f t="shared" si="31"/>
        <v>15000</v>
      </c>
      <c r="N67" s="29">
        <f t="shared" si="31"/>
        <v>15000</v>
      </c>
      <c r="O67" s="29">
        <f t="shared" si="31"/>
        <v>15000</v>
      </c>
      <c r="P67" s="29">
        <f t="shared" si="31"/>
        <v>15000</v>
      </c>
      <c r="Q67" s="29">
        <f t="shared" si="31"/>
        <v>15000</v>
      </c>
      <c r="R67" s="29">
        <f t="shared" si="31"/>
        <v>15000</v>
      </c>
      <c r="T67" s="30">
        <f>SUM(D67:S67)</f>
        <v>225000</v>
      </c>
    </row>
    <row r="68" spans="1:20" x14ac:dyDescent="0.2">
      <c r="A68" s="7"/>
      <c r="B68" s="6"/>
      <c r="C68" s="6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T68" s="30"/>
    </row>
    <row r="69" spans="1:20" ht="15.75" x14ac:dyDescent="0.25">
      <c r="A69" s="3" t="s">
        <v>20</v>
      </c>
      <c r="B69" s="5"/>
      <c r="C69" s="5"/>
      <c r="D69" s="39">
        <f t="shared" ref="D69:K69" si="32">SUM(D66:D68)</f>
        <v>25000</v>
      </c>
      <c r="E69" s="39">
        <f t="shared" si="32"/>
        <v>25000</v>
      </c>
      <c r="F69" s="39">
        <f t="shared" si="32"/>
        <v>25000</v>
      </c>
      <c r="G69" s="39">
        <f t="shared" si="32"/>
        <v>25000</v>
      </c>
      <c r="H69" s="39">
        <f t="shared" si="32"/>
        <v>25000</v>
      </c>
      <c r="I69" s="39">
        <f t="shared" si="32"/>
        <v>25000</v>
      </c>
      <c r="J69" s="39">
        <f t="shared" si="32"/>
        <v>25000</v>
      </c>
      <c r="K69" s="39">
        <f t="shared" si="32"/>
        <v>25000</v>
      </c>
      <c r="L69" s="39">
        <f t="shared" ref="L69:R69" si="33">SUM(L66:L68)</f>
        <v>25000</v>
      </c>
      <c r="M69" s="39">
        <f t="shared" si="33"/>
        <v>25000</v>
      </c>
      <c r="N69" s="39">
        <f t="shared" si="33"/>
        <v>25000</v>
      </c>
      <c r="O69" s="39">
        <f t="shared" si="33"/>
        <v>25000</v>
      </c>
      <c r="P69" s="39">
        <f t="shared" si="33"/>
        <v>25000</v>
      </c>
      <c r="Q69" s="39">
        <f t="shared" si="33"/>
        <v>25000</v>
      </c>
      <c r="R69" s="39">
        <f t="shared" si="33"/>
        <v>25000</v>
      </c>
      <c r="T69" s="30">
        <f>SUM(D69:S69)</f>
        <v>375000</v>
      </c>
    </row>
    <row r="70" spans="1:20" x14ac:dyDescent="0.2"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T70" s="30"/>
    </row>
    <row r="71" spans="1:20" ht="21" thickBot="1" x14ac:dyDescent="0.35">
      <c r="A71" s="16" t="s">
        <v>29</v>
      </c>
      <c r="B71" s="18"/>
      <c r="C71" s="18"/>
      <c r="D71" s="41">
        <f t="shared" ref="D71:K71" si="34">D69+D63+D56+D37</f>
        <v>217245</v>
      </c>
      <c r="E71" s="41">
        <f t="shared" si="34"/>
        <v>217245</v>
      </c>
      <c r="F71" s="41">
        <f t="shared" si="34"/>
        <v>263245</v>
      </c>
      <c r="G71" s="41">
        <f t="shared" si="34"/>
        <v>379300</v>
      </c>
      <c r="H71" s="41">
        <f t="shared" si="34"/>
        <v>379300</v>
      </c>
      <c r="I71" s="41">
        <f t="shared" si="34"/>
        <v>379300</v>
      </c>
      <c r="J71" s="41">
        <f t="shared" si="34"/>
        <v>379300</v>
      </c>
      <c r="K71" s="41">
        <f t="shared" si="34"/>
        <v>298800</v>
      </c>
      <c r="L71" s="41">
        <f t="shared" ref="L71:R71" si="35">L69+L63+L56+L37</f>
        <v>298800</v>
      </c>
      <c r="M71" s="41">
        <f t="shared" si="35"/>
        <v>248800</v>
      </c>
      <c r="N71" s="41">
        <f t="shared" si="35"/>
        <v>245800</v>
      </c>
      <c r="O71" s="41">
        <f t="shared" si="35"/>
        <v>245800</v>
      </c>
      <c r="P71" s="41">
        <f t="shared" si="35"/>
        <v>245800</v>
      </c>
      <c r="Q71" s="41">
        <f t="shared" si="35"/>
        <v>165800</v>
      </c>
      <c r="R71" s="41">
        <f t="shared" si="35"/>
        <v>165800</v>
      </c>
      <c r="T71" s="42">
        <f>SUM(D71:S71)</f>
        <v>4130335</v>
      </c>
    </row>
    <row r="72" spans="1:20" ht="13.5" thickTop="1" x14ac:dyDescent="0.2"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T72" s="30"/>
    </row>
    <row r="73" spans="1:20" ht="13.5" thickBot="1" x14ac:dyDescent="0.25">
      <c r="A73" s="19" t="s">
        <v>31</v>
      </c>
      <c r="B73" s="20"/>
      <c r="C73" s="20"/>
      <c r="D73" s="43">
        <f t="shared" ref="D73:K73" si="36">D71-D23</f>
        <v>0</v>
      </c>
      <c r="E73" s="43">
        <f t="shared" si="36"/>
        <v>0</v>
      </c>
      <c r="F73" s="43">
        <f t="shared" si="36"/>
        <v>0</v>
      </c>
      <c r="G73" s="43">
        <f t="shared" si="36"/>
        <v>0</v>
      </c>
      <c r="H73" s="43">
        <f t="shared" si="36"/>
        <v>0</v>
      </c>
      <c r="I73" s="43">
        <f t="shared" si="36"/>
        <v>0</v>
      </c>
      <c r="J73" s="43">
        <f t="shared" si="36"/>
        <v>0</v>
      </c>
      <c r="K73" s="43">
        <f t="shared" si="36"/>
        <v>0</v>
      </c>
      <c r="L73" s="43">
        <f t="shared" ref="L73:R73" si="37">L71-L23</f>
        <v>0</v>
      </c>
      <c r="M73" s="43">
        <f t="shared" si="37"/>
        <v>0</v>
      </c>
      <c r="N73" s="43">
        <f t="shared" si="37"/>
        <v>0</v>
      </c>
      <c r="O73" s="43">
        <f t="shared" si="37"/>
        <v>0</v>
      </c>
      <c r="P73" s="43">
        <f t="shared" si="37"/>
        <v>0</v>
      </c>
      <c r="Q73" s="43">
        <f t="shared" si="37"/>
        <v>0</v>
      </c>
      <c r="R73" s="43">
        <f t="shared" si="37"/>
        <v>0</v>
      </c>
      <c r="T73" s="44">
        <f>SUM(D73:S73)</f>
        <v>0</v>
      </c>
    </row>
    <row r="74" spans="1:20" ht="13.5" thickTop="1" x14ac:dyDescent="0.2"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T74" s="30"/>
    </row>
    <row r="75" spans="1:20" x14ac:dyDescent="0.2">
      <c r="A75" t="s">
        <v>59</v>
      </c>
      <c r="C75" s="28" t="s">
        <v>65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T75" s="30"/>
    </row>
    <row r="76" spans="1:20" x14ac:dyDescent="0.2">
      <c r="A76" s="7" t="s">
        <v>37</v>
      </c>
      <c r="B76" t="s">
        <v>72</v>
      </c>
      <c r="C76">
        <v>6296</v>
      </c>
      <c r="D76" s="29">
        <v>10000</v>
      </c>
      <c r="E76" s="29">
        <v>10000</v>
      </c>
      <c r="F76" s="29">
        <v>10000</v>
      </c>
      <c r="G76" s="29">
        <v>10000</v>
      </c>
      <c r="H76" s="29">
        <v>10000</v>
      </c>
      <c r="I76" s="29">
        <v>10000</v>
      </c>
      <c r="J76" s="29">
        <v>10000</v>
      </c>
      <c r="K76" s="29">
        <v>10000</v>
      </c>
      <c r="L76" s="29">
        <v>10000</v>
      </c>
      <c r="M76" s="29">
        <v>10000</v>
      </c>
      <c r="N76" s="29">
        <v>10000</v>
      </c>
      <c r="O76" s="29">
        <v>10000</v>
      </c>
      <c r="P76" s="29">
        <v>10000</v>
      </c>
      <c r="Q76" s="29">
        <v>10000</v>
      </c>
      <c r="R76" s="29">
        <v>10000</v>
      </c>
      <c r="T76" s="30"/>
    </row>
    <row r="77" spans="1:20" x14ac:dyDescent="0.2">
      <c r="A77" s="7" t="s">
        <v>38</v>
      </c>
      <c r="B77" t="s">
        <v>73</v>
      </c>
      <c r="C77">
        <v>6351</v>
      </c>
      <c r="D77" s="29">
        <v>5000</v>
      </c>
      <c r="E77" s="29">
        <v>5000</v>
      </c>
      <c r="F77" s="29">
        <v>5000</v>
      </c>
      <c r="G77" s="29">
        <v>5000</v>
      </c>
      <c r="H77" s="29">
        <v>5000</v>
      </c>
      <c r="I77" s="29">
        <v>5000</v>
      </c>
      <c r="J77" s="29">
        <v>5000</v>
      </c>
      <c r="K77" s="29">
        <v>5000</v>
      </c>
      <c r="L77" s="29">
        <v>5000</v>
      </c>
      <c r="M77" s="29">
        <v>5000</v>
      </c>
      <c r="N77" s="29">
        <v>5000</v>
      </c>
      <c r="O77" s="29">
        <v>5000</v>
      </c>
      <c r="P77" s="29">
        <v>5000</v>
      </c>
      <c r="Q77" s="29">
        <v>5000</v>
      </c>
      <c r="R77" s="29">
        <v>5000</v>
      </c>
      <c r="T77" s="30"/>
    </row>
    <row r="78" spans="1:20" x14ac:dyDescent="0.2">
      <c r="A78" s="7" t="s">
        <v>38</v>
      </c>
      <c r="B78" t="s">
        <v>73</v>
      </c>
      <c r="C78">
        <v>6351</v>
      </c>
      <c r="D78" s="29">
        <v>10000</v>
      </c>
      <c r="E78" s="29">
        <v>10000</v>
      </c>
      <c r="F78" s="29">
        <v>10000</v>
      </c>
      <c r="G78" s="29">
        <v>10000</v>
      </c>
      <c r="H78" s="29">
        <v>10000</v>
      </c>
      <c r="I78" s="29">
        <v>10000</v>
      </c>
      <c r="J78" s="29">
        <v>10000</v>
      </c>
      <c r="K78" s="29">
        <v>10000</v>
      </c>
      <c r="L78" s="29">
        <v>10000</v>
      </c>
      <c r="M78" s="29">
        <v>10000</v>
      </c>
      <c r="N78" s="29">
        <v>10000</v>
      </c>
      <c r="O78" s="29">
        <v>10000</v>
      </c>
      <c r="P78" s="29">
        <v>10000</v>
      </c>
      <c r="Q78" s="29">
        <v>10000</v>
      </c>
      <c r="R78" s="29">
        <v>10000</v>
      </c>
      <c r="T78" s="30"/>
    </row>
    <row r="79" spans="1:20" x14ac:dyDescent="0.2"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T79" s="30"/>
    </row>
    <row r="80" spans="1:20" x14ac:dyDescent="0.2"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T80" s="30"/>
    </row>
    <row r="81" spans="4:20" x14ac:dyDescent="0.2"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T81" s="30"/>
    </row>
    <row r="82" spans="4:20" x14ac:dyDescent="0.2"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T82" s="30"/>
    </row>
  </sheetData>
  <printOptions horizontalCentered="1" verticalCentered="1"/>
  <pageMargins left="0.5" right="0.5" top="0.25" bottom="0.25" header="0.5" footer="0.5"/>
  <pageSetup scale="66" orientation="portrait" verticalDpi="300" r:id="rId1"/>
  <headerFooter alignWithMargins="0"/>
  <rowBreaks count="2" manualBreakCount="2">
    <brk id="23" max="16383" man="1"/>
    <brk id="57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Feb 00</vt:lpstr>
      <vt:lpstr>'Feb 00'!Print_Area</vt:lpstr>
      <vt:lpstr>'Feb 00'!Print_Titles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tkotrla</dc:creator>
  <cp:lastModifiedBy>Felienne</cp:lastModifiedBy>
  <cp:lastPrinted>2000-01-21T15:20:34Z</cp:lastPrinted>
  <dcterms:created xsi:type="dcterms:W3CDTF">1999-06-11T18:07:23Z</dcterms:created>
  <dcterms:modified xsi:type="dcterms:W3CDTF">2014-09-03T14:15:36Z</dcterms:modified>
</cp:coreProperties>
</file>