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80" windowHeight="9345" tabRatio="599" activeTab="2"/>
  </bookViews>
  <sheets>
    <sheet name="Active service" sheetId="1" r:id="rId1"/>
    <sheet name="2001 pilot" sheetId="2" r:id="rId2"/>
    <sheet name="Sheet3" sheetId="3" r:id="rId3"/>
  </sheets>
  <definedNames>
    <definedName name="_xlnm.Print_Area" localSheetId="0">'Active service'!$A$1:$P$43</definedName>
  </definedNames>
  <calcPr calcId="152511"/>
</workbook>
</file>

<file path=xl/calcChain.xml><?xml version="1.0" encoding="utf-8"?>
<calcChain xmlns="http://schemas.openxmlformats.org/spreadsheetml/2006/main">
  <c r="M2" i="2" l="1"/>
  <c r="N2" i="2"/>
  <c r="O2" i="2"/>
  <c r="P2" i="2" s="1"/>
  <c r="Q2" i="2" s="1"/>
  <c r="M3" i="2"/>
  <c r="N3" i="2"/>
  <c r="M4" i="2"/>
  <c r="N4" i="2" s="1"/>
  <c r="M5" i="2"/>
  <c r="N5" i="2" s="1"/>
  <c r="M6" i="2"/>
  <c r="N6" i="2"/>
  <c r="P6" i="2" s="1"/>
  <c r="Q6" i="2" s="1"/>
  <c r="O6" i="2"/>
  <c r="M7" i="2"/>
  <c r="N7" i="2"/>
  <c r="O7" i="2" s="1"/>
  <c r="P7" i="2" s="1"/>
  <c r="Q7" i="2" s="1"/>
  <c r="M8" i="2"/>
  <c r="N8" i="2" s="1"/>
  <c r="M9" i="2"/>
  <c r="N9" i="2"/>
  <c r="O9" i="2"/>
  <c r="P9" i="2"/>
  <c r="Q9" i="2" s="1"/>
  <c r="M10" i="2"/>
  <c r="N10" i="2"/>
  <c r="O10" i="2"/>
  <c r="P10" i="2" s="1"/>
  <c r="Q10" i="2" s="1"/>
  <c r="M11" i="2"/>
  <c r="N11" i="2"/>
  <c r="M12" i="2"/>
  <c r="N12" i="2" s="1"/>
  <c r="F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H4" i="3"/>
  <c r="L4" i="3"/>
  <c r="H5" i="3"/>
  <c r="L5" i="3" s="1"/>
  <c r="H6" i="3"/>
  <c r="L6" i="3"/>
  <c r="H7" i="3"/>
  <c r="L7" i="3" s="1"/>
  <c r="H8" i="3"/>
  <c r="L8" i="3"/>
  <c r="H9" i="3"/>
  <c r="L9" i="3" s="1"/>
  <c r="H10" i="3"/>
  <c r="L10" i="3"/>
  <c r="H11" i="3"/>
  <c r="L11" i="3" s="1"/>
  <c r="H12" i="3"/>
  <c r="L12" i="3"/>
  <c r="H13" i="3"/>
  <c r="L13" i="3" s="1"/>
  <c r="H14" i="3"/>
  <c r="L14" i="3"/>
  <c r="H15" i="3"/>
  <c r="L15" i="3" s="1"/>
  <c r="O5" i="2" l="1"/>
  <c r="P5" i="2" s="1"/>
  <c r="Q5" i="2" s="1"/>
  <c r="O4" i="2"/>
  <c r="P4" i="2"/>
  <c r="Q4" i="2" s="1"/>
  <c r="O12" i="2"/>
  <c r="P12" i="2"/>
  <c r="Q12" i="2" s="1"/>
  <c r="O8" i="2"/>
  <c r="P8" i="2"/>
  <c r="Q8" i="2" s="1"/>
  <c r="P11" i="2"/>
  <c r="Q11" i="2" s="1"/>
  <c r="P3" i="2"/>
  <c r="O11" i="2"/>
  <c r="O3" i="2"/>
  <c r="Q3" i="2" l="1"/>
  <c r="Q14" i="2" s="1"/>
  <c r="P14" i="2"/>
</calcChain>
</file>

<file path=xl/sharedStrings.xml><?xml version="1.0" encoding="utf-8"?>
<sst xmlns="http://schemas.openxmlformats.org/spreadsheetml/2006/main" count="585" uniqueCount="238">
  <si>
    <t>Name</t>
  </si>
  <si>
    <t>Office Phn</t>
  </si>
  <si>
    <t>Hm. Phn</t>
  </si>
  <si>
    <t>Address</t>
  </si>
  <si>
    <t>City</t>
  </si>
  <si>
    <t>Zipp</t>
  </si>
  <si>
    <t>Master Network Link</t>
  </si>
  <si>
    <t>713 842-1916</t>
  </si>
  <si>
    <t>7210 Ardmore</t>
  </si>
  <si>
    <t>Houston</t>
  </si>
  <si>
    <t>Tombaugh Elaine</t>
  </si>
  <si>
    <t>713 646-7565</t>
  </si>
  <si>
    <t>281 218-6339</t>
  </si>
  <si>
    <t>15714 Craighurst Dr.</t>
  </si>
  <si>
    <t xml:space="preserve">Taft Chris </t>
  </si>
  <si>
    <t>713 842-8111</t>
  </si>
  <si>
    <t>281 897-0322</t>
  </si>
  <si>
    <t>10218 Marwood Falls Ct.</t>
  </si>
  <si>
    <t xml:space="preserve">Howell Dennis </t>
  </si>
  <si>
    <t>713 842-8011</t>
  </si>
  <si>
    <t>281 550-3720</t>
  </si>
  <si>
    <t>6210 Jamestown Colony Dr.</t>
  </si>
  <si>
    <t xml:space="preserve">Basha Cliff </t>
  </si>
  <si>
    <t>713 853-6216</t>
  </si>
  <si>
    <t>281 442-6202</t>
  </si>
  <si>
    <t>10818 Seven Mile Ln.</t>
  </si>
  <si>
    <t xml:space="preserve">Rahn Nick </t>
  </si>
  <si>
    <t>713 345-5070</t>
  </si>
  <si>
    <t>281 257-1646</t>
  </si>
  <si>
    <t>20251 Eden Pin Dr.</t>
  </si>
  <si>
    <t>Spring</t>
  </si>
  <si>
    <t xml:space="preserve">Thompson Charly </t>
  </si>
  <si>
    <t>713 842-8102</t>
  </si>
  <si>
    <t>281 648-1714</t>
  </si>
  <si>
    <t xml:space="preserve">905 Rigel </t>
  </si>
  <si>
    <t>Frendswood</t>
  </si>
  <si>
    <t xml:space="preserve">Smith Roy </t>
  </si>
  <si>
    <t>713 842-8015</t>
  </si>
  <si>
    <t>281-550-2835</t>
  </si>
  <si>
    <t>Purvis Kyle {Cypress Eng.}</t>
  </si>
  <si>
    <t>713 842-8012</t>
  </si>
  <si>
    <t>713-856-7980</t>
  </si>
  <si>
    <t>10235 West Little York</t>
  </si>
  <si>
    <t>713 853-1643</t>
  </si>
  <si>
    <t>281-970-3107</t>
  </si>
  <si>
    <t>12515 Anteanway</t>
  </si>
  <si>
    <t>Vollmer Marry</t>
  </si>
  <si>
    <t>713 853-3381</t>
  </si>
  <si>
    <t>713-721-1877</t>
  </si>
  <si>
    <t>4406 lymbar Dr.</t>
  </si>
  <si>
    <t>15219 Windy Cove</t>
  </si>
  <si>
    <t>Serial Address</t>
  </si>
  <si>
    <t>Serial Network</t>
  </si>
  <si>
    <t>LAN Address</t>
  </si>
  <si>
    <t>LAN Network</t>
  </si>
  <si>
    <t>172.31.2.12/30</t>
  </si>
  <si>
    <t>172.31.2.20/30</t>
  </si>
  <si>
    <t>172.31.2.24/30</t>
  </si>
  <si>
    <t>172.31.2.28/30</t>
  </si>
  <si>
    <t>172.31.2.32/30</t>
  </si>
  <si>
    <t>172.31.2.36/30</t>
  </si>
  <si>
    <t>172.31.2.40/30</t>
  </si>
  <si>
    <t>172.31.2.44/30</t>
  </si>
  <si>
    <t>172.31.2.48/30</t>
  </si>
  <si>
    <t>172.31.2.16/30</t>
  </si>
  <si>
    <t xml:space="preserve"> </t>
  </si>
  <si>
    <t>172.31.2.14</t>
  </si>
  <si>
    <t>172.31.2.18</t>
  </si>
  <si>
    <t>172.31.2.22</t>
  </si>
  <si>
    <t>172.31.2.26</t>
  </si>
  <si>
    <t>172.31.2.30</t>
  </si>
  <si>
    <t>172.31.2.34</t>
  </si>
  <si>
    <t>172.31.2.38</t>
  </si>
  <si>
    <t>172.31.2.42</t>
  </si>
  <si>
    <t>172.31.2.46</t>
  </si>
  <si>
    <t>172.31.2.50</t>
  </si>
  <si>
    <t>Serial Subnet Mask</t>
  </si>
  <si>
    <t>255.255.255.252</t>
  </si>
  <si>
    <t>Lan Subnet Mask</t>
  </si>
  <si>
    <t>172.31.65.0/28</t>
  </si>
  <si>
    <t>255.255.255.240</t>
  </si>
  <si>
    <t>255.255.255.248</t>
  </si>
  <si>
    <t>172.31.65.1</t>
  </si>
  <si>
    <t>172.31.65.16/29</t>
  </si>
  <si>
    <t>172.31.65.24/29</t>
  </si>
  <si>
    <t>172.31.65.32/29</t>
  </si>
  <si>
    <t>172.31.65.40/29</t>
  </si>
  <si>
    <t>172.31.65.48/29</t>
  </si>
  <si>
    <t>172.31.65.64/29</t>
  </si>
  <si>
    <t>172.31.65.72/29</t>
  </si>
  <si>
    <t>172.31.65.80/29</t>
  </si>
  <si>
    <t>172.31.65.17</t>
  </si>
  <si>
    <t>172.31.65.25</t>
  </si>
  <si>
    <t>172.31.65.33</t>
  </si>
  <si>
    <t>172.31.65.41</t>
  </si>
  <si>
    <t>172.31.65.49</t>
  </si>
  <si>
    <t>172.31.65.57</t>
  </si>
  <si>
    <t>172.31.65.65</t>
  </si>
  <si>
    <t>172.31.65.73</t>
  </si>
  <si>
    <t>172.31.65.81</t>
  </si>
  <si>
    <t>172.31.65.56/29</t>
  </si>
  <si>
    <t>Stan Horton</t>
  </si>
  <si>
    <t>821-320-1240</t>
  </si>
  <si>
    <t>9302 Cypresswood</t>
  </si>
  <si>
    <t>172.31.65.88/29</t>
  </si>
  <si>
    <t>172.31.65.89</t>
  </si>
  <si>
    <t>172.31.2.56/30</t>
  </si>
  <si>
    <t>172.31.2.58</t>
  </si>
  <si>
    <t>Buckert, John</t>
  </si>
  <si>
    <t>George Margoliner</t>
  </si>
  <si>
    <t>Don Hawkins</t>
  </si>
  <si>
    <t>Rodriguez, Ruben</t>
  </si>
  <si>
    <t>Don Montgomery</t>
  </si>
  <si>
    <t xml:space="preserve">NEC IP Phone </t>
  </si>
  <si>
    <r>
      <t xml:space="preserve">Steve Wood </t>
    </r>
    <r>
      <rPr>
        <b/>
        <sz val="12"/>
        <rFont val="Arial"/>
        <family val="2"/>
      </rPr>
      <t>ECN</t>
    </r>
  </si>
  <si>
    <r>
      <t xml:space="preserve">Taft Chris </t>
    </r>
    <r>
      <rPr>
        <b/>
        <sz val="12"/>
        <rFont val="Arial"/>
        <family val="2"/>
      </rPr>
      <t>ECN</t>
    </r>
  </si>
  <si>
    <r>
      <t xml:space="preserve">Kevin Dumas </t>
    </r>
    <r>
      <rPr>
        <b/>
        <sz val="12"/>
        <rFont val="Arial"/>
        <family val="2"/>
      </rPr>
      <t>ECN</t>
    </r>
  </si>
  <si>
    <r>
      <t xml:space="preserve">Patrick Ryan </t>
    </r>
    <r>
      <rPr>
        <b/>
        <sz val="12"/>
        <rFont val="Arial"/>
        <family val="2"/>
      </rPr>
      <t>ECN</t>
    </r>
  </si>
  <si>
    <r>
      <t xml:space="preserve">Monica Vela </t>
    </r>
    <r>
      <rPr>
        <b/>
        <sz val="12"/>
        <rFont val="Arial"/>
        <family val="2"/>
      </rPr>
      <t>ECN</t>
    </r>
  </si>
  <si>
    <t>IPNet Bandwidth</t>
  </si>
  <si>
    <t>na</t>
  </si>
  <si>
    <t>1.5m</t>
  </si>
  <si>
    <t>Status</t>
  </si>
  <si>
    <t>Disconnected</t>
  </si>
  <si>
    <t>NEC (32P IP) Port #</t>
  </si>
  <si>
    <r>
      <t xml:space="preserve">Hagen Bob </t>
    </r>
    <r>
      <rPr>
        <b/>
        <sz val="12"/>
        <rFont val="Arial"/>
        <family val="2"/>
      </rPr>
      <t>ECN</t>
    </r>
  </si>
  <si>
    <r>
      <t xml:space="preserve">Rodriguez, Ruben </t>
    </r>
    <r>
      <rPr>
        <b/>
        <sz val="12"/>
        <rFont val="Arial"/>
        <family val="2"/>
      </rPr>
      <t>ECN</t>
    </r>
  </si>
  <si>
    <r>
      <t xml:space="preserve">Basha Cliff </t>
    </r>
    <r>
      <rPr>
        <b/>
        <sz val="12"/>
        <rFont val="Arial"/>
        <family val="2"/>
      </rPr>
      <t>ECN</t>
    </r>
  </si>
  <si>
    <r>
      <t xml:space="preserve">Kelly Strader </t>
    </r>
    <r>
      <rPr>
        <b/>
        <sz val="12"/>
        <rFont val="Arial"/>
        <family val="2"/>
      </rPr>
      <t>ECN</t>
    </r>
  </si>
  <si>
    <r>
      <t xml:space="preserve">Rahn Nick  </t>
    </r>
    <r>
      <rPr>
        <b/>
        <sz val="12"/>
        <rFont val="Arial"/>
        <family val="2"/>
      </rPr>
      <t>ECN</t>
    </r>
  </si>
  <si>
    <t>IPNET</t>
  </si>
  <si>
    <t>Trouble Reporting 866 493 1246</t>
  </si>
  <si>
    <t>John Buchanan</t>
  </si>
  <si>
    <t xml:space="preserve">#2 Hickory Shadows </t>
  </si>
  <si>
    <t> Gary W. Kenagy </t>
  </si>
  <si>
    <t>13006 Apple Tree </t>
  </si>
  <si>
    <t>Shelley Corman </t>
  </si>
  <si>
    <t>14126 Scarborough Fair </t>
  </si>
  <si>
    <t>(Grace) Lynn Blair </t>
  </si>
  <si>
    <t>16715 Creeklea road </t>
  </si>
  <si>
    <t>Michael Bryant</t>
  </si>
  <si>
    <t xml:space="preserve">14422 Twisted Oak </t>
  </si>
  <si>
    <t>281 493-5669</t>
  </si>
  <si>
    <t>713 853-4874</t>
  </si>
  <si>
    <t>New Request</t>
  </si>
  <si>
    <t>77077 </t>
  </si>
  <si>
    <t>281-531-0385 </t>
  </si>
  <si>
    <t>713-853-7083 </t>
  </si>
  <si>
    <t>77079 </t>
  </si>
  <si>
    <t>77068 </t>
  </si>
  <si>
    <t xml:space="preserve">281-631-0895 </t>
  </si>
  <si>
    <t>713-853-7637     </t>
  </si>
  <si>
    <t>Steve Wood</t>
  </si>
  <si>
    <t>Steve January</t>
  </si>
  <si>
    <t>Donna Scott</t>
  </si>
  <si>
    <t>Sheila Nacey</t>
  </si>
  <si>
    <t xml:space="preserve">713-853-3094  </t>
  </si>
  <si>
    <t xml:space="preserve">713-464-6158  </t>
  </si>
  <si>
    <t>713 853-7429</t>
  </si>
  <si>
    <t>713 853-6185</t>
  </si>
  <si>
    <t>713 853-5659</t>
  </si>
  <si>
    <t>713 853-5746</t>
  </si>
  <si>
    <t>713 853-6136</t>
  </si>
  <si>
    <t>281 992-2660</t>
  </si>
  <si>
    <t>1824 Branch Hill</t>
  </si>
  <si>
    <t>Pearland</t>
  </si>
  <si>
    <t>6039 Spanish Oak Way</t>
  </si>
  <si>
    <t>281-376-2025</t>
  </si>
  <si>
    <t xml:space="preserve">281-550-4531 </t>
  </si>
  <si>
    <t xml:space="preserve">8630 Pine Falls Drive      </t>
  </si>
  <si>
    <t xml:space="preserve">Houston </t>
  </si>
  <si>
    <t>713-647-7974</t>
  </si>
  <si>
    <t>17603 Fireside Dr</t>
  </si>
  <si>
    <t>281-370-4927</t>
  </si>
  <si>
    <t>T1</t>
  </si>
  <si>
    <t>Tom Mertz</t>
  </si>
  <si>
    <t>WAN Only</t>
  </si>
  <si>
    <t>idsl</t>
  </si>
  <si>
    <t>2926 Sunbird</t>
  </si>
  <si>
    <t>321 Cypress</t>
  </si>
  <si>
    <t>44 Wisteria Walk Circle</t>
  </si>
  <si>
    <t>1638 Chilton Lane</t>
  </si>
  <si>
    <t>18218 Kelly Creek</t>
  </si>
  <si>
    <t>312 County Road 2089</t>
  </si>
  <si>
    <t>281 579 9019</t>
  </si>
  <si>
    <t>713 345 1834</t>
  </si>
  <si>
    <t>713 853 3882</t>
  </si>
  <si>
    <t>979 297 7066</t>
  </si>
  <si>
    <t>Lake Jackson</t>
  </si>
  <si>
    <t xml:space="preserve">713 646 7358 </t>
  </si>
  <si>
    <t>936 321 4247</t>
  </si>
  <si>
    <t>Woodlands</t>
  </si>
  <si>
    <t>713 853 6391</t>
  </si>
  <si>
    <t>282 646 0027</t>
  </si>
  <si>
    <t>713 853 1054</t>
  </si>
  <si>
    <t>936 298 8966</t>
  </si>
  <si>
    <t>Liberty</t>
  </si>
  <si>
    <t>Bob Hagen</t>
  </si>
  <si>
    <t>713 853 1643</t>
  </si>
  <si>
    <t>281 391 1086</t>
  </si>
  <si>
    <t xml:space="preserve">Katy </t>
  </si>
  <si>
    <t>ECN</t>
  </si>
  <si>
    <t>Rick Craig</t>
  </si>
  <si>
    <r>
      <t>Master Network Link</t>
    </r>
    <r>
      <rPr>
        <b/>
        <u/>
        <sz val="12"/>
        <rFont val="Arial"/>
        <family val="2"/>
      </rPr>
      <t xml:space="preserve"> </t>
    </r>
    <r>
      <rPr>
        <b/>
        <u/>
        <sz val="12"/>
        <color indexed="10"/>
        <rFont val="Arial"/>
        <family val="2"/>
      </rPr>
      <t>-2nd</t>
    </r>
  </si>
  <si>
    <t>8xxx</t>
  </si>
  <si>
    <t>Pipe MBPS</t>
  </si>
  <si>
    <t>INST $$</t>
  </si>
  <si>
    <t>Monthly $$</t>
  </si>
  <si>
    <t>CPE Lease</t>
  </si>
  <si>
    <t>PVC</t>
  </si>
  <si>
    <t>Sub Total</t>
  </si>
  <si>
    <t xml:space="preserve">Adjusted @ 20% Discount </t>
  </si>
  <si>
    <t>Monthly tax @ 12%</t>
  </si>
  <si>
    <t>Actual Monthly Est</t>
  </si>
  <si>
    <t>Adjusted Annual include est. tax</t>
  </si>
  <si>
    <t>1.5m/1.5m</t>
  </si>
  <si>
    <t>o.o</t>
  </si>
  <si>
    <t>128k/1,54m</t>
  </si>
  <si>
    <t>1.54m/1.54m</t>
  </si>
  <si>
    <t>Hagen Bob</t>
  </si>
  <si>
    <t>List approved between Renee and KD on 7/5/01</t>
  </si>
  <si>
    <t>adsl</t>
  </si>
  <si>
    <t>144k</t>
  </si>
  <si>
    <t>Base $$</t>
  </si>
  <si>
    <t>sdsl</t>
  </si>
  <si>
    <t>removed</t>
  </si>
  <si>
    <t>WAN</t>
  </si>
  <si>
    <t>380k</t>
  </si>
  <si>
    <t>128k</t>
  </si>
  <si>
    <t>Install $</t>
  </si>
  <si>
    <t>Adjusted Monthly</t>
  </si>
  <si>
    <t>Rejected</t>
  </si>
  <si>
    <t>New IP-Dterm</t>
  </si>
  <si>
    <t>Allocation</t>
  </si>
  <si>
    <r>
      <t xml:space="preserve">Adjusted Monthly </t>
    </r>
    <r>
      <rPr>
        <b/>
        <sz val="12"/>
        <color indexed="10"/>
        <rFont val="Arial"/>
        <family val="2"/>
      </rPr>
      <t>plus Tax</t>
    </r>
  </si>
  <si>
    <t>Total Cost first Month Plus Tax</t>
  </si>
  <si>
    <t xml:space="preserve"> IP Net - Enron WAN Access Cost </t>
  </si>
  <si>
    <t>No Phn.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</si>
</sst>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9" formatCode="_(&quot;$&quot;* #,##0.0_);_(&quot;$&quot;* \(#,##0.0\);_(&quot;$&quot;* &quot;-&quot;??_);_(@_)"/>
  </numFmts>
  <fonts count="24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color indexed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2"/>
      <name val="Times New Roman"/>
      <family val="1"/>
    </font>
    <font>
      <b/>
      <sz val="16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8"/>
      <name val="Arial"/>
      <family val="2"/>
    </font>
    <font>
      <b/>
      <sz val="10"/>
      <name val="Arial"/>
      <family val="2"/>
    </font>
    <font>
      <sz val="12"/>
      <color indexed="10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2"/>
      <name val="Times New Roman"/>
      <family val="1"/>
    </font>
    <font>
      <b/>
      <sz val="14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5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Fill="1"/>
    <xf numFmtId="43" fontId="4" fillId="0" borderId="1" xfId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quotePrefix="1" applyFont="1" applyFill="1" applyAlignment="1">
      <alignment horizontal="left"/>
    </xf>
    <xf numFmtId="0" fontId="7" fillId="0" borderId="0" xfId="0" applyFont="1"/>
    <xf numFmtId="164" fontId="4" fillId="0" borderId="0" xfId="2" applyNumberFormat="1" applyFont="1" applyBorder="1" applyAlignment="1">
      <alignment horizontal="center"/>
    </xf>
    <xf numFmtId="164" fontId="8" fillId="0" borderId="0" xfId="2" applyNumberFormat="1" applyFont="1" applyBorder="1"/>
    <xf numFmtId="164" fontId="4" fillId="0" borderId="0" xfId="2" applyNumberFormat="1" applyFont="1" applyBorder="1"/>
    <xf numFmtId="43" fontId="4" fillId="0" borderId="0" xfId="1" applyFont="1" applyFill="1" applyBorder="1" applyAlignment="1">
      <alignment horizontal="center"/>
    </xf>
    <xf numFmtId="0" fontId="4" fillId="0" borderId="0" xfId="0" quotePrefix="1" applyFont="1" applyFill="1" applyAlignment="1">
      <alignment horizontal="center"/>
    </xf>
    <xf numFmtId="0" fontId="9" fillId="0" borderId="0" xfId="0" applyFont="1" applyAlignment="1">
      <alignment horizontal="center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3" fillId="2" borderId="0" xfId="0" quotePrefix="1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4" fillId="3" borderId="0" xfId="0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44" fontId="9" fillId="0" borderId="0" xfId="2" applyFont="1" applyAlignment="1">
      <alignment horizontal="center"/>
    </xf>
    <xf numFmtId="0" fontId="4" fillId="0" borderId="0" xfId="0" applyFont="1" applyFill="1" applyBorder="1" applyAlignment="1" applyProtection="1">
      <alignment horizontal="left"/>
      <protection locked="0"/>
    </xf>
    <xf numFmtId="0" fontId="0" fillId="0" borderId="0" xfId="0" applyBorder="1"/>
    <xf numFmtId="0" fontId="3" fillId="2" borderId="0" xfId="0" applyFont="1" applyFill="1" applyAlignment="1">
      <alignment horizontal="center"/>
    </xf>
    <xf numFmtId="0" fontId="12" fillId="0" borderId="0" xfId="0" applyFont="1"/>
    <xf numFmtId="43" fontId="4" fillId="2" borderId="0" xfId="1" applyFont="1" applyFill="1" applyBorder="1" applyAlignment="1">
      <alignment horizontal="center"/>
    </xf>
    <xf numFmtId="164" fontId="4" fillId="2" borderId="0" xfId="2" applyNumberFormat="1" applyFont="1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/>
    </xf>
    <xf numFmtId="164" fontId="4" fillId="0" borderId="0" xfId="2" applyNumberFormat="1" applyFont="1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2" borderId="0" xfId="0" applyFont="1" applyFill="1" applyBorder="1" applyAlignment="1"/>
    <xf numFmtId="0" fontId="7" fillId="2" borderId="0" xfId="0" applyFont="1" applyFill="1" applyBorder="1"/>
    <xf numFmtId="0" fontId="4" fillId="0" borderId="0" xfId="0" applyFont="1" applyBorder="1"/>
    <xf numFmtId="0" fontId="7" fillId="0" borderId="0" xfId="0" applyFont="1" applyBorder="1"/>
    <xf numFmtId="0" fontId="11" fillId="0" borderId="0" xfId="0" applyFont="1" applyBorder="1"/>
    <xf numFmtId="0" fontId="11" fillId="2" borderId="0" xfId="0" applyFont="1" applyFill="1" applyBorder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center" wrapText="1"/>
    </xf>
    <xf numFmtId="0" fontId="4" fillId="2" borderId="0" xfId="0" quotePrefix="1" applyFont="1" applyFill="1" applyAlignment="1">
      <alignment horizontal="center" wrapText="1"/>
    </xf>
    <xf numFmtId="0" fontId="4" fillId="2" borderId="2" xfId="0" quotePrefix="1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quotePrefix="1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0" fontId="7" fillId="0" borderId="4" xfId="0" quotePrefix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3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164" fontId="8" fillId="0" borderId="1" xfId="2" applyNumberFormat="1" applyFont="1" applyBorder="1"/>
    <xf numFmtId="164" fontId="7" fillId="0" borderId="0" xfId="2" applyNumberFormat="1" applyFont="1" applyBorder="1"/>
    <xf numFmtId="164" fontId="3" fillId="0" borderId="0" xfId="2" applyNumberFormat="1" applyFont="1" applyBorder="1"/>
    <xf numFmtId="164" fontId="7" fillId="0" borderId="0" xfId="0" applyNumberFormat="1" applyFont="1" applyBorder="1"/>
    <xf numFmtId="0" fontId="4" fillId="0" borderId="5" xfId="0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5" xfId="0" quotePrefix="1" applyFont="1" applyBorder="1" applyAlignment="1">
      <alignment horizontal="center"/>
    </xf>
    <xf numFmtId="0" fontId="13" fillId="0" borderId="6" xfId="0" applyFont="1" applyBorder="1"/>
    <xf numFmtId="0" fontId="14" fillId="0" borderId="6" xfId="0" applyFont="1" applyBorder="1"/>
    <xf numFmtId="164" fontId="3" fillId="0" borderId="0" xfId="0" applyNumberFormat="1" applyFont="1"/>
    <xf numFmtId="164" fontId="7" fillId="0" borderId="0" xfId="0" applyNumberFormat="1" applyFont="1"/>
    <xf numFmtId="0" fontId="6" fillId="0" borderId="0" xfId="0" applyFont="1"/>
    <xf numFmtId="0" fontId="15" fillId="0" borderId="0" xfId="0" applyFont="1"/>
    <xf numFmtId="0" fontId="17" fillId="0" borderId="0" xfId="0" applyFont="1"/>
    <xf numFmtId="44" fontId="4" fillId="0" borderId="0" xfId="2" applyFont="1" applyAlignment="1">
      <alignment horizontal="center"/>
    </xf>
    <xf numFmtId="164" fontId="4" fillId="0" borderId="0" xfId="2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4" fontId="4" fillId="0" borderId="0" xfId="2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44" fontId="4" fillId="0" borderId="0" xfId="0" applyNumberFormat="1" applyFont="1" applyFill="1" applyAlignment="1">
      <alignment horizontal="center"/>
    </xf>
    <xf numFmtId="0" fontId="10" fillId="0" borderId="0" xfId="0" applyFont="1" applyFill="1"/>
    <xf numFmtId="44" fontId="16" fillId="0" borderId="0" xfId="2" applyFont="1" applyAlignment="1">
      <alignment horizontal="center"/>
    </xf>
    <xf numFmtId="169" fontId="3" fillId="2" borderId="0" xfId="0" applyNumberFormat="1" applyFont="1" applyFill="1" applyAlignment="1">
      <alignment horizontal="center" wrapText="1"/>
    </xf>
    <xf numFmtId="169" fontId="4" fillId="0" borderId="0" xfId="0" applyNumberFormat="1" applyFont="1" applyFill="1" applyAlignment="1">
      <alignment horizontal="center"/>
    </xf>
    <xf numFmtId="169" fontId="4" fillId="0" borderId="0" xfId="0" applyNumberFormat="1" applyFont="1" applyAlignment="1">
      <alignment horizontal="center"/>
    </xf>
    <xf numFmtId="164" fontId="3" fillId="5" borderId="0" xfId="2" applyNumberFormat="1" applyFont="1" applyFill="1" applyAlignment="1">
      <alignment horizontal="center" wrapText="1"/>
    </xf>
    <xf numFmtId="164" fontId="4" fillId="5" borderId="0" xfId="2" quotePrefix="1" applyNumberFormat="1" applyFont="1" applyFill="1" applyAlignment="1">
      <alignment horizontal="left"/>
    </xf>
    <xf numFmtId="164" fontId="6" fillId="5" borderId="0" xfId="2" applyNumberFormat="1" applyFont="1" applyFill="1"/>
    <xf numFmtId="164" fontId="4" fillId="5" borderId="0" xfId="2" applyNumberFormat="1" applyFont="1" applyFill="1"/>
    <xf numFmtId="164" fontId="17" fillId="5" borderId="0" xfId="2" applyNumberFormat="1" applyFont="1" applyFill="1"/>
    <xf numFmtId="164" fontId="4" fillId="5" borderId="0" xfId="2" applyNumberFormat="1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164" fontId="4" fillId="6" borderId="0" xfId="0" applyNumberFormat="1" applyFont="1" applyFill="1" applyBorder="1" applyAlignment="1">
      <alignment horizontal="center"/>
    </xf>
    <xf numFmtId="0" fontId="20" fillId="2" borderId="0" xfId="0" applyFont="1" applyFill="1" applyAlignment="1">
      <alignment horizontal="center" wrapText="1"/>
    </xf>
    <xf numFmtId="0" fontId="21" fillId="5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9" fontId="3" fillId="0" borderId="0" xfId="0" applyNumberFormat="1" applyFont="1" applyFill="1" applyAlignment="1">
      <alignment horizontal="center"/>
    </xf>
    <xf numFmtId="0" fontId="22" fillId="0" borderId="0" xfId="0" applyFont="1" applyAlignment="1">
      <alignment horizontal="center"/>
    </xf>
    <xf numFmtId="0" fontId="4" fillId="7" borderId="0" xfId="0" applyFont="1" applyFill="1" applyAlignment="1">
      <alignment horizontal="left"/>
    </xf>
    <xf numFmtId="0" fontId="18" fillId="7" borderId="0" xfId="0" applyFont="1" applyFill="1" applyAlignment="1">
      <alignment horizontal="center"/>
    </xf>
    <xf numFmtId="0" fontId="4" fillId="7" borderId="0" xfId="0" applyFont="1" applyFill="1"/>
    <xf numFmtId="0" fontId="9" fillId="7" borderId="0" xfId="0" applyFont="1" applyFill="1" applyAlignment="1">
      <alignment horizontal="center"/>
    </xf>
    <xf numFmtId="44" fontId="9" fillId="7" borderId="0" xfId="2" applyFont="1" applyFill="1" applyAlignment="1">
      <alignment horizontal="center"/>
    </xf>
    <xf numFmtId="169" fontId="4" fillId="7" borderId="0" xfId="0" applyNumberFormat="1" applyFont="1" applyFill="1" applyAlignment="1">
      <alignment horizontal="center"/>
    </xf>
    <xf numFmtId="164" fontId="4" fillId="7" borderId="0" xfId="2" applyNumberFormat="1" applyFont="1" applyFill="1" applyAlignment="1">
      <alignment horizontal="center"/>
    </xf>
    <xf numFmtId="44" fontId="4" fillId="7" borderId="0" xfId="0" applyNumberFormat="1" applyFont="1" applyFill="1" applyAlignment="1">
      <alignment horizontal="center"/>
    </xf>
    <xf numFmtId="169" fontId="3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Border="1" applyAlignment="1" applyProtection="1">
      <alignment horizontal="left"/>
      <protection locked="0"/>
    </xf>
    <xf numFmtId="0" fontId="4" fillId="7" borderId="0" xfId="0" applyFont="1" applyFill="1" applyBorder="1"/>
    <xf numFmtId="0" fontId="4" fillId="7" borderId="0" xfId="0" applyFont="1" applyFill="1" applyBorder="1" applyAlignment="1">
      <alignment horizontal="left"/>
    </xf>
    <xf numFmtId="0" fontId="0" fillId="7" borderId="0" xfId="0" applyFill="1" applyBorder="1"/>
    <xf numFmtId="0" fontId="7" fillId="7" borderId="0" xfId="0" applyFont="1" applyFill="1" applyBorder="1"/>
    <xf numFmtId="0" fontId="0" fillId="7" borderId="0" xfId="0" applyFill="1"/>
    <xf numFmtId="0" fontId="23" fillId="0" borderId="0" xfId="0" applyFont="1"/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0" borderId="0" xfId="0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11" fillId="0" borderId="0" xfId="0" applyFont="1" applyFill="1" applyBorder="1"/>
    <xf numFmtId="0" fontId="11" fillId="0" borderId="0" xfId="0" applyFont="1" applyFill="1"/>
    <xf numFmtId="0" fontId="4" fillId="0" borderId="0" xfId="0" applyFont="1" applyFill="1"/>
    <xf numFmtId="14" fontId="0" fillId="0" borderId="0" xfId="0" applyNumberFormat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left" wrapText="1"/>
    </xf>
    <xf numFmtId="0" fontId="20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9" fillId="2" borderId="4" xfId="0" applyFont="1" applyFill="1" applyBorder="1" applyAlignment="1">
      <alignment horizontal="center" wrapText="1"/>
    </xf>
    <xf numFmtId="169" fontId="15" fillId="2" borderId="4" xfId="0" applyNumberFormat="1" applyFont="1" applyFill="1" applyBorder="1" applyAlignment="1">
      <alignment horizontal="center" wrapText="1"/>
    </xf>
    <xf numFmtId="164" fontId="3" fillId="5" borderId="4" xfId="2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6" fillId="8" borderId="7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44" fontId="9" fillId="0" borderId="0" xfId="2" applyFont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44" fontId="3" fillId="5" borderId="0" xfId="2" quotePrefix="1" applyNumberFormat="1" applyFont="1" applyFill="1" applyBorder="1" applyAlignment="1">
      <alignment horizontal="left"/>
    </xf>
    <xf numFmtId="44" fontId="4" fillId="0" borderId="0" xfId="0" applyNumberFormat="1" applyFont="1" applyFill="1" applyBorder="1" applyAlignment="1">
      <alignment horizontal="center"/>
    </xf>
    <xf numFmtId="44" fontId="3" fillId="8" borderId="8" xfId="0" applyNumberFormat="1" applyFont="1" applyFill="1" applyBorder="1"/>
    <xf numFmtId="0" fontId="11" fillId="0" borderId="0" xfId="0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18" fillId="0" borderId="6" xfId="0" applyFont="1" applyBorder="1" applyAlignment="1">
      <alignment horizontal="center"/>
    </xf>
    <xf numFmtId="0" fontId="4" fillId="0" borderId="6" xfId="0" applyFont="1" applyBorder="1"/>
    <xf numFmtId="0" fontId="9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44" fontId="9" fillId="0" borderId="6" xfId="2" applyFont="1" applyBorder="1" applyAlignment="1">
      <alignment horizontal="center"/>
    </xf>
    <xf numFmtId="169" fontId="4" fillId="0" borderId="6" xfId="0" applyNumberFormat="1" applyFont="1" applyFill="1" applyBorder="1" applyAlignment="1">
      <alignment horizontal="center"/>
    </xf>
    <xf numFmtId="44" fontId="3" fillId="5" borderId="6" xfId="2" quotePrefix="1" applyNumberFormat="1" applyFont="1" applyFill="1" applyBorder="1" applyAlignment="1">
      <alignment horizontal="left"/>
    </xf>
    <xf numFmtId="44" fontId="4" fillId="0" borderId="6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44" fontId="3" fillId="8" borderId="10" xfId="0" applyNumberFormat="1" applyFont="1" applyFill="1" applyBorder="1"/>
    <xf numFmtId="164" fontId="3" fillId="6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164" fontId="3" fillId="6" borderId="6" xfId="0" applyNumberFormat="1" applyFont="1" applyFill="1" applyBorder="1" applyAlignment="1">
      <alignment horizontal="center"/>
    </xf>
    <xf numFmtId="169" fontId="16" fillId="0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2"/>
  <sheetViews>
    <sheetView zoomScale="75" zoomScaleNormal="75" workbookViewId="0">
      <pane ySplit="1" topLeftCell="A2" activePane="bottomLeft" state="frozen"/>
      <selection pane="bottomLeft" activeCell="K20" sqref="K20"/>
    </sheetView>
  </sheetViews>
  <sheetFormatPr defaultRowHeight="15" x14ac:dyDescent="0.2"/>
  <cols>
    <col min="1" max="1" width="3.85546875" style="4" customWidth="1"/>
    <col min="2" max="2" width="19.28515625" style="109" customWidth="1"/>
    <col min="3" max="3" width="28.5703125" style="10" customWidth="1"/>
    <col min="4" max="4" width="10.42578125" style="6" customWidth="1"/>
    <col min="5" max="5" width="11.5703125" style="6" customWidth="1"/>
    <col min="6" max="6" width="10.42578125" style="98" customWidth="1"/>
    <col min="7" max="7" width="13.140625" style="102" customWidth="1"/>
    <col min="8" max="9" width="13" style="9" customWidth="1"/>
    <col min="10" max="11" width="10.42578125" style="6" customWidth="1"/>
    <col min="12" max="12" width="13" style="6" customWidth="1"/>
    <col min="13" max="13" width="15.140625" style="4" customWidth="1"/>
    <col min="14" max="14" width="15.85546875" style="4" customWidth="1"/>
    <col min="15" max="15" width="29" style="10" customWidth="1"/>
    <col min="16" max="16" width="14.42578125" style="54" customWidth="1"/>
    <col min="17" max="17" width="8.5703125" style="50" customWidth="1"/>
    <col min="18" max="18" width="1.42578125" style="34" customWidth="1"/>
    <col min="19" max="19" width="20.140625" style="34" customWidth="1"/>
    <col min="20" max="20" width="2.140625" style="34" customWidth="1"/>
    <col min="21" max="21" width="0.5703125" style="34" customWidth="1"/>
    <col min="22" max="22" width="19.85546875" style="55" customWidth="1"/>
    <col min="23" max="23" width="1.28515625" style="34" customWidth="1"/>
    <col min="24" max="24" width="1.28515625" style="39" customWidth="1"/>
    <col min="25" max="25" width="9.140625" style="34"/>
  </cols>
  <sheetData>
    <row r="1" spans="1:28" s="1" customFormat="1" ht="66" customHeight="1" x14ac:dyDescent="0.25">
      <c r="A1" s="22"/>
      <c r="B1" s="107" t="s">
        <v>122</v>
      </c>
      <c r="C1" s="23" t="s">
        <v>0</v>
      </c>
      <c r="D1" s="23"/>
      <c r="E1" s="23" t="s">
        <v>223</v>
      </c>
      <c r="F1" s="96">
        <f>SUM(403+307)/22</f>
        <v>32.272727272727273</v>
      </c>
      <c r="G1" s="99" t="s">
        <v>230</v>
      </c>
      <c r="H1" s="23" t="s">
        <v>229</v>
      </c>
      <c r="I1" s="23" t="s">
        <v>232</v>
      </c>
      <c r="J1" s="23" t="s">
        <v>124</v>
      </c>
      <c r="K1" s="23" t="s">
        <v>113</v>
      </c>
      <c r="L1" s="23" t="s">
        <v>119</v>
      </c>
      <c r="M1" s="22" t="s">
        <v>1</v>
      </c>
      <c r="N1" s="22" t="s">
        <v>2</v>
      </c>
      <c r="O1" s="24" t="s">
        <v>3</v>
      </c>
      <c r="P1" s="40" t="s">
        <v>4</v>
      </c>
      <c r="Q1" s="41" t="s">
        <v>5</v>
      </c>
      <c r="R1" s="40" t="s">
        <v>52</v>
      </c>
      <c r="S1" s="40" t="s">
        <v>51</v>
      </c>
      <c r="T1" s="40" t="s">
        <v>76</v>
      </c>
      <c r="U1" s="42" t="s">
        <v>54</v>
      </c>
      <c r="V1" s="42" t="s">
        <v>53</v>
      </c>
      <c r="W1" s="42" t="s">
        <v>78</v>
      </c>
      <c r="X1" s="43"/>
      <c r="Y1" s="44"/>
    </row>
    <row r="2" spans="1:28" ht="15.75" x14ac:dyDescent="0.25">
      <c r="A2" s="26"/>
      <c r="B2" s="109" t="s">
        <v>130</v>
      </c>
      <c r="C2" s="11" t="s">
        <v>6</v>
      </c>
      <c r="D2" s="89" t="s">
        <v>174</v>
      </c>
      <c r="E2" s="86">
        <v>403</v>
      </c>
      <c r="F2" s="97" t="s">
        <v>120</v>
      </c>
      <c r="G2" s="101">
        <v>403</v>
      </c>
      <c r="H2" s="92" t="s">
        <v>120</v>
      </c>
      <c r="I2" s="97" t="s">
        <v>120</v>
      </c>
      <c r="J2" s="112" t="s">
        <v>120</v>
      </c>
      <c r="K2" s="87"/>
      <c r="L2" s="91" t="s">
        <v>121</v>
      </c>
      <c r="M2" s="30">
        <v>713</v>
      </c>
      <c r="N2" s="13" t="s">
        <v>7</v>
      </c>
      <c r="O2" s="12" t="s">
        <v>8</v>
      </c>
      <c r="P2" s="45" t="s">
        <v>9</v>
      </c>
      <c r="Q2" s="45">
        <v>77054</v>
      </c>
      <c r="R2" s="19" t="s">
        <v>65</v>
      </c>
      <c r="S2" s="46" t="s">
        <v>65</v>
      </c>
      <c r="T2" s="18" t="s">
        <v>65</v>
      </c>
      <c r="U2" s="46" t="s">
        <v>65</v>
      </c>
      <c r="V2" s="17" t="s">
        <v>65</v>
      </c>
      <c r="W2" s="18" t="s">
        <v>65</v>
      </c>
    </row>
    <row r="3" spans="1:28" ht="15.75" x14ac:dyDescent="0.25">
      <c r="A3" s="26"/>
      <c r="B3" s="110" t="s">
        <v>144</v>
      </c>
      <c r="C3" s="36" t="s">
        <v>203</v>
      </c>
      <c r="D3" s="89" t="s">
        <v>174</v>
      </c>
      <c r="E3" s="95">
        <v>616.25</v>
      </c>
      <c r="F3" s="97" t="s">
        <v>120</v>
      </c>
      <c r="G3" s="101">
        <v>307</v>
      </c>
      <c r="H3" s="93">
        <v>299</v>
      </c>
      <c r="I3" s="97" t="s">
        <v>120</v>
      </c>
      <c r="J3" s="111" t="s">
        <v>120</v>
      </c>
      <c r="K3" s="25"/>
      <c r="L3" s="91" t="s">
        <v>121</v>
      </c>
      <c r="M3" s="30"/>
      <c r="N3" s="13" t="s">
        <v>7</v>
      </c>
      <c r="O3" s="12" t="s">
        <v>8</v>
      </c>
      <c r="P3" s="45" t="s">
        <v>9</v>
      </c>
      <c r="Q3" s="45">
        <v>77054</v>
      </c>
      <c r="R3" s="19"/>
      <c r="S3" s="46"/>
      <c r="T3" s="18"/>
      <c r="U3" s="46"/>
      <c r="V3" s="17"/>
      <c r="W3" s="18"/>
    </row>
    <row r="4" spans="1:28" s="2" customFormat="1" ht="15.75" x14ac:dyDescent="0.25">
      <c r="A4" s="4"/>
      <c r="B4" s="108" t="s">
        <v>123</v>
      </c>
      <c r="C4" s="8" t="s">
        <v>125</v>
      </c>
      <c r="D4" s="9" t="s">
        <v>174</v>
      </c>
      <c r="E4" s="88" t="s">
        <v>225</v>
      </c>
      <c r="F4" s="97" t="s">
        <v>120</v>
      </c>
      <c r="G4" s="104" t="s">
        <v>120</v>
      </c>
      <c r="H4" s="20">
        <v>0</v>
      </c>
      <c r="I4" s="97" t="s">
        <v>120</v>
      </c>
      <c r="J4" s="9">
        <v>8</v>
      </c>
      <c r="K4" s="9">
        <v>8116</v>
      </c>
      <c r="L4" s="9" t="s">
        <v>120</v>
      </c>
      <c r="M4" s="8" t="s">
        <v>43</v>
      </c>
      <c r="N4" s="8" t="s">
        <v>44</v>
      </c>
      <c r="O4" s="8" t="s">
        <v>45</v>
      </c>
      <c r="P4" s="51" t="s">
        <v>9</v>
      </c>
      <c r="Q4" s="51">
        <v>77065</v>
      </c>
      <c r="R4" s="19" t="s">
        <v>62</v>
      </c>
      <c r="S4" s="19" t="s">
        <v>74</v>
      </c>
      <c r="T4" s="16" t="s">
        <v>77</v>
      </c>
      <c r="U4" s="16" t="s">
        <v>89</v>
      </c>
      <c r="V4" s="16" t="s">
        <v>98</v>
      </c>
      <c r="W4" s="16" t="s">
        <v>81</v>
      </c>
      <c r="X4" s="39"/>
      <c r="Y4" s="34">
        <v>1</v>
      </c>
    </row>
    <row r="5" spans="1:28" ht="15.75" x14ac:dyDescent="0.25">
      <c r="A5" s="4">
        <v>1</v>
      </c>
      <c r="B5" s="109" t="s">
        <v>130</v>
      </c>
      <c r="C5" s="14" t="s">
        <v>22</v>
      </c>
      <c r="D5" s="21" t="s">
        <v>174</v>
      </c>
      <c r="E5" s="85">
        <v>88</v>
      </c>
      <c r="F5" s="97">
        <v>32.299999999999997</v>
      </c>
      <c r="G5" s="100">
        <f t="shared" ref="G5:G21" si="0">SUM(E5:F5)</f>
        <v>120.3</v>
      </c>
      <c r="H5" s="20">
        <v>0</v>
      </c>
      <c r="I5" s="97" t="s">
        <v>120</v>
      </c>
      <c r="J5" s="20">
        <v>7</v>
      </c>
      <c r="K5" s="20">
        <v>8115</v>
      </c>
      <c r="L5" s="9" t="s">
        <v>121</v>
      </c>
      <c r="M5" s="4" t="s">
        <v>23</v>
      </c>
      <c r="N5" s="4" t="s">
        <v>24</v>
      </c>
      <c r="O5" s="4" t="s">
        <v>25</v>
      </c>
      <c r="P5" s="49" t="s">
        <v>9</v>
      </c>
      <c r="Q5" s="50">
        <v>77093</v>
      </c>
      <c r="R5" s="19" t="s">
        <v>57</v>
      </c>
      <c r="S5" s="19" t="s">
        <v>69</v>
      </c>
      <c r="T5" s="16" t="s">
        <v>77</v>
      </c>
      <c r="U5" s="16" t="s">
        <v>86</v>
      </c>
      <c r="V5" s="16" t="s">
        <v>94</v>
      </c>
      <c r="W5" s="16" t="s">
        <v>81</v>
      </c>
      <c r="Y5" s="34">
        <v>1</v>
      </c>
      <c r="Z5" s="2"/>
      <c r="AA5" s="2"/>
      <c r="AB5" s="2"/>
    </row>
    <row r="6" spans="1:28" s="2" customFormat="1" ht="15.75" x14ac:dyDescent="0.25">
      <c r="A6" s="4">
        <v>2</v>
      </c>
      <c r="B6" s="109" t="s">
        <v>130</v>
      </c>
      <c r="C6" s="14" t="s">
        <v>18</v>
      </c>
      <c r="D6" s="21" t="s">
        <v>221</v>
      </c>
      <c r="E6" s="85">
        <v>88</v>
      </c>
      <c r="F6" s="97">
        <v>32.299999999999997</v>
      </c>
      <c r="G6" s="100">
        <f>SUM(E6:F6)</f>
        <v>120.3</v>
      </c>
      <c r="H6" s="20">
        <v>0</v>
      </c>
      <c r="I6" s="97" t="s">
        <v>120</v>
      </c>
      <c r="J6" s="20">
        <v>11</v>
      </c>
      <c r="K6" s="20">
        <v>8011</v>
      </c>
      <c r="L6" s="9" t="s">
        <v>228</v>
      </c>
      <c r="M6" s="4" t="s">
        <v>19</v>
      </c>
      <c r="N6" s="4" t="s">
        <v>20</v>
      </c>
      <c r="O6" s="7" t="s">
        <v>21</v>
      </c>
      <c r="P6" s="49" t="s">
        <v>9</v>
      </c>
      <c r="Q6" s="50">
        <v>77084</v>
      </c>
      <c r="R6" s="19" t="s">
        <v>56</v>
      </c>
      <c r="S6" s="19" t="s">
        <v>68</v>
      </c>
      <c r="T6" s="16" t="s">
        <v>77</v>
      </c>
      <c r="U6" s="16" t="s">
        <v>85</v>
      </c>
      <c r="V6" s="16" t="s">
        <v>93</v>
      </c>
      <c r="W6" s="16" t="s">
        <v>81</v>
      </c>
      <c r="X6" s="39"/>
      <c r="Y6" s="34">
        <v>1</v>
      </c>
      <c r="Z6"/>
      <c r="AA6"/>
      <c r="AB6"/>
    </row>
    <row r="7" spans="1:28" ht="15.75" x14ac:dyDescent="0.25">
      <c r="A7" s="4">
        <v>3</v>
      </c>
      <c r="B7" s="109" t="s">
        <v>130</v>
      </c>
      <c r="C7" s="14" t="s">
        <v>39</v>
      </c>
      <c r="D7" s="21" t="s">
        <v>221</v>
      </c>
      <c r="E7" s="85">
        <v>88</v>
      </c>
      <c r="F7" s="97">
        <v>32.299999999999997</v>
      </c>
      <c r="G7" s="100">
        <f>SUM(E7:F7)</f>
        <v>120.3</v>
      </c>
      <c r="H7" s="20">
        <v>0</v>
      </c>
      <c r="I7" s="97" t="s">
        <v>120</v>
      </c>
      <c r="J7" s="20">
        <v>13</v>
      </c>
      <c r="K7" s="20">
        <v>8012</v>
      </c>
      <c r="L7" s="9" t="s">
        <v>228</v>
      </c>
      <c r="M7" s="4" t="s">
        <v>40</v>
      </c>
      <c r="N7" s="4" t="s">
        <v>41</v>
      </c>
      <c r="O7" s="7" t="s">
        <v>42</v>
      </c>
      <c r="P7" s="49" t="s">
        <v>9</v>
      </c>
      <c r="Q7" s="50">
        <v>77040</v>
      </c>
      <c r="R7" s="19" t="s">
        <v>61</v>
      </c>
      <c r="S7" s="19" t="s">
        <v>73</v>
      </c>
      <c r="T7" s="16" t="s">
        <v>77</v>
      </c>
      <c r="U7" s="16" t="s">
        <v>79</v>
      </c>
      <c r="V7" s="16" t="s">
        <v>82</v>
      </c>
      <c r="W7" s="16" t="s">
        <v>80</v>
      </c>
      <c r="Y7" s="34">
        <v>1</v>
      </c>
    </row>
    <row r="8" spans="1:28" ht="15.75" x14ac:dyDescent="0.25">
      <c r="A8" s="4">
        <v>4</v>
      </c>
      <c r="B8" s="109" t="s">
        <v>130</v>
      </c>
      <c r="C8" s="14" t="s">
        <v>26</v>
      </c>
      <c r="D8" s="21" t="s">
        <v>174</v>
      </c>
      <c r="E8" s="85">
        <v>123</v>
      </c>
      <c r="F8" s="97">
        <v>32.299999999999997</v>
      </c>
      <c r="G8" s="100">
        <f>SUM(E8:F8)</f>
        <v>155.30000000000001</v>
      </c>
      <c r="H8" s="20">
        <v>0</v>
      </c>
      <c r="I8" s="97" t="s">
        <v>120</v>
      </c>
      <c r="J8" s="20">
        <v>2</v>
      </c>
      <c r="K8" s="20">
        <v>8007</v>
      </c>
      <c r="L8" s="9" t="s">
        <v>121</v>
      </c>
      <c r="M8" s="4" t="s">
        <v>27</v>
      </c>
      <c r="N8" s="4" t="s">
        <v>28</v>
      </c>
      <c r="O8" s="4" t="s">
        <v>29</v>
      </c>
      <c r="P8" s="49" t="s">
        <v>30</v>
      </c>
      <c r="Q8" s="50">
        <v>77379</v>
      </c>
      <c r="R8" s="19" t="s">
        <v>58</v>
      </c>
      <c r="S8" s="19" t="s">
        <v>70</v>
      </c>
      <c r="T8" s="16" t="s">
        <v>77</v>
      </c>
      <c r="U8" s="16" t="s">
        <v>87</v>
      </c>
      <c r="V8" s="16" t="s">
        <v>95</v>
      </c>
      <c r="W8" s="16" t="s">
        <v>81</v>
      </c>
      <c r="Y8" s="34">
        <v>1</v>
      </c>
    </row>
    <row r="9" spans="1:28" ht="15.75" x14ac:dyDescent="0.25">
      <c r="A9" s="4">
        <v>5</v>
      </c>
      <c r="B9" s="109" t="s">
        <v>130</v>
      </c>
      <c r="C9" s="14" t="s">
        <v>36</v>
      </c>
      <c r="D9" s="21" t="s">
        <v>174</v>
      </c>
      <c r="E9" s="90">
        <v>88</v>
      </c>
      <c r="F9" s="97">
        <v>32.299999999999997</v>
      </c>
      <c r="G9" s="100">
        <f t="shared" si="0"/>
        <v>120.3</v>
      </c>
      <c r="H9" s="20">
        <v>0</v>
      </c>
      <c r="I9" s="97" t="s">
        <v>120</v>
      </c>
      <c r="J9" s="20">
        <v>14</v>
      </c>
      <c r="K9" s="20">
        <v>8015</v>
      </c>
      <c r="L9" s="20">
        <v>128</v>
      </c>
      <c r="M9" s="7" t="s">
        <v>37</v>
      </c>
      <c r="N9" s="4" t="s">
        <v>38</v>
      </c>
      <c r="O9" s="4" t="s">
        <v>50</v>
      </c>
      <c r="P9" s="49" t="s">
        <v>9</v>
      </c>
      <c r="Q9" s="50">
        <v>77065</v>
      </c>
      <c r="R9" s="19" t="s">
        <v>60</v>
      </c>
      <c r="S9" s="19" t="s">
        <v>72</v>
      </c>
      <c r="T9" s="16" t="s">
        <v>77</v>
      </c>
      <c r="U9" s="16" t="s">
        <v>88</v>
      </c>
      <c r="V9" s="16" t="s">
        <v>97</v>
      </c>
      <c r="W9" s="16" t="s">
        <v>81</v>
      </c>
      <c r="Y9" s="34">
        <v>1</v>
      </c>
      <c r="Z9" s="2"/>
      <c r="AA9" s="2"/>
      <c r="AB9" s="2"/>
    </row>
    <row r="10" spans="1:28" ht="15.75" x14ac:dyDescent="0.25">
      <c r="A10" s="4">
        <v>6</v>
      </c>
      <c r="B10" s="109" t="s">
        <v>130</v>
      </c>
      <c r="C10" s="10" t="s">
        <v>101</v>
      </c>
      <c r="D10" s="21" t="s">
        <v>174</v>
      </c>
      <c r="E10" s="32">
        <v>350.2</v>
      </c>
      <c r="F10" s="97">
        <v>32.299999999999997</v>
      </c>
      <c r="G10" s="100">
        <f t="shared" si="0"/>
        <v>382.5</v>
      </c>
      <c r="H10" s="93">
        <v>299</v>
      </c>
      <c r="I10" s="97" t="s">
        <v>120</v>
      </c>
      <c r="J10" s="112" t="s">
        <v>120</v>
      </c>
      <c r="K10" s="21" t="s">
        <v>120</v>
      </c>
      <c r="L10" s="9" t="s">
        <v>121</v>
      </c>
      <c r="M10" s="26"/>
      <c r="N10" s="4" t="s">
        <v>102</v>
      </c>
      <c r="O10" s="10" t="s">
        <v>103</v>
      </c>
      <c r="P10" s="54" t="s">
        <v>30</v>
      </c>
      <c r="Q10" s="50">
        <v>77379</v>
      </c>
      <c r="R10" s="19" t="s">
        <v>106</v>
      </c>
      <c r="S10" s="19" t="s">
        <v>107</v>
      </c>
      <c r="T10" s="16" t="s">
        <v>77</v>
      </c>
      <c r="U10" s="16" t="s">
        <v>104</v>
      </c>
      <c r="V10" s="16" t="s">
        <v>105</v>
      </c>
      <c r="W10" s="16" t="s">
        <v>81</v>
      </c>
      <c r="Y10" s="34">
        <v>1</v>
      </c>
      <c r="Z10" s="2"/>
      <c r="AA10" s="2"/>
      <c r="AB10" s="2"/>
    </row>
    <row r="11" spans="1:28" ht="15.75" x14ac:dyDescent="0.25">
      <c r="A11" s="4">
        <v>7</v>
      </c>
      <c r="B11" s="109" t="s">
        <v>130</v>
      </c>
      <c r="C11" s="14" t="s">
        <v>14</v>
      </c>
      <c r="D11" s="21" t="s">
        <v>221</v>
      </c>
      <c r="E11" s="90">
        <v>88</v>
      </c>
      <c r="F11" s="97">
        <v>32.299999999999997</v>
      </c>
      <c r="G11" s="100">
        <f t="shared" si="0"/>
        <v>120.3</v>
      </c>
      <c r="H11" s="20">
        <v>0</v>
      </c>
      <c r="I11" s="97" t="s">
        <v>120</v>
      </c>
      <c r="J11" s="20">
        <v>5</v>
      </c>
      <c r="K11" s="20">
        <v>8110</v>
      </c>
      <c r="L11" s="9" t="s">
        <v>228</v>
      </c>
      <c r="M11" s="7" t="s">
        <v>15</v>
      </c>
      <c r="N11" s="4" t="s">
        <v>16</v>
      </c>
      <c r="O11" s="4" t="s">
        <v>17</v>
      </c>
      <c r="P11" s="49" t="s">
        <v>9</v>
      </c>
      <c r="Q11" s="50">
        <v>77070</v>
      </c>
      <c r="R11" s="19" t="s">
        <v>64</v>
      </c>
      <c r="S11" s="19" t="s">
        <v>67</v>
      </c>
      <c r="T11" s="16" t="s">
        <v>77</v>
      </c>
      <c r="U11" s="16" t="s">
        <v>84</v>
      </c>
      <c r="V11" s="16" t="s">
        <v>92</v>
      </c>
      <c r="W11" s="16" t="s">
        <v>81</v>
      </c>
      <c r="Y11" s="34">
        <v>1</v>
      </c>
    </row>
    <row r="12" spans="1:28" ht="15.75" x14ac:dyDescent="0.25">
      <c r="A12" s="4">
        <v>8</v>
      </c>
      <c r="B12" s="109" t="s">
        <v>130</v>
      </c>
      <c r="C12" s="14" t="s">
        <v>31</v>
      </c>
      <c r="D12" s="21" t="s">
        <v>221</v>
      </c>
      <c r="E12" s="90">
        <v>88</v>
      </c>
      <c r="F12" s="97">
        <v>32.299999999999997</v>
      </c>
      <c r="G12" s="100">
        <f>SUM(E12:F12)</f>
        <v>120.3</v>
      </c>
      <c r="H12" s="20">
        <v>0</v>
      </c>
      <c r="I12" s="97" t="s">
        <v>120</v>
      </c>
      <c r="J12" s="20">
        <v>12</v>
      </c>
      <c r="K12" s="20">
        <v>8102</v>
      </c>
      <c r="L12" s="9" t="s">
        <v>228</v>
      </c>
      <c r="M12" s="4" t="s">
        <v>32</v>
      </c>
      <c r="N12" s="4" t="s">
        <v>33</v>
      </c>
      <c r="O12" s="4" t="s">
        <v>34</v>
      </c>
      <c r="P12" s="49" t="s">
        <v>35</v>
      </c>
      <c r="Q12" s="50">
        <v>77546</v>
      </c>
      <c r="R12" s="19" t="s">
        <v>59</v>
      </c>
      <c r="S12" s="19" t="s">
        <v>71</v>
      </c>
      <c r="T12" s="16" t="s">
        <v>77</v>
      </c>
      <c r="U12" s="16" t="s">
        <v>100</v>
      </c>
      <c r="V12" s="16" t="s">
        <v>96</v>
      </c>
      <c r="W12" s="16" t="s">
        <v>81</v>
      </c>
      <c r="Y12" s="34">
        <v>1</v>
      </c>
    </row>
    <row r="13" spans="1:28" ht="15.75" x14ac:dyDescent="0.25">
      <c r="A13" s="4">
        <v>9</v>
      </c>
      <c r="B13" s="109" t="s">
        <v>130</v>
      </c>
      <c r="C13" s="8" t="s">
        <v>10</v>
      </c>
      <c r="D13" s="21" t="s">
        <v>224</v>
      </c>
      <c r="E13" s="90">
        <v>88</v>
      </c>
      <c r="F13" s="97">
        <v>32.299999999999997</v>
      </c>
      <c r="G13" s="100">
        <f t="shared" si="0"/>
        <v>120.3</v>
      </c>
      <c r="H13" s="20">
        <v>0</v>
      </c>
      <c r="I13" s="97" t="s">
        <v>120</v>
      </c>
      <c r="J13" s="9">
        <v>6</v>
      </c>
      <c r="K13" s="9">
        <v>8122</v>
      </c>
      <c r="L13" s="6" t="s">
        <v>227</v>
      </c>
      <c r="M13" s="4" t="s">
        <v>11</v>
      </c>
      <c r="N13" s="4" t="s">
        <v>12</v>
      </c>
      <c r="O13" s="4" t="s">
        <v>13</v>
      </c>
      <c r="P13" s="49" t="s">
        <v>9</v>
      </c>
      <c r="Q13" s="50">
        <v>77059</v>
      </c>
      <c r="R13" s="19" t="s">
        <v>55</v>
      </c>
      <c r="S13" s="19" t="s">
        <v>66</v>
      </c>
      <c r="T13" s="16" t="s">
        <v>77</v>
      </c>
      <c r="U13" s="16" t="s">
        <v>83</v>
      </c>
      <c r="V13" s="16" t="s">
        <v>91</v>
      </c>
      <c r="W13" s="16" t="s">
        <v>81</v>
      </c>
      <c r="Y13" s="34">
        <v>1</v>
      </c>
      <c r="Z13" s="2"/>
      <c r="AA13" s="2"/>
      <c r="AB13" s="2"/>
    </row>
    <row r="14" spans="1:28" ht="15.75" x14ac:dyDescent="0.25">
      <c r="A14" s="4">
        <v>10</v>
      </c>
      <c r="B14" s="109" t="s">
        <v>130</v>
      </c>
      <c r="C14" s="8" t="s">
        <v>46</v>
      </c>
      <c r="D14" s="21" t="s">
        <v>221</v>
      </c>
      <c r="E14" s="85">
        <v>88</v>
      </c>
      <c r="F14" s="97">
        <v>32.299999999999997</v>
      </c>
      <c r="G14" s="100">
        <f t="shared" si="0"/>
        <v>120.3</v>
      </c>
      <c r="H14" s="20">
        <v>0</v>
      </c>
      <c r="I14" s="97" t="s">
        <v>120</v>
      </c>
      <c r="J14" s="9">
        <v>9</v>
      </c>
      <c r="K14" s="9">
        <v>8117</v>
      </c>
      <c r="L14" s="9" t="s">
        <v>228</v>
      </c>
      <c r="M14" s="8" t="s">
        <v>47</v>
      </c>
      <c r="N14" s="8" t="s">
        <v>48</v>
      </c>
      <c r="O14" s="8" t="s">
        <v>49</v>
      </c>
      <c r="P14" s="51" t="s">
        <v>9</v>
      </c>
      <c r="Q14" s="51">
        <v>77096</v>
      </c>
      <c r="R14" s="19" t="s">
        <v>63</v>
      </c>
      <c r="S14" s="19" t="s">
        <v>75</v>
      </c>
      <c r="T14" s="16" t="s">
        <v>77</v>
      </c>
      <c r="U14" s="16" t="s">
        <v>90</v>
      </c>
      <c r="V14" s="16" t="s">
        <v>99</v>
      </c>
      <c r="W14" s="16" t="s">
        <v>81</v>
      </c>
      <c r="Y14" s="34">
        <v>1</v>
      </c>
    </row>
    <row r="15" spans="1:28" ht="15.75" x14ac:dyDescent="0.25">
      <c r="A15" s="4">
        <v>11</v>
      </c>
      <c r="B15" s="110" t="s">
        <v>144</v>
      </c>
      <c r="C15" s="10" t="s">
        <v>134</v>
      </c>
      <c r="D15" s="21" t="s">
        <v>177</v>
      </c>
      <c r="E15" s="32">
        <v>96.39</v>
      </c>
      <c r="F15" s="97">
        <v>32.299999999999997</v>
      </c>
      <c r="G15" s="100">
        <f t="shared" si="0"/>
        <v>128.69</v>
      </c>
      <c r="H15" s="93">
        <v>299</v>
      </c>
      <c r="I15" s="106">
        <v>270</v>
      </c>
      <c r="J15" s="6">
        <v>22</v>
      </c>
      <c r="K15" s="21"/>
      <c r="L15" s="6" t="s">
        <v>222</v>
      </c>
      <c r="M15" s="4" t="s">
        <v>156</v>
      </c>
      <c r="N15" s="4" t="s">
        <v>157</v>
      </c>
      <c r="O15" s="10" t="s">
        <v>135</v>
      </c>
      <c r="P15" s="51" t="s">
        <v>9</v>
      </c>
      <c r="Q15" s="50" t="s">
        <v>148</v>
      </c>
    </row>
    <row r="16" spans="1:28" ht="15.75" x14ac:dyDescent="0.25">
      <c r="A16" s="4">
        <v>12</v>
      </c>
      <c r="B16" s="110" t="s">
        <v>144</v>
      </c>
      <c r="C16" s="10" t="s">
        <v>138</v>
      </c>
      <c r="D16" s="21" t="s">
        <v>177</v>
      </c>
      <c r="E16" s="32">
        <v>96.39</v>
      </c>
      <c r="F16" s="97">
        <v>32.299999999999997</v>
      </c>
      <c r="G16" s="100">
        <f>SUM(E16:F16)</f>
        <v>128.69</v>
      </c>
      <c r="H16" s="93">
        <v>299</v>
      </c>
      <c r="I16" s="105">
        <v>270</v>
      </c>
      <c r="J16" s="6">
        <v>23</v>
      </c>
      <c r="K16" s="21"/>
      <c r="L16" s="6" t="s">
        <v>222</v>
      </c>
      <c r="M16" s="4" t="s">
        <v>151</v>
      </c>
      <c r="N16" s="4" t="s">
        <v>150</v>
      </c>
      <c r="O16" s="10" t="s">
        <v>139</v>
      </c>
      <c r="P16" s="51" t="s">
        <v>9</v>
      </c>
      <c r="Q16" s="50" t="s">
        <v>149</v>
      </c>
    </row>
    <row r="17" spans="1:28" ht="15.75" x14ac:dyDescent="0.25">
      <c r="A17" s="4">
        <v>13</v>
      </c>
      <c r="B17" s="110" t="s">
        <v>144</v>
      </c>
      <c r="C17" s="10" t="s">
        <v>108</v>
      </c>
      <c r="D17" s="21" t="s">
        <v>177</v>
      </c>
      <c r="E17" s="32">
        <v>96.39</v>
      </c>
      <c r="F17" s="97">
        <v>32.299999999999997</v>
      </c>
      <c r="G17" s="100">
        <f>SUM(E17:F17)</f>
        <v>128.69</v>
      </c>
      <c r="H17" s="93">
        <v>299</v>
      </c>
      <c r="I17" s="174" t="s">
        <v>237</v>
      </c>
      <c r="J17" s="111" t="s">
        <v>120</v>
      </c>
      <c r="K17" s="21"/>
      <c r="L17" s="6" t="s">
        <v>222</v>
      </c>
      <c r="M17" s="10" t="s">
        <v>185</v>
      </c>
      <c r="N17" s="10" t="s">
        <v>184</v>
      </c>
      <c r="O17" s="33" t="s">
        <v>178</v>
      </c>
      <c r="P17" s="54" t="s">
        <v>9</v>
      </c>
      <c r="Q17" s="50">
        <v>77084</v>
      </c>
      <c r="R17" s="54"/>
      <c r="S17" s="54"/>
      <c r="T17" s="54"/>
      <c r="U17" s="54"/>
      <c r="W17" s="54"/>
    </row>
    <row r="18" spans="1:28" ht="15.75" x14ac:dyDescent="0.25">
      <c r="A18" s="4">
        <v>14</v>
      </c>
      <c r="B18" s="110" t="s">
        <v>144</v>
      </c>
      <c r="C18" s="10" t="s">
        <v>154</v>
      </c>
      <c r="D18" s="21" t="s">
        <v>177</v>
      </c>
      <c r="E18" s="32">
        <v>96.39</v>
      </c>
      <c r="F18" s="97">
        <v>32.299999999999997</v>
      </c>
      <c r="G18" s="100">
        <f>SUM(E18:F18)</f>
        <v>128.69</v>
      </c>
      <c r="H18" s="93">
        <v>299</v>
      </c>
      <c r="I18" s="105">
        <v>270</v>
      </c>
      <c r="J18" s="6">
        <v>24</v>
      </c>
      <c r="K18" s="21"/>
      <c r="L18" s="6" t="s">
        <v>222</v>
      </c>
      <c r="M18" s="4" t="s">
        <v>162</v>
      </c>
      <c r="N18" s="10" t="s">
        <v>167</v>
      </c>
      <c r="O18" s="10" t="s">
        <v>166</v>
      </c>
      <c r="P18" s="54" t="s">
        <v>30</v>
      </c>
      <c r="Q18" s="50">
        <v>77379</v>
      </c>
    </row>
    <row r="19" spans="1:28" ht="15.75" x14ac:dyDescent="0.25">
      <c r="A19" s="4">
        <v>15</v>
      </c>
      <c r="B19" s="110" t="s">
        <v>144</v>
      </c>
      <c r="C19" s="10" t="s">
        <v>109</v>
      </c>
      <c r="D19" s="21" t="s">
        <v>177</v>
      </c>
      <c r="E19" s="32">
        <v>96.39</v>
      </c>
      <c r="F19" s="97">
        <v>32.299999999999997</v>
      </c>
      <c r="G19" s="100">
        <f t="shared" si="0"/>
        <v>128.69</v>
      </c>
      <c r="H19" s="93">
        <v>299</v>
      </c>
      <c r="I19" s="105">
        <v>270</v>
      </c>
      <c r="J19" s="6">
        <v>25</v>
      </c>
      <c r="K19" s="21"/>
      <c r="L19" s="6" t="s">
        <v>222</v>
      </c>
      <c r="M19" s="10" t="s">
        <v>186</v>
      </c>
      <c r="N19" s="10" t="s">
        <v>187</v>
      </c>
      <c r="O19" s="33" t="s">
        <v>179</v>
      </c>
      <c r="P19" s="54" t="s">
        <v>188</v>
      </c>
      <c r="Q19" s="50">
        <v>77566</v>
      </c>
      <c r="R19" s="51"/>
    </row>
    <row r="20" spans="1:28" s="2" customFormat="1" ht="15.75" x14ac:dyDescent="0.25">
      <c r="A20" s="4">
        <v>16</v>
      </c>
      <c r="B20" s="110" t="s">
        <v>144</v>
      </c>
      <c r="C20" s="10" t="s">
        <v>132</v>
      </c>
      <c r="D20" s="21" t="s">
        <v>221</v>
      </c>
      <c r="E20" s="32">
        <v>88</v>
      </c>
      <c r="F20" s="97">
        <v>32.299999999999997</v>
      </c>
      <c r="G20" s="100">
        <f>SUM(E20:F20)</f>
        <v>120.3</v>
      </c>
      <c r="H20" s="93">
        <v>299</v>
      </c>
      <c r="I20" s="105">
        <v>270</v>
      </c>
      <c r="J20" s="6">
        <v>26</v>
      </c>
      <c r="K20" s="21"/>
      <c r="L20" s="9" t="s">
        <v>228</v>
      </c>
      <c r="M20" s="4" t="s">
        <v>158</v>
      </c>
      <c r="N20" s="10" t="s">
        <v>171</v>
      </c>
      <c r="O20" s="10" t="s">
        <v>133</v>
      </c>
      <c r="P20" s="51" t="s">
        <v>9</v>
      </c>
      <c r="Q20" s="50">
        <v>77055</v>
      </c>
      <c r="R20" s="56"/>
      <c r="S20" s="56"/>
      <c r="T20" s="56"/>
      <c r="U20" s="56"/>
      <c r="V20" s="55"/>
      <c r="W20" s="56"/>
      <c r="X20" s="57"/>
      <c r="Y20" s="56"/>
      <c r="Z20" s="29"/>
      <c r="AA20" s="29"/>
      <c r="AB20" s="29"/>
    </row>
    <row r="21" spans="1:28" ht="15.75" x14ac:dyDescent="0.25">
      <c r="A21" s="4">
        <v>17</v>
      </c>
      <c r="B21" s="110" t="s">
        <v>144</v>
      </c>
      <c r="C21" s="10" t="s">
        <v>140</v>
      </c>
      <c r="D21" s="21" t="s">
        <v>221</v>
      </c>
      <c r="E21" s="32">
        <v>88</v>
      </c>
      <c r="F21" s="97">
        <v>32.299999999999997</v>
      </c>
      <c r="G21" s="100">
        <f t="shared" si="0"/>
        <v>120.3</v>
      </c>
      <c r="H21" s="93">
        <v>299</v>
      </c>
      <c r="I21" s="105">
        <v>270</v>
      </c>
      <c r="J21" s="6">
        <v>27</v>
      </c>
      <c r="K21" s="21"/>
      <c r="L21" s="9" t="s">
        <v>228</v>
      </c>
      <c r="M21" s="4" t="s">
        <v>143</v>
      </c>
      <c r="N21" s="4" t="s">
        <v>142</v>
      </c>
      <c r="O21" s="10" t="s">
        <v>141</v>
      </c>
      <c r="P21" s="51" t="s">
        <v>9</v>
      </c>
      <c r="Q21" s="50">
        <v>77079</v>
      </c>
      <c r="R21" s="54"/>
      <c r="S21" s="54"/>
      <c r="T21" s="54"/>
      <c r="U21" s="54"/>
      <c r="V21" s="54"/>
      <c r="W21" s="54"/>
      <c r="X21" s="47"/>
      <c r="Y21" s="54"/>
      <c r="Z21" s="10"/>
      <c r="AA21" s="10"/>
      <c r="AB21" s="10"/>
    </row>
    <row r="22" spans="1:28" ht="15.75" x14ac:dyDescent="0.25">
      <c r="A22" s="4">
        <v>18</v>
      </c>
      <c r="B22" s="110" t="s">
        <v>144</v>
      </c>
      <c r="C22" s="10" t="s">
        <v>111</v>
      </c>
      <c r="D22" s="21" t="s">
        <v>177</v>
      </c>
      <c r="E22" s="32">
        <v>96.39</v>
      </c>
      <c r="F22" s="97">
        <v>32.299999999999997</v>
      </c>
      <c r="G22" s="100">
        <f>SUM(E22:F22)</f>
        <v>128.69</v>
      </c>
      <c r="H22" s="93">
        <v>299</v>
      </c>
      <c r="I22" s="105">
        <v>270</v>
      </c>
      <c r="J22" s="6">
        <v>28</v>
      </c>
      <c r="K22" s="21"/>
      <c r="L22" s="6" t="s">
        <v>222</v>
      </c>
      <c r="M22" s="4" t="s">
        <v>192</v>
      </c>
      <c r="N22" s="10" t="s">
        <v>193</v>
      </c>
      <c r="O22" s="33" t="s">
        <v>182</v>
      </c>
      <c r="P22" s="54" t="s">
        <v>9</v>
      </c>
      <c r="Q22" s="50">
        <v>77094</v>
      </c>
    </row>
    <row r="23" spans="1:28" ht="15.75" x14ac:dyDescent="0.25">
      <c r="A23" s="4">
        <v>19</v>
      </c>
      <c r="B23" s="110" t="s">
        <v>144</v>
      </c>
      <c r="C23" s="10" t="s">
        <v>155</v>
      </c>
      <c r="D23" s="21" t="s">
        <v>177</v>
      </c>
      <c r="E23" s="32">
        <v>96.39</v>
      </c>
      <c r="F23" s="97">
        <v>32.299999999999997</v>
      </c>
      <c r="G23" s="100">
        <f>SUM(E23:F23)</f>
        <v>128.69</v>
      </c>
      <c r="H23" s="93">
        <v>299</v>
      </c>
      <c r="I23" s="105">
        <v>270</v>
      </c>
      <c r="J23" s="6">
        <v>29</v>
      </c>
      <c r="K23" s="21"/>
      <c r="L23" s="6" t="s">
        <v>222</v>
      </c>
      <c r="M23" s="4" t="s">
        <v>161</v>
      </c>
      <c r="N23" s="10" t="s">
        <v>168</v>
      </c>
      <c r="O23" s="10" t="s">
        <v>169</v>
      </c>
      <c r="P23" s="54" t="s">
        <v>170</v>
      </c>
      <c r="Q23" s="50">
        <v>77095</v>
      </c>
    </row>
    <row r="24" spans="1:28" ht="15.75" x14ac:dyDescent="0.25">
      <c r="A24" s="4">
        <v>20</v>
      </c>
      <c r="B24" s="110" t="s">
        <v>144</v>
      </c>
      <c r="C24" s="10" t="s">
        <v>136</v>
      </c>
      <c r="D24" s="21" t="s">
        <v>221</v>
      </c>
      <c r="E24" s="32">
        <v>88</v>
      </c>
      <c r="F24" s="97">
        <v>32.299999999999997</v>
      </c>
      <c r="G24" s="100">
        <f>SUM(E24:F24)</f>
        <v>120.3</v>
      </c>
      <c r="H24" s="93">
        <v>299</v>
      </c>
      <c r="I24" s="105">
        <v>270</v>
      </c>
      <c r="J24" s="6">
        <v>30</v>
      </c>
      <c r="K24" s="21"/>
      <c r="L24" s="9" t="s">
        <v>228</v>
      </c>
      <c r="M24" s="4" t="s">
        <v>147</v>
      </c>
      <c r="N24" s="4" t="s">
        <v>146</v>
      </c>
      <c r="O24" s="10" t="s">
        <v>137</v>
      </c>
      <c r="P24" s="51" t="s">
        <v>9</v>
      </c>
      <c r="Q24" s="50" t="s">
        <v>145</v>
      </c>
    </row>
    <row r="25" spans="1:28" s="2" customFormat="1" ht="15.75" x14ac:dyDescent="0.25">
      <c r="A25" s="4">
        <v>21</v>
      </c>
      <c r="B25" s="110" t="s">
        <v>144</v>
      </c>
      <c r="C25" s="10" t="s">
        <v>153</v>
      </c>
      <c r="D25" s="21" t="s">
        <v>177</v>
      </c>
      <c r="E25" s="32">
        <v>96.39</v>
      </c>
      <c r="F25" s="97">
        <v>32.299999999999997</v>
      </c>
      <c r="G25" s="100">
        <f>SUM(E25:F25)</f>
        <v>128.69</v>
      </c>
      <c r="H25" s="93">
        <v>299</v>
      </c>
      <c r="I25" s="105">
        <v>270</v>
      </c>
      <c r="J25" s="6">
        <v>31</v>
      </c>
      <c r="K25" s="21"/>
      <c r="L25" s="6" t="s">
        <v>222</v>
      </c>
      <c r="M25" s="4" t="s">
        <v>160</v>
      </c>
      <c r="N25" s="4" t="s">
        <v>173</v>
      </c>
      <c r="O25" s="10" t="s">
        <v>172</v>
      </c>
      <c r="P25" s="54" t="s">
        <v>30</v>
      </c>
      <c r="Q25" s="50">
        <v>77379</v>
      </c>
      <c r="R25" s="34"/>
      <c r="S25" s="34"/>
      <c r="T25" s="34"/>
      <c r="U25" s="34"/>
      <c r="V25" s="55"/>
      <c r="W25" s="34"/>
      <c r="X25" s="39"/>
      <c r="Y25" s="34"/>
      <c r="Z25"/>
      <c r="AA25"/>
      <c r="AB25"/>
    </row>
    <row r="26" spans="1:28" ht="15.75" x14ac:dyDescent="0.25">
      <c r="A26" s="4">
        <v>22</v>
      </c>
      <c r="B26" s="110" t="s">
        <v>144</v>
      </c>
      <c r="C26" s="10" t="s">
        <v>152</v>
      </c>
      <c r="D26" s="21" t="s">
        <v>177</v>
      </c>
      <c r="E26" s="32">
        <v>96.39</v>
      </c>
      <c r="F26" s="97">
        <v>32.299999999999997</v>
      </c>
      <c r="G26" s="100">
        <f>SUM(E26:F26)</f>
        <v>128.69</v>
      </c>
      <c r="H26" s="93">
        <v>299</v>
      </c>
      <c r="I26" s="105">
        <v>270</v>
      </c>
      <c r="J26" s="6">
        <v>32</v>
      </c>
      <c r="K26" s="21"/>
      <c r="L26" s="6" t="s">
        <v>222</v>
      </c>
      <c r="M26" s="4" t="s">
        <v>159</v>
      </c>
      <c r="N26" s="4" t="s">
        <v>163</v>
      </c>
      <c r="O26" s="10" t="s">
        <v>164</v>
      </c>
      <c r="P26" s="54" t="s">
        <v>165</v>
      </c>
      <c r="Q26" s="50">
        <v>77581</v>
      </c>
    </row>
    <row r="27" spans="1:28" s="128" customFormat="1" ht="15.75" x14ac:dyDescent="0.25">
      <c r="A27" s="113"/>
      <c r="B27" s="114" t="s">
        <v>231</v>
      </c>
      <c r="C27" s="115" t="s">
        <v>197</v>
      </c>
      <c r="D27" s="116" t="s">
        <v>174</v>
      </c>
      <c r="E27" s="117">
        <v>315.18</v>
      </c>
      <c r="F27" s="118" t="s">
        <v>120</v>
      </c>
      <c r="G27" s="119" t="s">
        <v>120</v>
      </c>
      <c r="H27" s="120">
        <v>299</v>
      </c>
      <c r="I27" s="118" t="s">
        <v>120</v>
      </c>
      <c r="J27" s="121" t="s">
        <v>120</v>
      </c>
      <c r="K27" s="116"/>
      <c r="L27" s="122" t="s">
        <v>121</v>
      </c>
      <c r="M27" s="115" t="s">
        <v>198</v>
      </c>
      <c r="N27" s="115" t="s">
        <v>199</v>
      </c>
      <c r="O27" s="123" t="s">
        <v>181</v>
      </c>
      <c r="P27" s="124" t="s">
        <v>200</v>
      </c>
      <c r="Q27" s="125">
        <v>77493</v>
      </c>
      <c r="R27" s="126"/>
      <c r="S27" s="126"/>
      <c r="T27" s="126"/>
      <c r="U27" s="126"/>
      <c r="V27" s="127"/>
      <c r="W27" s="126"/>
      <c r="X27" s="126"/>
      <c r="Y27" s="126"/>
    </row>
    <row r="28" spans="1:28" s="128" customFormat="1" ht="15.75" x14ac:dyDescent="0.25">
      <c r="A28" s="113"/>
      <c r="B28" s="114" t="s">
        <v>231</v>
      </c>
      <c r="C28" s="115" t="s">
        <v>110</v>
      </c>
      <c r="D28" s="116" t="s">
        <v>174</v>
      </c>
      <c r="E28" s="117">
        <v>315.18</v>
      </c>
      <c r="F28" s="118" t="s">
        <v>120</v>
      </c>
      <c r="G28" s="119" t="s">
        <v>120</v>
      </c>
      <c r="H28" s="120">
        <v>299</v>
      </c>
      <c r="I28" s="118" t="s">
        <v>120</v>
      </c>
      <c r="J28" s="121" t="s">
        <v>120</v>
      </c>
      <c r="K28" s="116"/>
      <c r="L28" s="122" t="s">
        <v>121</v>
      </c>
      <c r="M28" s="115" t="s">
        <v>189</v>
      </c>
      <c r="N28" s="115" t="s">
        <v>190</v>
      </c>
      <c r="O28" s="123" t="s">
        <v>180</v>
      </c>
      <c r="P28" s="124" t="s">
        <v>191</v>
      </c>
      <c r="Q28" s="125">
        <v>77381</v>
      </c>
      <c r="R28" s="126"/>
      <c r="S28" s="126"/>
      <c r="T28" s="126"/>
      <c r="U28" s="126"/>
      <c r="V28" s="127"/>
      <c r="W28" s="126"/>
      <c r="X28" s="126"/>
      <c r="Y28" s="126"/>
    </row>
    <row r="29" spans="1:28" s="128" customFormat="1" ht="15.75" x14ac:dyDescent="0.25">
      <c r="A29" s="113"/>
      <c r="B29" s="114" t="s">
        <v>231</v>
      </c>
      <c r="C29" s="115" t="s">
        <v>112</v>
      </c>
      <c r="D29" s="116" t="s">
        <v>174</v>
      </c>
      <c r="E29" s="117">
        <v>315.18</v>
      </c>
      <c r="F29" s="118" t="s">
        <v>120</v>
      </c>
      <c r="G29" s="119" t="s">
        <v>120</v>
      </c>
      <c r="H29" s="120">
        <v>299</v>
      </c>
      <c r="I29" s="118" t="s">
        <v>120</v>
      </c>
      <c r="J29" s="121" t="s">
        <v>120</v>
      </c>
      <c r="K29" s="116"/>
      <c r="L29" s="122" t="s">
        <v>121</v>
      </c>
      <c r="M29" s="115" t="s">
        <v>194</v>
      </c>
      <c r="N29" s="115" t="s">
        <v>195</v>
      </c>
      <c r="O29" s="123" t="s">
        <v>183</v>
      </c>
      <c r="P29" s="124" t="s">
        <v>196</v>
      </c>
      <c r="Q29" s="125">
        <v>77575</v>
      </c>
      <c r="R29" s="126"/>
      <c r="S29" s="126"/>
      <c r="T29" s="126"/>
      <c r="U29" s="126"/>
      <c r="V29" s="127"/>
      <c r="W29" s="126"/>
      <c r="X29" s="126"/>
      <c r="Y29" s="126"/>
    </row>
    <row r="30" spans="1:28" s="29" customFormat="1" ht="15.75" x14ac:dyDescent="0.25">
      <c r="A30" s="4"/>
      <c r="B30" s="109" t="s">
        <v>176</v>
      </c>
      <c r="C30" s="14" t="s">
        <v>127</v>
      </c>
      <c r="D30" s="9" t="s">
        <v>226</v>
      </c>
      <c r="E30" s="6">
        <v>0</v>
      </c>
      <c r="F30" s="97" t="s">
        <v>120</v>
      </c>
      <c r="G30" s="100"/>
      <c r="H30" s="35" t="s">
        <v>201</v>
      </c>
      <c r="I30" s="35" t="s">
        <v>201</v>
      </c>
      <c r="J30" s="20">
        <v>17</v>
      </c>
      <c r="K30" s="20">
        <v>8108</v>
      </c>
      <c r="L30" s="25"/>
      <c r="M30" s="26"/>
      <c r="N30" s="26"/>
      <c r="O30" s="35" t="s">
        <v>201</v>
      </c>
      <c r="P30" s="52"/>
      <c r="Q30" s="48"/>
      <c r="R30" s="37"/>
      <c r="S30" s="37"/>
      <c r="T30" s="38"/>
      <c r="U30" s="38"/>
      <c r="V30" s="38"/>
      <c r="W30" s="38"/>
      <c r="X30" s="39"/>
      <c r="Y30" s="39"/>
      <c r="Z30"/>
      <c r="AA30"/>
      <c r="AB30"/>
    </row>
    <row r="31" spans="1:28" ht="15.75" x14ac:dyDescent="0.25">
      <c r="B31" s="109" t="s">
        <v>176</v>
      </c>
      <c r="C31" s="10" t="s">
        <v>128</v>
      </c>
      <c r="D31" s="9" t="s">
        <v>226</v>
      </c>
      <c r="E31" s="6">
        <v>0</v>
      </c>
      <c r="F31" s="97" t="s">
        <v>120</v>
      </c>
      <c r="H31" s="35" t="s">
        <v>201</v>
      </c>
      <c r="I31" s="35" t="s">
        <v>201</v>
      </c>
      <c r="J31" s="6">
        <v>19</v>
      </c>
      <c r="K31" s="6">
        <v>8228</v>
      </c>
      <c r="L31" s="25"/>
      <c r="M31" s="26" t="s">
        <v>65</v>
      </c>
      <c r="N31" s="26"/>
      <c r="O31" s="35" t="s">
        <v>201</v>
      </c>
      <c r="P31" s="47"/>
      <c r="Q31" s="48"/>
      <c r="R31" s="39"/>
      <c r="S31" s="39"/>
      <c r="T31" s="39"/>
      <c r="U31" s="39"/>
      <c r="V31" s="53"/>
      <c r="W31" s="39"/>
      <c r="Y31" s="39"/>
    </row>
    <row r="32" spans="1:28" s="2" customFormat="1" ht="15.75" x14ac:dyDescent="0.25">
      <c r="A32" s="4"/>
      <c r="B32" s="109" t="s">
        <v>176</v>
      </c>
      <c r="C32" s="10" t="s">
        <v>116</v>
      </c>
      <c r="D32" s="9" t="s">
        <v>226</v>
      </c>
      <c r="E32" s="6">
        <v>0</v>
      </c>
      <c r="F32" s="97" t="s">
        <v>120</v>
      </c>
      <c r="G32" s="102"/>
      <c r="H32" s="35" t="s">
        <v>201</v>
      </c>
      <c r="I32" s="35" t="s">
        <v>201</v>
      </c>
      <c r="J32" s="6">
        <v>3</v>
      </c>
      <c r="K32" s="6">
        <v>8022</v>
      </c>
      <c r="L32" s="25"/>
      <c r="M32" s="26"/>
      <c r="N32" s="26"/>
      <c r="O32" s="35" t="s">
        <v>201</v>
      </c>
      <c r="P32" s="47"/>
      <c r="Q32" s="48"/>
      <c r="R32" s="37"/>
      <c r="S32" s="37"/>
      <c r="T32" s="38"/>
      <c r="U32" s="38"/>
      <c r="V32" s="38"/>
      <c r="W32" s="38"/>
      <c r="X32" s="39"/>
      <c r="Y32" s="39"/>
      <c r="Z32"/>
      <c r="AA32"/>
      <c r="AB32"/>
    </row>
    <row r="33" spans="1:28" ht="15.75" x14ac:dyDescent="0.25">
      <c r="B33" s="109" t="s">
        <v>176</v>
      </c>
      <c r="C33" s="10" t="s">
        <v>118</v>
      </c>
      <c r="D33" s="9" t="s">
        <v>226</v>
      </c>
      <c r="E33" s="6">
        <v>0</v>
      </c>
      <c r="F33" s="97" t="s">
        <v>120</v>
      </c>
      <c r="H33" s="35" t="s">
        <v>201</v>
      </c>
      <c r="I33" s="35" t="s">
        <v>201</v>
      </c>
      <c r="J33" s="6">
        <v>15</v>
      </c>
      <c r="K33" s="6">
        <v>8109</v>
      </c>
      <c r="L33" s="25"/>
      <c r="M33" s="26"/>
      <c r="N33" s="26"/>
      <c r="O33" s="35" t="s">
        <v>201</v>
      </c>
      <c r="P33" s="47"/>
      <c r="Q33" s="48"/>
      <c r="R33" s="37"/>
      <c r="S33" s="37"/>
      <c r="T33" s="38"/>
      <c r="U33" s="38"/>
      <c r="V33" s="38"/>
      <c r="W33" s="38"/>
      <c r="Y33" s="39"/>
      <c r="Z33" s="2"/>
      <c r="AA33" s="2"/>
      <c r="AB33" s="2"/>
    </row>
    <row r="34" spans="1:28" s="2" customFormat="1" ht="15.75" x14ac:dyDescent="0.25">
      <c r="A34" s="4"/>
      <c r="B34" s="109" t="s">
        <v>176</v>
      </c>
      <c r="C34" s="10" t="s">
        <v>117</v>
      </c>
      <c r="D34" s="9" t="s">
        <v>226</v>
      </c>
      <c r="E34" s="6">
        <v>0</v>
      </c>
      <c r="F34" s="97" t="s">
        <v>120</v>
      </c>
      <c r="G34" s="102"/>
      <c r="H34" s="35" t="s">
        <v>201</v>
      </c>
      <c r="I34" s="35" t="s">
        <v>201</v>
      </c>
      <c r="J34" s="6">
        <v>4</v>
      </c>
      <c r="K34" s="6">
        <v>8080</v>
      </c>
      <c r="L34" s="25"/>
      <c r="M34" s="26"/>
      <c r="N34" s="26"/>
      <c r="O34" s="35" t="s">
        <v>201</v>
      </c>
      <c r="P34" s="47"/>
      <c r="Q34" s="48"/>
      <c r="R34" s="37"/>
      <c r="S34" s="37"/>
      <c r="T34" s="38"/>
      <c r="U34" s="38"/>
      <c r="V34" s="38"/>
      <c r="W34" s="38"/>
      <c r="X34" s="39"/>
      <c r="Y34" s="39"/>
      <c r="Z34"/>
      <c r="AA34"/>
      <c r="AB34"/>
    </row>
    <row r="35" spans="1:28" ht="15.75" x14ac:dyDescent="0.25">
      <c r="B35" s="109" t="s">
        <v>176</v>
      </c>
      <c r="C35" s="14" t="s">
        <v>129</v>
      </c>
      <c r="D35" s="9" t="s">
        <v>226</v>
      </c>
      <c r="E35" s="6">
        <v>0</v>
      </c>
      <c r="F35" s="97" t="s">
        <v>120</v>
      </c>
      <c r="G35" s="100"/>
      <c r="H35" s="35" t="s">
        <v>201</v>
      </c>
      <c r="I35" s="35" t="s">
        <v>201</v>
      </c>
      <c r="J35" s="20">
        <v>20</v>
      </c>
      <c r="K35" s="20">
        <v>8008</v>
      </c>
      <c r="L35" s="25"/>
      <c r="M35" s="26"/>
      <c r="N35" s="26"/>
      <c r="O35" s="35" t="s">
        <v>201</v>
      </c>
      <c r="P35" s="52"/>
      <c r="Q35" s="48"/>
      <c r="R35" s="37"/>
      <c r="S35" s="37"/>
      <c r="T35" s="38"/>
      <c r="U35" s="38"/>
      <c r="V35" s="38"/>
      <c r="W35" s="38"/>
      <c r="Y35" s="39"/>
      <c r="Z35" s="2"/>
      <c r="AA35" s="2"/>
      <c r="AB35" s="2"/>
    </row>
    <row r="36" spans="1:28" s="10" customFormat="1" ht="15.75" x14ac:dyDescent="0.25">
      <c r="A36" s="4"/>
      <c r="B36" s="109" t="s">
        <v>176</v>
      </c>
      <c r="C36" s="10" t="s">
        <v>202</v>
      </c>
      <c r="D36" s="9" t="s">
        <v>226</v>
      </c>
      <c r="E36" s="6">
        <v>0</v>
      </c>
      <c r="F36" s="97" t="s">
        <v>120</v>
      </c>
      <c r="G36" s="102"/>
      <c r="H36" s="35" t="s">
        <v>201</v>
      </c>
      <c r="I36" s="35" t="s">
        <v>201</v>
      </c>
      <c r="J36" s="6">
        <v>18</v>
      </c>
      <c r="K36" s="6">
        <v>8226</v>
      </c>
      <c r="L36" s="25"/>
      <c r="M36" s="26" t="s">
        <v>65</v>
      </c>
      <c r="N36" s="26"/>
      <c r="O36" s="35" t="s">
        <v>201</v>
      </c>
      <c r="P36" s="47"/>
      <c r="Q36" s="48"/>
      <c r="R36" s="37"/>
      <c r="S36" s="37"/>
      <c r="T36" s="38"/>
      <c r="U36" s="38"/>
      <c r="V36" s="38"/>
      <c r="W36" s="38"/>
      <c r="X36" s="39"/>
      <c r="Y36" s="39"/>
      <c r="Z36"/>
      <c r="AA36"/>
      <c r="AB36"/>
    </row>
    <row r="37" spans="1:28" ht="15.75" x14ac:dyDescent="0.25">
      <c r="B37" s="109" t="s">
        <v>176</v>
      </c>
      <c r="C37" s="10" t="s">
        <v>126</v>
      </c>
      <c r="D37" s="9" t="s">
        <v>226</v>
      </c>
      <c r="E37" s="6">
        <v>0</v>
      </c>
      <c r="F37" s="97" t="s">
        <v>120</v>
      </c>
      <c r="H37" s="35" t="s">
        <v>201</v>
      </c>
      <c r="I37" s="35" t="s">
        <v>201</v>
      </c>
      <c r="J37" s="21">
        <v>16</v>
      </c>
      <c r="K37" s="21">
        <v>8107</v>
      </c>
      <c r="L37" s="27"/>
      <c r="M37" s="26"/>
      <c r="N37" s="26"/>
      <c r="O37" s="35" t="s">
        <v>201</v>
      </c>
      <c r="P37" s="47"/>
      <c r="Q37" s="48"/>
      <c r="R37" s="39"/>
      <c r="S37" s="39"/>
      <c r="T37" s="39"/>
      <c r="U37" s="39"/>
      <c r="V37" s="53"/>
      <c r="W37" s="39"/>
      <c r="Y37" s="39"/>
    </row>
    <row r="38" spans="1:28" ht="15.75" x14ac:dyDescent="0.25">
      <c r="B38" s="109" t="s">
        <v>176</v>
      </c>
      <c r="C38" s="10" t="s">
        <v>114</v>
      </c>
      <c r="D38" s="9" t="s">
        <v>226</v>
      </c>
      <c r="E38" s="6">
        <v>0</v>
      </c>
      <c r="F38" s="97" t="s">
        <v>120</v>
      </c>
      <c r="H38" s="35" t="s">
        <v>201</v>
      </c>
      <c r="I38" s="35" t="s">
        <v>201</v>
      </c>
      <c r="J38" s="6">
        <v>1</v>
      </c>
      <c r="K38" s="6">
        <v>8119</v>
      </c>
      <c r="L38" s="25"/>
      <c r="M38" s="26"/>
      <c r="N38" s="26"/>
      <c r="O38" s="35" t="s">
        <v>201</v>
      </c>
      <c r="P38" s="47"/>
      <c r="Q38" s="48"/>
      <c r="R38" s="37"/>
      <c r="S38" s="37"/>
      <c r="T38" s="38"/>
      <c r="U38" s="38"/>
      <c r="V38" s="38"/>
      <c r="W38" s="38"/>
      <c r="Y38" s="39"/>
    </row>
    <row r="39" spans="1:28" s="2" customFormat="1" ht="15.75" x14ac:dyDescent="0.25">
      <c r="A39" s="4"/>
      <c r="B39" s="109" t="s">
        <v>176</v>
      </c>
      <c r="C39" s="14" t="s">
        <v>115</v>
      </c>
      <c r="D39" s="9" t="s">
        <v>226</v>
      </c>
      <c r="E39" s="6">
        <v>0</v>
      </c>
      <c r="F39" s="97" t="s">
        <v>120</v>
      </c>
      <c r="G39" s="100"/>
      <c r="H39" s="35" t="s">
        <v>201</v>
      </c>
      <c r="I39" s="35" t="s">
        <v>201</v>
      </c>
      <c r="J39" s="20">
        <v>10</v>
      </c>
      <c r="K39" s="20">
        <v>8111</v>
      </c>
      <c r="L39" s="25"/>
      <c r="M39" s="31"/>
      <c r="N39" s="26"/>
      <c r="O39" s="35" t="s">
        <v>201</v>
      </c>
      <c r="P39" s="52"/>
      <c r="Q39" s="48"/>
      <c r="R39" s="37"/>
      <c r="S39" s="37"/>
      <c r="T39" s="38"/>
      <c r="U39" s="38"/>
      <c r="V39" s="38"/>
      <c r="W39" s="38"/>
      <c r="X39" s="39"/>
      <c r="Y39" s="39"/>
      <c r="Z39"/>
      <c r="AA39"/>
      <c r="AB39"/>
    </row>
    <row r="40" spans="1:28" ht="15.75" x14ac:dyDescent="0.25">
      <c r="B40" s="109" t="s">
        <v>176</v>
      </c>
      <c r="C40" s="10" t="s">
        <v>175</v>
      </c>
      <c r="D40" s="9" t="s">
        <v>226</v>
      </c>
      <c r="E40" s="6">
        <v>0</v>
      </c>
      <c r="F40" s="97" t="s">
        <v>120</v>
      </c>
      <c r="H40" s="35" t="s">
        <v>201</v>
      </c>
      <c r="I40" s="35" t="s">
        <v>201</v>
      </c>
      <c r="J40" s="6">
        <v>21</v>
      </c>
      <c r="K40" s="6" t="s">
        <v>204</v>
      </c>
      <c r="L40" s="25"/>
      <c r="M40" s="26"/>
      <c r="N40" s="26"/>
      <c r="O40" s="35" t="s">
        <v>201</v>
      </c>
      <c r="P40" s="47"/>
      <c r="Q40" s="48"/>
    </row>
    <row r="41" spans="1:28" ht="18" x14ac:dyDescent="0.25">
      <c r="C41" s="84"/>
      <c r="G41" s="103"/>
    </row>
    <row r="42" spans="1:28" ht="20.25" x14ac:dyDescent="0.3">
      <c r="H42" s="94"/>
      <c r="I42" s="94"/>
      <c r="L42" s="28" t="s">
        <v>131</v>
      </c>
    </row>
  </sheetData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75" workbookViewId="0">
      <selection activeCell="E27" sqref="E27"/>
    </sheetView>
  </sheetViews>
  <sheetFormatPr defaultRowHeight="15" x14ac:dyDescent="0.2"/>
  <cols>
    <col min="1" max="1" width="3.85546875" style="4" customWidth="1"/>
    <col min="2" max="2" width="28.5703125" style="10" customWidth="1"/>
    <col min="3" max="3" width="17.140625" style="10" customWidth="1"/>
    <col min="4" max="4" width="16.7109375" style="10" customWidth="1"/>
    <col min="5" max="5" width="31.140625" style="10" customWidth="1"/>
    <col min="6" max="6" width="14.42578125" style="10" customWidth="1"/>
    <col min="7" max="7" width="8.5703125" style="10" customWidth="1"/>
    <col min="8" max="8" width="16.140625" customWidth="1"/>
    <col min="13" max="13" width="6.42578125" style="15" customWidth="1"/>
    <col min="14" max="14" width="11.7109375" customWidth="1"/>
    <col min="15" max="15" width="7.140625" style="15" customWidth="1"/>
    <col min="16" max="16" width="10.42578125" style="83" customWidth="1"/>
    <col min="17" max="17" width="8.5703125" style="15" customWidth="1"/>
  </cols>
  <sheetData>
    <row r="1" spans="1:17" s="1" customFormat="1" ht="66" customHeight="1" x14ac:dyDescent="0.25">
      <c r="A1" s="58"/>
      <c r="B1" s="59" t="s">
        <v>0</v>
      </c>
      <c r="C1" s="59" t="s">
        <v>1</v>
      </c>
      <c r="D1" s="59" t="s">
        <v>2</v>
      </c>
      <c r="E1" s="60" t="s">
        <v>3</v>
      </c>
      <c r="F1" s="59" t="s">
        <v>4</v>
      </c>
      <c r="G1" s="59" t="s">
        <v>5</v>
      </c>
      <c r="H1" s="61" t="s">
        <v>205</v>
      </c>
      <c r="I1" s="62" t="s">
        <v>206</v>
      </c>
      <c r="J1" s="63" t="s">
        <v>207</v>
      </c>
      <c r="K1" s="64" t="s">
        <v>208</v>
      </c>
      <c r="L1" s="64" t="s">
        <v>209</v>
      </c>
      <c r="M1" s="65" t="s">
        <v>210</v>
      </c>
      <c r="N1" s="66" t="s">
        <v>211</v>
      </c>
      <c r="O1" s="67" t="s">
        <v>212</v>
      </c>
      <c r="P1" s="68" t="s">
        <v>213</v>
      </c>
      <c r="Q1" s="67" t="s">
        <v>214</v>
      </c>
    </row>
    <row r="2" spans="1:17" ht="15.75" x14ac:dyDescent="0.25">
      <c r="A2" s="4">
        <v>0</v>
      </c>
      <c r="B2" s="11" t="s">
        <v>6</v>
      </c>
      <c r="C2" s="69">
        <v>713</v>
      </c>
      <c r="D2" s="12" t="s">
        <v>7</v>
      </c>
      <c r="E2" s="12" t="s">
        <v>8</v>
      </c>
      <c r="F2" s="13" t="s">
        <v>9</v>
      </c>
      <c r="G2" s="12">
        <v>77054</v>
      </c>
      <c r="H2" s="70" t="s">
        <v>215</v>
      </c>
      <c r="I2" s="3" t="s">
        <v>216</v>
      </c>
      <c r="J2" s="46">
        <v>329</v>
      </c>
      <c r="K2" s="18">
        <v>20</v>
      </c>
      <c r="L2" s="46">
        <v>25</v>
      </c>
      <c r="M2" s="71">
        <f>SUM(J2:L2)</f>
        <v>374</v>
      </c>
      <c r="N2" s="18">
        <f t="shared" ref="N2:N12" si="0">SUM(M2*0.8)</f>
        <v>299.2</v>
      </c>
      <c r="O2" s="72">
        <f t="shared" ref="O2:O12" si="1">SUM(N2*0.12)</f>
        <v>35.903999999999996</v>
      </c>
      <c r="P2" s="73">
        <f t="shared" ref="P2:P12" si="2">SUM(N2:O2)</f>
        <v>335.10399999999998</v>
      </c>
      <c r="Q2" s="74">
        <f t="shared" ref="Q2:Q12" si="3">SUM(P2*12)</f>
        <v>4021.2479999999996</v>
      </c>
    </row>
    <row r="3" spans="1:17" ht="15.75" x14ac:dyDescent="0.25">
      <c r="A3" s="4">
        <v>1</v>
      </c>
      <c r="B3" s="8" t="s">
        <v>10</v>
      </c>
      <c r="C3" s="6" t="s">
        <v>11</v>
      </c>
      <c r="D3" s="6" t="s">
        <v>12</v>
      </c>
      <c r="E3" s="4" t="s">
        <v>13</v>
      </c>
      <c r="F3" s="5" t="s">
        <v>9</v>
      </c>
      <c r="G3" s="6">
        <v>77059</v>
      </c>
      <c r="H3" s="75" t="s">
        <v>217</v>
      </c>
      <c r="I3" s="3" t="s">
        <v>216</v>
      </c>
      <c r="J3" s="18">
        <v>65</v>
      </c>
      <c r="K3" s="18">
        <v>20</v>
      </c>
      <c r="L3" s="18">
        <v>25</v>
      </c>
      <c r="M3" s="71">
        <f t="shared" ref="M3:M12" si="4">SUM(J3:L3)</f>
        <v>110</v>
      </c>
      <c r="N3" s="18">
        <f t="shared" si="0"/>
        <v>88</v>
      </c>
      <c r="O3" s="72">
        <f t="shared" si="1"/>
        <v>10.559999999999999</v>
      </c>
      <c r="P3" s="73">
        <f t="shared" si="2"/>
        <v>98.56</v>
      </c>
      <c r="Q3" s="74">
        <f t="shared" si="3"/>
        <v>1182.72</v>
      </c>
    </row>
    <row r="4" spans="1:17" ht="15.75" x14ac:dyDescent="0.25">
      <c r="A4" s="4">
        <v>2</v>
      </c>
      <c r="B4" s="14" t="s">
        <v>14</v>
      </c>
      <c r="C4" s="76" t="s">
        <v>15</v>
      </c>
      <c r="D4" s="6" t="s">
        <v>16</v>
      </c>
      <c r="E4" s="4" t="s">
        <v>17</v>
      </c>
      <c r="F4" s="5" t="s">
        <v>9</v>
      </c>
      <c r="G4" s="6">
        <v>77070</v>
      </c>
      <c r="H4" s="75" t="s">
        <v>217</v>
      </c>
      <c r="I4" s="3" t="s">
        <v>216</v>
      </c>
      <c r="J4" s="18">
        <v>65</v>
      </c>
      <c r="K4" s="18">
        <v>20</v>
      </c>
      <c r="L4" s="18">
        <v>25</v>
      </c>
      <c r="M4" s="71">
        <f t="shared" si="4"/>
        <v>110</v>
      </c>
      <c r="N4" s="18">
        <f t="shared" si="0"/>
        <v>88</v>
      </c>
      <c r="O4" s="72">
        <f t="shared" si="1"/>
        <v>10.559999999999999</v>
      </c>
      <c r="P4" s="73">
        <f t="shared" si="2"/>
        <v>98.56</v>
      </c>
      <c r="Q4" s="74">
        <f t="shared" si="3"/>
        <v>1182.72</v>
      </c>
    </row>
    <row r="5" spans="1:17" ht="15.75" x14ac:dyDescent="0.25">
      <c r="A5" s="4">
        <v>3</v>
      </c>
      <c r="B5" s="14" t="s">
        <v>18</v>
      </c>
      <c r="C5" s="6" t="s">
        <v>19</v>
      </c>
      <c r="D5" s="6" t="s">
        <v>20</v>
      </c>
      <c r="E5" s="7" t="s">
        <v>21</v>
      </c>
      <c r="F5" s="5" t="s">
        <v>9</v>
      </c>
      <c r="G5" s="6">
        <v>77084</v>
      </c>
      <c r="H5" s="75" t="s">
        <v>217</v>
      </c>
      <c r="I5" s="3" t="s">
        <v>216</v>
      </c>
      <c r="J5" s="18">
        <v>65</v>
      </c>
      <c r="K5" s="18">
        <v>20</v>
      </c>
      <c r="L5" s="18">
        <v>25</v>
      </c>
      <c r="M5" s="71">
        <f t="shared" si="4"/>
        <v>110</v>
      </c>
      <c r="N5" s="18">
        <f t="shared" si="0"/>
        <v>88</v>
      </c>
      <c r="O5" s="72">
        <f t="shared" si="1"/>
        <v>10.559999999999999</v>
      </c>
      <c r="P5" s="73">
        <f t="shared" si="2"/>
        <v>98.56</v>
      </c>
      <c r="Q5" s="74">
        <f t="shared" si="3"/>
        <v>1182.72</v>
      </c>
    </row>
    <row r="6" spans="1:17" ht="15.75" x14ac:dyDescent="0.25">
      <c r="A6" s="4">
        <v>4</v>
      </c>
      <c r="B6" s="14" t="s">
        <v>22</v>
      </c>
      <c r="C6" s="6" t="s">
        <v>23</v>
      </c>
      <c r="D6" s="6" t="s">
        <v>24</v>
      </c>
      <c r="E6" s="4" t="s">
        <v>25</v>
      </c>
      <c r="F6" s="5" t="s">
        <v>9</v>
      </c>
      <c r="G6" s="6">
        <v>77093</v>
      </c>
      <c r="H6" s="77" t="s">
        <v>218</v>
      </c>
      <c r="I6" s="3" t="s">
        <v>216</v>
      </c>
      <c r="J6" s="18">
        <v>65</v>
      </c>
      <c r="K6" s="18">
        <v>20</v>
      </c>
      <c r="L6" s="18">
        <v>25</v>
      </c>
      <c r="M6" s="71">
        <f t="shared" si="4"/>
        <v>110</v>
      </c>
      <c r="N6" s="18">
        <f t="shared" si="0"/>
        <v>88</v>
      </c>
      <c r="O6" s="72">
        <f t="shared" si="1"/>
        <v>10.559999999999999</v>
      </c>
      <c r="P6" s="73">
        <f t="shared" si="2"/>
        <v>98.56</v>
      </c>
      <c r="Q6" s="74">
        <f t="shared" si="3"/>
        <v>1182.72</v>
      </c>
    </row>
    <row r="7" spans="1:17" ht="15.75" x14ac:dyDescent="0.25">
      <c r="A7" s="4">
        <v>5</v>
      </c>
      <c r="B7" s="14" t="s">
        <v>26</v>
      </c>
      <c r="C7" s="6" t="s">
        <v>27</v>
      </c>
      <c r="D7" s="6" t="s">
        <v>28</v>
      </c>
      <c r="E7" s="4" t="s">
        <v>29</v>
      </c>
      <c r="F7" s="5" t="s">
        <v>30</v>
      </c>
      <c r="G7" s="6">
        <v>77379</v>
      </c>
      <c r="H7" s="77" t="s">
        <v>218</v>
      </c>
      <c r="I7" s="3" t="s">
        <v>216</v>
      </c>
      <c r="J7" s="18">
        <v>109</v>
      </c>
      <c r="K7" s="18">
        <v>20</v>
      </c>
      <c r="L7" s="18">
        <v>25</v>
      </c>
      <c r="M7" s="71">
        <f t="shared" si="4"/>
        <v>154</v>
      </c>
      <c r="N7" s="18">
        <f t="shared" si="0"/>
        <v>123.2</v>
      </c>
      <c r="O7" s="72">
        <f t="shared" si="1"/>
        <v>14.783999999999999</v>
      </c>
      <c r="P7" s="73">
        <f t="shared" si="2"/>
        <v>137.98400000000001</v>
      </c>
      <c r="Q7" s="74">
        <f t="shared" si="3"/>
        <v>1655.808</v>
      </c>
    </row>
    <row r="8" spans="1:17" ht="15.75" x14ac:dyDescent="0.25">
      <c r="A8" s="4">
        <v>6</v>
      </c>
      <c r="B8" s="14" t="s">
        <v>31</v>
      </c>
      <c r="C8" s="6" t="s">
        <v>32</v>
      </c>
      <c r="D8" s="6" t="s">
        <v>33</v>
      </c>
      <c r="E8" s="4" t="s">
        <v>34</v>
      </c>
      <c r="F8" s="5" t="s">
        <v>35</v>
      </c>
      <c r="G8" s="6">
        <v>77546</v>
      </c>
      <c r="H8" s="75" t="s">
        <v>217</v>
      </c>
      <c r="I8" s="3" t="s">
        <v>216</v>
      </c>
      <c r="J8" s="18">
        <v>65</v>
      </c>
      <c r="K8" s="18">
        <v>20</v>
      </c>
      <c r="L8" s="18">
        <v>25</v>
      </c>
      <c r="M8" s="71">
        <f t="shared" si="4"/>
        <v>110</v>
      </c>
      <c r="N8" s="18">
        <f t="shared" si="0"/>
        <v>88</v>
      </c>
      <c r="O8" s="72">
        <f t="shared" si="1"/>
        <v>10.559999999999999</v>
      </c>
      <c r="P8" s="73">
        <f t="shared" si="2"/>
        <v>98.56</v>
      </c>
      <c r="Q8" s="74">
        <f t="shared" si="3"/>
        <v>1182.72</v>
      </c>
    </row>
    <row r="9" spans="1:17" ht="15.75" x14ac:dyDescent="0.25">
      <c r="A9" s="4">
        <v>7</v>
      </c>
      <c r="B9" s="14" t="s">
        <v>36</v>
      </c>
      <c r="C9" s="76" t="s">
        <v>37</v>
      </c>
      <c r="D9" s="6" t="s">
        <v>38</v>
      </c>
      <c r="E9" s="4" t="s">
        <v>50</v>
      </c>
      <c r="F9" s="5" t="s">
        <v>9</v>
      </c>
      <c r="G9" s="6">
        <v>77065</v>
      </c>
      <c r="H9" s="77" t="s">
        <v>218</v>
      </c>
      <c r="I9" s="3" t="s">
        <v>216</v>
      </c>
      <c r="J9" s="18">
        <v>65</v>
      </c>
      <c r="K9" s="18">
        <v>20</v>
      </c>
      <c r="L9" s="18">
        <v>25</v>
      </c>
      <c r="M9" s="71">
        <f t="shared" si="4"/>
        <v>110</v>
      </c>
      <c r="N9" s="18">
        <f t="shared" si="0"/>
        <v>88</v>
      </c>
      <c r="O9" s="72">
        <f t="shared" si="1"/>
        <v>10.559999999999999</v>
      </c>
      <c r="P9" s="73">
        <f t="shared" si="2"/>
        <v>98.56</v>
      </c>
      <c r="Q9" s="74">
        <f t="shared" si="3"/>
        <v>1182.72</v>
      </c>
    </row>
    <row r="10" spans="1:17" ht="15.75" x14ac:dyDescent="0.25">
      <c r="A10" s="8">
        <v>8</v>
      </c>
      <c r="B10" s="14" t="s">
        <v>39</v>
      </c>
      <c r="C10" s="6" t="s">
        <v>40</v>
      </c>
      <c r="D10" s="6" t="s">
        <v>41</v>
      </c>
      <c r="E10" s="7" t="s">
        <v>42</v>
      </c>
      <c r="F10" s="5" t="s">
        <v>9</v>
      </c>
      <c r="G10" s="6">
        <v>77040</v>
      </c>
      <c r="H10" s="75" t="s">
        <v>217</v>
      </c>
      <c r="I10" s="3" t="s">
        <v>216</v>
      </c>
      <c r="J10" s="18">
        <v>65</v>
      </c>
      <c r="K10" s="18">
        <v>20</v>
      </c>
      <c r="L10" s="18">
        <v>25</v>
      </c>
      <c r="M10" s="71">
        <f t="shared" si="4"/>
        <v>110</v>
      </c>
      <c r="N10" s="18">
        <f t="shared" si="0"/>
        <v>88</v>
      </c>
      <c r="O10" s="72">
        <f t="shared" si="1"/>
        <v>10.559999999999999</v>
      </c>
      <c r="P10" s="73">
        <f t="shared" si="2"/>
        <v>98.56</v>
      </c>
      <c r="Q10" s="74">
        <f t="shared" si="3"/>
        <v>1182.72</v>
      </c>
    </row>
    <row r="11" spans="1:17" ht="15.75" x14ac:dyDescent="0.25">
      <c r="A11" s="4">
        <v>9</v>
      </c>
      <c r="B11" s="8" t="s">
        <v>219</v>
      </c>
      <c r="C11" s="9" t="s">
        <v>43</v>
      </c>
      <c r="D11" s="9" t="s">
        <v>44</v>
      </c>
      <c r="E11" s="8" t="s">
        <v>45</v>
      </c>
      <c r="F11" s="8" t="s">
        <v>9</v>
      </c>
      <c r="G11" s="9">
        <v>77065</v>
      </c>
      <c r="H11" s="75" t="s">
        <v>217</v>
      </c>
      <c r="I11" s="3" t="s">
        <v>216</v>
      </c>
      <c r="J11" s="18">
        <v>65</v>
      </c>
      <c r="K11" s="18">
        <v>20</v>
      </c>
      <c r="L11" s="18">
        <v>25</v>
      </c>
      <c r="M11" s="71">
        <f t="shared" si="4"/>
        <v>110</v>
      </c>
      <c r="N11" s="18">
        <f t="shared" si="0"/>
        <v>88</v>
      </c>
      <c r="O11" s="72">
        <f t="shared" si="1"/>
        <v>10.559999999999999</v>
      </c>
      <c r="P11" s="73">
        <f t="shared" si="2"/>
        <v>98.56</v>
      </c>
      <c r="Q11" s="74">
        <f t="shared" si="3"/>
        <v>1182.72</v>
      </c>
    </row>
    <row r="12" spans="1:17" s="2" customFormat="1" ht="15.75" x14ac:dyDescent="0.25">
      <c r="A12" s="4">
        <v>10</v>
      </c>
      <c r="B12" s="8" t="s">
        <v>46</v>
      </c>
      <c r="C12" s="9" t="s">
        <v>47</v>
      </c>
      <c r="D12" s="9" t="s">
        <v>48</v>
      </c>
      <c r="E12" s="8" t="s">
        <v>49</v>
      </c>
      <c r="F12" s="8" t="s">
        <v>9</v>
      </c>
      <c r="G12" s="9">
        <v>77096</v>
      </c>
      <c r="H12" s="75" t="s">
        <v>217</v>
      </c>
      <c r="I12" s="3" t="s">
        <v>216</v>
      </c>
      <c r="J12" s="18">
        <v>65</v>
      </c>
      <c r="K12" s="18">
        <v>20</v>
      </c>
      <c r="L12" s="18">
        <v>25</v>
      </c>
      <c r="M12" s="71">
        <f t="shared" si="4"/>
        <v>110</v>
      </c>
      <c r="N12" s="18">
        <f t="shared" si="0"/>
        <v>88</v>
      </c>
      <c r="O12" s="72">
        <f t="shared" si="1"/>
        <v>10.559999999999999</v>
      </c>
      <c r="P12" s="73">
        <f t="shared" si="2"/>
        <v>98.56</v>
      </c>
      <c r="Q12" s="74">
        <f t="shared" si="3"/>
        <v>1182.72</v>
      </c>
    </row>
    <row r="13" spans="1:17" s="2" customFormat="1" ht="7.5" customHeight="1" thickBot="1" x14ac:dyDescent="0.3">
      <c r="A13" s="8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0"/>
      <c r="O13" s="15"/>
      <c r="P13" s="78"/>
      <c r="Q13" s="79"/>
    </row>
    <row r="14" spans="1:17" ht="22.5" customHeight="1" x14ac:dyDescent="0.25">
      <c r="H14" s="10"/>
      <c r="I14" s="10"/>
      <c r="J14" s="10"/>
      <c r="K14" s="10"/>
      <c r="L14" s="10"/>
      <c r="N14" s="10"/>
      <c r="P14" s="80">
        <f>SUM(P3:P13)</f>
        <v>1025.0239999999999</v>
      </c>
      <c r="Q14" s="81">
        <f>SUM(Q3:Q13)</f>
        <v>12300.287999999999</v>
      </c>
    </row>
    <row r="15" spans="1:17" ht="15.75" x14ac:dyDescent="0.25">
      <c r="C15" s="82" t="s">
        <v>220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5"/>
  <sheetViews>
    <sheetView tabSelected="1" zoomScale="75" workbookViewId="0">
      <selection activeCell="M30" sqref="M30"/>
    </sheetView>
  </sheetViews>
  <sheetFormatPr defaultRowHeight="12.75" x14ac:dyDescent="0.2"/>
  <cols>
    <col min="1" max="1" width="4" customWidth="1"/>
    <col min="2" max="2" width="14.42578125" customWidth="1"/>
    <col min="3" max="3" width="20.42578125" customWidth="1"/>
    <col min="4" max="4" width="5" customWidth="1"/>
    <col min="5" max="5" width="10.42578125" style="15" customWidth="1"/>
    <col min="6" max="6" width="10.5703125" customWidth="1"/>
    <col min="7" max="7" width="12.42578125" customWidth="1"/>
    <col min="8" max="8" width="13.28515625" customWidth="1"/>
    <col min="9" max="9" width="13.140625" customWidth="1"/>
    <col min="10" max="10" width="9.140625" style="83"/>
    <col min="11" max="11" width="2.140625" style="2" customWidth="1"/>
    <col min="12" max="12" width="16.140625" style="2" customWidth="1"/>
    <col min="13" max="13" width="16.140625" customWidth="1"/>
    <col min="14" max="27" width="9.140625" style="2"/>
  </cols>
  <sheetData>
    <row r="1" spans="1:27" ht="18" x14ac:dyDescent="0.25">
      <c r="B1" s="129" t="s">
        <v>236</v>
      </c>
    </row>
    <row r="2" spans="1:27" ht="13.5" thickBot="1" x14ac:dyDescent="0.25">
      <c r="B2" s="140">
        <v>37316</v>
      </c>
    </row>
    <row r="3" spans="1:27" s="1" customFormat="1" ht="66" customHeight="1" x14ac:dyDescent="0.25">
      <c r="A3" s="142"/>
      <c r="B3" s="143" t="s">
        <v>122</v>
      </c>
      <c r="C3" s="144" t="s">
        <v>0</v>
      </c>
      <c r="D3" s="144"/>
      <c r="E3" s="145" t="s">
        <v>119</v>
      </c>
      <c r="F3" s="144" t="s">
        <v>223</v>
      </c>
      <c r="G3" s="146" t="s">
        <v>233</v>
      </c>
      <c r="H3" s="147" t="s">
        <v>234</v>
      </c>
      <c r="I3" s="144" t="s">
        <v>229</v>
      </c>
      <c r="J3" s="144" t="s">
        <v>232</v>
      </c>
      <c r="K3" s="148"/>
      <c r="L3" s="149" t="s">
        <v>235</v>
      </c>
      <c r="M3" s="131"/>
      <c r="N3" s="130"/>
      <c r="O3" s="131"/>
      <c r="P3" s="131"/>
      <c r="Q3" s="131"/>
      <c r="R3" s="131"/>
      <c r="S3" s="131"/>
      <c r="T3" s="131"/>
      <c r="U3" s="132"/>
      <c r="V3" s="132"/>
      <c r="W3" s="133"/>
      <c r="X3" s="133"/>
      <c r="Y3" s="133"/>
      <c r="Z3" s="133"/>
      <c r="AA3" s="133"/>
    </row>
    <row r="4" spans="1:27" ht="15.75" x14ac:dyDescent="0.25">
      <c r="A4" s="150">
        <v>1</v>
      </c>
      <c r="B4" s="151" t="s">
        <v>144</v>
      </c>
      <c r="C4" s="54" t="s">
        <v>108</v>
      </c>
      <c r="D4" s="152" t="s">
        <v>177</v>
      </c>
      <c r="E4" s="153" t="s">
        <v>222</v>
      </c>
      <c r="F4" s="154">
        <v>96.39</v>
      </c>
      <c r="G4" s="155">
        <v>32.299999999999997</v>
      </c>
      <c r="H4" s="156">
        <f t="shared" ref="H4:H15" si="0">SUM(F4:G4)</f>
        <v>128.69</v>
      </c>
      <c r="I4" s="157">
        <v>299</v>
      </c>
      <c r="J4" s="172" t="s">
        <v>120</v>
      </c>
      <c r="K4" s="155"/>
      <c r="L4" s="158">
        <f t="shared" ref="L4:L15" si="1">SUM(H4:J4)</f>
        <v>427.69</v>
      </c>
      <c r="M4" s="51"/>
      <c r="N4" s="51"/>
      <c r="O4" s="134"/>
      <c r="P4" s="134"/>
      <c r="Q4" s="134"/>
      <c r="R4" s="134"/>
      <c r="S4" s="135"/>
      <c r="T4" s="134"/>
      <c r="U4" s="134"/>
      <c r="V4" s="134"/>
    </row>
    <row r="5" spans="1:27" ht="15.75" x14ac:dyDescent="0.25">
      <c r="A5" s="150">
        <v>2</v>
      </c>
      <c r="B5" s="151" t="s">
        <v>144</v>
      </c>
      <c r="C5" s="54" t="s">
        <v>132</v>
      </c>
      <c r="D5" s="152" t="s">
        <v>221</v>
      </c>
      <c r="E5" s="159" t="s">
        <v>228</v>
      </c>
      <c r="F5" s="154">
        <v>88</v>
      </c>
      <c r="G5" s="155">
        <v>32.299999999999997</v>
      </c>
      <c r="H5" s="156">
        <f t="shared" si="0"/>
        <v>120.3</v>
      </c>
      <c r="I5" s="157">
        <v>299</v>
      </c>
      <c r="J5" s="171">
        <v>270</v>
      </c>
      <c r="K5" s="141"/>
      <c r="L5" s="158">
        <f t="shared" si="1"/>
        <v>689.3</v>
      </c>
      <c r="M5" s="51"/>
      <c r="N5" s="51"/>
      <c r="O5" s="134"/>
      <c r="P5" s="134"/>
      <c r="Q5" s="134"/>
      <c r="R5" s="134"/>
      <c r="S5" s="135"/>
      <c r="T5" s="134"/>
      <c r="U5" s="134"/>
      <c r="V5" s="134"/>
    </row>
    <row r="6" spans="1:27" ht="15.75" x14ac:dyDescent="0.25">
      <c r="A6" s="150">
        <v>3</v>
      </c>
      <c r="B6" s="151" t="s">
        <v>144</v>
      </c>
      <c r="C6" s="54" t="s">
        <v>140</v>
      </c>
      <c r="D6" s="152" t="s">
        <v>221</v>
      </c>
      <c r="E6" s="159" t="s">
        <v>228</v>
      </c>
      <c r="F6" s="154">
        <v>88</v>
      </c>
      <c r="G6" s="155">
        <v>32.299999999999997</v>
      </c>
      <c r="H6" s="156">
        <f t="shared" si="0"/>
        <v>120.3</v>
      </c>
      <c r="I6" s="157">
        <v>299</v>
      </c>
      <c r="J6" s="171">
        <v>270</v>
      </c>
      <c r="K6" s="141"/>
      <c r="L6" s="158">
        <f t="shared" si="1"/>
        <v>689.3</v>
      </c>
      <c r="M6" s="54"/>
      <c r="N6" s="51"/>
      <c r="O6" s="136"/>
      <c r="P6" s="136"/>
      <c r="Q6" s="136"/>
      <c r="R6" s="136"/>
      <c r="S6" s="135"/>
      <c r="T6" s="136"/>
      <c r="U6" s="134"/>
      <c r="V6" s="134"/>
    </row>
    <row r="7" spans="1:27" ht="15.75" x14ac:dyDescent="0.25">
      <c r="A7" s="150">
        <v>4</v>
      </c>
      <c r="B7" s="151" t="s">
        <v>144</v>
      </c>
      <c r="C7" s="54" t="s">
        <v>136</v>
      </c>
      <c r="D7" s="152" t="s">
        <v>221</v>
      </c>
      <c r="E7" s="159" t="s">
        <v>228</v>
      </c>
      <c r="F7" s="154">
        <v>88</v>
      </c>
      <c r="G7" s="155">
        <v>32.299999999999997</v>
      </c>
      <c r="H7" s="156">
        <f t="shared" si="0"/>
        <v>120.3</v>
      </c>
      <c r="I7" s="157">
        <v>299</v>
      </c>
      <c r="J7" s="171">
        <v>270</v>
      </c>
      <c r="K7" s="141"/>
      <c r="L7" s="158">
        <f t="shared" si="1"/>
        <v>689.3</v>
      </c>
      <c r="M7" s="54"/>
      <c r="N7" s="51"/>
      <c r="O7" s="134"/>
      <c r="P7" s="134"/>
      <c r="Q7" s="134"/>
      <c r="R7" s="134"/>
      <c r="S7" s="135"/>
      <c r="T7" s="134"/>
      <c r="U7" s="134"/>
      <c r="V7" s="134"/>
    </row>
    <row r="8" spans="1:27" ht="15.75" x14ac:dyDescent="0.25">
      <c r="A8" s="150">
        <v>5</v>
      </c>
      <c r="B8" s="151" t="s">
        <v>144</v>
      </c>
      <c r="C8" s="54" t="s">
        <v>134</v>
      </c>
      <c r="D8" s="152" t="s">
        <v>177</v>
      </c>
      <c r="E8" s="153" t="s">
        <v>222</v>
      </c>
      <c r="F8" s="154">
        <v>96.39</v>
      </c>
      <c r="G8" s="155">
        <v>32.299999999999997</v>
      </c>
      <c r="H8" s="156">
        <f t="shared" si="0"/>
        <v>128.69</v>
      </c>
      <c r="I8" s="157">
        <v>299</v>
      </c>
      <c r="J8" s="171">
        <v>270</v>
      </c>
      <c r="K8" s="141"/>
      <c r="L8" s="158">
        <f>SUM(H8:J8)</f>
        <v>697.69</v>
      </c>
      <c r="M8" s="54"/>
      <c r="N8" s="51"/>
      <c r="O8" s="51"/>
      <c r="P8" s="134"/>
      <c r="Q8" s="134"/>
      <c r="R8" s="134"/>
      <c r="S8" s="135"/>
      <c r="T8" s="134"/>
      <c r="U8" s="134"/>
      <c r="V8" s="134"/>
    </row>
    <row r="9" spans="1:27" s="2" customFormat="1" ht="15.75" x14ac:dyDescent="0.25">
      <c r="A9" s="150">
        <v>6</v>
      </c>
      <c r="B9" s="151" t="s">
        <v>144</v>
      </c>
      <c r="C9" s="54" t="s">
        <v>138</v>
      </c>
      <c r="D9" s="152" t="s">
        <v>177</v>
      </c>
      <c r="E9" s="153" t="s">
        <v>222</v>
      </c>
      <c r="F9" s="154">
        <v>96.39</v>
      </c>
      <c r="G9" s="155">
        <v>32.299999999999997</v>
      </c>
      <c r="H9" s="156">
        <f t="shared" si="0"/>
        <v>128.69</v>
      </c>
      <c r="I9" s="157">
        <v>299</v>
      </c>
      <c r="J9" s="171">
        <v>270</v>
      </c>
      <c r="K9" s="141"/>
      <c r="L9" s="158">
        <f t="shared" si="1"/>
        <v>697.69</v>
      </c>
      <c r="M9" s="51"/>
      <c r="N9" s="51"/>
      <c r="O9" s="137"/>
      <c r="P9" s="137"/>
      <c r="Q9" s="137"/>
      <c r="R9" s="137"/>
      <c r="S9" s="135"/>
      <c r="T9" s="137"/>
      <c r="U9" s="137"/>
      <c r="V9" s="137"/>
      <c r="W9" s="138"/>
      <c r="X9" s="138"/>
      <c r="Y9" s="138"/>
    </row>
    <row r="10" spans="1:27" ht="15.75" x14ac:dyDescent="0.25">
      <c r="A10" s="150">
        <v>7</v>
      </c>
      <c r="B10" s="151" t="s">
        <v>144</v>
      </c>
      <c r="C10" s="54" t="s">
        <v>154</v>
      </c>
      <c r="D10" s="152" t="s">
        <v>177</v>
      </c>
      <c r="E10" s="153" t="s">
        <v>222</v>
      </c>
      <c r="F10" s="154">
        <v>96.39</v>
      </c>
      <c r="G10" s="155">
        <v>32.299999999999997</v>
      </c>
      <c r="H10" s="156">
        <f t="shared" si="0"/>
        <v>128.69</v>
      </c>
      <c r="I10" s="157">
        <v>299</v>
      </c>
      <c r="J10" s="171">
        <v>270</v>
      </c>
      <c r="K10" s="141"/>
      <c r="L10" s="158">
        <f t="shared" si="1"/>
        <v>697.69</v>
      </c>
      <c r="M10" s="51"/>
      <c r="N10" s="51"/>
      <c r="O10" s="136"/>
      <c r="P10" s="136"/>
      <c r="Q10" s="136"/>
      <c r="R10" s="136"/>
      <c r="S10" s="136"/>
      <c r="T10" s="136"/>
      <c r="U10" s="136"/>
      <c r="V10" s="136"/>
      <c r="W10" s="139"/>
      <c r="X10" s="139"/>
      <c r="Y10" s="139"/>
    </row>
    <row r="11" spans="1:27" ht="15.75" x14ac:dyDescent="0.25">
      <c r="A11" s="150">
        <v>8</v>
      </c>
      <c r="B11" s="151" t="s">
        <v>144</v>
      </c>
      <c r="C11" s="54" t="s">
        <v>109</v>
      </c>
      <c r="D11" s="152" t="s">
        <v>177</v>
      </c>
      <c r="E11" s="153" t="s">
        <v>222</v>
      </c>
      <c r="F11" s="154">
        <v>96.39</v>
      </c>
      <c r="G11" s="155">
        <v>32.299999999999997</v>
      </c>
      <c r="H11" s="156">
        <f t="shared" si="0"/>
        <v>128.69</v>
      </c>
      <c r="I11" s="157">
        <v>299</v>
      </c>
      <c r="J11" s="171">
        <v>270</v>
      </c>
      <c r="K11" s="141"/>
      <c r="L11" s="158">
        <f t="shared" si="1"/>
        <v>697.69</v>
      </c>
      <c r="M11" s="54"/>
      <c r="N11" s="51"/>
      <c r="O11" s="134"/>
      <c r="P11" s="134"/>
      <c r="Q11" s="134"/>
      <c r="R11" s="134"/>
      <c r="S11" s="135"/>
      <c r="T11" s="134"/>
      <c r="U11" s="134"/>
      <c r="V11" s="134"/>
    </row>
    <row r="12" spans="1:27" ht="15.75" x14ac:dyDescent="0.25">
      <c r="A12" s="150">
        <v>9</v>
      </c>
      <c r="B12" s="151" t="s">
        <v>144</v>
      </c>
      <c r="C12" s="54" t="s">
        <v>111</v>
      </c>
      <c r="D12" s="152" t="s">
        <v>177</v>
      </c>
      <c r="E12" s="153" t="s">
        <v>222</v>
      </c>
      <c r="F12" s="154">
        <v>96.39</v>
      </c>
      <c r="G12" s="155">
        <v>32.299999999999997</v>
      </c>
      <c r="H12" s="156">
        <f t="shared" si="0"/>
        <v>128.69</v>
      </c>
      <c r="I12" s="157">
        <v>299</v>
      </c>
      <c r="J12" s="171">
        <v>270</v>
      </c>
      <c r="K12" s="141"/>
      <c r="L12" s="158">
        <f t="shared" si="1"/>
        <v>697.69</v>
      </c>
      <c r="M12" s="54"/>
      <c r="N12" s="51"/>
      <c r="O12" s="134"/>
      <c r="P12" s="134"/>
      <c r="Q12" s="134"/>
      <c r="R12" s="134"/>
      <c r="S12" s="135"/>
      <c r="T12" s="134"/>
      <c r="U12" s="134"/>
      <c r="V12" s="134"/>
    </row>
    <row r="13" spans="1:27" ht="15.75" x14ac:dyDescent="0.25">
      <c r="A13" s="150">
        <v>10</v>
      </c>
      <c r="B13" s="151" t="s">
        <v>144</v>
      </c>
      <c r="C13" s="54" t="s">
        <v>155</v>
      </c>
      <c r="D13" s="152" t="s">
        <v>177</v>
      </c>
      <c r="E13" s="153" t="s">
        <v>222</v>
      </c>
      <c r="F13" s="154">
        <v>96.39</v>
      </c>
      <c r="G13" s="155">
        <v>32.299999999999997</v>
      </c>
      <c r="H13" s="156">
        <f t="shared" si="0"/>
        <v>128.69</v>
      </c>
      <c r="I13" s="157">
        <v>299</v>
      </c>
      <c r="J13" s="171">
        <v>270</v>
      </c>
      <c r="K13" s="141"/>
      <c r="L13" s="158">
        <f t="shared" si="1"/>
        <v>697.69</v>
      </c>
      <c r="M13" s="51"/>
      <c r="N13" s="51"/>
      <c r="O13" s="134"/>
      <c r="P13" s="134"/>
      <c r="Q13" s="134"/>
      <c r="R13" s="134"/>
      <c r="S13" s="135"/>
      <c r="T13" s="134"/>
      <c r="U13" s="134"/>
      <c r="V13" s="134"/>
    </row>
    <row r="14" spans="1:27" s="2" customFormat="1" ht="15.75" x14ac:dyDescent="0.25">
      <c r="A14" s="150">
        <v>11</v>
      </c>
      <c r="B14" s="151" t="s">
        <v>144</v>
      </c>
      <c r="C14" s="54" t="s">
        <v>153</v>
      </c>
      <c r="D14" s="152" t="s">
        <v>177</v>
      </c>
      <c r="E14" s="153" t="s">
        <v>222</v>
      </c>
      <c r="F14" s="154">
        <v>96.39</v>
      </c>
      <c r="G14" s="155">
        <v>32.299999999999997</v>
      </c>
      <c r="H14" s="156">
        <f t="shared" si="0"/>
        <v>128.69</v>
      </c>
      <c r="I14" s="157">
        <v>299</v>
      </c>
      <c r="J14" s="171">
        <v>270</v>
      </c>
      <c r="K14" s="141"/>
      <c r="L14" s="158">
        <f t="shared" si="1"/>
        <v>697.69</v>
      </c>
      <c r="M14" s="54"/>
      <c r="N14" s="51"/>
      <c r="O14" s="134"/>
      <c r="P14" s="134"/>
      <c r="Q14" s="134"/>
      <c r="R14" s="134"/>
      <c r="S14" s="135"/>
      <c r="T14" s="134"/>
      <c r="U14" s="134"/>
      <c r="V14" s="134"/>
    </row>
    <row r="15" spans="1:27" ht="16.5" thickBot="1" x14ac:dyDescent="0.3">
      <c r="A15" s="160">
        <v>12</v>
      </c>
      <c r="B15" s="161" t="s">
        <v>144</v>
      </c>
      <c r="C15" s="162" t="s">
        <v>152</v>
      </c>
      <c r="D15" s="163" t="s">
        <v>177</v>
      </c>
      <c r="E15" s="164" t="s">
        <v>222</v>
      </c>
      <c r="F15" s="165">
        <v>96.39</v>
      </c>
      <c r="G15" s="166">
        <v>32.299999999999997</v>
      </c>
      <c r="H15" s="167">
        <f t="shared" si="0"/>
        <v>128.69</v>
      </c>
      <c r="I15" s="168">
        <v>299</v>
      </c>
      <c r="J15" s="173">
        <v>270</v>
      </c>
      <c r="K15" s="169"/>
      <c r="L15" s="170">
        <f t="shared" si="1"/>
        <v>697.69</v>
      </c>
      <c r="M15" s="54"/>
      <c r="N15" s="51"/>
      <c r="O15" s="134"/>
      <c r="P15" s="134"/>
      <c r="Q15" s="134"/>
      <c r="R15" s="134"/>
      <c r="S15" s="135"/>
      <c r="T15" s="134"/>
      <c r="U15" s="134"/>
      <c r="V15" s="134"/>
    </row>
  </sheetData>
  <phoneticPr fontId="0" type="noConversion"/>
  <pageMargins left="0.75" right="0.75" top="1" bottom="1" header="0.5" footer="0.5"/>
  <pageSetup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Active service</vt:lpstr>
      <vt:lpstr>2001 pilot</vt:lpstr>
      <vt:lpstr>Sheet3</vt:lpstr>
      <vt:lpstr>'Active service'!Print_Area</vt:lpstr>
    </vt:vector>
  </TitlesOfParts>
  <Company>ENron Corp - GPG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kdumas</dc:creator>
  <cp:lastModifiedBy>Felienne</cp:lastModifiedBy>
  <cp:lastPrinted>2002-03-01T20:04:48Z</cp:lastPrinted>
  <dcterms:created xsi:type="dcterms:W3CDTF">2001-06-13T21:47:54Z</dcterms:created>
  <dcterms:modified xsi:type="dcterms:W3CDTF">2014-09-03T14:34:43Z</dcterms:modified>
</cp:coreProperties>
</file>