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Sheet1!$A$1:$R$38</definedName>
  </definedNames>
  <calcPr calcId="152511" calcMode="manual" iterate="1" iterateCount="300"/>
</workbook>
</file>

<file path=xl/calcChain.xml><?xml version="1.0" encoding="utf-8"?>
<calcChain xmlns="http://schemas.openxmlformats.org/spreadsheetml/2006/main">
  <c r="R1" i="1" l="1"/>
  <c r="G8" i="1"/>
  <c r="H8" i="1"/>
  <c r="H49" i="1" s="1"/>
  <c r="I8" i="1"/>
  <c r="I49" i="1" s="1"/>
  <c r="D16" i="1"/>
  <c r="E16" i="1"/>
  <c r="E18" i="1"/>
  <c r="F32" i="1" s="1"/>
  <c r="Q18" i="1"/>
  <c r="F24" i="1"/>
  <c r="G24" i="1"/>
  <c r="H24" i="1"/>
  <c r="I24" i="1"/>
  <c r="J24" i="1"/>
  <c r="K24" i="1"/>
  <c r="L24" i="1"/>
  <c r="M24" i="1"/>
  <c r="N24" i="1"/>
  <c r="O24" i="1"/>
  <c r="P24" i="1"/>
  <c r="Q24" i="1"/>
  <c r="G26" i="1"/>
  <c r="H26" i="1"/>
  <c r="H30" i="1" s="1"/>
  <c r="H32" i="1" s="1"/>
  <c r="I26" i="1"/>
  <c r="J26" i="1" s="1"/>
  <c r="F30" i="1"/>
  <c r="G30" i="1"/>
  <c r="G32" i="1"/>
  <c r="D3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F48" i="1"/>
  <c r="G48" i="1"/>
  <c r="I48" i="1"/>
  <c r="G49" i="1"/>
  <c r="H50" i="1"/>
  <c r="I50" i="1"/>
  <c r="I51" i="1"/>
  <c r="K26" i="1" l="1"/>
  <c r="J30" i="1"/>
  <c r="J32" i="1" s="1"/>
  <c r="H48" i="1"/>
  <c r="J8" i="1"/>
  <c r="I30" i="1"/>
  <c r="I32" i="1" s="1"/>
  <c r="J50" i="1" l="1"/>
  <c r="J49" i="1"/>
  <c r="J48" i="1"/>
  <c r="K8" i="1"/>
  <c r="J51" i="1"/>
  <c r="J52" i="1"/>
  <c r="L26" i="1"/>
  <c r="K30" i="1"/>
  <c r="K32" i="1" s="1"/>
  <c r="K48" i="1" l="1"/>
  <c r="K49" i="1"/>
  <c r="K50" i="1"/>
  <c r="K53" i="1"/>
  <c r="L8" i="1"/>
  <c r="K51" i="1"/>
  <c r="K52" i="1"/>
  <c r="M26" i="1"/>
  <c r="L30" i="1"/>
  <c r="L32" i="1" s="1"/>
  <c r="L54" i="1" l="1"/>
  <c r="L52" i="1"/>
  <c r="L48" i="1"/>
  <c r="L49" i="1"/>
  <c r="L51" i="1"/>
  <c r="L50" i="1"/>
  <c r="L53" i="1"/>
  <c r="M8" i="1"/>
  <c r="M30" i="1"/>
  <c r="M32" i="1" s="1"/>
  <c r="N26" i="1"/>
  <c r="N30" i="1" l="1"/>
  <c r="N32" i="1" s="1"/>
  <c r="O26" i="1"/>
  <c r="N8" i="1"/>
  <c r="M51" i="1"/>
  <c r="M52" i="1"/>
  <c r="M48" i="1"/>
  <c r="M55" i="1"/>
  <c r="M50" i="1"/>
  <c r="M53" i="1"/>
  <c r="M49" i="1"/>
  <c r="M54" i="1"/>
  <c r="N50" i="1" l="1"/>
  <c r="N53" i="1"/>
  <c r="N48" i="1"/>
  <c r="N55" i="1"/>
  <c r="N56" i="1"/>
  <c r="O8" i="1"/>
  <c r="N51" i="1"/>
  <c r="N52" i="1"/>
  <c r="N49" i="1"/>
  <c r="N54" i="1"/>
  <c r="O30" i="1"/>
  <c r="O32" i="1" s="1"/>
  <c r="P26" i="1"/>
  <c r="P30" i="1" l="1"/>
  <c r="P32" i="1" s="1"/>
  <c r="Q26" i="1"/>
  <c r="O56" i="1"/>
  <c r="P8" i="1"/>
  <c r="O51" i="1"/>
  <c r="O52" i="1"/>
  <c r="O48" i="1"/>
  <c r="O55" i="1"/>
  <c r="O54" i="1"/>
  <c r="O50" i="1"/>
  <c r="O53" i="1"/>
  <c r="O57" i="1"/>
  <c r="O49" i="1"/>
  <c r="P49" i="1" l="1"/>
  <c r="P54" i="1"/>
  <c r="Q8" i="1"/>
  <c r="P52" i="1"/>
  <c r="P57" i="1"/>
  <c r="P56" i="1"/>
  <c r="P50" i="1"/>
  <c r="P53" i="1"/>
  <c r="P51" i="1"/>
  <c r="P48" i="1"/>
  <c r="P55" i="1"/>
  <c r="P58" i="1"/>
  <c r="R26" i="1"/>
  <c r="R30" i="1" s="1"/>
  <c r="Q30" i="1"/>
  <c r="Q32" i="1" s="1"/>
  <c r="Q59" i="1" l="1"/>
  <c r="P63" i="1" s="1"/>
  <c r="Q56" i="1"/>
  <c r="M63" i="1" s="1"/>
  <c r="Q50" i="1"/>
  <c r="G63" i="1" s="1"/>
  <c r="Q53" i="1"/>
  <c r="J63" i="1" s="1"/>
  <c r="Q51" i="1"/>
  <c r="H63" i="1" s="1"/>
  <c r="Q49" i="1"/>
  <c r="F63" i="1" s="1"/>
  <c r="Q54" i="1"/>
  <c r="K63" i="1" s="1"/>
  <c r="Q52" i="1"/>
  <c r="I63" i="1" s="1"/>
  <c r="Q58" i="1"/>
  <c r="O63" i="1" s="1"/>
  <c r="Q57" i="1"/>
  <c r="N63" i="1" s="1"/>
  <c r="Q48" i="1"/>
  <c r="E63" i="1" s="1"/>
  <c r="Q55" i="1"/>
  <c r="L63" i="1" s="1"/>
  <c r="E12" i="1"/>
  <c r="L34" i="1" l="1"/>
  <c r="L38" i="1" s="1"/>
  <c r="F34" i="1"/>
  <c r="F38" i="1" s="1"/>
  <c r="N34" i="1"/>
  <c r="N38" i="1" s="1"/>
  <c r="O34" i="1"/>
  <c r="O38" i="1" s="1"/>
  <c r="P34" i="1"/>
  <c r="P38" i="1" s="1"/>
  <c r="K34" i="1"/>
  <c r="K38" i="1" s="1"/>
  <c r="M34" i="1"/>
  <c r="M38" i="1" s="1"/>
  <c r="G34" i="1"/>
  <c r="G38" i="1" s="1"/>
  <c r="H34" i="1"/>
  <c r="H38" i="1" s="1"/>
  <c r="I34" i="1"/>
  <c r="I38" i="1" s="1"/>
  <c r="Q34" i="1"/>
  <c r="Q38" i="1" s="1"/>
  <c r="J34" i="1"/>
  <c r="J38" i="1" s="1"/>
  <c r="R34" i="1"/>
  <c r="R38" i="1" s="1"/>
  <c r="E38" i="1" l="1"/>
</calcChain>
</file>

<file path=xl/sharedStrings.xml><?xml version="1.0" encoding="utf-8"?>
<sst xmlns="http://schemas.openxmlformats.org/spreadsheetml/2006/main" count="24" uniqueCount="21">
  <si>
    <t>Payment Dates</t>
  </si>
  <si>
    <t>Payment Escalator</t>
  </si>
  <si>
    <t>PV</t>
  </si>
  <si>
    <t>Implied Exercise Price Immediately</t>
  </si>
  <si>
    <t>Following Payment</t>
  </si>
  <si>
    <t>Exercie Price Computation</t>
  </si>
  <si>
    <t>El Paso Offer Analysis</t>
  </si>
  <si>
    <t>Scheduled Payments</t>
  </si>
  <si>
    <t>New Contingent Payment Dates</t>
  </si>
  <si>
    <t>New Contingent Payments</t>
  </si>
  <si>
    <t>Total Offer Value</t>
  </si>
  <si>
    <t>Current Proposal</t>
  </si>
  <si>
    <t>Deferred Payments</t>
  </si>
  <si>
    <t>Probability</t>
  </si>
  <si>
    <t>Probablilty Adjusted</t>
  </si>
  <si>
    <t>Available Restructuring MW's</t>
  </si>
  <si>
    <t>Linden</t>
  </si>
  <si>
    <t>Bayonne</t>
  </si>
  <si>
    <t>Camden</t>
  </si>
  <si>
    <t>Total</t>
  </si>
  <si>
    <t>Restructuring Payment $/kw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</si>
</sst>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67" fontId="0" fillId="0" borderId="0" xfId="1" applyNumberFormat="1" applyFont="1"/>
    <xf numFmtId="15" fontId="0" fillId="0" borderId="0" xfId="0" applyNumberFormat="1"/>
    <xf numFmtId="167" fontId="2" fillId="0" borderId="0" xfId="1" applyNumberFormat="1" applyFont="1"/>
    <xf numFmtId="10" fontId="2" fillId="0" borderId="0" xfId="2" applyNumberFormat="1" applyFont="1"/>
    <xf numFmtId="167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2" xfId="0" applyBorder="1"/>
    <xf numFmtId="10" fontId="2" fillId="0" borderId="2" xfId="2" applyNumberFormat="1" applyFont="1" applyBorder="1"/>
    <xf numFmtId="167" fontId="0" fillId="0" borderId="2" xfId="1" applyNumberFormat="1" applyFont="1" applyBorder="1"/>
    <xf numFmtId="167" fontId="0" fillId="0" borderId="2" xfId="0" applyNumberFormat="1" applyBorder="1"/>
    <xf numFmtId="167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2" fillId="0" borderId="0" xfId="2" applyNumberFormat="1" applyFont="1" applyBorder="1"/>
    <xf numFmtId="167" fontId="0" fillId="0" borderId="0" xfId="1" applyNumberFormat="1" applyFont="1" applyBorder="1"/>
    <xf numFmtId="167" fontId="0" fillId="0" borderId="0" xfId="0" applyNumberFormat="1" applyBorder="1"/>
    <xf numFmtId="167" fontId="0" fillId="0" borderId="5" xfId="0" applyNumberFormat="1" applyBorder="1"/>
    <xf numFmtId="167" fontId="0" fillId="0" borderId="4" xfId="0" applyNumberFormat="1" applyBorder="1"/>
    <xf numFmtId="0" fontId="0" fillId="0" borderId="6" xfId="0" applyBorder="1"/>
    <xf numFmtId="0" fontId="0" fillId="0" borderId="7" xfId="0" applyBorder="1"/>
    <xf numFmtId="10" fontId="2" fillId="0" borderId="7" xfId="2" applyNumberFormat="1" applyFont="1" applyBorder="1"/>
    <xf numFmtId="167" fontId="0" fillId="0" borderId="7" xfId="1" applyNumberFormat="1" applyFont="1" applyBorder="1"/>
    <xf numFmtId="167" fontId="0" fillId="0" borderId="7" xfId="0" applyNumberFormat="1" applyBorder="1"/>
    <xf numFmtId="167" fontId="0" fillId="0" borderId="8" xfId="0" applyNumberFormat="1" applyBorder="1"/>
    <xf numFmtId="0" fontId="3" fillId="0" borderId="0" xfId="0" applyFont="1"/>
    <xf numFmtId="15" fontId="4" fillId="0" borderId="0" xfId="0" applyNumberFormat="1" applyFont="1"/>
    <xf numFmtId="0" fontId="4" fillId="0" borderId="0" xfId="0" applyFont="1"/>
    <xf numFmtId="43" fontId="0" fillId="0" borderId="0" xfId="0" applyNumberFormat="1"/>
    <xf numFmtId="14" fontId="0" fillId="0" borderId="0" xfId="0" applyNumberFormat="1"/>
    <xf numFmtId="9" fontId="0" fillId="0" borderId="0" xfId="2" applyFont="1"/>
    <xf numFmtId="9" fontId="0" fillId="0" borderId="0" xfId="0" applyNumberFormat="1"/>
    <xf numFmtId="167" fontId="5" fillId="0" borderId="0" xfId="0" applyNumberFormat="1" applyFont="1"/>
    <xf numFmtId="167" fontId="0" fillId="0" borderId="9" xfId="0" applyNumberFormat="1" applyBorder="1"/>
    <xf numFmtId="43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workbookViewId="0">
      <selection activeCell="A16" sqref="A16"/>
    </sheetView>
  </sheetViews>
  <sheetFormatPr defaultRowHeight="12.75" x14ac:dyDescent="0.2"/>
  <cols>
    <col min="1" max="1" width="4.7109375" customWidth="1"/>
    <col min="2" max="2" width="4.85546875" customWidth="1"/>
    <col min="3" max="3" width="11.140625" customWidth="1"/>
    <col min="4" max="4" width="12" customWidth="1"/>
    <col min="5" max="5" width="11.28515625" bestFit="1" customWidth="1"/>
    <col min="6" max="6" width="10.140625" bestFit="1" customWidth="1"/>
    <col min="7" max="7" width="10.85546875" customWidth="1"/>
    <col min="8" max="8" width="11" customWidth="1"/>
    <col min="9" max="9" width="10.140625" bestFit="1" customWidth="1"/>
    <col min="10" max="10" width="10.28515625" bestFit="1" customWidth="1"/>
    <col min="11" max="18" width="10.140625" bestFit="1" customWidth="1"/>
  </cols>
  <sheetData>
    <row r="1" spans="1:18" ht="30" x14ac:dyDescent="0.4">
      <c r="A1" s="26" t="s">
        <v>6</v>
      </c>
      <c r="R1" s="27">
        <f ca="1">TODAY()</f>
        <v>41885</v>
      </c>
    </row>
    <row r="4" spans="1:18" x14ac:dyDescent="0.2">
      <c r="A4" s="28" t="s">
        <v>11</v>
      </c>
    </row>
    <row r="6" spans="1:18" x14ac:dyDescent="0.2">
      <c r="A6" t="s">
        <v>0</v>
      </c>
      <c r="E6" s="2">
        <v>36891</v>
      </c>
      <c r="F6" s="2">
        <v>37210</v>
      </c>
      <c r="G6" s="2">
        <v>37575</v>
      </c>
      <c r="H6" s="2">
        <v>37940</v>
      </c>
      <c r="I6" s="2">
        <v>38306</v>
      </c>
      <c r="J6" s="2">
        <v>38671</v>
      </c>
      <c r="K6" s="2">
        <v>39036</v>
      </c>
      <c r="L6" s="2">
        <v>39401</v>
      </c>
      <c r="M6" s="2">
        <v>39767</v>
      </c>
      <c r="N6" s="2">
        <v>40132</v>
      </c>
      <c r="O6" s="2">
        <v>40497</v>
      </c>
      <c r="P6" s="2">
        <v>40862</v>
      </c>
      <c r="Q6" s="2">
        <v>41228</v>
      </c>
    </row>
    <row r="8" spans="1:18" x14ac:dyDescent="0.2">
      <c r="A8" t="s">
        <v>12</v>
      </c>
      <c r="E8" s="3">
        <v>0</v>
      </c>
      <c r="F8" s="3">
        <v>17049.599999999999</v>
      </c>
      <c r="G8" s="1">
        <f t="shared" ref="G8:Q8" si="0">+F8*(1+$E$10)</f>
        <v>17902.079999999998</v>
      </c>
      <c r="H8" s="1">
        <f t="shared" si="0"/>
        <v>18797.183999999997</v>
      </c>
      <c r="I8" s="1">
        <f t="shared" si="0"/>
        <v>19737.043199999996</v>
      </c>
      <c r="J8" s="1">
        <f t="shared" si="0"/>
        <v>20723.895359999999</v>
      </c>
      <c r="K8" s="1">
        <f t="shared" si="0"/>
        <v>21760.090128</v>
      </c>
      <c r="L8" s="1">
        <f t="shared" si="0"/>
        <v>22848.0946344</v>
      </c>
      <c r="M8" s="1">
        <f t="shared" si="0"/>
        <v>23990.499366120002</v>
      </c>
      <c r="N8" s="1">
        <f t="shared" si="0"/>
        <v>25190.024334426005</v>
      </c>
      <c r="O8" s="1">
        <f t="shared" si="0"/>
        <v>26449.525551147308</v>
      </c>
      <c r="P8" s="1">
        <f t="shared" si="0"/>
        <v>27772.001828704673</v>
      </c>
      <c r="Q8" s="1">
        <f t="shared" si="0"/>
        <v>29160.601920139907</v>
      </c>
    </row>
    <row r="9" spans="1:18" x14ac:dyDescent="0.2">
      <c r="E9" s="3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8" x14ac:dyDescent="0.2">
      <c r="B10" t="s">
        <v>1</v>
      </c>
      <c r="E10" s="4">
        <v>0.05</v>
      </c>
    </row>
    <row r="12" spans="1:18" x14ac:dyDescent="0.2">
      <c r="B12" t="s">
        <v>2</v>
      </c>
      <c r="D12" s="4">
        <v>8.2500000000000004E-2</v>
      </c>
      <c r="E12" s="1">
        <f>XNPV($D$12,E8:Q8,E$6:Q$6)</f>
        <v>162288.10510606432</v>
      </c>
      <c r="G12" s="1">
        <v>150087.48583081822</v>
      </c>
    </row>
    <row r="14" spans="1:18" x14ac:dyDescent="0.2">
      <c r="A14" t="s">
        <v>7</v>
      </c>
      <c r="E14" s="5">
        <v>0</v>
      </c>
      <c r="F14" s="5">
        <v>5666.6670000000004</v>
      </c>
      <c r="G14" s="5">
        <v>5666.6670000000004</v>
      </c>
      <c r="H14" s="5">
        <v>5666.6670000000004</v>
      </c>
    </row>
    <row r="16" spans="1:18" x14ac:dyDescent="0.2">
      <c r="B16" t="s">
        <v>2</v>
      </c>
      <c r="D16" s="6">
        <f>+D12</f>
        <v>8.2500000000000004E-2</v>
      </c>
      <c r="E16" s="1">
        <f>XNPV($D$16,E$14:$H14,E$6:$H6)</f>
        <v>14683.894537805269</v>
      </c>
      <c r="G16" s="1">
        <v>14745.882342578225</v>
      </c>
      <c r="J16" s="1"/>
    </row>
    <row r="17" spans="1:18" x14ac:dyDescent="0.2">
      <c r="C17" s="6"/>
      <c r="D17" s="1"/>
      <c r="E17" s="5"/>
      <c r="F17" s="5"/>
      <c r="G17" s="5"/>
      <c r="H17" s="5"/>
    </row>
    <row r="18" spans="1:18" x14ac:dyDescent="0.2">
      <c r="A18" t="s">
        <v>8</v>
      </c>
      <c r="B18" s="6"/>
      <c r="D18" s="1"/>
      <c r="E18" s="2">
        <f>+E6</f>
        <v>36891</v>
      </c>
      <c r="F18" s="2">
        <v>37256</v>
      </c>
      <c r="G18" s="2">
        <v>37621</v>
      </c>
      <c r="H18" s="2">
        <v>37986</v>
      </c>
      <c r="I18" s="2">
        <v>38352</v>
      </c>
      <c r="J18" s="2">
        <v>38717</v>
      </c>
      <c r="K18" s="2">
        <v>39082</v>
      </c>
      <c r="L18" s="2">
        <v>39447</v>
      </c>
      <c r="M18" s="2">
        <v>39813</v>
      </c>
      <c r="N18" s="2">
        <v>40178</v>
      </c>
      <c r="O18" s="2">
        <v>40543</v>
      </c>
      <c r="P18" s="2">
        <v>40908</v>
      </c>
      <c r="Q18" s="2">
        <f>+Q6</f>
        <v>41228</v>
      </c>
      <c r="R18" s="30">
        <v>41639</v>
      </c>
    </row>
    <row r="19" spans="1:18" x14ac:dyDescent="0.2">
      <c r="B19" s="6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0"/>
    </row>
    <row r="20" spans="1:18" x14ac:dyDescent="0.2">
      <c r="A20" t="s">
        <v>15</v>
      </c>
      <c r="B20" s="6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0"/>
    </row>
    <row r="21" spans="1:18" x14ac:dyDescent="0.2">
      <c r="B21" s="6" t="s">
        <v>16</v>
      </c>
      <c r="D21" s="1"/>
      <c r="E21" s="2"/>
      <c r="F21" s="1">
        <v>678</v>
      </c>
      <c r="G21" s="1">
        <v>678</v>
      </c>
      <c r="H21" s="1">
        <v>678</v>
      </c>
      <c r="I21" s="1">
        <v>678</v>
      </c>
      <c r="J21" s="1">
        <v>678</v>
      </c>
      <c r="K21" s="1">
        <v>678</v>
      </c>
      <c r="L21" s="1">
        <v>678</v>
      </c>
      <c r="M21" s="1">
        <v>678</v>
      </c>
      <c r="N21" s="1">
        <v>678</v>
      </c>
      <c r="O21" s="1">
        <v>678</v>
      </c>
      <c r="P21" s="1">
        <v>678</v>
      </c>
      <c r="Q21" s="1">
        <v>678</v>
      </c>
      <c r="R21" s="30"/>
    </row>
    <row r="22" spans="1:18" x14ac:dyDescent="0.2">
      <c r="B22" s="6" t="s">
        <v>17</v>
      </c>
      <c r="D22" s="1"/>
      <c r="E22" s="2"/>
      <c r="F22" s="1">
        <v>176</v>
      </c>
      <c r="G22" s="1">
        <v>176</v>
      </c>
      <c r="H22" s="1">
        <v>176</v>
      </c>
      <c r="I22" s="1">
        <v>176</v>
      </c>
      <c r="J22" s="1">
        <v>176</v>
      </c>
      <c r="K22" s="1">
        <v>176</v>
      </c>
      <c r="L22" s="1">
        <v>176</v>
      </c>
      <c r="M22" s="1">
        <v>176</v>
      </c>
      <c r="N22" s="1">
        <v>0</v>
      </c>
      <c r="O22" s="1">
        <v>0</v>
      </c>
      <c r="P22" s="1">
        <v>0</v>
      </c>
      <c r="Q22" s="1">
        <v>0</v>
      </c>
      <c r="R22" s="30"/>
    </row>
    <row r="23" spans="1:18" ht="15" x14ac:dyDescent="0.35">
      <c r="B23" s="6" t="s">
        <v>18</v>
      </c>
      <c r="D23" s="1"/>
      <c r="E23" s="5"/>
      <c r="F23" s="33">
        <v>146</v>
      </c>
      <c r="G23" s="33">
        <v>146</v>
      </c>
      <c r="H23" s="33">
        <v>146</v>
      </c>
      <c r="I23" s="33">
        <v>146</v>
      </c>
      <c r="J23" s="33">
        <v>146</v>
      </c>
      <c r="K23" s="33">
        <v>146</v>
      </c>
      <c r="L23" s="33">
        <v>146</v>
      </c>
      <c r="M23" s="33">
        <v>146</v>
      </c>
      <c r="N23" s="33">
        <v>146</v>
      </c>
      <c r="O23" s="33">
        <v>146</v>
      </c>
      <c r="P23" s="33">
        <v>146</v>
      </c>
      <c r="Q23" s="33">
        <v>146</v>
      </c>
    </row>
    <row r="24" spans="1:18" x14ac:dyDescent="0.2">
      <c r="C24" s="6" t="s">
        <v>19</v>
      </c>
      <c r="D24" s="1"/>
      <c r="E24" s="5"/>
      <c r="F24" s="5">
        <f>SUM(F21:F23)</f>
        <v>1000</v>
      </c>
      <c r="G24" s="5">
        <f t="shared" ref="G24:Q24" si="1">SUM(G21:G23)</f>
        <v>1000</v>
      </c>
      <c r="H24" s="5">
        <f t="shared" si="1"/>
        <v>1000</v>
      </c>
      <c r="I24" s="5">
        <f t="shared" si="1"/>
        <v>1000</v>
      </c>
      <c r="J24" s="5">
        <f t="shared" si="1"/>
        <v>1000</v>
      </c>
      <c r="K24" s="5">
        <f t="shared" si="1"/>
        <v>1000</v>
      </c>
      <c r="L24" s="5">
        <f t="shared" si="1"/>
        <v>1000</v>
      </c>
      <c r="M24" s="5">
        <f t="shared" si="1"/>
        <v>1000</v>
      </c>
      <c r="N24" s="5">
        <f t="shared" si="1"/>
        <v>824</v>
      </c>
      <c r="O24" s="5">
        <f t="shared" si="1"/>
        <v>824</v>
      </c>
      <c r="P24" s="5">
        <f t="shared" si="1"/>
        <v>824</v>
      </c>
      <c r="Q24" s="5">
        <f t="shared" si="1"/>
        <v>824</v>
      </c>
    </row>
    <row r="25" spans="1:18" x14ac:dyDescent="0.2">
      <c r="C25" s="6"/>
      <c r="D25" s="1"/>
      <c r="E25" s="5"/>
      <c r="F25" s="5"/>
      <c r="G25" s="5"/>
      <c r="H25" s="5"/>
    </row>
    <row r="26" spans="1:18" x14ac:dyDescent="0.2">
      <c r="A26" t="s">
        <v>20</v>
      </c>
      <c r="D26" s="5"/>
      <c r="F26" s="35">
        <v>35</v>
      </c>
      <c r="G26" s="29">
        <f>+F26*(1+G28)</f>
        <v>39.200000000000003</v>
      </c>
      <c r="H26" s="29">
        <f t="shared" ref="H26:R26" si="2">+G26*(1+H28)</f>
        <v>43.904000000000011</v>
      </c>
      <c r="I26" s="29">
        <f t="shared" si="2"/>
        <v>49.172480000000014</v>
      </c>
      <c r="J26" s="29">
        <f t="shared" si="2"/>
        <v>49.172480000000014</v>
      </c>
      <c r="K26" s="29">
        <f t="shared" si="2"/>
        <v>49.172480000000014</v>
      </c>
      <c r="L26" s="29">
        <f t="shared" si="2"/>
        <v>49.172480000000014</v>
      </c>
      <c r="M26" s="29">
        <f t="shared" si="2"/>
        <v>49.172480000000014</v>
      </c>
      <c r="N26" s="29">
        <f t="shared" si="2"/>
        <v>49.172480000000014</v>
      </c>
      <c r="O26" s="29">
        <f t="shared" si="2"/>
        <v>49.172480000000014</v>
      </c>
      <c r="P26" s="29">
        <f t="shared" si="2"/>
        <v>49.172480000000014</v>
      </c>
      <c r="Q26" s="29">
        <f t="shared" si="2"/>
        <v>49.172480000000014</v>
      </c>
      <c r="R26" s="29">
        <f t="shared" si="2"/>
        <v>49.172480000000014</v>
      </c>
    </row>
    <row r="27" spans="1:18" x14ac:dyDescent="0.2">
      <c r="C27" s="4"/>
      <c r="D27" s="5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</row>
    <row r="28" spans="1:18" x14ac:dyDescent="0.2">
      <c r="B28" t="s">
        <v>1</v>
      </c>
      <c r="C28" s="4"/>
      <c r="D28" s="5"/>
      <c r="F28" s="4"/>
      <c r="G28" s="4">
        <v>0.12</v>
      </c>
      <c r="H28" s="4">
        <v>0.12</v>
      </c>
      <c r="I28" s="4">
        <v>0.12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</row>
    <row r="29" spans="1:18" x14ac:dyDescent="0.2">
      <c r="C29" s="6"/>
      <c r="D29" s="1"/>
      <c r="E29" s="5"/>
      <c r="F29" s="5"/>
      <c r="G29" s="5"/>
      <c r="H29" s="5"/>
    </row>
    <row r="30" spans="1:18" x14ac:dyDescent="0.2">
      <c r="A30" t="s">
        <v>9</v>
      </c>
      <c r="C30" s="6"/>
      <c r="D30" s="1"/>
      <c r="E30" s="5">
        <v>0</v>
      </c>
      <c r="F30" s="5">
        <f t="shared" ref="F30:R30" si="3">+F26*F24</f>
        <v>35000</v>
      </c>
      <c r="G30" s="5">
        <f t="shared" si="3"/>
        <v>39200</v>
      </c>
      <c r="H30" s="5">
        <f t="shared" si="3"/>
        <v>43904.000000000007</v>
      </c>
      <c r="I30" s="5">
        <f t="shared" si="3"/>
        <v>49172.480000000018</v>
      </c>
      <c r="J30" s="5">
        <f t="shared" si="3"/>
        <v>49172.480000000018</v>
      </c>
      <c r="K30" s="5">
        <f t="shared" si="3"/>
        <v>49172.480000000018</v>
      </c>
      <c r="L30" s="5">
        <f t="shared" si="3"/>
        <v>49172.480000000018</v>
      </c>
      <c r="M30" s="5">
        <f t="shared" si="3"/>
        <v>49172.480000000018</v>
      </c>
      <c r="N30" s="5">
        <f t="shared" si="3"/>
        <v>40518.123520000008</v>
      </c>
      <c r="O30" s="5">
        <f t="shared" si="3"/>
        <v>40518.123520000008</v>
      </c>
      <c r="P30" s="5">
        <f t="shared" si="3"/>
        <v>40518.123520000008</v>
      </c>
      <c r="Q30" s="5">
        <f t="shared" si="3"/>
        <v>40518.123520000008</v>
      </c>
      <c r="R30" s="5">
        <f t="shared" si="3"/>
        <v>0</v>
      </c>
    </row>
    <row r="31" spans="1:18" x14ac:dyDescent="0.2">
      <c r="C31" s="6"/>
      <c r="D31" s="1"/>
      <c r="E31" s="5"/>
      <c r="F31" s="5"/>
      <c r="G31" s="5"/>
      <c r="H31" s="5"/>
    </row>
    <row r="32" spans="1:18" x14ac:dyDescent="0.2">
      <c r="B32" t="s">
        <v>2</v>
      </c>
      <c r="D32" s="4">
        <v>0.11600000000000001</v>
      </c>
      <c r="F32" s="1">
        <f>+F$30/((1+$D32)^(YEAR(F$18)-YEAR($E$18)))</f>
        <v>31362.007168458778</v>
      </c>
      <c r="G32" s="1">
        <f t="shared" ref="G32:Q32" si="4">+G30/((1+$D$32)^(YEAR(G18)-YEAR($E$18)))</f>
        <v>31474.41579630271</v>
      </c>
      <c r="H32" s="1">
        <f t="shared" si="4"/>
        <v>31587.227322454335</v>
      </c>
      <c r="I32" s="1">
        <f t="shared" si="4"/>
        <v>31700.443190993596</v>
      </c>
      <c r="J32" s="1">
        <f t="shared" si="4"/>
        <v>28405.415045693186</v>
      </c>
      <c r="K32" s="1">
        <f t="shared" si="4"/>
        <v>25452.880865316471</v>
      </c>
      <c r="L32" s="1">
        <f t="shared" si="4"/>
        <v>22807.240918742358</v>
      </c>
      <c r="M32" s="1">
        <f t="shared" si="4"/>
        <v>20436.595805324683</v>
      </c>
      <c r="N32" s="1">
        <f t="shared" si="4"/>
        <v>15089.386150168042</v>
      </c>
      <c r="O32" s="1">
        <f t="shared" si="4"/>
        <v>13520.955331691792</v>
      </c>
      <c r="P32" s="1">
        <f t="shared" si="4"/>
        <v>12115.551372483684</v>
      </c>
      <c r="Q32" s="1">
        <f t="shared" si="4"/>
        <v>10856.228828390394</v>
      </c>
      <c r="R32">
        <v>0</v>
      </c>
    </row>
    <row r="34" spans="1:19" x14ac:dyDescent="0.2">
      <c r="A34" t="s">
        <v>10</v>
      </c>
      <c r="F34" s="5">
        <f t="shared" ref="F34:R34" si="5">+$E$12+$E$16+F32</f>
        <v>208334.00681232836</v>
      </c>
      <c r="G34" s="5">
        <f t="shared" si="5"/>
        <v>208446.41544017231</v>
      </c>
      <c r="H34" s="5">
        <f t="shared" si="5"/>
        <v>208559.22696632391</v>
      </c>
      <c r="I34" s="5">
        <f t="shared" si="5"/>
        <v>208672.44283486318</v>
      </c>
      <c r="J34" s="5">
        <f t="shared" si="5"/>
        <v>205377.41468956278</v>
      </c>
      <c r="K34" s="5">
        <f t="shared" si="5"/>
        <v>202424.88050918604</v>
      </c>
      <c r="L34" s="5">
        <f t="shared" si="5"/>
        <v>199779.24056261193</v>
      </c>
      <c r="M34" s="5">
        <f t="shared" si="5"/>
        <v>197408.59544919425</v>
      </c>
      <c r="N34" s="5">
        <f t="shared" si="5"/>
        <v>192061.38579403763</v>
      </c>
      <c r="O34" s="5">
        <f t="shared" si="5"/>
        <v>190492.95497556138</v>
      </c>
      <c r="P34" s="5">
        <f t="shared" si="5"/>
        <v>189087.55101635327</v>
      </c>
      <c r="Q34" s="5">
        <f t="shared" si="5"/>
        <v>187828.22847225997</v>
      </c>
      <c r="R34" s="5">
        <f t="shared" si="5"/>
        <v>176971.99964386958</v>
      </c>
    </row>
    <row r="36" spans="1:19" x14ac:dyDescent="0.2">
      <c r="A36" t="s">
        <v>13</v>
      </c>
      <c r="D36" s="32">
        <f>SUM(F36:R36)</f>
        <v>1</v>
      </c>
      <c r="F36" s="31">
        <v>0.1</v>
      </c>
      <c r="G36" s="31">
        <v>0.4</v>
      </c>
      <c r="H36" s="31">
        <v>0.2</v>
      </c>
      <c r="I36" s="31">
        <v>0.15</v>
      </c>
      <c r="J36" s="31">
        <v>0.1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0.05</v>
      </c>
    </row>
    <row r="38" spans="1:19" x14ac:dyDescent="0.2">
      <c r="A38" t="s">
        <v>14</v>
      </c>
      <c r="E38" s="34">
        <f>SUM(F38:R38)</f>
        <v>206611.02012694578</v>
      </c>
      <c r="F38" s="5">
        <f>+F34*F36</f>
        <v>20833.400681232837</v>
      </c>
      <c r="G38" s="5">
        <f t="shared" ref="G38:R38" si="6">+G34*G36</f>
        <v>83378.566176068925</v>
      </c>
      <c r="H38" s="5">
        <f t="shared" si="6"/>
        <v>41711.845393264783</v>
      </c>
      <c r="I38" s="5">
        <f t="shared" si="6"/>
        <v>31300.866425229477</v>
      </c>
      <c r="J38" s="5">
        <f t="shared" si="6"/>
        <v>20537.741468956279</v>
      </c>
      <c r="K38" s="5">
        <f t="shared" si="6"/>
        <v>0</v>
      </c>
      <c r="L38" s="5">
        <f t="shared" si="6"/>
        <v>0</v>
      </c>
      <c r="M38" s="5">
        <f t="shared" si="6"/>
        <v>0</v>
      </c>
      <c r="N38" s="5">
        <f t="shared" si="6"/>
        <v>0</v>
      </c>
      <c r="O38" s="5">
        <f t="shared" si="6"/>
        <v>0</v>
      </c>
      <c r="P38" s="5">
        <f t="shared" si="6"/>
        <v>0</v>
      </c>
      <c r="Q38" s="5">
        <f t="shared" si="6"/>
        <v>0</v>
      </c>
      <c r="R38" s="5">
        <f t="shared" si="6"/>
        <v>8848.5999821934802</v>
      </c>
    </row>
    <row r="39" spans="1:19" x14ac:dyDescent="0.2"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9" x14ac:dyDescent="0.2"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9" x14ac:dyDescent="0.2"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9" x14ac:dyDescent="0.2"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9" x14ac:dyDescent="0.2"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9" x14ac:dyDescent="0.2"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9" x14ac:dyDescent="0.2"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7" spans="1:19" x14ac:dyDescent="0.2">
      <c r="E47" s="2">
        <f t="shared" ref="E47:Q47" si="7">+E6</f>
        <v>36891</v>
      </c>
      <c r="F47" s="2">
        <f t="shared" si="7"/>
        <v>37210</v>
      </c>
      <c r="G47" s="2">
        <f t="shared" si="7"/>
        <v>37575</v>
      </c>
      <c r="H47" s="2">
        <f t="shared" si="7"/>
        <v>37940</v>
      </c>
      <c r="I47" s="2">
        <f t="shared" si="7"/>
        <v>38306</v>
      </c>
      <c r="J47" s="2">
        <f t="shared" si="7"/>
        <v>38671</v>
      </c>
      <c r="K47" s="2">
        <f t="shared" si="7"/>
        <v>39036</v>
      </c>
      <c r="L47" s="2">
        <f t="shared" si="7"/>
        <v>39401</v>
      </c>
      <c r="M47" s="2">
        <f t="shared" si="7"/>
        <v>39767</v>
      </c>
      <c r="N47" s="2">
        <f t="shared" si="7"/>
        <v>40132</v>
      </c>
      <c r="O47" s="2">
        <f t="shared" si="7"/>
        <v>40497</v>
      </c>
      <c r="P47" s="2">
        <f t="shared" si="7"/>
        <v>40862</v>
      </c>
      <c r="Q47" s="2">
        <f t="shared" si="7"/>
        <v>41228</v>
      </c>
    </row>
    <row r="48" spans="1:19" x14ac:dyDescent="0.2">
      <c r="A48" s="7" t="s">
        <v>5</v>
      </c>
      <c r="B48" s="8"/>
      <c r="C48" s="9"/>
      <c r="D48" s="10"/>
      <c r="E48" s="11">
        <v>0</v>
      </c>
      <c r="F48" s="11">
        <f t="shared" ref="F48:Q48" si="8">+F8</f>
        <v>17049.599999999999</v>
      </c>
      <c r="G48" s="11">
        <f t="shared" si="8"/>
        <v>17902.079999999998</v>
      </c>
      <c r="H48" s="11">
        <f t="shared" si="8"/>
        <v>18797.183999999997</v>
      </c>
      <c r="I48" s="11">
        <f t="shared" si="8"/>
        <v>19737.043199999996</v>
      </c>
      <c r="J48" s="11">
        <f t="shared" si="8"/>
        <v>20723.895359999999</v>
      </c>
      <c r="K48" s="11">
        <f t="shared" si="8"/>
        <v>21760.090128</v>
      </c>
      <c r="L48" s="11">
        <f t="shared" si="8"/>
        <v>22848.0946344</v>
      </c>
      <c r="M48" s="11">
        <f t="shared" si="8"/>
        <v>23990.499366120002</v>
      </c>
      <c r="N48" s="11">
        <f t="shared" si="8"/>
        <v>25190.024334426005</v>
      </c>
      <c r="O48" s="11">
        <f t="shared" si="8"/>
        <v>26449.525551147308</v>
      </c>
      <c r="P48" s="11">
        <f t="shared" si="8"/>
        <v>27772.001828704673</v>
      </c>
      <c r="Q48" s="12">
        <f t="shared" si="8"/>
        <v>29160.601920139907</v>
      </c>
      <c r="R48" s="5"/>
      <c r="S48" s="5"/>
    </row>
    <row r="49" spans="1:17" x14ac:dyDescent="0.2">
      <c r="A49" s="13"/>
      <c r="B49" s="14"/>
      <c r="C49" s="15"/>
      <c r="D49" s="16"/>
      <c r="E49" s="14"/>
      <c r="F49" s="17">
        <v>0</v>
      </c>
      <c r="G49" s="17">
        <f t="shared" ref="G49:Q49" si="9">+G8</f>
        <v>17902.079999999998</v>
      </c>
      <c r="H49" s="17">
        <f t="shared" si="9"/>
        <v>18797.183999999997</v>
      </c>
      <c r="I49" s="17">
        <f t="shared" si="9"/>
        <v>19737.043199999996</v>
      </c>
      <c r="J49" s="17">
        <f t="shared" si="9"/>
        <v>20723.895359999999</v>
      </c>
      <c r="K49" s="17">
        <f t="shared" si="9"/>
        <v>21760.090128</v>
      </c>
      <c r="L49" s="17">
        <f t="shared" si="9"/>
        <v>22848.0946344</v>
      </c>
      <c r="M49" s="17">
        <f t="shared" si="9"/>
        <v>23990.499366120002</v>
      </c>
      <c r="N49" s="17">
        <f t="shared" si="9"/>
        <v>25190.024334426005</v>
      </c>
      <c r="O49" s="17">
        <f t="shared" si="9"/>
        <v>26449.525551147308</v>
      </c>
      <c r="P49" s="17">
        <f t="shared" si="9"/>
        <v>27772.001828704673</v>
      </c>
      <c r="Q49" s="18">
        <f t="shared" si="9"/>
        <v>29160.601920139907</v>
      </c>
    </row>
    <row r="50" spans="1:17" x14ac:dyDescent="0.2">
      <c r="A50" s="13"/>
      <c r="B50" s="14"/>
      <c r="C50" s="15"/>
      <c r="D50" s="16"/>
      <c r="E50" s="14"/>
      <c r="F50" s="14"/>
      <c r="G50" s="17">
        <v>0</v>
      </c>
      <c r="H50" s="17">
        <f t="shared" ref="H50:Q50" si="10">+H8</f>
        <v>18797.183999999997</v>
      </c>
      <c r="I50" s="17">
        <f t="shared" si="10"/>
        <v>19737.043199999996</v>
      </c>
      <c r="J50" s="17">
        <f t="shared" si="10"/>
        <v>20723.895359999999</v>
      </c>
      <c r="K50" s="17">
        <f t="shared" si="10"/>
        <v>21760.090128</v>
      </c>
      <c r="L50" s="17">
        <f t="shared" si="10"/>
        <v>22848.0946344</v>
      </c>
      <c r="M50" s="17">
        <f t="shared" si="10"/>
        <v>23990.499366120002</v>
      </c>
      <c r="N50" s="17">
        <f t="shared" si="10"/>
        <v>25190.024334426005</v>
      </c>
      <c r="O50" s="17">
        <f t="shared" si="10"/>
        <v>26449.525551147308</v>
      </c>
      <c r="P50" s="17">
        <f t="shared" si="10"/>
        <v>27772.001828704673</v>
      </c>
      <c r="Q50" s="18">
        <f t="shared" si="10"/>
        <v>29160.601920139907</v>
      </c>
    </row>
    <row r="51" spans="1:17" x14ac:dyDescent="0.2">
      <c r="A51" s="13"/>
      <c r="B51" s="14"/>
      <c r="C51" s="15"/>
      <c r="D51" s="16"/>
      <c r="E51" s="14"/>
      <c r="F51" s="14"/>
      <c r="G51" s="14"/>
      <c r="H51" s="17">
        <v>0</v>
      </c>
      <c r="I51" s="17">
        <f t="shared" ref="I51:Q51" si="11">+I8</f>
        <v>19737.043199999996</v>
      </c>
      <c r="J51" s="17">
        <f t="shared" si="11"/>
        <v>20723.895359999999</v>
      </c>
      <c r="K51" s="17">
        <f t="shared" si="11"/>
        <v>21760.090128</v>
      </c>
      <c r="L51" s="17">
        <f t="shared" si="11"/>
        <v>22848.0946344</v>
      </c>
      <c r="M51" s="17">
        <f t="shared" si="11"/>
        <v>23990.499366120002</v>
      </c>
      <c r="N51" s="17">
        <f t="shared" si="11"/>
        <v>25190.024334426005</v>
      </c>
      <c r="O51" s="17">
        <f t="shared" si="11"/>
        <v>26449.525551147308</v>
      </c>
      <c r="P51" s="17">
        <f t="shared" si="11"/>
        <v>27772.001828704673</v>
      </c>
      <c r="Q51" s="18">
        <f t="shared" si="11"/>
        <v>29160.601920139907</v>
      </c>
    </row>
    <row r="52" spans="1:17" x14ac:dyDescent="0.2">
      <c r="A52" s="19"/>
      <c r="B52" s="17"/>
      <c r="C52" s="17"/>
      <c r="D52" s="17"/>
      <c r="E52" s="17"/>
      <c r="F52" s="17"/>
      <c r="G52" s="17"/>
      <c r="H52" s="17"/>
      <c r="I52" s="17">
        <v>0</v>
      </c>
      <c r="J52" s="17">
        <f t="shared" ref="J52:Q52" si="12">+J8</f>
        <v>20723.895359999999</v>
      </c>
      <c r="K52" s="17">
        <f t="shared" si="12"/>
        <v>21760.090128</v>
      </c>
      <c r="L52" s="17">
        <f t="shared" si="12"/>
        <v>22848.0946344</v>
      </c>
      <c r="M52" s="17">
        <f t="shared" si="12"/>
        <v>23990.499366120002</v>
      </c>
      <c r="N52" s="17">
        <f t="shared" si="12"/>
        <v>25190.024334426005</v>
      </c>
      <c r="O52" s="17">
        <f t="shared" si="12"/>
        <v>26449.525551147308</v>
      </c>
      <c r="P52" s="17">
        <f t="shared" si="12"/>
        <v>27772.001828704673</v>
      </c>
      <c r="Q52" s="18">
        <f t="shared" si="12"/>
        <v>29160.601920139907</v>
      </c>
    </row>
    <row r="53" spans="1:17" x14ac:dyDescent="0.2">
      <c r="A53" s="13"/>
      <c r="B53" s="14"/>
      <c r="C53" s="15"/>
      <c r="D53" s="16"/>
      <c r="E53" s="14"/>
      <c r="F53" s="14"/>
      <c r="G53" s="14"/>
      <c r="H53" s="14"/>
      <c r="I53" s="14"/>
      <c r="J53" s="17">
        <v>0</v>
      </c>
      <c r="K53" s="17">
        <f t="shared" ref="K53:Q53" si="13">+K8</f>
        <v>21760.090128</v>
      </c>
      <c r="L53" s="17">
        <f t="shared" si="13"/>
        <v>22848.0946344</v>
      </c>
      <c r="M53" s="17">
        <f t="shared" si="13"/>
        <v>23990.499366120002</v>
      </c>
      <c r="N53" s="17">
        <f t="shared" si="13"/>
        <v>25190.024334426005</v>
      </c>
      <c r="O53" s="17">
        <f t="shared" si="13"/>
        <v>26449.525551147308</v>
      </c>
      <c r="P53" s="17">
        <f t="shared" si="13"/>
        <v>27772.001828704673</v>
      </c>
      <c r="Q53" s="18">
        <f t="shared" si="13"/>
        <v>29160.601920139907</v>
      </c>
    </row>
    <row r="54" spans="1:17" x14ac:dyDescent="0.2">
      <c r="A54" s="13"/>
      <c r="B54" s="14"/>
      <c r="C54" s="15"/>
      <c r="D54" s="16"/>
      <c r="E54" s="14"/>
      <c r="F54" s="14"/>
      <c r="G54" s="14"/>
      <c r="H54" s="14"/>
      <c r="I54" s="14"/>
      <c r="J54" s="14"/>
      <c r="K54" s="17">
        <v>0</v>
      </c>
      <c r="L54" s="17">
        <f t="shared" ref="L54:Q54" si="14">+L$8</f>
        <v>22848.0946344</v>
      </c>
      <c r="M54" s="17">
        <f t="shared" si="14"/>
        <v>23990.499366120002</v>
      </c>
      <c r="N54" s="17">
        <f t="shared" si="14"/>
        <v>25190.024334426005</v>
      </c>
      <c r="O54" s="17">
        <f t="shared" si="14"/>
        <v>26449.525551147308</v>
      </c>
      <c r="P54" s="17">
        <f t="shared" si="14"/>
        <v>27772.001828704673</v>
      </c>
      <c r="Q54" s="18">
        <f t="shared" si="14"/>
        <v>29160.601920139907</v>
      </c>
    </row>
    <row r="55" spans="1:17" x14ac:dyDescent="0.2">
      <c r="A55" s="13"/>
      <c r="B55" s="14"/>
      <c r="C55" s="15"/>
      <c r="D55" s="16"/>
      <c r="E55" s="14"/>
      <c r="F55" s="14"/>
      <c r="G55" s="14"/>
      <c r="H55" s="14"/>
      <c r="I55" s="14"/>
      <c r="J55" s="14"/>
      <c r="K55" s="14"/>
      <c r="L55" s="17">
        <v>0</v>
      </c>
      <c r="M55" s="17">
        <f>+M$8</f>
        <v>23990.499366120002</v>
      </c>
      <c r="N55" s="17">
        <f>+N$8</f>
        <v>25190.024334426005</v>
      </c>
      <c r="O55" s="17">
        <f>+O$8</f>
        <v>26449.525551147308</v>
      </c>
      <c r="P55" s="17">
        <f>+P$8</f>
        <v>27772.001828704673</v>
      </c>
      <c r="Q55" s="18">
        <f>+Q$8</f>
        <v>29160.601920139907</v>
      </c>
    </row>
    <row r="56" spans="1:17" x14ac:dyDescent="0.2">
      <c r="A56" s="13"/>
      <c r="B56" s="14"/>
      <c r="C56" s="15"/>
      <c r="D56" s="16"/>
      <c r="E56" s="14"/>
      <c r="F56" s="14"/>
      <c r="G56" s="14"/>
      <c r="H56" s="14"/>
      <c r="I56" s="14"/>
      <c r="J56" s="14"/>
      <c r="K56" s="14"/>
      <c r="L56" s="14"/>
      <c r="M56" s="17">
        <v>0</v>
      </c>
      <c r="N56" s="17">
        <f>+N$8</f>
        <v>25190.024334426005</v>
      </c>
      <c r="O56" s="17">
        <f>+O$8</f>
        <v>26449.525551147308</v>
      </c>
      <c r="P56" s="17">
        <f>+P$8</f>
        <v>27772.001828704673</v>
      </c>
      <c r="Q56" s="18">
        <f>+Q$8</f>
        <v>29160.601920139907</v>
      </c>
    </row>
    <row r="57" spans="1:17" x14ac:dyDescent="0.2">
      <c r="A57" s="13"/>
      <c r="B57" s="14"/>
      <c r="C57" s="15"/>
      <c r="D57" s="16"/>
      <c r="E57" s="14"/>
      <c r="F57" s="14"/>
      <c r="G57" s="14"/>
      <c r="H57" s="14"/>
      <c r="I57" s="14"/>
      <c r="J57" s="14"/>
      <c r="K57" s="14"/>
      <c r="L57" s="14"/>
      <c r="M57" s="14"/>
      <c r="N57" s="17">
        <v>0</v>
      </c>
      <c r="O57" s="17">
        <f>+O$8</f>
        <v>26449.525551147308</v>
      </c>
      <c r="P57" s="17">
        <f>+P$8</f>
        <v>27772.001828704673</v>
      </c>
      <c r="Q57" s="18">
        <f>+Q$8</f>
        <v>29160.601920139907</v>
      </c>
    </row>
    <row r="58" spans="1:17" x14ac:dyDescent="0.2">
      <c r="A58" s="13"/>
      <c r="B58" s="14"/>
      <c r="C58" s="15"/>
      <c r="D58" s="16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7">
        <v>0</v>
      </c>
      <c r="P58" s="17">
        <f>+P$8</f>
        <v>27772.001828704673</v>
      </c>
      <c r="Q58" s="18">
        <f>+Q$8</f>
        <v>29160.601920139907</v>
      </c>
    </row>
    <row r="59" spans="1:17" x14ac:dyDescent="0.2">
      <c r="A59" s="20"/>
      <c r="B59" s="21"/>
      <c r="C59" s="22"/>
      <c r="D59" s="23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4">
        <v>0</v>
      </c>
      <c r="Q59" s="25">
        <f>+Q8</f>
        <v>29160.601920139907</v>
      </c>
    </row>
    <row r="60" spans="1:17" x14ac:dyDescent="0.2">
      <c r="C60" s="4"/>
      <c r="D60" s="1"/>
      <c r="P60" s="5"/>
      <c r="Q60" s="5"/>
    </row>
    <row r="62" spans="1:17" x14ac:dyDescent="0.2">
      <c r="B62" t="s">
        <v>3</v>
      </c>
      <c r="C62" s="4"/>
      <c r="D62" s="1"/>
    </row>
    <row r="63" spans="1:17" x14ac:dyDescent="0.2">
      <c r="B63" t="s">
        <v>4</v>
      </c>
      <c r="C63" s="4"/>
      <c r="D63" s="1"/>
      <c r="E63" s="1">
        <f>XNPV($D$12,E$48:Q$48,E$6:Q$6)</f>
        <v>162288.10510606432</v>
      </c>
      <c r="F63" s="1">
        <f>XNPV($D$12,F$49:Q$49,F$6:Q$6)</f>
        <v>156880.89589230108</v>
      </c>
      <c r="G63" s="1">
        <f>XNPV($D$12,G$50:Q$50,G$6:Q$6)</f>
        <v>151921.48980341593</v>
      </c>
      <c r="H63" s="1">
        <f>XNPV($D$12,H$51:Q$51,H$6:Q$6)</f>
        <v>145657.82871219775</v>
      </c>
      <c r="I63" s="1">
        <f>XNPV($D$12,I$52:Q$52,I$6:Q$6)</f>
        <v>137971.80494123371</v>
      </c>
      <c r="J63" s="1">
        <f>XNPV($D$12,J$53:Q$53,J$6:Q$6)</f>
        <v>128630.58348888549</v>
      </c>
      <c r="K63" s="1">
        <f>XNPV($D$12,K$54:Q$54,K$6:Q$6)</f>
        <v>117482.51649871856</v>
      </c>
      <c r="L63" s="1">
        <f>XNPV($D$12,L$55:Q$55,L$6:Q$6)</f>
        <v>104326.72947546282</v>
      </c>
      <c r="M63" s="1">
        <f>XNPV($D$12,M$56:Q$56,M$6:Q$6)</f>
        <v>88967.715660049085</v>
      </c>
      <c r="N63" s="1">
        <f>XNPV($D$12,N$57:Q$57,N$6:Q$6)</f>
        <v>71117.527867577126</v>
      </c>
      <c r="O63" s="1">
        <f>XNPV($D$12,O$58:Q$58,O$6:Q$6)</f>
        <v>50535.198365504926</v>
      </c>
      <c r="P63" s="1">
        <f>XNPV($D$12,P$59:Q$59,P$6:Q$6)</f>
        <v>26932.350401954413</v>
      </c>
      <c r="Q63" s="1">
        <v>0</v>
      </c>
    </row>
  </sheetData>
  <pageMargins left="0.75" right="0.75" top="0.5" bottom="0.5" header="0.25" footer="0.25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alford</dc:creator>
  <cp:lastModifiedBy>Felienne</cp:lastModifiedBy>
  <cp:lastPrinted>2000-09-25T19:53:09Z</cp:lastPrinted>
  <dcterms:created xsi:type="dcterms:W3CDTF">2000-09-07T14:38:09Z</dcterms:created>
  <dcterms:modified xsi:type="dcterms:W3CDTF">2014-09-03T14:52:09Z</dcterms:modified>
</cp:coreProperties>
</file>