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0" windowWidth="13785" windowHeight="8760" firstSheet="1" activeTab="1"/>
  </bookViews>
  <sheets>
    <sheet name="Teams" sheetId="1" state="hidden" r:id="rId1"/>
    <sheet name="Men 2001 NCAA Bracket" sheetId="2" r:id="rId2"/>
  </sheets>
  <definedNames>
    <definedName name="choice">'Men 2001 NCAA Bracket'!$H$6</definedName>
    <definedName name="Choices">Teams!$K$2:$K$3</definedName>
    <definedName name="CopyRange">Teams!$G$1:$G$67</definedName>
    <definedName name="FinalFourRange">Teams!$A$69:$D$72</definedName>
    <definedName name="FinalsScore">'Men 2001 NCAA Bracket'!$H$13</definedName>
    <definedName name="FinalsWinner">'Men 2001 NCAA Bracket'!$H$11</definedName>
    <definedName name="GameNumber">Teams!$E:$E</definedName>
    <definedName name="HTML1_1" hidden="1">"'[NCAA Tourney 1997]NCAA Women Brk 1997'!$A$1:$O$64"</definedName>
    <definedName name="HTML1_10" hidden="1">"jpnevin@gsi-net.com"</definedName>
    <definedName name="HTML1_11" hidden="1">1</definedName>
    <definedName name="HTML1_12" hidden="1">"Mongo Drive:Web Pages:WomensBracket.html"</definedName>
    <definedName name="HTML1_2" hidden="1">1</definedName>
    <definedName name="HTML1_3" hidden="1">"NCAA Tourney 1997"</definedName>
    <definedName name="HTML1_4" hidden="1">"Women Bracket"</definedName>
    <definedName name="HTML1_5" hidden="1">"Prior to First Round"</definedName>
    <definedName name="HTML1_6" hidden="1">1</definedName>
    <definedName name="HTML1_7" hidden="1">1</definedName>
    <definedName name="HTML1_8" hidden="1">"3/10/97"</definedName>
    <definedName name="HTML1_9" hidden="1">"J. Peter Nevin"</definedName>
    <definedName name="HTML10_1" hidden="1">"'[NCAA Tourney 1997.web]NCAA Mens Pool 1997'!$A$2:$J$10"</definedName>
    <definedName name="HTML10_10" hidden="1">"jpnevin@gsi-net.com"</definedName>
    <definedName name="HTML10_11" hidden="1">1</definedName>
    <definedName name="HTML10_12" hidden="1">"Mongo Drive:Web Pages:Men.HTML"</definedName>
    <definedName name="HTML10_2" hidden="1">1</definedName>
    <definedName name="HTML10_3" hidden="1">"NCAA Tourney 1997"</definedName>
    <definedName name="HTML10_4" hidden="1">"Men's Pool Standings"</definedName>
    <definedName name="HTML10_5" hidden="1">"Prior to First Round"</definedName>
    <definedName name="HTML10_6" hidden="1">1</definedName>
    <definedName name="HTML10_7" hidden="1">1</definedName>
    <definedName name="HTML10_8" hidden="1">"3/13/97 9:00am"</definedName>
    <definedName name="HTML10_9" hidden="1">"J. Peter Nevin"</definedName>
    <definedName name="HTML11_1" hidden="1">"'[NCAA Tourney 1997.web]NCAA Mens Pool 1997'!$A$2:$J$12"</definedName>
    <definedName name="HTML11_10" hidden="1">"jpnevin@gsi-net.com"</definedName>
    <definedName name="HTML11_11" hidden="1">1</definedName>
    <definedName name="HTML11_12" hidden="1">"Mongo Drive:Web Pages:Men.html"</definedName>
    <definedName name="HTML11_2" hidden="1">1</definedName>
    <definedName name="HTML11_3" hidden="1">"NCAA Tourney 1997"</definedName>
    <definedName name="HTML11_4" hidden="1">"Men's Standings"</definedName>
    <definedName name="HTML11_5" hidden="1">"Prior to First Round"</definedName>
    <definedName name="HTML11_6" hidden="1">1</definedName>
    <definedName name="HTML11_7" hidden="1">1</definedName>
    <definedName name="HTML11_8" hidden="1">"3/13/97 9:30 am"</definedName>
    <definedName name="HTML11_9" hidden="1">"J. Peter Nevin"</definedName>
    <definedName name="HTML12_1" hidden="1">"'[NCAA Tourney 1997.web]NCAA Womens Pool 1997'!$A$2:$J$10"</definedName>
    <definedName name="HTML12_10" hidden="1">"jpnevin@gsi-net.com"</definedName>
    <definedName name="HTML12_11" hidden="1">1</definedName>
    <definedName name="HTML12_12" hidden="1">"Mongo Drive:Web Pages:Women.html"</definedName>
    <definedName name="HTML12_2" hidden="1">1</definedName>
    <definedName name="HTML12_3" hidden="1">"NCAA Tourney 1997"</definedName>
    <definedName name="HTML12_4" hidden="1">"Women's Standings"</definedName>
    <definedName name="HTML12_5" hidden="1">"Prior to First Round"</definedName>
    <definedName name="HTML12_6" hidden="1">1</definedName>
    <definedName name="HTML12_7" hidden="1">1</definedName>
    <definedName name="HTML12_8" hidden="1">"3/13/97 10:00 am"</definedName>
    <definedName name="HTML12_9" hidden="1">"J. Peter Nevin"</definedName>
    <definedName name="HTML13_1" hidden="1">"'[NCAA Tourney 1997.web]NCAA Mens Pool 1997'!$A$2:$J$17"</definedName>
    <definedName name="HTML13_10" hidden="1">"jpnevin@gsi-net.com"</definedName>
    <definedName name="HTML13_11" hidden="1">1</definedName>
    <definedName name="HTML13_12" hidden="1">"Mongo Drive:Web Pages:Men.html"</definedName>
    <definedName name="HTML13_2" hidden="1">1</definedName>
    <definedName name="HTML13_3" hidden="1">"NCAA Tourney 1997"</definedName>
    <definedName name="HTML13_4" hidden="1">"Men's Standings"</definedName>
    <definedName name="HTML13_5" hidden="1">"Prior to First Round"</definedName>
    <definedName name="HTML13_6" hidden="1">1</definedName>
    <definedName name="HTML13_7" hidden="1">1</definedName>
    <definedName name="HTML13_8" hidden="1">"3/13/97 10:00 am"</definedName>
    <definedName name="HTML13_9" hidden="1">"J. Peter Nevin"</definedName>
    <definedName name="HTML14_1" hidden="1">"'[NCAA Tourney 1997.web]Men''s Standings'!$A$2:$J$18"</definedName>
    <definedName name="HTML14_10" hidden="1">"jpnevin@gsi-net.com"</definedName>
    <definedName name="HTML14_11" hidden="1">1</definedName>
    <definedName name="HTML14_12" hidden="1">"Mongo Drive:Web Pages:Men.html"</definedName>
    <definedName name="HTML14_2" hidden="1">1</definedName>
    <definedName name="HTML14_3" hidden="1">"NCAA Tourney 1997"</definedName>
    <definedName name="HTML14_4" hidden="1">"Men's Standings"</definedName>
    <definedName name="HTML14_5" hidden="1">"Prior to First Round"</definedName>
    <definedName name="HTML14_6" hidden="1">1</definedName>
    <definedName name="HTML14_7" hidden="1">1</definedName>
    <definedName name="HTML14_8" hidden="1">"3/13/97 10;40 am"</definedName>
    <definedName name="HTML14_9" hidden="1">"J. Peter Nevin"</definedName>
    <definedName name="HTML15_1" hidden="1">"'[NCAA Tourney 1997.web]Men''s Standings'!$A$2:$J$26"</definedName>
    <definedName name="HTML15_10" hidden="1">"jpnevin@gsi-net.com"</definedName>
    <definedName name="HTML15_11" hidden="1">1</definedName>
    <definedName name="HTML15_12" hidden="1">"Mongo Drive:Web Pages:Men.html"</definedName>
    <definedName name="HTML15_2" hidden="1">1</definedName>
    <definedName name="HTML15_3" hidden="1">"NCAA Tourney 1997"</definedName>
    <definedName name="HTML15_4" hidden="1">"Men's Standings"</definedName>
    <definedName name="HTML15_5" hidden="1">"Prior to First Round"</definedName>
    <definedName name="HTML15_6" hidden="1">1</definedName>
    <definedName name="HTML15_7" hidden="1">1</definedName>
    <definedName name="HTML15_8" hidden="1">"3/13/97 11:55 am"</definedName>
    <definedName name="HTML15_9" hidden="1">"J. Peter Nevin"</definedName>
    <definedName name="HTML16_1" hidden="1">"'[NCAA Tourney 1997.web]Women''s Standings'!$A$2:$J$13"</definedName>
    <definedName name="HTML16_10" hidden="1">"jpnevin@gsi-net.com"</definedName>
    <definedName name="HTML16_11" hidden="1">1</definedName>
    <definedName name="HTML16_12" hidden="1">"Mongo Drive:Web Pages:Women.html"</definedName>
    <definedName name="HTML16_2" hidden="1">1</definedName>
    <definedName name="HTML16_3" hidden="1">"NCAA Tourney 1997"</definedName>
    <definedName name="HTML16_4" hidden="1">"Women's Standings"</definedName>
    <definedName name="HTML16_5" hidden="1">"Prior to First Round"</definedName>
    <definedName name="HTML16_6" hidden="1">1</definedName>
    <definedName name="HTML16_7" hidden="1">1</definedName>
    <definedName name="HTML16_8" hidden="1">"3/13/97 11:55 am"</definedName>
    <definedName name="HTML16_9" hidden="1">"J. Peter Nevin"</definedName>
    <definedName name="HTML17_1" hidden="1">"'[NCAA Tourney 1997.web]Women''s Standings'!$A$2:$J$14"</definedName>
    <definedName name="HTML17_10" hidden="1">"jpnevin@gsi-net.com"</definedName>
    <definedName name="HTML17_11" hidden="1">1</definedName>
    <definedName name="HTML17_12" hidden="1">"Mongo Drive:Web Pages:Women.html"</definedName>
    <definedName name="HTML17_2" hidden="1">1</definedName>
    <definedName name="HTML17_3" hidden="1">"NCAA Tourney 1997"</definedName>
    <definedName name="HTML17_4" hidden="1">"Women's Standings"</definedName>
    <definedName name="HTML17_5" hidden="1">"Prior to First Round"</definedName>
    <definedName name="HTML17_6" hidden="1">1</definedName>
    <definedName name="HTML17_7" hidden="1">1</definedName>
    <definedName name="HTML17_8" hidden="1">"3/13/97 12:30 pm"</definedName>
    <definedName name="HTML17_9" hidden="1">"J. Peter Nevin"</definedName>
    <definedName name="HTML18_1" hidden="1">"'[NCAA Tourney 1997.web]Men''s Standings'!$A$2:$J$27"</definedName>
    <definedName name="HTML18_10" hidden="1">"jpnevin@gsi-net.com"</definedName>
    <definedName name="HTML18_11" hidden="1">1</definedName>
    <definedName name="HTML18_12" hidden="1">"Mongo Drive:Web Pages:Men.html"</definedName>
    <definedName name="HTML18_2" hidden="1">1</definedName>
    <definedName name="HTML18_3" hidden="1">"NCAA Tourney 1997"</definedName>
    <definedName name="HTML18_4" hidden="1">"Men's Standings"</definedName>
    <definedName name="HTML18_5" hidden="1">"Prior to First Round"</definedName>
    <definedName name="HTML18_6" hidden="1">1</definedName>
    <definedName name="HTML18_7" hidden="1">1</definedName>
    <definedName name="HTML18_8" hidden="1">"3/13/97 12:30 pm"</definedName>
    <definedName name="HTML18_9" hidden="1">"J. Peter Nevin"</definedName>
    <definedName name="HTML19_1" hidden="1">"'[NCAA Tourney 1997.web]Men''s Bracket'!$A$1:$O$48"</definedName>
    <definedName name="HTML19_10" hidden="1">""</definedName>
    <definedName name="HTML19_11" hidden="1">1</definedName>
    <definedName name="HTML19_12" hidden="1">"Mongo Drive:Web Pages:MensBracket.html"</definedName>
    <definedName name="HTML19_2" hidden="1">1</definedName>
    <definedName name="HTML19_3" hidden="1">"NCAA Tourney 1997"</definedName>
    <definedName name="HTML19_4" hidden="1">"Men's Bracket"</definedName>
    <definedName name="HTML19_5" hidden="1">"First Round - 3 games"</definedName>
    <definedName name="HTML19_6" hidden="1">1</definedName>
    <definedName name="HTML19_7" hidden="1">1</definedName>
    <definedName name="HTML19_8" hidden="1">"3/13/97 2:45 pm"</definedName>
    <definedName name="HTML19_9" hidden="1">"J. Peter Nevin"</definedName>
    <definedName name="HTML2_1" hidden="1">"'[NCAA Tourney 1997.web]NCAA Women Brk 1997'!$A$1:$O$64"</definedName>
    <definedName name="HTML2_10" hidden="1">"jpnevin@gsi-net.com"</definedName>
    <definedName name="HTML2_11" hidden="1">1</definedName>
    <definedName name="HTML2_12" hidden="1">"Mongo Drive:Web Pages:WomensBracket.html"</definedName>
    <definedName name="HTML2_2" hidden="1">1</definedName>
    <definedName name="HTML2_3" hidden="1">"NCAA Tourney 1997"</definedName>
    <definedName name="HTML2_4" hidden="1">"Women's Bracket"</definedName>
    <definedName name="HTML2_5" hidden="1">"Prior to First Round"</definedName>
    <definedName name="HTML2_6" hidden="1">1</definedName>
    <definedName name="HTML2_7" hidden="1">1</definedName>
    <definedName name="HTML2_8" hidden="1">"3/12/97 1:45 pm"</definedName>
    <definedName name="HTML2_9" hidden="1">"J. Peter Nevin"</definedName>
    <definedName name="HTML20_1" hidden="1">"'[NCAA Tourney 1997.web]Men''s Standings'!$A$2:$N$28"</definedName>
    <definedName name="HTML20_10" hidden="1">""</definedName>
    <definedName name="HTML20_11" hidden="1">1</definedName>
    <definedName name="HTML20_12" hidden="1">"Mongo Drive:Web Pages:Men.html"</definedName>
    <definedName name="HTML20_2" hidden="1">1</definedName>
    <definedName name="HTML20_3" hidden="1">"NCAA Tourney 1997"</definedName>
    <definedName name="HTML20_4" hidden="1">"Men's Standings"</definedName>
    <definedName name="HTML20_5" hidden="1">"First Round - 7 games"</definedName>
    <definedName name="HTML20_6" hidden="1">1</definedName>
    <definedName name="HTML20_7" hidden="1">1</definedName>
    <definedName name="HTML20_8" hidden="1">"3/13/97 4:30 pm"</definedName>
    <definedName name="HTML20_9" hidden="1">"J. Peter Nevin"</definedName>
    <definedName name="HTML21_1" hidden="1">"'[NCAA Tourney 1997.web]Men''s Bracket'!$A$1:$O$45"</definedName>
    <definedName name="HTML21_10" hidden="1">""</definedName>
    <definedName name="HTML21_11" hidden="1">1</definedName>
    <definedName name="HTML21_12" hidden="1">"Mongo Drive:Web Pages:MensBracket.html"</definedName>
    <definedName name="HTML21_2" hidden="1">1</definedName>
    <definedName name="HTML21_3" hidden="1">"NCAA Tourney 1997"</definedName>
    <definedName name="HTML21_4" hidden="1">"Men's Bracket"</definedName>
    <definedName name="HTML21_5" hidden="1">"First Round - 7 games"</definedName>
    <definedName name="HTML21_6" hidden="1">1</definedName>
    <definedName name="HTML21_7" hidden="1">1</definedName>
    <definedName name="HTML21_8" hidden="1">"3/13/97 4:30 pm"</definedName>
    <definedName name="HTML21_9" hidden="1">"J. Peter Nevin"</definedName>
    <definedName name="HTML22_1" hidden="1">"'[NCAA Tourney 1997.web]Men''s Bracket'!$A$1:$O$40"</definedName>
    <definedName name="HTML22_10" hidden="1">""</definedName>
    <definedName name="HTML22_11" hidden="1">1</definedName>
    <definedName name="HTML22_12" hidden="1">"Mongo Drive:Web Pages:MensBracket.html"</definedName>
    <definedName name="HTML22_2" hidden="1">1</definedName>
    <definedName name="HTML22_3" hidden="1">"NCAA Tourney 1997"</definedName>
    <definedName name="HTML22_4" hidden="1">"Men's Bracket"</definedName>
    <definedName name="HTML22_5" hidden="1">"First Round - 23 games"</definedName>
    <definedName name="HTML22_6" hidden="1">1</definedName>
    <definedName name="HTML22_7" hidden="1">1</definedName>
    <definedName name="HTML22_8" hidden="1">"3/14/97 5:40 pm"</definedName>
    <definedName name="HTML22_9" hidden="1">"J. Peter Nevin"</definedName>
    <definedName name="HTML23_1" hidden="1">"'[NCAA Tourney 1997.web]Men''s Standings'!$A$2:$AB$28"</definedName>
    <definedName name="HTML23_10" hidden="1">""</definedName>
    <definedName name="HTML23_11" hidden="1">1</definedName>
    <definedName name="HTML23_12" hidden="1">"Mongo Drive:Internet published:Men.html"</definedName>
    <definedName name="HTML23_2" hidden="1">1</definedName>
    <definedName name="HTML23_3" hidden="1">"NCAA Tourney 1997"</definedName>
    <definedName name="HTML23_4" hidden="1">"Men's Standings"</definedName>
    <definedName name="HTML23_5" hidden="1">"Final"</definedName>
    <definedName name="HTML23_6" hidden="1">1</definedName>
    <definedName name="HTML23_7" hidden="1">1</definedName>
    <definedName name="HTML23_8" hidden="1">"4/1/97 9:45 am"</definedName>
    <definedName name="HTML23_9" hidden="1">"J. Peter Nevin"</definedName>
    <definedName name="HTML24_1" hidden="1">"'[NCAA Tourney 1997.web]Women''s Bracket'!$A$1:$O$40"</definedName>
    <definedName name="HTML24_10" hidden="1">""</definedName>
    <definedName name="HTML24_11" hidden="1">1</definedName>
    <definedName name="HTML24_12" hidden="1">"Mongo Drive:Web Pages:WomensBracket.html"</definedName>
    <definedName name="HTML24_2" hidden="1">1</definedName>
    <definedName name="HTML24_3" hidden="1">"NCAA Tourney 1997"</definedName>
    <definedName name="HTML24_4" hidden="1">"Women's Bracket"</definedName>
    <definedName name="HTML24_5" hidden="1">"Second Round"</definedName>
    <definedName name="HTML24_6" hidden="1">1</definedName>
    <definedName name="HTML24_7" hidden="1">1</definedName>
    <definedName name="HTML24_8" hidden="1">"3/18/97 10:00 am"</definedName>
    <definedName name="HTML24_9" hidden="1">"J. Peter Nevin"</definedName>
    <definedName name="HTML25_1" hidden="1">"'[NCAA Tourney 1997.web]Women''s Standings'!$A$2:$R$14"</definedName>
    <definedName name="HTML25_10" hidden="1">""</definedName>
    <definedName name="HTML25_11" hidden="1">1</definedName>
    <definedName name="HTML25_12" hidden="1">"Mongo Drive:Web Pages:Women.html"</definedName>
    <definedName name="HTML25_2" hidden="1">1</definedName>
    <definedName name="HTML25_3" hidden="1">"NCAA Tourney 1997"</definedName>
    <definedName name="HTML25_4" hidden="1">"Women's Standings"</definedName>
    <definedName name="HTML25_5" hidden="1">"First Three Days"</definedName>
    <definedName name="HTML25_6" hidden="1">1</definedName>
    <definedName name="HTML25_7" hidden="1">1</definedName>
    <definedName name="HTML25_8" hidden="1">"3/17/97 9:05 am"</definedName>
    <definedName name="HTML25_9" hidden="1">"J. Peter Nevin"</definedName>
    <definedName name="HTML26_1" hidden="1">"'[NCAA Tourney 1997.web]Men''s Bracket'!$A$1:$O$36"</definedName>
    <definedName name="HTML26_10" hidden="1">""</definedName>
    <definedName name="HTML26_11" hidden="1">1</definedName>
    <definedName name="HTML26_12" hidden="1">"Mongo Drive:Internet published:MensBracket.html"</definedName>
    <definedName name="HTML26_2" hidden="1">1</definedName>
    <definedName name="HTML26_3" hidden="1">"NCAA Tourney 1997"</definedName>
    <definedName name="HTML26_4" hidden="1">"Men's Bracket"</definedName>
    <definedName name="HTML26_5" hidden="1">"Final"</definedName>
    <definedName name="HTML26_6" hidden="1">1</definedName>
    <definedName name="HTML26_7" hidden="1">1</definedName>
    <definedName name="HTML26_8" hidden="1">"4/1/97 9:45 am"</definedName>
    <definedName name="HTML26_9" hidden="1">"J. Peter Nevin"</definedName>
    <definedName name="HTML27_1" hidden="1">"'[NCAA Tourney 1997.web]Women''s Standings'!$A$2:$Z$14"</definedName>
    <definedName name="HTML27_10" hidden="1">""</definedName>
    <definedName name="HTML27_11" hidden="1">1</definedName>
    <definedName name="HTML27_12" hidden="1">"Mongo Drive:Web Pages:Women.html"</definedName>
    <definedName name="HTML27_2" hidden="1">1</definedName>
    <definedName name="HTML27_3" hidden="1">"NCAA Tourney 1997"</definedName>
    <definedName name="HTML27_4" hidden="1">"Women's Standings"</definedName>
    <definedName name="HTML27_5" hidden="1">"Second Round"</definedName>
    <definedName name="HTML27_6" hidden="1">1</definedName>
    <definedName name="HTML27_7" hidden="1">1</definedName>
    <definedName name="HTML27_8" hidden="1">"3/18/97 10:00 am"</definedName>
    <definedName name="HTML27_9" hidden="1">"J. Peter Nevin"</definedName>
    <definedName name="HTML28_1" hidden="1">"'[NCAA Tourney 1997.web]Women''s Bracket'!$A$1:$O$36"</definedName>
    <definedName name="HTML28_10" hidden="1">""</definedName>
    <definedName name="HTML28_11" hidden="1">1</definedName>
    <definedName name="HTML28_12" hidden="1">"Mongo Drive:Internet published:WomensBracket.html"</definedName>
    <definedName name="HTML28_2" hidden="1">1</definedName>
    <definedName name="HTML28_3" hidden="1">"NCAA Tourney 1997"</definedName>
    <definedName name="HTML28_4" hidden="1">"Women's Bracket"</definedName>
    <definedName name="HTML28_5" hidden="1">"Final"</definedName>
    <definedName name="HTML28_6" hidden="1">1</definedName>
    <definedName name="HTML28_7" hidden="1">1</definedName>
    <definedName name="HTML28_8" hidden="1">"4/1/97 9:45 am"</definedName>
    <definedName name="HTML28_9" hidden="1">"J. Peter Nevin"</definedName>
    <definedName name="HTML29_1" hidden="1">"'[NCAA Tourney 1997.web]Women''s Standings'!$A$2:$AC$14"</definedName>
    <definedName name="HTML29_10" hidden="1">""</definedName>
    <definedName name="HTML29_11" hidden="1">1</definedName>
    <definedName name="HTML29_12" hidden="1">"Mongo Drive:Internet published:Women.html"</definedName>
    <definedName name="HTML29_2" hidden="1">1</definedName>
    <definedName name="HTML29_3" hidden="1">"NCAA Tourney 1997"</definedName>
    <definedName name="HTML29_4" hidden="1">"Women's Standings"</definedName>
    <definedName name="HTML29_5" hidden="1">"Final"</definedName>
    <definedName name="HTML29_6" hidden="1">1</definedName>
    <definedName name="HTML29_7" hidden="1">1</definedName>
    <definedName name="HTML29_8" hidden="1">"4/1/97 9:45 am"</definedName>
    <definedName name="HTML29_9" hidden="1">"J. Peter Nevin"</definedName>
    <definedName name="HTML3_1" hidden="1">"'[NCAA Tourney 1997.web]NCAA Men Brk 1997'!$A$1:$O$64"</definedName>
    <definedName name="HTML3_10" hidden="1">"jpnevin@gsi-net.com"</definedName>
    <definedName name="HTML3_11" hidden="1">1</definedName>
    <definedName name="HTML3_12" hidden="1">"Mongo Drive:Web Pages:MensBracket.html"</definedName>
    <definedName name="HTML3_2" hidden="1">1</definedName>
    <definedName name="HTML3_3" hidden="1">"NCAA Tourney 1997"</definedName>
    <definedName name="HTML3_4" hidden="1">"Men's Bracket"</definedName>
    <definedName name="HTML3_5" hidden="1">"Prior to First Round"</definedName>
    <definedName name="HTML3_6" hidden="1">1</definedName>
    <definedName name="HTML3_7" hidden="1">1</definedName>
    <definedName name="HTML3_8" hidden="1">"3/12/97"</definedName>
    <definedName name="HTML3_9" hidden="1">"J. Peter Nevin"</definedName>
    <definedName name="HTML30_1" hidden="1">"'[Men''s NCAA1998.xls]For Publishing'!$A$1:$Q$68"</definedName>
    <definedName name="HTML30_10" hidden="1">"jpnevin@rice.edu"</definedName>
    <definedName name="HTML30_11" hidden="1">-4146</definedName>
    <definedName name="HTML30_12" hidden="1">"The Big One:Desktop Folder:MensBracket.html"</definedName>
    <definedName name="HTML30_2" hidden="1">1</definedName>
    <definedName name="HTML30_3" hidden="1">"Men's NCAA 1998 Bracket"</definedName>
    <definedName name="HTML30_4" hidden="1">""</definedName>
    <definedName name="HTML30_5" hidden="1">""</definedName>
    <definedName name="HTML30_6" hidden="1">1</definedName>
    <definedName name="HTML30_7" hidden="1">1</definedName>
    <definedName name="HTML30_8" hidden="1">"3/9/98"</definedName>
    <definedName name="HTML30_9" hidden="1">"J. Peter Nevin"</definedName>
    <definedName name="HTML31_1" hidden="1">"'[Men''s NCAA1998.xls]For Publishing'!$A$1:$O$68"</definedName>
    <definedName name="HTML31_10" hidden="1">"jpnevin@rice.edu"</definedName>
    <definedName name="HTML31_11" hidden="1">1</definedName>
    <definedName name="HTML31_12" hidden="1">"Zip 100:1998:MensBracket.HTML"</definedName>
    <definedName name="HTML31_2" hidden="1">1</definedName>
    <definedName name="HTML31_3" hidden="1">"Men's NCAA 1998 Bracket"</definedName>
    <definedName name="HTML31_4" hidden="1">""</definedName>
    <definedName name="HTML31_5" hidden="1">"Finals"</definedName>
    <definedName name="HTML31_6" hidden="1">1</definedName>
    <definedName name="HTML31_7" hidden="1">1</definedName>
    <definedName name="HTML31_8" hidden="1">"3/30/98 11:00 pm"</definedName>
    <definedName name="HTML31_9" hidden="1">"J. Peter Nevin"</definedName>
    <definedName name="HTML32_1" hidden="1">"'[Men''s NCAA1998.xls]Results&amp;Standings'!$A$2:$AB$10"</definedName>
    <definedName name="HTML32_10" hidden="1">"jpnevin@rice.edu"</definedName>
    <definedName name="HTML32_11" hidden="1">1</definedName>
    <definedName name="HTML32_12" hidden="1">"The Big One:•JPN-Make like a tree:March Madness:1998:Men.html"</definedName>
    <definedName name="HTML32_2" hidden="1">1</definedName>
    <definedName name="HTML32_3" hidden="1">"Men's NCAA Standings 1998"</definedName>
    <definedName name="HTML32_4" hidden="1">"Results &amp; Standings"</definedName>
    <definedName name="HTML32_5" hidden="1">""</definedName>
    <definedName name="HTML32_6" hidden="1">1</definedName>
    <definedName name="HTML32_7" hidden="1">1</definedName>
    <definedName name="HTML32_8" hidden="1">"3/10/98 11:00 am"</definedName>
    <definedName name="HTML32_9" hidden="1">"J. Peter Nevin"</definedName>
    <definedName name="HTML33_1" hidden="1">"'[Men''s NCAA1998.xls]Results&amp;Standings'!$A$2:$AB$13"</definedName>
    <definedName name="HTML33_10" hidden="1">"jpnevin@rice.edu"</definedName>
    <definedName name="HTML33_11" hidden="1">1</definedName>
    <definedName name="HTML33_12" hidden="1">"A1-System,Applications:Web Folder:JPN:Men.html"</definedName>
    <definedName name="HTML33_2" hidden="1">1</definedName>
    <definedName name="HTML33_3" hidden="1">"Men's NCAA 1998 Standings"</definedName>
    <definedName name="HTML33_4" hidden="1">""</definedName>
    <definedName name="HTML33_5" hidden="1">""</definedName>
    <definedName name="HTML33_6" hidden="1">1</definedName>
    <definedName name="HTML33_7" hidden="1">1</definedName>
    <definedName name="HTML33_8" hidden="1">"3/10/98 5:30 pm"</definedName>
    <definedName name="HTML33_9" hidden="1">"J. Peter Nevin"</definedName>
    <definedName name="HTML34_1" hidden="1">"'[Men''s NCAA1998.xls]Results&amp;Standings'!$A$2:$AB$20"</definedName>
    <definedName name="HTML34_10" hidden="1">"jpnevin@rice.edu"</definedName>
    <definedName name="HTML34_11" hidden="1">1</definedName>
    <definedName name="HTML34_12" hidden="1">"The Big One:•JPN-Make like a tree:March Madness:1998:incoming picks:Men.html"</definedName>
    <definedName name="HTML34_2" hidden="1">1</definedName>
    <definedName name="HTML34_3" hidden="1">"Men's NCAA 1998 Standings"</definedName>
    <definedName name="HTML34_4" hidden="1">""</definedName>
    <definedName name="HTML34_5" hidden="1">""</definedName>
    <definedName name="HTML34_6" hidden="1">1</definedName>
    <definedName name="HTML34_7" hidden="1">1</definedName>
    <definedName name="HTML34_8" hidden="1">"3/11/98 11:00 am"</definedName>
    <definedName name="HTML34_9" hidden="1">"J. Peter Nevin"</definedName>
    <definedName name="HTML35_1" hidden="1">"'[Men''s NCAA1998.xls]Results&amp;Standings'!$A$2:$AB$23"</definedName>
    <definedName name="HTML35_10" hidden="1">"jpnevin@rice.edu"</definedName>
    <definedName name="HTML35_11" hidden="1">1</definedName>
    <definedName name="HTML35_12" hidden="1">"The Big One:•JPN-Make like a tree:March Madness:1998:incoming picks:men.HTML"</definedName>
    <definedName name="HTML35_2" hidden="1">1</definedName>
    <definedName name="HTML35_3" hidden="1">"Men's NCAA 1998 Standings"</definedName>
    <definedName name="HTML35_4" hidden="1">""</definedName>
    <definedName name="HTML35_5" hidden="1">""</definedName>
    <definedName name="HTML35_6" hidden="1">1</definedName>
    <definedName name="HTML35_7" hidden="1">1</definedName>
    <definedName name="HTML35_8" hidden="1">"3/11/98 5:00 pm"</definedName>
    <definedName name="HTML35_9" hidden="1">"J. Peter Nevin"</definedName>
    <definedName name="HTML36_1" hidden="1">"'[Men''s NCAA1998.xls]Results&amp;Standings'!$A$2:$AB$43"</definedName>
    <definedName name="HTML36_10" hidden="1">"jpnevin@rice.edu"</definedName>
    <definedName name="HTML36_11" hidden="1">1</definedName>
    <definedName name="HTML36_12" hidden="1">"The Big One:•JPN-Make like a tree:March Madness:1998:incoming picks:Men.HTML"</definedName>
    <definedName name="HTML36_2" hidden="1">1</definedName>
    <definedName name="HTML36_3" hidden="1">"Men's NCAA 1998 Standings"</definedName>
    <definedName name="HTML36_4" hidden="1">"Results&amp;Standings"</definedName>
    <definedName name="HTML36_5" hidden="1">""</definedName>
    <definedName name="HTML36_6" hidden="1">1</definedName>
    <definedName name="HTML36_7" hidden="1">1</definedName>
    <definedName name="HTML36_8" hidden="1">"3/12/98 12:00 noon"</definedName>
    <definedName name="HTML36_9" hidden="1">"J. Peter Nevin"</definedName>
    <definedName name="HTML37_1" hidden="1">"'[Men''s NCAA1998.xls]Results&amp;Standings'!$A$2:$AB$45"</definedName>
    <definedName name="HTML37_10" hidden="1">"jpnevin@rice.edu"</definedName>
    <definedName name="HTML37_11" hidden="1">1</definedName>
    <definedName name="HTML37_12" hidden="1">"Zip 100:1998:Men.html"</definedName>
    <definedName name="HTML37_2" hidden="1">1</definedName>
    <definedName name="HTML37_3" hidden="1">"Men's NCAA 1998 Standings"</definedName>
    <definedName name="HTML37_4" hidden="1">"Results &amp; Standings"</definedName>
    <definedName name="HTML37_5" hidden="1">"After 16 games - First Round"</definedName>
    <definedName name="HTML37_6" hidden="1">1</definedName>
    <definedName name="HTML37_7" hidden="1">1</definedName>
    <definedName name="HTML37_8" hidden="1">"3/12/98 11:45 pm"</definedName>
    <definedName name="HTML37_9" hidden="1">"J. Peter Nevin"</definedName>
    <definedName name="HTML38_1" hidden="1">"'[Men''s NCAA1998.xls]Results&amp;Standings'!$A$2:$AB$46"</definedName>
    <definedName name="HTML38_10" hidden="1">"jpnevin@rice.edu"</definedName>
    <definedName name="HTML38_11" hidden="1">1</definedName>
    <definedName name="HTML38_12" hidden="1">"Zip 100:1998:Men.HTML"</definedName>
    <definedName name="HTML38_2" hidden="1">1</definedName>
    <definedName name="HTML38_3" hidden="1">"Men's NCAA Tourney 1998"</definedName>
    <definedName name="HTML38_4" hidden="1">"Results &amp; Standings"</definedName>
    <definedName name="HTML38_5" hidden="1">"First Round"</definedName>
    <definedName name="HTML38_6" hidden="1">1</definedName>
    <definedName name="HTML38_7" hidden="1">1</definedName>
    <definedName name="HTML38_8" hidden="1">"3/14/98 7:30 am"</definedName>
    <definedName name="HTML38_9" hidden="1">"J. Peter Nevin"</definedName>
    <definedName name="HTML39_1" hidden="1">"'[Men''s NCAA1998.xls]Results&amp;Standings'!$A$2:$AB$47"</definedName>
    <definedName name="HTML39_10" hidden="1">"jpnevin@rice.edu"</definedName>
    <definedName name="HTML39_11" hidden="1">1</definedName>
    <definedName name="HTML39_12" hidden="1">"Zip 100:1998:Men.HTML"</definedName>
    <definedName name="HTML39_2" hidden="1">1</definedName>
    <definedName name="HTML39_3" hidden="1">"Men's NCAA1998"</definedName>
    <definedName name="HTML39_4" hidden="1">"Results &amp; Standings"</definedName>
    <definedName name="HTML39_5" hidden="1">"Second Round - 8 games"</definedName>
    <definedName name="HTML39_6" hidden="1">1</definedName>
    <definedName name="HTML39_7" hidden="1">1</definedName>
    <definedName name="HTML39_8" hidden="1">"3/14/98 11:45 pm"</definedName>
    <definedName name="HTML39_9" hidden="1">"J. Peter Nevin"</definedName>
    <definedName name="HTML4_1" hidden="1">"'[NCAA Tourney 1997.web]NCAA Mens Pool 1997'!$A$2:$J$6"</definedName>
    <definedName name="HTML4_10" hidden="1">"jpnevin@gsi-net.com"</definedName>
    <definedName name="HTML4_11" hidden="1">1</definedName>
    <definedName name="HTML4_12" hidden="1">"Mongo Drive:Web Pages:Men.html"</definedName>
    <definedName name="HTML4_2" hidden="1">1</definedName>
    <definedName name="HTML4_3" hidden="1">"NCAA Tourney 1997"</definedName>
    <definedName name="HTML4_4" hidden="1">"Men's Pool Standings"</definedName>
    <definedName name="HTML4_5" hidden="1">"Prior to First Round"</definedName>
    <definedName name="HTML4_6" hidden="1">1</definedName>
    <definedName name="HTML4_7" hidden="1">1</definedName>
    <definedName name="HTML4_8" hidden="1">"3/11/97 7:00 pm"</definedName>
    <definedName name="HTML4_9" hidden="1">"J. Peter Nevin"</definedName>
    <definedName name="HTML40_1" hidden="1">"'[Men''s NCAA1998.xls]Results&amp;Standings'!$A$2:$AB$49"</definedName>
    <definedName name="HTML40_10" hidden="1">"jpnevin@rice.edu"</definedName>
    <definedName name="HTML40_11" hidden="1">1</definedName>
    <definedName name="HTML40_12" hidden="1">"Zip 100:1998:Men.html"</definedName>
    <definedName name="HTML40_2" hidden="1">1</definedName>
    <definedName name="HTML40_3" hidden="1">"Men's NCAA 1998 Tourney"</definedName>
    <definedName name="HTML40_4" hidden="1">"Results &amp; Standings"</definedName>
    <definedName name="HTML40_5" hidden="1">"Semifinals"</definedName>
    <definedName name="HTML40_6" hidden="1">1</definedName>
    <definedName name="HTML40_7" hidden="1">1</definedName>
    <definedName name="HTML40_8" hidden="1">"3/30/98 9:30 am"</definedName>
    <definedName name="HTML40_9" hidden="1">"J. Peter Nevin"</definedName>
    <definedName name="HTML41_1" hidden="1">"'[Men''s NCAA1998.xls]Results&amp;Standings'!$A$2:$AC$49"</definedName>
    <definedName name="HTML41_10" hidden="1">"jpnevin@rice.edu"</definedName>
    <definedName name="HTML41_11" hidden="1">1</definedName>
    <definedName name="HTML41_12" hidden="1">"Zip 100:1998:Men.HTML"</definedName>
    <definedName name="HTML41_2" hidden="1">1</definedName>
    <definedName name="HTML41_3" hidden="1">"Men's NCAA 1998 Tourney"</definedName>
    <definedName name="HTML41_4" hidden="1">"Results &amp; Standings"</definedName>
    <definedName name="HTML41_5" hidden="1">"Finals"</definedName>
    <definedName name="HTML41_6" hidden="1">1</definedName>
    <definedName name="HTML41_7" hidden="1">1</definedName>
    <definedName name="HTML41_8" hidden="1">"3/30/98 11:00 pm"</definedName>
    <definedName name="HTML41_9" hidden="1">"J. Peter Nevin"</definedName>
    <definedName name="HTML5_1" hidden="1">"'[NCAA Tourney 1997.web]NCAA Womens Pool 1997'!$A$2:$J$6"</definedName>
    <definedName name="HTML5_10" hidden="1">"jpnevin@gsi-net.com"</definedName>
    <definedName name="HTML5_11" hidden="1">1</definedName>
    <definedName name="HTML5_12" hidden="1">"Mongo Drive:Web Pages:Women.html"</definedName>
    <definedName name="HTML5_2" hidden="1">1</definedName>
    <definedName name="HTML5_3" hidden="1">"NCAA Tourney 1997"</definedName>
    <definedName name="HTML5_4" hidden="1">"Women's Pool"</definedName>
    <definedName name="HTML5_5" hidden="1">"Prior to First Round"</definedName>
    <definedName name="HTML5_6" hidden="1">1</definedName>
    <definedName name="HTML5_7" hidden="1">1</definedName>
    <definedName name="HTML5_8" hidden="1">"3/13/97 9:00 am"</definedName>
    <definedName name="HTML5_9" hidden="1">"J. Peter Nevin"</definedName>
    <definedName name="HTML6_1" hidden="1">"'[NCAA Tourney 1997.web]NCAA Mens Pool 1997'!$A$2:$J$7"</definedName>
    <definedName name="HTML6_10" hidden="1">"jpnevin@gsi-net.com"</definedName>
    <definedName name="HTML6_11" hidden="1">1</definedName>
    <definedName name="HTML6_12" hidden="1">"Mongo Drive:Web Pages:Men.html"</definedName>
    <definedName name="HTML6_2" hidden="1">1</definedName>
    <definedName name="HTML6_3" hidden="1">"NCAA Tourney 1997"</definedName>
    <definedName name="HTML6_4" hidden="1">"Mens Pool Standings"</definedName>
    <definedName name="HTML6_5" hidden="1">"Prior to First Round"</definedName>
    <definedName name="HTML6_6" hidden="1">1</definedName>
    <definedName name="HTML6_7" hidden="1">1</definedName>
    <definedName name="HTML6_8" hidden="1">"3/12/97 1:45 pm"</definedName>
    <definedName name="HTML6_9" hidden="1">"J. Peter Nevin"</definedName>
    <definedName name="HTML7_1" hidden="1">"'[NCAA Tourney 1997.web]NCAA Men Brk 1997'!$A$1:$O$48"</definedName>
    <definedName name="HTML7_10" hidden="1">"jpnevin@gsi-net.com"</definedName>
    <definedName name="HTML7_11" hidden="1">1</definedName>
    <definedName name="HTML7_12" hidden="1">"Mongo Drive:Web Pages:Men.html"</definedName>
    <definedName name="HTML7_2" hidden="1">1</definedName>
    <definedName name="HTML7_3" hidden="1">"NCAA Tourney 1997"</definedName>
    <definedName name="HTML7_4" hidden="1">"Men Bracket"</definedName>
    <definedName name="HTML7_5" hidden="1">"Prior to First Round"</definedName>
    <definedName name="HTML7_6" hidden="1">1</definedName>
    <definedName name="HTML7_7" hidden="1">1</definedName>
    <definedName name="HTML7_8" hidden="1">"3/12/97 1:45 pm"</definedName>
    <definedName name="HTML7_9" hidden="1">"J. Peter Nevin"</definedName>
    <definedName name="HTML8_1" hidden="1">"'[NCAA Tourney 1997.web]NCAA Women Brk 1997'!$A$1:$O$48"</definedName>
    <definedName name="HTML8_10" hidden="1">"jpnevin@gsi-net.com"</definedName>
    <definedName name="HTML8_11" hidden="1">1</definedName>
    <definedName name="HTML8_12" hidden="1">"Mongo Drive:Web Pages:WomensBracket.html"</definedName>
    <definedName name="HTML8_2" hidden="1">1</definedName>
    <definedName name="HTML8_3" hidden="1">"NCAA Tourney 1997"</definedName>
    <definedName name="HTML8_4" hidden="1">"Women's Bracket"</definedName>
    <definedName name="HTML8_5" hidden="1">"Prior to First Round"</definedName>
    <definedName name="HTML8_6" hidden="1">1</definedName>
    <definedName name="HTML8_7" hidden="1">1</definedName>
    <definedName name="HTML8_8" hidden="1">"3/12/97 1:45 pm"</definedName>
    <definedName name="HTML8_9" hidden="1">"J. Peter Nevin"</definedName>
    <definedName name="HTML9_1" hidden="1">"'[NCAA Tourney 1997.web]NCAA Mens Pool 1997'!$A$2:$J$8"</definedName>
    <definedName name="HTML9_10" hidden="1">"jpnevin@gsi-net.com"</definedName>
    <definedName name="HTML9_11" hidden="1">1</definedName>
    <definedName name="HTML9_12" hidden="1">"Mongo Drive:Web Pages:Men.html"</definedName>
    <definedName name="HTML9_2" hidden="1">1</definedName>
    <definedName name="HTML9_3" hidden="1">"NCAA Tourney 1997"</definedName>
    <definedName name="HTML9_4" hidden="1">"Mens Pool Standings"</definedName>
    <definedName name="HTML9_5" hidden="1">"Prior to First Round"</definedName>
    <definedName name="HTML9_6" hidden="1">1</definedName>
    <definedName name="HTML9_7" hidden="1">1</definedName>
    <definedName name="HTML9_8" hidden="1">"3/12/97 3:45 pm"</definedName>
    <definedName name="HTML9_9" hidden="1">"J. Peter Nevin"</definedName>
    <definedName name="HTMLCount" hidden="1">41</definedName>
    <definedName name="PlayerName">'Men 2001 NCAA Bracket'!$H$1</definedName>
    <definedName name="playin">Teams!$K$70:$K$72</definedName>
    <definedName name="playinchoice">'Men 2001 NCAA Bracket'!$H$4</definedName>
    <definedName name="_xlnm.Print_Area" localSheetId="1">'Men 2001 NCAA Bracket'!$A$1:$O$65</definedName>
    <definedName name="Region12Final">'Men 2001 NCAA Bracket'!$H$31</definedName>
    <definedName name="Region1Final4">'Men 2001 NCAA Bracket'!$F$17</definedName>
    <definedName name="Region1Name">'Men 2001 NCAA Bracket'!$D$1</definedName>
    <definedName name="Region2Final4">'Men 2001 NCAA Bracket'!$F$49</definedName>
    <definedName name="Region2Name">'Men 2001 NCAA Bracket'!$D$33</definedName>
    <definedName name="Region34Final">'Men 2001 NCAA Bracket'!$H$34</definedName>
    <definedName name="Region3Final4">'Men 2001 NCAA Bracket'!$J$17</definedName>
    <definedName name="Region3Name">'Men 2001 NCAA Bracket'!$L$1</definedName>
    <definedName name="Region4Final4">'Men 2001 NCAA Bracket'!$J$49</definedName>
    <definedName name="Region4Name">'Men 2001 NCAA Bracket'!$L$33</definedName>
    <definedName name="TeamsRange">Teams!$A$2:$C$65</definedName>
    <definedName name="WinnerNumber">Teams!$F:$F</definedName>
  </definedNames>
  <calcPr calcId="152511" fullCalcOnLoad="1"/>
</workbook>
</file>

<file path=xl/calcChain.xml><?xml version="1.0" encoding="utf-8"?>
<calcChain xmlns="http://schemas.openxmlformats.org/spreadsheetml/2006/main">
  <c r="A2" i="2" l="1"/>
  <c r="B2" i="2"/>
  <c r="N2" i="2"/>
  <c r="O2" i="2"/>
  <c r="A4" i="2"/>
  <c r="B4" i="2"/>
  <c r="N4" i="2"/>
  <c r="O4" i="2"/>
  <c r="A6" i="2"/>
  <c r="B6" i="2"/>
  <c r="N6" i="2"/>
  <c r="O6" i="2"/>
  <c r="A8" i="2"/>
  <c r="B8" i="2"/>
  <c r="N8" i="2"/>
  <c r="O8" i="2"/>
  <c r="A10" i="2"/>
  <c r="B10" i="2"/>
  <c r="N10" i="2"/>
  <c r="O10" i="2"/>
  <c r="A12" i="2"/>
  <c r="B12" i="2"/>
  <c r="N12" i="2"/>
  <c r="O12" i="2"/>
  <c r="A14" i="2"/>
  <c r="B14" i="2"/>
  <c r="N14" i="2"/>
  <c r="O14" i="2"/>
  <c r="A16" i="2"/>
  <c r="B16" i="2"/>
  <c r="N16" i="2"/>
  <c r="O16" i="2"/>
  <c r="A18" i="2"/>
  <c r="B18" i="2"/>
  <c r="N18" i="2"/>
  <c r="O18" i="2"/>
  <c r="A20" i="2"/>
  <c r="B20" i="2"/>
  <c r="N20" i="2"/>
  <c r="O20" i="2"/>
  <c r="A22" i="2"/>
  <c r="B22" i="2"/>
  <c r="N22" i="2"/>
  <c r="O22" i="2"/>
  <c r="A24" i="2"/>
  <c r="B24" i="2"/>
  <c r="N24" i="2"/>
  <c r="O24" i="2"/>
  <c r="A26" i="2"/>
  <c r="B26" i="2"/>
  <c r="N26" i="2"/>
  <c r="O26" i="2"/>
  <c r="A28" i="2"/>
  <c r="B28" i="2"/>
  <c r="N28" i="2"/>
  <c r="O28" i="2"/>
  <c r="A30" i="2"/>
  <c r="B30" i="2"/>
  <c r="N30" i="2"/>
  <c r="O30" i="2"/>
  <c r="A32" i="2"/>
  <c r="B32" i="2"/>
  <c r="N32" i="2"/>
  <c r="O32" i="2"/>
  <c r="A34" i="2"/>
  <c r="B34" i="2"/>
  <c r="N34" i="2"/>
  <c r="O34" i="2"/>
  <c r="A36" i="2"/>
  <c r="B36" i="2"/>
  <c r="N36" i="2"/>
  <c r="O36" i="2"/>
  <c r="A38" i="2"/>
  <c r="B38" i="2"/>
  <c r="N38" i="2"/>
  <c r="O38" i="2"/>
  <c r="A40" i="2"/>
  <c r="B40" i="2"/>
  <c r="N40" i="2"/>
  <c r="O40" i="2"/>
  <c r="A42" i="2"/>
  <c r="B42" i="2"/>
  <c r="N42" i="2"/>
  <c r="O42" i="2"/>
  <c r="A44" i="2"/>
  <c r="B44" i="2"/>
  <c r="N44" i="2"/>
  <c r="O44" i="2"/>
  <c r="A46" i="2"/>
  <c r="B46" i="2"/>
  <c r="N46" i="2"/>
  <c r="O46" i="2"/>
  <c r="A48" i="2"/>
  <c r="B48" i="2"/>
  <c r="N48" i="2"/>
  <c r="O48" i="2"/>
  <c r="A50" i="2"/>
  <c r="B50" i="2"/>
  <c r="N50" i="2"/>
  <c r="O50" i="2"/>
  <c r="A52" i="2"/>
  <c r="B52" i="2"/>
  <c r="N52" i="2"/>
  <c r="O52" i="2"/>
  <c r="A54" i="2"/>
  <c r="B54" i="2"/>
  <c r="N54" i="2"/>
  <c r="O54" i="2"/>
  <c r="A56" i="2"/>
  <c r="B56" i="2"/>
  <c r="N56" i="2"/>
  <c r="O56" i="2"/>
  <c r="A58" i="2"/>
  <c r="B58" i="2"/>
  <c r="N58" i="2"/>
  <c r="O58" i="2"/>
  <c r="A60" i="2"/>
  <c r="B60" i="2"/>
  <c r="N60" i="2"/>
  <c r="O60" i="2"/>
  <c r="A62" i="2"/>
  <c r="B62" i="2"/>
  <c r="F62" i="2"/>
  <c r="N62" i="2"/>
  <c r="O62" i="2"/>
  <c r="F63" i="2"/>
  <c r="A64" i="2"/>
  <c r="B64" i="2"/>
  <c r="N64" i="2"/>
  <c r="O64" i="2"/>
  <c r="G1" i="1"/>
  <c r="F2" i="1"/>
  <c r="G2" i="1" s="1"/>
  <c r="I2" i="1" s="1"/>
  <c r="L2" i="1"/>
  <c r="F3" i="1"/>
  <c r="G3" i="1"/>
  <c r="I3" i="1"/>
  <c r="L3" i="1"/>
  <c r="F4" i="1"/>
  <c r="G4" i="1" s="1"/>
  <c r="I4" i="1" s="1"/>
  <c r="L4" i="1"/>
  <c r="F5" i="1"/>
  <c r="G5" i="1"/>
  <c r="I5" i="1"/>
  <c r="L5" i="1"/>
  <c r="F6" i="1"/>
  <c r="G6" i="1" s="1"/>
  <c r="I6" i="1" s="1"/>
  <c r="L6" i="1"/>
  <c r="F7" i="1"/>
  <c r="G7" i="1"/>
  <c r="I7" i="1"/>
  <c r="L7" i="1"/>
  <c r="F8" i="1"/>
  <c r="G8" i="1" s="1"/>
  <c r="I8" i="1" s="1"/>
  <c r="L8" i="1"/>
  <c r="F9" i="1"/>
  <c r="G9" i="1"/>
  <c r="I9" i="1"/>
  <c r="L9" i="1"/>
  <c r="F10" i="1"/>
  <c r="G10" i="1" s="1"/>
  <c r="I10" i="1" s="1"/>
  <c r="L10" i="1"/>
  <c r="F11" i="1"/>
  <c r="G11" i="1"/>
  <c r="I11" i="1"/>
  <c r="L11" i="1"/>
  <c r="F12" i="1"/>
  <c r="G12" i="1" s="1"/>
  <c r="I12" i="1" s="1"/>
  <c r="L12" i="1"/>
  <c r="F13" i="1"/>
  <c r="G13" i="1"/>
  <c r="I13" i="1"/>
  <c r="L13" i="1"/>
  <c r="F14" i="1"/>
  <c r="G14" i="1" s="1"/>
  <c r="I14" i="1" s="1"/>
  <c r="L14" i="1"/>
  <c r="F15" i="1"/>
  <c r="G15" i="1"/>
  <c r="I15" i="1"/>
  <c r="L15" i="1"/>
  <c r="F16" i="1"/>
  <c r="G16" i="1" s="1"/>
  <c r="I16" i="1" s="1"/>
  <c r="L16" i="1"/>
  <c r="F17" i="1"/>
  <c r="G17" i="1"/>
  <c r="I17" i="1"/>
  <c r="L17" i="1"/>
  <c r="F18" i="1"/>
  <c r="G18" i="1" s="1"/>
  <c r="I18" i="1" s="1"/>
  <c r="L18" i="1"/>
  <c r="F19" i="1"/>
  <c r="G19" i="1"/>
  <c r="I19" i="1"/>
  <c r="L19" i="1"/>
  <c r="F20" i="1"/>
  <c r="G20" i="1" s="1"/>
  <c r="I20" i="1" s="1"/>
  <c r="L20" i="1"/>
  <c r="F21" i="1"/>
  <c r="G21" i="1"/>
  <c r="I21" i="1"/>
  <c r="L21" i="1"/>
  <c r="F22" i="1"/>
  <c r="G22" i="1" s="1"/>
  <c r="I22" i="1" s="1"/>
  <c r="L22" i="1"/>
  <c r="F23" i="1"/>
  <c r="G23" i="1"/>
  <c r="I23" i="1"/>
  <c r="L23" i="1"/>
  <c r="F24" i="1"/>
  <c r="G24" i="1" s="1"/>
  <c r="I24" i="1" s="1"/>
  <c r="L24" i="1"/>
  <c r="F25" i="1"/>
  <c r="G25" i="1"/>
  <c r="I25" i="1"/>
  <c r="L25" i="1"/>
  <c r="F26" i="1"/>
  <c r="G26" i="1" s="1"/>
  <c r="I26" i="1" s="1"/>
  <c r="L26" i="1"/>
  <c r="F27" i="1"/>
  <c r="G27" i="1"/>
  <c r="I27" i="1"/>
  <c r="L27" i="1"/>
  <c r="F28" i="1"/>
  <c r="G28" i="1" s="1"/>
  <c r="I28" i="1" s="1"/>
  <c r="L28" i="1"/>
  <c r="F29" i="1"/>
  <c r="G29" i="1"/>
  <c r="I29" i="1"/>
  <c r="L29" i="1"/>
  <c r="F30" i="1"/>
  <c r="G30" i="1" s="1"/>
  <c r="I30" i="1" s="1"/>
  <c r="L30" i="1"/>
  <c r="F31" i="1"/>
  <c r="G31" i="1"/>
  <c r="I31" i="1"/>
  <c r="L31" i="1"/>
  <c r="F32" i="1"/>
  <c r="G32" i="1" s="1"/>
  <c r="I32" i="1" s="1"/>
  <c r="L32" i="1"/>
  <c r="F33" i="1"/>
  <c r="G33" i="1"/>
  <c r="I33" i="1"/>
  <c r="L33" i="1"/>
  <c r="F34" i="1"/>
  <c r="G34" i="1" s="1"/>
  <c r="I34" i="1" s="1"/>
  <c r="L34" i="1"/>
  <c r="F35" i="1"/>
  <c r="G35" i="1"/>
  <c r="I35" i="1"/>
  <c r="L35" i="1"/>
  <c r="F36" i="1"/>
  <c r="G36" i="1" s="1"/>
  <c r="I36" i="1" s="1"/>
  <c r="L36" i="1"/>
  <c r="F37" i="1"/>
  <c r="G37" i="1"/>
  <c r="I37" i="1"/>
  <c r="L37" i="1"/>
  <c r="F38" i="1"/>
  <c r="G38" i="1" s="1"/>
  <c r="I38" i="1" s="1"/>
  <c r="L38" i="1"/>
  <c r="F39" i="1"/>
  <c r="G39" i="1"/>
  <c r="I39" i="1"/>
  <c r="L39" i="1"/>
  <c r="F40" i="1"/>
  <c r="G40" i="1" s="1"/>
  <c r="I40" i="1" s="1"/>
  <c r="L40" i="1"/>
  <c r="F41" i="1"/>
  <c r="G41" i="1"/>
  <c r="I41" i="1"/>
  <c r="L41" i="1"/>
  <c r="F42" i="1"/>
  <c r="G42" i="1" s="1"/>
  <c r="I42" i="1" s="1"/>
  <c r="L42" i="1"/>
  <c r="F43" i="1"/>
  <c r="G43" i="1"/>
  <c r="I43" i="1"/>
  <c r="L43" i="1"/>
  <c r="F44" i="1"/>
  <c r="G44" i="1" s="1"/>
  <c r="I44" i="1" s="1"/>
  <c r="L44" i="1"/>
  <c r="F45" i="1"/>
  <c r="G45" i="1"/>
  <c r="I45" i="1"/>
  <c r="L45" i="1"/>
  <c r="F46" i="1"/>
  <c r="G46" i="1" s="1"/>
  <c r="I46" i="1" s="1"/>
  <c r="L46" i="1"/>
  <c r="F47" i="1"/>
  <c r="G47" i="1"/>
  <c r="I47" i="1"/>
  <c r="L47" i="1"/>
  <c r="F48" i="1"/>
  <c r="G48" i="1" s="1"/>
  <c r="I48" i="1" s="1"/>
  <c r="L48" i="1"/>
  <c r="F49" i="1"/>
  <c r="G49" i="1"/>
  <c r="I49" i="1"/>
  <c r="L49" i="1"/>
  <c r="F50" i="1"/>
  <c r="G50" i="1" s="1"/>
  <c r="I50" i="1" s="1"/>
  <c r="L50" i="1"/>
  <c r="F51" i="1"/>
  <c r="G51" i="1"/>
  <c r="I51" i="1"/>
  <c r="L51" i="1"/>
  <c r="F52" i="1"/>
  <c r="G52" i="1" s="1"/>
  <c r="I52" i="1" s="1"/>
  <c r="L52" i="1"/>
  <c r="F53" i="1"/>
  <c r="G53" i="1"/>
  <c r="I53" i="1"/>
  <c r="L53" i="1"/>
  <c r="F54" i="1"/>
  <c r="G54" i="1" s="1"/>
  <c r="I54" i="1" s="1"/>
  <c r="L54" i="1"/>
  <c r="F55" i="1"/>
  <c r="G55" i="1"/>
  <c r="I55" i="1"/>
  <c r="L55" i="1"/>
  <c r="F56" i="1"/>
  <c r="G56" i="1" s="1"/>
  <c r="I56" i="1" s="1"/>
  <c r="L56" i="1"/>
  <c r="F57" i="1"/>
  <c r="G57" i="1"/>
  <c r="I57" i="1"/>
  <c r="L57" i="1"/>
  <c r="F58" i="1"/>
  <c r="G58" i="1" s="1"/>
  <c r="I58" i="1" s="1"/>
  <c r="L58" i="1"/>
  <c r="F59" i="1"/>
  <c r="G59" i="1"/>
  <c r="I59" i="1"/>
  <c r="L59" i="1"/>
  <c r="F60" i="1"/>
  <c r="G60" i="1" s="1"/>
  <c r="I60" i="1" s="1"/>
  <c r="L60" i="1"/>
  <c r="F61" i="1"/>
  <c r="G61" i="1"/>
  <c r="I61" i="1"/>
  <c r="L61" i="1"/>
  <c r="F62" i="1"/>
  <c r="G62" i="1" s="1"/>
  <c r="I62" i="1" s="1"/>
  <c r="L62" i="1"/>
  <c r="F63" i="1"/>
  <c r="L63" i="1"/>
  <c r="F64" i="1"/>
  <c r="G64" i="1" s="1"/>
  <c r="I64" i="1" s="1"/>
  <c r="L64" i="1"/>
  <c r="F65" i="1"/>
  <c r="L65" i="1"/>
  <c r="G67" i="1"/>
  <c r="G68" i="1"/>
  <c r="C69" i="1"/>
  <c r="B69" i="1" s="1"/>
  <c r="D69" i="1"/>
  <c r="G69" i="1"/>
  <c r="B70" i="1"/>
  <c r="C70" i="1"/>
  <c r="D70" i="1"/>
  <c r="G70" i="1"/>
  <c r="C71" i="1"/>
  <c r="B71" i="1" s="1"/>
  <c r="D71" i="1"/>
  <c r="C72" i="1"/>
  <c r="B72" i="1" s="1"/>
  <c r="D72" i="1"/>
  <c r="G65" i="1" l="1"/>
  <c r="G63" i="1"/>
  <c r="I63" i="1" s="1"/>
  <c r="I65" i="1" l="1"/>
  <c r="G66" i="1"/>
  <c r="I66" i="1" l="1"/>
  <c r="G72" i="1"/>
  <c r="G73" i="1" s="1"/>
  <c r="H5" i="2" s="1"/>
</calcChain>
</file>

<file path=xl/sharedStrings.xml><?xml version="1.0" encoding="utf-8"?>
<sst xmlns="http://schemas.openxmlformats.org/spreadsheetml/2006/main" count="252" uniqueCount="185">
  <si>
    <t>TeamID</t>
  </si>
  <si>
    <t>TeamName</t>
  </si>
  <si>
    <t>Seed</t>
  </si>
  <si>
    <t>Mascot</t>
  </si>
  <si>
    <t>GameID</t>
  </si>
  <si>
    <t>rel winner</t>
  </si>
  <si>
    <t>Duke</t>
  </si>
  <si>
    <t>Blue Devils</t>
  </si>
  <si>
    <t>round 1</t>
  </si>
  <si>
    <t>School</t>
  </si>
  <si>
    <t>Monmouth</t>
  </si>
  <si>
    <t>Hawks</t>
  </si>
  <si>
    <t>Georgia</t>
  </si>
  <si>
    <t>Bulldogs</t>
  </si>
  <si>
    <t>Missouri</t>
  </si>
  <si>
    <t>Tigers</t>
  </si>
  <si>
    <t>UCLA</t>
  </si>
  <si>
    <t>Bruins</t>
  </si>
  <si>
    <t>Hofstra</t>
  </si>
  <si>
    <t>Pride</t>
  </si>
  <si>
    <t>Ohio State</t>
  </si>
  <si>
    <t>Buckeyes</t>
  </si>
  <si>
    <t>Utah State</t>
  </si>
  <si>
    <t>Aggies</t>
  </si>
  <si>
    <t>Kentucky</t>
  </si>
  <si>
    <t>Wildcats</t>
  </si>
  <si>
    <t>Holy Cross</t>
  </si>
  <si>
    <t>Crusaders</t>
  </si>
  <si>
    <t>Iowa</t>
  </si>
  <si>
    <t>Hawkeyes</t>
  </si>
  <si>
    <t>Creighton</t>
  </si>
  <si>
    <t>Bluejays</t>
  </si>
  <si>
    <t>Boston College</t>
  </si>
  <si>
    <t>Eagles</t>
  </si>
  <si>
    <t>Southern Utah</t>
  </si>
  <si>
    <t>Thunderbirds</t>
  </si>
  <si>
    <t>USC</t>
  </si>
  <si>
    <t>Trojans</t>
  </si>
  <si>
    <t>Oklahoma St.</t>
  </si>
  <si>
    <t>Cowboys</t>
  </si>
  <si>
    <t>Stanford</t>
  </si>
  <si>
    <t>Cardinal</t>
  </si>
  <si>
    <t>UNC Greensboro</t>
  </si>
  <si>
    <t>Spartans</t>
  </si>
  <si>
    <t>Georgia Tech</t>
  </si>
  <si>
    <t>Yellow Jackets</t>
  </si>
  <si>
    <t>St. Joseph's</t>
  </si>
  <si>
    <t>Indiana</t>
  </si>
  <si>
    <t>Hoosiers</t>
  </si>
  <si>
    <t>Kent State</t>
  </si>
  <si>
    <t>Flashes</t>
  </si>
  <si>
    <t>Cincinnati</t>
  </si>
  <si>
    <t>Bearcats</t>
  </si>
  <si>
    <t>BYU</t>
  </si>
  <si>
    <t>Cougars</t>
  </si>
  <si>
    <t>Iowa State</t>
  </si>
  <si>
    <t>Cyclones</t>
  </si>
  <si>
    <t>Hampton</t>
  </si>
  <si>
    <t>Pirates</t>
  </si>
  <si>
    <t>Arkansas</t>
  </si>
  <si>
    <t>Razorbacks</t>
  </si>
  <si>
    <t>Georgetown</t>
  </si>
  <si>
    <t>Hoyas</t>
  </si>
  <si>
    <t>Maryland</t>
  </si>
  <si>
    <t>Terrapins</t>
  </si>
  <si>
    <t>George Mason</t>
  </si>
  <si>
    <t>Patriots</t>
  </si>
  <si>
    <t>Wisconsin</t>
  </si>
  <si>
    <t>Badgers</t>
  </si>
  <si>
    <t>Georgia St.</t>
  </si>
  <si>
    <t>Panthers</t>
  </si>
  <si>
    <t>Michigan St.</t>
  </si>
  <si>
    <t>round 2</t>
  </si>
  <si>
    <t>Alabama St.</t>
  </si>
  <si>
    <t>Hornets</t>
  </si>
  <si>
    <t>California</t>
  </si>
  <si>
    <t>Golden Bears</t>
  </si>
  <si>
    <t>Fresno St.</t>
  </si>
  <si>
    <t>Oklahoma</t>
  </si>
  <si>
    <t>Sooners</t>
  </si>
  <si>
    <t>Indiana State</t>
  </si>
  <si>
    <t>Sycamores</t>
  </si>
  <si>
    <t>Virginia</t>
  </si>
  <si>
    <t>Caviliers</t>
  </si>
  <si>
    <t>Gonzaga</t>
  </si>
  <si>
    <t>North Carolina</t>
  </si>
  <si>
    <t>Tar Heels</t>
  </si>
  <si>
    <t>Princeton</t>
  </si>
  <si>
    <t>Penn State</t>
  </si>
  <si>
    <t>Nittany Lions</t>
  </si>
  <si>
    <t>Providence</t>
  </si>
  <si>
    <t>Friars</t>
  </si>
  <si>
    <t>Florida</t>
  </si>
  <si>
    <t>Gators</t>
  </si>
  <si>
    <t>Western Kentucky</t>
  </si>
  <si>
    <t>Hilltoppers</t>
  </si>
  <si>
    <t>Texas</t>
  </si>
  <si>
    <t>Longhorns</t>
  </si>
  <si>
    <t>Temple</t>
  </si>
  <si>
    <t>Owls</t>
  </si>
  <si>
    <t>Illinois</t>
  </si>
  <si>
    <t>Illini</t>
  </si>
  <si>
    <t>round 3</t>
  </si>
  <si>
    <t>NW St./Winthrop</t>
  </si>
  <si>
    <t>Sacrifical Lambs</t>
  </si>
  <si>
    <t>Tennessee</t>
  </si>
  <si>
    <t>Volunteers</t>
  </si>
  <si>
    <t>UNC Charlotte</t>
  </si>
  <si>
    <t>49ers</t>
  </si>
  <si>
    <t>Kansas</t>
  </si>
  <si>
    <t>Jayhawks</t>
  </si>
  <si>
    <t>Cal St Northridge</t>
  </si>
  <si>
    <t>Matadors</t>
  </si>
  <si>
    <t>Syracuse</t>
  </si>
  <si>
    <t>Orangemen</t>
  </si>
  <si>
    <t>Hawaii</t>
  </si>
  <si>
    <t>Rainbow Warriors</t>
  </si>
  <si>
    <t>Arizona</t>
  </si>
  <si>
    <t>round 4</t>
  </si>
  <si>
    <t>Eastern Illinois</t>
  </si>
  <si>
    <t>Wake Forest</t>
  </si>
  <si>
    <t>Demon Deacons</t>
  </si>
  <si>
    <t>Butler</t>
  </si>
  <si>
    <t>Ole Miss</t>
  </si>
  <si>
    <t>Rebels</t>
  </si>
  <si>
    <t>round 5</t>
  </si>
  <si>
    <t>Iona</t>
  </si>
  <si>
    <t>Gaels</t>
  </si>
  <si>
    <t>Notre Dame</t>
  </si>
  <si>
    <t>Fighing Irish</t>
  </si>
  <si>
    <t>round 6</t>
  </si>
  <si>
    <t>Xavier</t>
  </si>
  <si>
    <t>Musketeers</t>
  </si>
  <si>
    <t>Winner</t>
  </si>
  <si>
    <t>R-U</t>
  </si>
  <si>
    <t>Score</t>
  </si>
  <si>
    <t>Final Four</t>
  </si>
  <si>
    <t>e-mail</t>
  </si>
  <si>
    <t>Town</t>
  </si>
  <si>
    <t>Play-In</t>
  </si>
  <si>
    <t>The Tourney Only Has 64 Teams</t>
  </si>
  <si>
    <t>Winthrop</t>
  </si>
  <si>
    <t>Northwestern St.</t>
  </si>
  <si>
    <t>seed</t>
  </si>
  <si>
    <t>EAST</t>
  </si>
  <si>
    <t>NAME:</t>
  </si>
  <si>
    <t>sager1</t>
  </si>
  <si>
    <t>SOUTH</t>
  </si>
  <si>
    <t>HOME TOWN:</t>
  </si>
  <si>
    <t>houston</t>
  </si>
  <si>
    <t>E-MAIL:</t>
  </si>
  <si>
    <t>elizabeth.sager@enron.com</t>
  </si>
  <si>
    <t>Play-In Game:</t>
  </si>
  <si>
    <t>Complete?</t>
  </si>
  <si>
    <t>Choose by:</t>
  </si>
  <si>
    <t xml:space="preserve">Champion &amp; </t>
  </si>
  <si>
    <t>Greensboro, NC</t>
  </si>
  <si>
    <t>Total Points in Final Game (both teams)</t>
  </si>
  <si>
    <t>Memphis, TN</t>
  </si>
  <si>
    <t>(for tiebreaker)</t>
  </si>
  <si>
    <t>Philadelphia, PA</t>
  </si>
  <si>
    <t>Atlanta, GA</t>
  </si>
  <si>
    <t>Uniondale, NY</t>
  </si>
  <si>
    <t>New Orleans, LA</t>
  </si>
  <si>
    <t>Finals</t>
  </si>
  <si>
    <t>Minneapolis, MN</t>
  </si>
  <si>
    <t>vs.</t>
  </si>
  <si>
    <t>WEST</t>
  </si>
  <si>
    <t>MIDWEST</t>
  </si>
  <si>
    <t>San Diego, CA</t>
  </si>
  <si>
    <t>Dayton, OH</t>
  </si>
  <si>
    <t>Anaheim, CA</t>
  </si>
  <si>
    <t>San Antonio, TX</t>
  </si>
  <si>
    <t>Points per game:</t>
  </si>
  <si>
    <t xml:space="preserve">  1st Round =</t>
  </si>
  <si>
    <t>5        Final 4 =</t>
  </si>
  <si>
    <t xml:space="preserve">  Sweet 16 = </t>
  </si>
  <si>
    <t>10      Semis =</t>
  </si>
  <si>
    <t xml:space="preserve">  3rd Round =</t>
  </si>
  <si>
    <t>15      Finals =</t>
  </si>
  <si>
    <t>Boise, ID</t>
  </si>
  <si>
    <t>Kansas City, MO</t>
  </si>
  <si>
    <t>Bonus Points are awarded for upset picks equal to the difference</t>
  </si>
  <si>
    <t>between the seed of the underdog minus the seed of the team</t>
  </si>
  <si>
    <t>expected to win that game times the round in which the game is played.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</si>
</sst>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9"/>
      <name val="Geneva"/>
    </font>
    <font>
      <sz val="9"/>
      <name val="Geneva"/>
    </font>
    <font>
      <sz val="10"/>
      <name val="Geneva"/>
    </font>
    <font>
      <sz val="14"/>
      <name val="Times New Roman"/>
    </font>
    <font>
      <sz val="12"/>
      <name val="Times New Roman"/>
    </font>
    <font>
      <b/>
      <sz val="18"/>
      <name val="Times New Roman"/>
    </font>
    <font>
      <b/>
      <sz val="14"/>
      <name val="Times New Roman"/>
    </font>
    <font>
      <sz val="15"/>
      <name val="Times New Roman"/>
    </font>
    <font>
      <sz val="10"/>
      <name val="Times New Roman"/>
    </font>
    <font>
      <u/>
      <sz val="6.75"/>
      <color indexed="12"/>
      <name val="Geneva"/>
    </font>
    <font>
      <sz val="12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67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3" fillId="0" borderId="0" xfId="2" applyFont="1" applyFill="1" applyAlignment="1">
      <alignment horizontal="left"/>
    </xf>
    <xf numFmtId="0" fontId="3" fillId="0" borderId="0" xfId="2" applyFont="1" applyFill="1" applyBorder="1"/>
    <xf numFmtId="0" fontId="4" fillId="0" borderId="0" xfId="2" applyFont="1" applyFill="1"/>
    <xf numFmtId="0" fontId="5" fillId="0" borderId="0" xfId="2" applyFont="1" applyFill="1" applyAlignment="1">
      <alignment horizontal="left"/>
    </xf>
    <xf numFmtId="0" fontId="3" fillId="0" borderId="0" xfId="2" applyFont="1" applyFill="1" applyAlignment="1">
      <alignment horizontal="right"/>
    </xf>
    <xf numFmtId="0" fontId="4" fillId="0" borderId="0" xfId="2" applyFont="1" applyFill="1" applyBorder="1"/>
    <xf numFmtId="0" fontId="6" fillId="0" borderId="1" xfId="2" applyFont="1" applyFill="1" applyBorder="1" applyProtection="1">
      <protection locked="0"/>
    </xf>
    <xf numFmtId="0" fontId="4" fillId="0" borderId="1" xfId="2" applyFont="1" applyFill="1" applyBorder="1"/>
    <xf numFmtId="0" fontId="5" fillId="0" borderId="0" xfId="2" applyFont="1" applyFill="1" applyAlignment="1">
      <alignment horizontal="right"/>
    </xf>
    <xf numFmtId="0" fontId="3" fillId="0" borderId="0" xfId="2" applyFont="1" applyFill="1" applyBorder="1" applyAlignment="1">
      <alignment horizontal="right"/>
    </xf>
    <xf numFmtId="0" fontId="7" fillId="0" borderId="2" xfId="2" applyFont="1" applyFill="1" applyBorder="1"/>
    <xf numFmtId="0" fontId="3" fillId="0" borderId="0" xfId="2" applyFont="1" applyFill="1"/>
    <xf numFmtId="0" fontId="8" fillId="0" borderId="0" xfId="2" applyFont="1" applyFill="1" applyAlignment="1">
      <alignment horizontal="left"/>
    </xf>
    <xf numFmtId="0" fontId="4" fillId="0" borderId="0" xfId="2" applyFont="1" applyFill="1" applyBorder="1" applyAlignment="1">
      <alignment horizontal="right"/>
    </xf>
    <xf numFmtId="0" fontId="7" fillId="0" borderId="2" xfId="2" applyFont="1" applyFill="1" applyBorder="1" applyAlignment="1">
      <alignment horizontal="right"/>
    </xf>
    <xf numFmtId="0" fontId="3" fillId="0" borderId="3" xfId="2" applyFont="1" applyFill="1" applyBorder="1"/>
    <xf numFmtId="0" fontId="3" fillId="5" borderId="2" xfId="2" applyFont="1" applyFill="1" applyBorder="1" applyProtection="1">
      <protection locked="0"/>
    </xf>
    <xf numFmtId="0" fontId="4" fillId="0" borderId="0" xfId="2" applyFont="1" applyFill="1" applyAlignment="1">
      <alignment horizontal="left"/>
    </xf>
    <xf numFmtId="0" fontId="3" fillId="5" borderId="2" xfId="2" applyFont="1" applyFill="1" applyBorder="1" applyAlignment="1" applyProtection="1">
      <alignment horizontal="right"/>
      <protection locked="0"/>
    </xf>
    <xf numFmtId="0" fontId="7" fillId="0" borderId="4" xfId="2" applyFont="1" applyFill="1" applyBorder="1" applyAlignment="1">
      <alignment horizontal="right"/>
    </xf>
    <xf numFmtId="0" fontId="7" fillId="0" borderId="5" xfId="2" applyFont="1" applyFill="1" applyBorder="1"/>
    <xf numFmtId="0" fontId="3" fillId="0" borderId="4" xfId="2" applyFont="1" applyFill="1" applyBorder="1" applyAlignment="1">
      <alignment horizontal="right"/>
    </xf>
    <xf numFmtId="0" fontId="7" fillId="0" borderId="6" xfId="2" applyFont="1" applyFill="1" applyBorder="1" applyAlignment="1">
      <alignment horizontal="right"/>
    </xf>
    <xf numFmtId="0" fontId="7" fillId="0" borderId="0" xfId="2" applyFont="1" applyFill="1" applyBorder="1"/>
    <xf numFmtId="0" fontId="3" fillId="5" borderId="2" xfId="2" applyFont="1" applyFill="1" applyBorder="1" applyAlignment="1" applyProtection="1">
      <alignment horizontal="left"/>
      <protection locked="0"/>
    </xf>
    <xf numFmtId="0" fontId="7" fillId="0" borderId="0" xfId="2" applyFont="1" applyFill="1" applyBorder="1" applyAlignment="1">
      <alignment horizontal="right"/>
    </xf>
    <xf numFmtId="0" fontId="3" fillId="0" borderId="3" xfId="2" applyFont="1" applyFill="1" applyBorder="1" applyAlignment="1">
      <alignment horizontal="left"/>
    </xf>
    <xf numFmtId="0" fontId="7" fillId="0" borderId="3" xfId="2" applyFont="1" applyFill="1" applyBorder="1"/>
    <xf numFmtId="0" fontId="3" fillId="5" borderId="5" xfId="2" applyFont="1" applyFill="1" applyBorder="1" applyProtection="1">
      <protection locked="0"/>
    </xf>
    <xf numFmtId="0" fontId="3" fillId="5" borderId="6" xfId="2" applyFont="1" applyFill="1" applyBorder="1" applyAlignment="1" applyProtection="1">
      <alignment horizontal="right"/>
      <protection locked="0"/>
    </xf>
    <xf numFmtId="0" fontId="6" fillId="0" borderId="0" xfId="2" applyFont="1" applyFill="1" applyAlignment="1">
      <alignment horizontal="center"/>
    </xf>
    <xf numFmtId="0" fontId="4" fillId="0" borderId="3" xfId="2" applyFont="1" applyFill="1" applyBorder="1"/>
    <xf numFmtId="0" fontId="8" fillId="0" borderId="0" xfId="2" applyFont="1" applyFill="1"/>
    <xf numFmtId="0" fontId="3" fillId="0" borderId="4" xfId="2" applyFont="1" applyFill="1" applyBorder="1"/>
    <xf numFmtId="0" fontId="3" fillId="5" borderId="5" xfId="2" applyFont="1" applyFill="1" applyBorder="1" applyAlignment="1" applyProtection="1">
      <alignment horizontal="left"/>
      <protection locked="0"/>
    </xf>
    <xf numFmtId="0" fontId="3" fillId="5" borderId="6" xfId="2" applyFont="1" applyFill="1" applyBorder="1" applyProtection="1">
      <protection locked="0"/>
    </xf>
    <xf numFmtId="0" fontId="3" fillId="0" borderId="4" xfId="2" applyFont="1" applyFill="1" applyBorder="1" applyProtection="1"/>
    <xf numFmtId="0" fontId="3" fillId="0" borderId="0" xfId="2" applyFont="1" applyFill="1" applyAlignment="1">
      <alignment horizontal="center"/>
    </xf>
    <xf numFmtId="0" fontId="4" fillId="0" borderId="4" xfId="2" applyFont="1" applyFill="1" applyBorder="1" applyProtection="1"/>
    <xf numFmtId="0" fontId="4" fillId="0" borderId="0" xfId="2" applyFont="1" applyFill="1" applyAlignment="1">
      <alignment horizontal="center"/>
    </xf>
    <xf numFmtId="0" fontId="7" fillId="0" borderId="2" xfId="2" applyFont="1" applyFill="1" applyBorder="1" applyAlignment="1">
      <alignment horizontal="left"/>
    </xf>
    <xf numFmtId="0" fontId="7" fillId="0" borderId="3" xfId="2" applyFont="1" applyFill="1" applyBorder="1" applyAlignment="1">
      <alignment horizontal="left"/>
    </xf>
    <xf numFmtId="0" fontId="4" fillId="0" borderId="4" xfId="2" applyFont="1" applyFill="1" applyBorder="1"/>
    <xf numFmtId="0" fontId="7" fillId="0" borderId="5" xfId="2" applyFont="1" applyFill="1" applyBorder="1" applyAlignment="1">
      <alignment horizontal="left"/>
    </xf>
    <xf numFmtId="0" fontId="7" fillId="0" borderId="0" xfId="2" applyFont="1" applyFill="1" applyBorder="1" applyAlignment="1">
      <alignment horizontal="left"/>
    </xf>
    <xf numFmtId="0" fontId="4" fillId="0" borderId="4" xfId="2" applyFont="1" applyFill="1" applyBorder="1" applyAlignment="1">
      <alignment horizontal="right"/>
    </xf>
    <xf numFmtId="0" fontId="3" fillId="0" borderId="0" xfId="2" applyFont="1" applyFill="1" applyBorder="1" applyAlignment="1">
      <alignment horizontal="left"/>
    </xf>
    <xf numFmtId="0" fontId="3" fillId="0" borderId="3" xfId="2" applyFont="1" applyFill="1" applyBorder="1" applyAlignment="1">
      <alignment horizontal="right"/>
    </xf>
    <xf numFmtId="0" fontId="0" fillId="0" borderId="2" xfId="0" applyBorder="1"/>
    <xf numFmtId="0" fontId="1" fillId="2" borderId="2" xfId="0" applyFont="1" applyFill="1" applyBorder="1"/>
    <xf numFmtId="0" fontId="0" fillId="4" borderId="2" xfId="0" applyFill="1" applyBorder="1"/>
    <xf numFmtId="0" fontId="0" fillId="3" borderId="2" xfId="0" applyFill="1" applyBorder="1"/>
    <xf numFmtId="0" fontId="3" fillId="0" borderId="4" xfId="2" applyFont="1" applyFill="1" applyBorder="1" applyAlignment="1">
      <alignment horizontal="left"/>
    </xf>
    <xf numFmtId="0" fontId="6" fillId="0" borderId="1" xfId="2" applyFont="1" applyFill="1" applyBorder="1" applyProtection="1"/>
    <xf numFmtId="0" fontId="4" fillId="0" borderId="0" xfId="2" applyFont="1" applyFill="1" applyAlignment="1">
      <alignment horizontal="right"/>
    </xf>
    <xf numFmtId="0" fontId="0" fillId="3" borderId="0" xfId="0" applyFill="1" applyBorder="1"/>
    <xf numFmtId="0" fontId="6" fillId="0" borderId="7" xfId="2" applyFont="1" applyFill="1" applyBorder="1" applyProtection="1">
      <protection locked="0"/>
    </xf>
    <xf numFmtId="0" fontId="6" fillId="0" borderId="7" xfId="2" applyFont="1" applyFill="1" applyBorder="1" applyProtection="1"/>
    <xf numFmtId="0" fontId="10" fillId="0" borderId="0" xfId="2" applyFont="1" applyFill="1"/>
    <xf numFmtId="0" fontId="4" fillId="0" borderId="0" xfId="2" applyFont="1" applyFill="1" applyProtection="1">
      <protection locked="0"/>
    </xf>
    <xf numFmtId="0" fontId="11" fillId="0" borderId="0" xfId="2" applyFont="1" applyFill="1"/>
    <xf numFmtId="0" fontId="9" fillId="0" borderId="1" xfId="1" applyFill="1" applyBorder="1" applyAlignment="1" applyProtection="1">
      <protection locked="0"/>
    </xf>
  </cellXfs>
  <cellStyles count="3">
    <cellStyle name="Hyperlink" xfId="1" builtinId="8"/>
    <cellStyle name="Normal" xfId="0" builtinId="0"/>
    <cellStyle name="Normal_Men's NCAA1998.xls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91" dropStyle="combo" dx="22" fmlaLink="$C$3" fmlaRange="Teams!$L$2:$L$3" sel="1" val="0"/>
</file>

<file path=xl/ctrlProps/ctrlProp10.xml><?xml version="1.0" encoding="utf-8"?>
<formControlPr xmlns="http://schemas.microsoft.com/office/spreadsheetml/2009/9/main" objectType="Drop" dropLines="102" dropStyle="combo" dx="22" fmlaLink="$C$23" fmlaRange="Teams!$L$12:$L$13" sel="2" val="0"/>
</file>

<file path=xl/ctrlProps/ctrlProp11.xml><?xml version="1.0" encoding="utf-8"?>
<formControlPr xmlns="http://schemas.microsoft.com/office/spreadsheetml/2009/9/main" objectType="Drop" dropLines="102" dropStyle="combo" dx="22" fmlaLink="$C$27" fmlaRange="Teams!$L$14:$L$15" sel="1" val="0"/>
</file>

<file path=xl/ctrlProps/ctrlProp12.xml><?xml version="1.0" encoding="utf-8"?>
<formControlPr xmlns="http://schemas.microsoft.com/office/spreadsheetml/2009/9/main" objectType="Drop" dropLines="102" dropStyle="combo" dx="22" fmlaLink="$C$31" fmlaRange="Teams!$L$16:$L$17" sel="2" val="0"/>
</file>

<file path=xl/ctrlProps/ctrlProp13.xml><?xml version="1.0" encoding="utf-8"?>
<formControlPr xmlns="http://schemas.microsoft.com/office/spreadsheetml/2009/9/main" objectType="Drop" dropLines="102" dropStyle="combo" dx="22" fmlaLink="$D$21" fmlaRange="Teams!$L$10:$L$13" sel="1" val="0"/>
</file>

<file path=xl/ctrlProps/ctrlProp14.xml><?xml version="1.0" encoding="utf-8"?>
<formControlPr xmlns="http://schemas.microsoft.com/office/spreadsheetml/2009/9/main" objectType="Drop" dropLines="102" dropStyle="combo" dx="22" fmlaLink="$D$29" fmlaRange="Teams!$L$14:$L$17" sel="1" val="0"/>
</file>

<file path=xl/ctrlProps/ctrlProp15.xml><?xml version="1.0" encoding="utf-8"?>
<formControlPr xmlns="http://schemas.microsoft.com/office/spreadsheetml/2009/9/main" objectType="Drop" dropLines="102" dropStyle="combo" dx="22" fmlaLink="$E$25" fmlaRange="Teams!$L$10:$L$17" sel="1" val="0"/>
</file>

<file path=xl/ctrlProps/ctrlProp16.xml><?xml version="1.0" encoding="utf-8"?>
<formControlPr xmlns="http://schemas.microsoft.com/office/spreadsheetml/2009/9/main" objectType="Drop" dropLines="102" dropStyle="combo" dx="22" fmlaLink="$C$35" fmlaRange="Teams!$L$18:$L$19" sel="1" val="0"/>
</file>

<file path=xl/ctrlProps/ctrlProp17.xml><?xml version="1.0" encoding="utf-8"?>
<formControlPr xmlns="http://schemas.microsoft.com/office/spreadsheetml/2009/9/main" objectType="Drop" dropLines="102" dropStyle="combo" dx="22" fmlaLink="$C$39" fmlaRange="Teams!$L$20:$L$21" sel="1" val="0"/>
</file>

<file path=xl/ctrlProps/ctrlProp18.xml><?xml version="1.0" encoding="utf-8"?>
<formControlPr xmlns="http://schemas.microsoft.com/office/spreadsheetml/2009/9/main" objectType="Drop" dropLines="102" dropStyle="combo" dx="22" fmlaLink="$C$43" fmlaRange="Teams!$L$22:$L$23" sel="1" val="0"/>
</file>

<file path=xl/ctrlProps/ctrlProp19.xml><?xml version="1.0" encoding="utf-8"?>
<formControlPr xmlns="http://schemas.microsoft.com/office/spreadsheetml/2009/9/main" objectType="Drop" dropLines="102" dropStyle="combo" dx="22" fmlaLink="$D$37" fmlaRange="Teams!$L$18:$L$21" sel="1" val="0"/>
</file>

<file path=xl/ctrlProps/ctrlProp2.xml><?xml version="1.0" encoding="utf-8"?>
<formControlPr xmlns="http://schemas.microsoft.com/office/spreadsheetml/2009/9/main" objectType="Drop" dropLines="102" dropStyle="combo" dx="22" fmlaLink="$C$7" fmlaRange="Teams!$L$4:$L$5" sel="2" val="0"/>
</file>

<file path=xl/ctrlProps/ctrlProp20.xml><?xml version="1.0" encoding="utf-8"?>
<formControlPr xmlns="http://schemas.microsoft.com/office/spreadsheetml/2009/9/main" objectType="Drop" dropLines="102" dropStyle="combo" dx="22" fmlaLink="$E$41" fmlaRange="Teams!$L$18:$L$25" sel="1" val="0"/>
</file>

<file path=xl/ctrlProps/ctrlProp21.xml><?xml version="1.0" encoding="utf-8"?>
<formControlPr xmlns="http://schemas.microsoft.com/office/spreadsheetml/2009/9/main" objectType="Drop" dropLines="102" dropStyle="combo" dx="22" fmlaLink="$F$49" fmlaRange="Teams!$L$18:$L$33" sel="1" val="0"/>
</file>

<file path=xl/ctrlProps/ctrlProp22.xml><?xml version="1.0" encoding="utf-8"?>
<formControlPr xmlns="http://schemas.microsoft.com/office/spreadsheetml/2009/9/main" objectType="Drop" dropLines="102" dropStyle="combo" dx="22" fmlaLink="$D$45" fmlaRange="Teams!$L$22:$L$25" sel="1" val="0"/>
</file>

<file path=xl/ctrlProps/ctrlProp23.xml><?xml version="1.0" encoding="utf-8"?>
<formControlPr xmlns="http://schemas.microsoft.com/office/spreadsheetml/2009/9/main" objectType="Drop" dropLines="102" dropStyle="combo" dx="22" fmlaLink="$C$47" fmlaRange="Teams!$L$24:$L$25" sel="2" val="0"/>
</file>

<file path=xl/ctrlProps/ctrlProp24.xml><?xml version="1.0" encoding="utf-8"?>
<formControlPr xmlns="http://schemas.microsoft.com/office/spreadsheetml/2009/9/main" objectType="Drop" dropLines="102" dropStyle="combo" dx="22" fmlaLink="$C$51" fmlaRange="Teams!$L$26:$L$27" sel="1" val="0"/>
</file>

<file path=xl/ctrlProps/ctrlProp25.xml><?xml version="1.0" encoding="utf-8"?>
<formControlPr xmlns="http://schemas.microsoft.com/office/spreadsheetml/2009/9/main" objectType="Drop" dropLines="102" dropStyle="combo" dx="22" fmlaLink="$C$55" fmlaRange="Teams!$L$28:$L$29" sel="2" val="0"/>
</file>

<file path=xl/ctrlProps/ctrlProp26.xml><?xml version="1.0" encoding="utf-8"?>
<formControlPr xmlns="http://schemas.microsoft.com/office/spreadsheetml/2009/9/main" objectType="Drop" dropLines="102" dropStyle="combo" dx="22" fmlaLink="$C$59" fmlaRange="Teams!$L$30:$L$31" sel="1" val="0"/>
</file>

<file path=xl/ctrlProps/ctrlProp27.xml><?xml version="1.0" encoding="utf-8"?>
<formControlPr xmlns="http://schemas.microsoft.com/office/spreadsheetml/2009/9/main" objectType="Drop" dropLines="102" dropStyle="combo" dx="22" fmlaLink="$C$63" fmlaRange="Teams!$L$32:$L$33" sel="2" val="0"/>
</file>

<file path=xl/ctrlProps/ctrlProp28.xml><?xml version="1.0" encoding="utf-8"?>
<formControlPr xmlns="http://schemas.microsoft.com/office/spreadsheetml/2009/9/main" objectType="Drop" dropLines="102" dropStyle="combo" dx="22" fmlaLink="$D$53" fmlaRange="Teams!$L$26:$L$29" sel="1" val="0"/>
</file>

<file path=xl/ctrlProps/ctrlProp29.xml><?xml version="1.0" encoding="utf-8"?>
<formControlPr xmlns="http://schemas.microsoft.com/office/spreadsheetml/2009/9/main" objectType="Drop" dropLines="102" dropStyle="combo" dx="22" fmlaLink="$D$61" fmlaRange="Teams!$L$30:$L$33" sel="1" val="0"/>
</file>

<file path=xl/ctrlProps/ctrlProp3.xml><?xml version="1.0" encoding="utf-8"?>
<formControlPr xmlns="http://schemas.microsoft.com/office/spreadsheetml/2009/9/main" objectType="Drop" dropLines="102" dropStyle="combo" dx="22" fmlaLink="$C$11" fmlaRange="Teams!$L$6:$L$7" sel="1" val="0"/>
</file>

<file path=xl/ctrlProps/ctrlProp30.xml><?xml version="1.0" encoding="utf-8"?>
<formControlPr xmlns="http://schemas.microsoft.com/office/spreadsheetml/2009/9/main" objectType="Drop" dropLines="102" dropStyle="combo" dx="22" fmlaLink="$E$57" fmlaRange="Teams!$L$26:$L$33" sel="5" val="0"/>
</file>

<file path=xl/ctrlProps/ctrlProp31.xml><?xml version="1.0" encoding="utf-8"?>
<formControlPr xmlns="http://schemas.microsoft.com/office/spreadsheetml/2009/9/main" objectType="Drop" dropLines="102" dropStyle="combo" dx="22" fmlaLink="$M$3" fmlaRange="Teams!$L$34:$L$35" sel="1" val="0"/>
</file>

<file path=xl/ctrlProps/ctrlProp32.xml><?xml version="1.0" encoding="utf-8"?>
<formControlPr xmlns="http://schemas.microsoft.com/office/spreadsheetml/2009/9/main" objectType="Drop" dropLines="102" dropStyle="combo" dx="22" fmlaLink="$M$7" fmlaRange="Teams!$L$36:$L$37" sel="1" val="0"/>
</file>

<file path=xl/ctrlProps/ctrlProp33.xml><?xml version="1.0" encoding="utf-8"?>
<formControlPr xmlns="http://schemas.microsoft.com/office/spreadsheetml/2009/9/main" objectType="Drop" dropLines="102" dropStyle="combo" dx="22" fmlaLink="$M$11" fmlaRange="Teams!$L$38:$L$39" sel="1" val="0"/>
</file>

<file path=xl/ctrlProps/ctrlProp34.xml><?xml version="1.0" encoding="utf-8"?>
<formControlPr xmlns="http://schemas.microsoft.com/office/spreadsheetml/2009/9/main" objectType="Drop" dropLines="102" dropStyle="combo" dx="22" fmlaLink="$M$15" fmlaRange="Teams!$L$40:$L$41" sel="1" val="0"/>
</file>

<file path=xl/ctrlProps/ctrlProp35.xml><?xml version="1.0" encoding="utf-8"?>
<formControlPr xmlns="http://schemas.microsoft.com/office/spreadsheetml/2009/9/main" objectType="Drop" dropLines="102" dropStyle="combo" dx="22" fmlaLink="$M$19" fmlaRange="Teams!$L$42:$L$43" sel="1" val="0"/>
</file>

<file path=xl/ctrlProps/ctrlProp36.xml><?xml version="1.0" encoding="utf-8"?>
<formControlPr xmlns="http://schemas.microsoft.com/office/spreadsheetml/2009/9/main" objectType="Drop" dropLines="102" dropStyle="combo" dx="22" fmlaLink="$M$23" fmlaRange="Teams!$L$44:$L$45" sel="2" val="0"/>
</file>

<file path=xl/ctrlProps/ctrlProp37.xml><?xml version="1.0" encoding="utf-8"?>
<formControlPr xmlns="http://schemas.microsoft.com/office/spreadsheetml/2009/9/main" objectType="Drop" dropLines="102" dropStyle="combo" dx="22" fmlaLink="$M$27" fmlaRange="Teams!$L$46:$L$47" sel="1" val="0"/>
</file>

<file path=xl/ctrlProps/ctrlProp38.xml><?xml version="1.0" encoding="utf-8"?>
<formControlPr xmlns="http://schemas.microsoft.com/office/spreadsheetml/2009/9/main" objectType="Drop" dropLines="102" dropStyle="combo" dx="22" fmlaLink="$M$31" fmlaRange="Teams!$L$48:$L$49" sel="1" val="0"/>
</file>

<file path=xl/ctrlProps/ctrlProp39.xml><?xml version="1.0" encoding="utf-8"?>
<formControlPr xmlns="http://schemas.microsoft.com/office/spreadsheetml/2009/9/main" objectType="Drop" dropLines="102" dropStyle="combo" dx="22" fmlaLink="$M$35" fmlaRange="Teams!$L$50:$L$51" sel="1" val="0"/>
</file>

<file path=xl/ctrlProps/ctrlProp4.xml><?xml version="1.0" encoding="utf-8"?>
<formControlPr xmlns="http://schemas.microsoft.com/office/spreadsheetml/2009/9/main" objectType="Drop" dropLines="91" dropStyle="combo" dx="22" fmlaLink="$D$5" fmlaRange="Teams!$L$2:$L$5" sel="1" val="0"/>
</file>

<file path=xl/ctrlProps/ctrlProp40.xml><?xml version="1.0" encoding="utf-8"?>
<formControlPr xmlns="http://schemas.microsoft.com/office/spreadsheetml/2009/9/main" objectType="Drop" dropLines="102" dropStyle="combo" dx="22" fmlaLink="$M$39" fmlaRange="Teams!$L$52:$L$53" sel="2" val="0"/>
</file>

<file path=xl/ctrlProps/ctrlProp41.xml><?xml version="1.0" encoding="utf-8"?>
<formControlPr xmlns="http://schemas.microsoft.com/office/spreadsheetml/2009/9/main" objectType="Drop" dropLines="102" dropStyle="combo" dx="22" fmlaLink="$M$43" fmlaRange="Teams!$L$54:$L$55" sel="1" val="0"/>
</file>

<file path=xl/ctrlProps/ctrlProp42.xml><?xml version="1.0" encoding="utf-8"?>
<formControlPr xmlns="http://schemas.microsoft.com/office/spreadsheetml/2009/9/main" objectType="Drop" dropLines="102" dropStyle="combo" dx="22" fmlaLink="$M$47" fmlaRange="Teams!$L$56:$L$57" sel="1" val="0"/>
</file>

<file path=xl/ctrlProps/ctrlProp43.xml><?xml version="1.0" encoding="utf-8"?>
<formControlPr xmlns="http://schemas.microsoft.com/office/spreadsheetml/2009/9/main" objectType="Drop" dropLines="102" dropStyle="combo" dx="22" fmlaLink="$M$51" fmlaRange="Teams!$L$58:$L$59" sel="1" val="0"/>
</file>

<file path=xl/ctrlProps/ctrlProp44.xml><?xml version="1.0" encoding="utf-8"?>
<formControlPr xmlns="http://schemas.microsoft.com/office/spreadsheetml/2009/9/main" objectType="Drop" dropLines="102" dropStyle="combo" dx="22" fmlaLink="$M$55" fmlaRange="Teams!$L$60:$L$61" sel="2" val="0"/>
</file>

<file path=xl/ctrlProps/ctrlProp45.xml><?xml version="1.0" encoding="utf-8"?>
<formControlPr xmlns="http://schemas.microsoft.com/office/spreadsheetml/2009/9/main" objectType="Drop" dropLines="102" dropStyle="combo" dx="22" fmlaLink="$L$53" fmlaRange="Teams!$L$58:$L$61" sel="1" val="0"/>
</file>

<file path=xl/ctrlProps/ctrlProp46.xml><?xml version="1.0" encoding="utf-8"?>
<formControlPr xmlns="http://schemas.microsoft.com/office/spreadsheetml/2009/9/main" objectType="Drop" dropLines="102" dropStyle="combo" dx="22" fmlaLink="$L$45" fmlaRange="Teams!$L$54:$L$57" sel="3" val="0"/>
</file>

<file path=xl/ctrlProps/ctrlProp47.xml><?xml version="1.0" encoding="utf-8"?>
<formControlPr xmlns="http://schemas.microsoft.com/office/spreadsheetml/2009/9/main" objectType="Drop" dropLines="102" dropStyle="combo" dx="22" fmlaLink="$L$37" fmlaRange="Teams!$L$50:$L$53" sel="1" val="0"/>
</file>

<file path=xl/ctrlProps/ctrlProp48.xml><?xml version="1.0" encoding="utf-8"?>
<formControlPr xmlns="http://schemas.microsoft.com/office/spreadsheetml/2009/9/main" objectType="Drop" dropLines="102" dropStyle="combo" dx="22" fmlaLink="$L$29" fmlaRange="Teams!$L$46:$L$49" sel="1" val="0"/>
</file>

<file path=xl/ctrlProps/ctrlProp49.xml><?xml version="1.0" encoding="utf-8"?>
<formControlPr xmlns="http://schemas.microsoft.com/office/spreadsheetml/2009/9/main" objectType="Drop" dropLines="102" dropStyle="combo" dx="22" fmlaLink="$L$21" fmlaRange="Teams!$L$42:$L$45" sel="1" val="0"/>
</file>

<file path=xl/ctrlProps/ctrlProp5.xml><?xml version="1.0" encoding="utf-8"?>
<formControlPr xmlns="http://schemas.microsoft.com/office/spreadsheetml/2009/9/main" objectType="Drop" dropLines="91" dropStyle="combo" dx="22" fmlaLink="$E$9" fmlaRange="Teams!$L$2:$L$9" sel="1" val="0"/>
</file>

<file path=xl/ctrlProps/ctrlProp50.xml><?xml version="1.0" encoding="utf-8"?>
<formControlPr xmlns="http://schemas.microsoft.com/office/spreadsheetml/2009/9/main" objectType="Drop" dropLines="102" dropStyle="combo" dx="22" fmlaLink="$L$13" fmlaRange="Teams!$L$38:$L$41" sel="3" val="0"/>
</file>

<file path=xl/ctrlProps/ctrlProp51.xml><?xml version="1.0" encoding="utf-8"?>
<formControlPr xmlns="http://schemas.microsoft.com/office/spreadsheetml/2009/9/main" objectType="Drop" dropLines="102" dropStyle="combo" dx="22" fmlaLink="$L$5" fmlaRange="Teams!$L$34:$L$37" sel="1" val="0"/>
</file>

<file path=xl/ctrlProps/ctrlProp52.xml><?xml version="1.0" encoding="utf-8"?>
<formControlPr xmlns="http://schemas.microsoft.com/office/spreadsheetml/2009/9/main" objectType="Drop" dropLines="102" dropStyle="combo" dx="22" fmlaLink="$K$9" fmlaRange="Teams!$L$34:$L$41" sel="1" val="0"/>
</file>

<file path=xl/ctrlProps/ctrlProp53.xml><?xml version="1.0" encoding="utf-8"?>
<formControlPr xmlns="http://schemas.microsoft.com/office/spreadsheetml/2009/9/main" objectType="Drop" dropLines="89" dropStyle="combo" dx="22" fmlaLink="$J$17" fmlaRange="Teams!$L$34:$L$49" sel="9" val="0"/>
</file>

<file path=xl/ctrlProps/ctrlProp54.xml><?xml version="1.0" encoding="utf-8"?>
<formControlPr xmlns="http://schemas.microsoft.com/office/spreadsheetml/2009/9/main" objectType="Drop" dropLines="89" dropStyle="combo" dx="22" fmlaLink="$K$25" fmlaRange="Teams!$L$42:$L$49" sel="1" val="0"/>
</file>

<file path=xl/ctrlProps/ctrlProp55.xml><?xml version="1.0" encoding="utf-8"?>
<formControlPr xmlns="http://schemas.microsoft.com/office/spreadsheetml/2009/9/main" objectType="Drop" dropLines="102" dropStyle="combo" dx="22" fmlaLink="$K$41" fmlaRange="Teams!$L$50:$L$57" sel="1" val="0"/>
</file>

<file path=xl/ctrlProps/ctrlProp56.xml><?xml version="1.0" encoding="utf-8"?>
<formControlPr xmlns="http://schemas.microsoft.com/office/spreadsheetml/2009/9/main" objectType="Drop" dropLines="102" dropStyle="combo" dx="22" fmlaLink="$K$57" fmlaRange="Teams!$L$58:$L$65" sel="1" val="0"/>
</file>

<file path=xl/ctrlProps/ctrlProp57.xml><?xml version="1.0" encoding="utf-8"?>
<formControlPr xmlns="http://schemas.microsoft.com/office/spreadsheetml/2009/9/main" objectType="Drop" dropLines="102" dropStyle="combo" dx="22" fmlaLink="$L$61" fmlaRange="Teams!$L$62:$L$65" sel="4" val="0"/>
</file>

<file path=xl/ctrlProps/ctrlProp58.xml><?xml version="1.0" encoding="utf-8"?>
<formControlPr xmlns="http://schemas.microsoft.com/office/spreadsheetml/2009/9/main" objectType="Drop" dropLines="102" dropStyle="combo" dx="22" fmlaLink="$M$59" fmlaRange="Teams!$L$62:$L$63" sel="1" val="0"/>
</file>

<file path=xl/ctrlProps/ctrlProp59.xml><?xml version="1.0" encoding="utf-8"?>
<formControlPr xmlns="http://schemas.microsoft.com/office/spreadsheetml/2009/9/main" objectType="Drop" dropLines="102" dropStyle="combo" dx="22" fmlaLink="$M$63" fmlaRange="Teams!$L$64:$L$65" sel="2" val="0"/>
</file>

<file path=xl/ctrlProps/ctrlProp6.xml><?xml version="1.0" encoding="utf-8"?>
<formControlPr xmlns="http://schemas.microsoft.com/office/spreadsheetml/2009/9/main" objectType="Drop" dropLines="91" dropStyle="combo" dx="22" fmlaLink="$F$17" fmlaRange="Teams!$L$2:$L$17" sel="1" val="0"/>
</file>

<file path=xl/ctrlProps/ctrlProp60.xml><?xml version="1.0" encoding="utf-8"?>
<formControlPr xmlns="http://schemas.microsoft.com/office/spreadsheetml/2009/9/main" objectType="Drop" dropLines="102" dropStyle="combo" dx="22" fmlaLink="$J$49" fmlaRange="Teams!$L$50:$L$65" sel="9" val="0"/>
</file>

<file path=xl/ctrlProps/ctrlProp61.xml><?xml version="1.0" encoding="utf-8"?>
<formControlPr xmlns="http://schemas.microsoft.com/office/spreadsheetml/2009/9/main" objectType="Drop" dropLines="91" dropStyle="combo" dx="22" fmlaLink="$H$31" fmlaRange="Teams!$B$69:$B$70" sel="1" val="0"/>
</file>

<file path=xl/ctrlProps/ctrlProp62.xml><?xml version="1.0" encoding="utf-8"?>
<formControlPr xmlns="http://schemas.microsoft.com/office/spreadsheetml/2009/9/main" objectType="Drop" dropLines="89" dropStyle="combo" dx="22" fmlaLink="$H$34" fmlaRange="Teams!$B$71:$B$72" sel="1" val="0"/>
</file>

<file path=xl/ctrlProps/ctrlProp63.xml><?xml version="1.0" encoding="utf-8"?>
<formControlPr xmlns="http://schemas.microsoft.com/office/spreadsheetml/2009/9/main" objectType="Drop" dropLines="91" dropStyle="combo" dx="22" fmlaLink="$H$11" fmlaRange="Teams!$B$69:$B$72" sel="3" val="0"/>
</file>

<file path=xl/ctrlProps/ctrlProp64.xml><?xml version="1.0" encoding="utf-8"?>
<formControlPr xmlns="http://schemas.microsoft.com/office/spreadsheetml/2009/9/main" objectType="Spin" dx="16" fmlaLink="$H$13" max="280" min="90" page="10" val="99"/>
</file>

<file path=xl/ctrlProps/ctrlProp65.xml><?xml version="1.0" encoding="utf-8"?>
<formControlPr xmlns="http://schemas.microsoft.com/office/spreadsheetml/2009/9/main" objectType="Drop" dropLines="2" dropStyle="combo" dx="22" fmlaLink="H6" fmlaRange="Choices" noThreeD="1" sel="1" val="0"/>
</file>

<file path=xl/ctrlProps/ctrlProp66.xml><?xml version="1.0" encoding="utf-8"?>
<formControlPr xmlns="http://schemas.microsoft.com/office/spreadsheetml/2009/9/main" objectType="Drop" dropLines="3" dropStyle="combo" dx="22" fmlaLink="H4" fmlaRange="playin" noThreeD="1" sel="0" val="0"/>
</file>

<file path=xl/ctrlProps/ctrlProp7.xml><?xml version="1.0" encoding="utf-8"?>
<formControlPr xmlns="http://schemas.microsoft.com/office/spreadsheetml/2009/9/main" objectType="Drop" dropLines="102" dropStyle="combo" dx="22" fmlaLink="$D$13" fmlaRange="Teams!$L$6:$L$9" sel="1" val="0"/>
</file>

<file path=xl/ctrlProps/ctrlProp8.xml><?xml version="1.0" encoding="utf-8"?>
<formControlPr xmlns="http://schemas.microsoft.com/office/spreadsheetml/2009/9/main" objectType="Drop" dropLines="102" dropStyle="combo" dx="22" fmlaLink="$C$15" fmlaRange="Teams!$L$8:$L$9" sel="1" val="0"/>
</file>

<file path=xl/ctrlProps/ctrlProp9.xml><?xml version="1.0" encoding="utf-8"?>
<formControlPr xmlns="http://schemas.microsoft.com/office/spreadsheetml/2009/9/main" objectType="Drop" dropLines="102" dropStyle="combo" dx="22" fmlaLink="$C$19" fmlaRange="Teams!$L$10:$L$1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</xdr:row>
          <xdr:rowOff>228600</xdr:rowOff>
        </xdr:from>
        <xdr:to>
          <xdr:col>3</xdr:col>
          <xdr:colOff>9525</xdr:colOff>
          <xdr:row>2</xdr:row>
          <xdr:rowOff>190500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0</xdr:rowOff>
        </xdr:from>
        <xdr:to>
          <xdr:col>3</xdr:col>
          <xdr:colOff>9525</xdr:colOff>
          <xdr:row>7</xdr:row>
          <xdr:rowOff>28575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0</xdr:rowOff>
        </xdr:from>
        <xdr:to>
          <xdr:col>3</xdr:col>
          <xdr:colOff>9525</xdr:colOff>
          <xdr:row>11</xdr:row>
          <xdr:rowOff>28575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200025</xdr:rowOff>
        </xdr:from>
        <xdr:to>
          <xdr:col>4</xdr:col>
          <xdr:colOff>9525</xdr:colOff>
          <xdr:row>5</xdr:row>
          <xdr:rowOff>28575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7</xdr:row>
          <xdr:rowOff>200025</xdr:rowOff>
        </xdr:from>
        <xdr:to>
          <xdr:col>5</xdr:col>
          <xdr:colOff>9525</xdr:colOff>
          <xdr:row>9</xdr:row>
          <xdr:rowOff>28575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15</xdr:row>
          <xdr:rowOff>200025</xdr:rowOff>
        </xdr:from>
        <xdr:to>
          <xdr:col>6</xdr:col>
          <xdr:colOff>9525</xdr:colOff>
          <xdr:row>17</xdr:row>
          <xdr:rowOff>28575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12</xdr:row>
          <xdr:rowOff>0</xdr:rowOff>
        </xdr:from>
        <xdr:to>
          <xdr:col>4</xdr:col>
          <xdr:colOff>9525</xdr:colOff>
          <xdr:row>13</xdr:row>
          <xdr:rowOff>28575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14</xdr:row>
          <xdr:rowOff>0</xdr:rowOff>
        </xdr:from>
        <xdr:to>
          <xdr:col>3</xdr:col>
          <xdr:colOff>9525</xdr:colOff>
          <xdr:row>15</xdr:row>
          <xdr:rowOff>28575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17</xdr:row>
          <xdr:rowOff>200025</xdr:rowOff>
        </xdr:from>
        <xdr:to>
          <xdr:col>3</xdr:col>
          <xdr:colOff>9525</xdr:colOff>
          <xdr:row>19</xdr:row>
          <xdr:rowOff>28575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22</xdr:row>
          <xdr:rowOff>0</xdr:rowOff>
        </xdr:from>
        <xdr:to>
          <xdr:col>3</xdr:col>
          <xdr:colOff>9525</xdr:colOff>
          <xdr:row>23</xdr:row>
          <xdr:rowOff>28575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25</xdr:row>
          <xdr:rowOff>200025</xdr:rowOff>
        </xdr:from>
        <xdr:to>
          <xdr:col>3</xdr:col>
          <xdr:colOff>9525</xdr:colOff>
          <xdr:row>27</xdr:row>
          <xdr:rowOff>28575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29</xdr:row>
          <xdr:rowOff>200025</xdr:rowOff>
        </xdr:from>
        <xdr:to>
          <xdr:col>3</xdr:col>
          <xdr:colOff>9525</xdr:colOff>
          <xdr:row>31</xdr:row>
          <xdr:rowOff>28575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19</xdr:row>
          <xdr:rowOff>200025</xdr:rowOff>
        </xdr:from>
        <xdr:to>
          <xdr:col>4</xdr:col>
          <xdr:colOff>9525</xdr:colOff>
          <xdr:row>21</xdr:row>
          <xdr:rowOff>28575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27</xdr:row>
          <xdr:rowOff>200025</xdr:rowOff>
        </xdr:from>
        <xdr:to>
          <xdr:col>4</xdr:col>
          <xdr:colOff>9525</xdr:colOff>
          <xdr:row>29</xdr:row>
          <xdr:rowOff>28575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23</xdr:row>
          <xdr:rowOff>200025</xdr:rowOff>
        </xdr:from>
        <xdr:to>
          <xdr:col>5</xdr:col>
          <xdr:colOff>9525</xdr:colOff>
          <xdr:row>25</xdr:row>
          <xdr:rowOff>28575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33</xdr:row>
          <xdr:rowOff>200025</xdr:rowOff>
        </xdr:from>
        <xdr:to>
          <xdr:col>3</xdr:col>
          <xdr:colOff>0</xdr:colOff>
          <xdr:row>35</xdr:row>
          <xdr:rowOff>28575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38</xdr:row>
          <xdr:rowOff>0</xdr:rowOff>
        </xdr:from>
        <xdr:to>
          <xdr:col>3</xdr:col>
          <xdr:colOff>9525</xdr:colOff>
          <xdr:row>39</xdr:row>
          <xdr:rowOff>28575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42</xdr:row>
          <xdr:rowOff>0</xdr:rowOff>
        </xdr:from>
        <xdr:to>
          <xdr:col>3</xdr:col>
          <xdr:colOff>9525</xdr:colOff>
          <xdr:row>43</xdr:row>
          <xdr:rowOff>28575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35</xdr:row>
          <xdr:rowOff>200025</xdr:rowOff>
        </xdr:from>
        <xdr:to>
          <xdr:col>4</xdr:col>
          <xdr:colOff>0</xdr:colOff>
          <xdr:row>37</xdr:row>
          <xdr:rowOff>28575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39</xdr:row>
          <xdr:rowOff>200025</xdr:rowOff>
        </xdr:from>
        <xdr:to>
          <xdr:col>5</xdr:col>
          <xdr:colOff>0</xdr:colOff>
          <xdr:row>41</xdr:row>
          <xdr:rowOff>28575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47</xdr:row>
          <xdr:rowOff>200025</xdr:rowOff>
        </xdr:from>
        <xdr:to>
          <xdr:col>6</xdr:col>
          <xdr:colOff>0</xdr:colOff>
          <xdr:row>49</xdr:row>
          <xdr:rowOff>28575</xdr:rowOff>
        </xdr:to>
        <xdr:sp macro="" textlink="">
          <xdr:nvSpPr>
            <xdr:cNvPr id="1045" name="Drop Down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44</xdr:row>
          <xdr:rowOff>0</xdr:rowOff>
        </xdr:from>
        <xdr:to>
          <xdr:col>4</xdr:col>
          <xdr:colOff>0</xdr:colOff>
          <xdr:row>45</xdr:row>
          <xdr:rowOff>28575</xdr:rowOff>
        </xdr:to>
        <xdr:sp macro="" textlink="">
          <xdr:nvSpPr>
            <xdr:cNvPr id="1046" name="Drop Dow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46</xdr:row>
          <xdr:rowOff>0</xdr:rowOff>
        </xdr:from>
        <xdr:to>
          <xdr:col>3</xdr:col>
          <xdr:colOff>0</xdr:colOff>
          <xdr:row>47</xdr:row>
          <xdr:rowOff>28575</xdr:rowOff>
        </xdr:to>
        <xdr:sp macro="" textlink="">
          <xdr:nvSpPr>
            <xdr:cNvPr id="1047" name="Drop Dow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49</xdr:row>
          <xdr:rowOff>200025</xdr:rowOff>
        </xdr:from>
        <xdr:to>
          <xdr:col>3</xdr:col>
          <xdr:colOff>9525</xdr:colOff>
          <xdr:row>51</xdr:row>
          <xdr:rowOff>28575</xdr:rowOff>
        </xdr:to>
        <xdr:sp macro="" textlink="">
          <xdr:nvSpPr>
            <xdr:cNvPr id="1048" name="Drop Dow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54</xdr:row>
          <xdr:rowOff>0</xdr:rowOff>
        </xdr:from>
        <xdr:to>
          <xdr:col>3</xdr:col>
          <xdr:colOff>9525</xdr:colOff>
          <xdr:row>55</xdr:row>
          <xdr:rowOff>28575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57</xdr:row>
          <xdr:rowOff>200025</xdr:rowOff>
        </xdr:from>
        <xdr:to>
          <xdr:col>3</xdr:col>
          <xdr:colOff>9525</xdr:colOff>
          <xdr:row>59</xdr:row>
          <xdr:rowOff>28575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61</xdr:row>
          <xdr:rowOff>200025</xdr:rowOff>
        </xdr:from>
        <xdr:to>
          <xdr:col>3</xdr:col>
          <xdr:colOff>0</xdr:colOff>
          <xdr:row>63</xdr:row>
          <xdr:rowOff>28575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51</xdr:row>
          <xdr:rowOff>200025</xdr:rowOff>
        </xdr:from>
        <xdr:to>
          <xdr:col>4</xdr:col>
          <xdr:colOff>0</xdr:colOff>
          <xdr:row>53</xdr:row>
          <xdr:rowOff>28575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59</xdr:row>
          <xdr:rowOff>200025</xdr:rowOff>
        </xdr:from>
        <xdr:to>
          <xdr:col>4</xdr:col>
          <xdr:colOff>9525</xdr:colOff>
          <xdr:row>61</xdr:row>
          <xdr:rowOff>28575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55</xdr:row>
          <xdr:rowOff>200025</xdr:rowOff>
        </xdr:from>
        <xdr:to>
          <xdr:col>5</xdr:col>
          <xdr:colOff>0</xdr:colOff>
          <xdr:row>57</xdr:row>
          <xdr:rowOff>28575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</xdr:row>
          <xdr:rowOff>228600</xdr:rowOff>
        </xdr:from>
        <xdr:to>
          <xdr:col>13</xdr:col>
          <xdr:colOff>38100</xdr:colOff>
          <xdr:row>2</xdr:row>
          <xdr:rowOff>190500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5</xdr:row>
          <xdr:rowOff>200025</xdr:rowOff>
        </xdr:from>
        <xdr:to>
          <xdr:col>13</xdr:col>
          <xdr:colOff>19050</xdr:colOff>
          <xdr:row>7</xdr:row>
          <xdr:rowOff>28575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9</xdr:row>
          <xdr:rowOff>200025</xdr:rowOff>
        </xdr:from>
        <xdr:to>
          <xdr:col>13</xdr:col>
          <xdr:colOff>19050</xdr:colOff>
          <xdr:row>11</xdr:row>
          <xdr:rowOff>28575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13</xdr:row>
          <xdr:rowOff>200025</xdr:rowOff>
        </xdr:from>
        <xdr:to>
          <xdr:col>13</xdr:col>
          <xdr:colOff>19050</xdr:colOff>
          <xdr:row>15</xdr:row>
          <xdr:rowOff>28575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17</xdr:row>
          <xdr:rowOff>200025</xdr:rowOff>
        </xdr:from>
        <xdr:to>
          <xdr:col>13</xdr:col>
          <xdr:colOff>38100</xdr:colOff>
          <xdr:row>19</xdr:row>
          <xdr:rowOff>28575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21</xdr:row>
          <xdr:rowOff>200025</xdr:rowOff>
        </xdr:from>
        <xdr:to>
          <xdr:col>13</xdr:col>
          <xdr:colOff>19050</xdr:colOff>
          <xdr:row>23</xdr:row>
          <xdr:rowOff>28575</xdr:rowOff>
        </xdr:to>
        <xdr:sp macro="" textlink="">
          <xdr:nvSpPr>
            <xdr:cNvPr id="1060" name="Drop Down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25</xdr:row>
          <xdr:rowOff>200025</xdr:rowOff>
        </xdr:from>
        <xdr:to>
          <xdr:col>13</xdr:col>
          <xdr:colOff>28575</xdr:colOff>
          <xdr:row>27</xdr:row>
          <xdr:rowOff>28575</xdr:rowOff>
        </xdr:to>
        <xdr:sp macro="" textlink="">
          <xdr:nvSpPr>
            <xdr:cNvPr id="1061" name="Drop Down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29</xdr:row>
          <xdr:rowOff>200025</xdr:rowOff>
        </xdr:from>
        <xdr:to>
          <xdr:col>13</xdr:col>
          <xdr:colOff>28575</xdr:colOff>
          <xdr:row>31</xdr:row>
          <xdr:rowOff>28575</xdr:rowOff>
        </xdr:to>
        <xdr:sp macro="" textlink="">
          <xdr:nvSpPr>
            <xdr:cNvPr id="1062" name="Drop Down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33</xdr:row>
          <xdr:rowOff>200025</xdr:rowOff>
        </xdr:from>
        <xdr:to>
          <xdr:col>13</xdr:col>
          <xdr:colOff>28575</xdr:colOff>
          <xdr:row>35</xdr:row>
          <xdr:rowOff>28575</xdr:rowOff>
        </xdr:to>
        <xdr:sp macro="" textlink="">
          <xdr:nvSpPr>
            <xdr:cNvPr id="1063" name="Drop Down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37</xdr:row>
          <xdr:rowOff>200025</xdr:rowOff>
        </xdr:from>
        <xdr:to>
          <xdr:col>13</xdr:col>
          <xdr:colOff>28575</xdr:colOff>
          <xdr:row>39</xdr:row>
          <xdr:rowOff>28575</xdr:rowOff>
        </xdr:to>
        <xdr:sp macro="" textlink="">
          <xdr:nvSpPr>
            <xdr:cNvPr id="1064" name="Drop Down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41</xdr:row>
          <xdr:rowOff>200025</xdr:rowOff>
        </xdr:from>
        <xdr:to>
          <xdr:col>13</xdr:col>
          <xdr:colOff>28575</xdr:colOff>
          <xdr:row>43</xdr:row>
          <xdr:rowOff>28575</xdr:rowOff>
        </xdr:to>
        <xdr:sp macro="" textlink="">
          <xdr:nvSpPr>
            <xdr:cNvPr id="1065" name="Drop Down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46</xdr:row>
          <xdr:rowOff>0</xdr:rowOff>
        </xdr:from>
        <xdr:to>
          <xdr:col>13</xdr:col>
          <xdr:colOff>28575</xdr:colOff>
          <xdr:row>47</xdr:row>
          <xdr:rowOff>28575</xdr:rowOff>
        </xdr:to>
        <xdr:sp macro="" textlink="">
          <xdr:nvSpPr>
            <xdr:cNvPr id="1066" name="Drop Down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49</xdr:row>
          <xdr:rowOff>200025</xdr:rowOff>
        </xdr:from>
        <xdr:to>
          <xdr:col>13</xdr:col>
          <xdr:colOff>28575</xdr:colOff>
          <xdr:row>51</xdr:row>
          <xdr:rowOff>28575</xdr:rowOff>
        </xdr:to>
        <xdr:sp macro="" textlink="">
          <xdr:nvSpPr>
            <xdr:cNvPr id="1067" name="Drop Down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53</xdr:row>
          <xdr:rowOff>200025</xdr:rowOff>
        </xdr:from>
        <xdr:to>
          <xdr:col>13</xdr:col>
          <xdr:colOff>28575</xdr:colOff>
          <xdr:row>55</xdr:row>
          <xdr:rowOff>28575</xdr:rowOff>
        </xdr:to>
        <xdr:sp macro="" textlink="">
          <xdr:nvSpPr>
            <xdr:cNvPr id="1068" name="Drop Down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200025</xdr:rowOff>
        </xdr:from>
        <xdr:to>
          <xdr:col>12</xdr:col>
          <xdr:colOff>0</xdr:colOff>
          <xdr:row>53</xdr:row>
          <xdr:rowOff>28575</xdr:rowOff>
        </xdr:to>
        <xdr:sp macro="" textlink="">
          <xdr:nvSpPr>
            <xdr:cNvPr id="1069" name="Drop Down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200025</xdr:rowOff>
        </xdr:from>
        <xdr:to>
          <xdr:col>12</xdr:col>
          <xdr:colOff>0</xdr:colOff>
          <xdr:row>45</xdr:row>
          <xdr:rowOff>28575</xdr:rowOff>
        </xdr:to>
        <xdr:sp macro="" textlink="">
          <xdr:nvSpPr>
            <xdr:cNvPr id="1070" name="Drop Down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</xdr:row>
          <xdr:rowOff>200025</xdr:rowOff>
        </xdr:from>
        <xdr:to>
          <xdr:col>12</xdr:col>
          <xdr:colOff>0</xdr:colOff>
          <xdr:row>37</xdr:row>
          <xdr:rowOff>28575</xdr:rowOff>
        </xdr:to>
        <xdr:sp macro="" textlink="">
          <xdr:nvSpPr>
            <xdr:cNvPr id="1071" name="Drop Down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0</xdr:rowOff>
        </xdr:from>
        <xdr:to>
          <xdr:col>12</xdr:col>
          <xdr:colOff>0</xdr:colOff>
          <xdr:row>29</xdr:row>
          <xdr:rowOff>28575</xdr:rowOff>
        </xdr:to>
        <xdr:sp macro="" textlink="">
          <xdr:nvSpPr>
            <xdr:cNvPr id="1072" name="Drop Down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200025</xdr:rowOff>
        </xdr:from>
        <xdr:to>
          <xdr:col>12</xdr:col>
          <xdr:colOff>0</xdr:colOff>
          <xdr:row>21</xdr:row>
          <xdr:rowOff>28575</xdr:rowOff>
        </xdr:to>
        <xdr:sp macro="" textlink="">
          <xdr:nvSpPr>
            <xdr:cNvPr id="1073" name="Drop Down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200025</xdr:rowOff>
        </xdr:from>
        <xdr:to>
          <xdr:col>12</xdr:col>
          <xdr:colOff>0</xdr:colOff>
          <xdr:row>13</xdr:row>
          <xdr:rowOff>28575</xdr:rowOff>
        </xdr:to>
        <xdr:sp macro="" textlink="">
          <xdr:nvSpPr>
            <xdr:cNvPr id="1074" name="Drop Down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</xdr:row>
          <xdr:rowOff>200025</xdr:rowOff>
        </xdr:from>
        <xdr:to>
          <xdr:col>12</xdr:col>
          <xdr:colOff>0</xdr:colOff>
          <xdr:row>5</xdr:row>
          <xdr:rowOff>28575</xdr:rowOff>
        </xdr:to>
        <xdr:sp macro="" textlink="">
          <xdr:nvSpPr>
            <xdr:cNvPr id="1075" name="Drop Down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7</xdr:row>
          <xdr:rowOff>200025</xdr:rowOff>
        </xdr:from>
        <xdr:to>
          <xdr:col>11</xdr:col>
          <xdr:colOff>0</xdr:colOff>
          <xdr:row>9</xdr:row>
          <xdr:rowOff>28575</xdr:rowOff>
        </xdr:to>
        <xdr:sp macro="" textlink="">
          <xdr:nvSpPr>
            <xdr:cNvPr id="1076" name="Drop Down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15</xdr:row>
          <xdr:rowOff>200025</xdr:rowOff>
        </xdr:from>
        <xdr:to>
          <xdr:col>10</xdr:col>
          <xdr:colOff>0</xdr:colOff>
          <xdr:row>17</xdr:row>
          <xdr:rowOff>28575</xdr:rowOff>
        </xdr:to>
        <xdr:sp macro="" textlink="">
          <xdr:nvSpPr>
            <xdr:cNvPr id="1077" name="Drop Down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24</xdr:row>
          <xdr:rowOff>0</xdr:rowOff>
        </xdr:from>
        <xdr:to>
          <xdr:col>10</xdr:col>
          <xdr:colOff>1209675</xdr:colOff>
          <xdr:row>25</xdr:row>
          <xdr:rowOff>28575</xdr:rowOff>
        </xdr:to>
        <xdr:sp macro="" textlink="">
          <xdr:nvSpPr>
            <xdr:cNvPr id="1078" name="Drop Down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40</xdr:row>
          <xdr:rowOff>0</xdr:rowOff>
        </xdr:from>
        <xdr:to>
          <xdr:col>11</xdr:col>
          <xdr:colOff>0</xdr:colOff>
          <xdr:row>41</xdr:row>
          <xdr:rowOff>28575</xdr:rowOff>
        </xdr:to>
        <xdr:sp macro="" textlink="">
          <xdr:nvSpPr>
            <xdr:cNvPr id="1079" name="Drop Down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55</xdr:row>
          <xdr:rowOff>200025</xdr:rowOff>
        </xdr:from>
        <xdr:to>
          <xdr:col>11</xdr:col>
          <xdr:colOff>0</xdr:colOff>
          <xdr:row>57</xdr:row>
          <xdr:rowOff>28575</xdr:rowOff>
        </xdr:to>
        <xdr:sp macro="" textlink="">
          <xdr:nvSpPr>
            <xdr:cNvPr id="1080" name="Drop Down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</xdr:row>
          <xdr:rowOff>200025</xdr:rowOff>
        </xdr:from>
        <xdr:to>
          <xdr:col>12</xdr:col>
          <xdr:colOff>0</xdr:colOff>
          <xdr:row>61</xdr:row>
          <xdr:rowOff>28575</xdr:rowOff>
        </xdr:to>
        <xdr:sp macro="" textlink="">
          <xdr:nvSpPr>
            <xdr:cNvPr id="1081" name="Drop Down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57</xdr:row>
          <xdr:rowOff>200025</xdr:rowOff>
        </xdr:from>
        <xdr:to>
          <xdr:col>13</xdr:col>
          <xdr:colOff>19050</xdr:colOff>
          <xdr:row>59</xdr:row>
          <xdr:rowOff>28575</xdr:rowOff>
        </xdr:to>
        <xdr:sp macro="" textlink="">
          <xdr:nvSpPr>
            <xdr:cNvPr id="1082" name="Drop Down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61</xdr:row>
          <xdr:rowOff>200025</xdr:rowOff>
        </xdr:from>
        <xdr:to>
          <xdr:col>13</xdr:col>
          <xdr:colOff>19050</xdr:colOff>
          <xdr:row>63</xdr:row>
          <xdr:rowOff>28575</xdr:rowOff>
        </xdr:to>
        <xdr:sp macro="" textlink="">
          <xdr:nvSpPr>
            <xdr:cNvPr id="1083" name="Drop Down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47</xdr:row>
          <xdr:rowOff>200025</xdr:rowOff>
        </xdr:from>
        <xdr:to>
          <xdr:col>10</xdr:col>
          <xdr:colOff>0</xdr:colOff>
          <xdr:row>49</xdr:row>
          <xdr:rowOff>28575</xdr:rowOff>
        </xdr:to>
        <xdr:sp macro="" textlink="">
          <xdr:nvSpPr>
            <xdr:cNvPr id="1084" name="Drop Down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29</xdr:row>
          <xdr:rowOff>200025</xdr:rowOff>
        </xdr:from>
        <xdr:to>
          <xdr:col>8</xdr:col>
          <xdr:colOff>28575</xdr:colOff>
          <xdr:row>31</xdr:row>
          <xdr:rowOff>28575</xdr:rowOff>
        </xdr:to>
        <xdr:sp macro="" textlink="">
          <xdr:nvSpPr>
            <xdr:cNvPr id="1085" name="Drop Down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32</xdr:row>
          <xdr:rowOff>485775</xdr:rowOff>
        </xdr:from>
        <xdr:to>
          <xdr:col>8</xdr:col>
          <xdr:colOff>9525</xdr:colOff>
          <xdr:row>34</xdr:row>
          <xdr:rowOff>38100</xdr:rowOff>
        </xdr:to>
        <xdr:sp macro="" textlink="">
          <xdr:nvSpPr>
            <xdr:cNvPr id="1086" name="Drop Down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200025</xdr:rowOff>
        </xdr:from>
        <xdr:to>
          <xdr:col>8</xdr:col>
          <xdr:colOff>19050</xdr:colOff>
          <xdr:row>11</xdr:row>
          <xdr:rowOff>28575</xdr:rowOff>
        </xdr:to>
        <xdr:sp macro="" textlink="">
          <xdr:nvSpPr>
            <xdr:cNvPr id="1087" name="Drop Down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12</xdr:row>
          <xdr:rowOff>28575</xdr:rowOff>
        </xdr:from>
        <xdr:to>
          <xdr:col>9</xdr:col>
          <xdr:colOff>247650</xdr:colOff>
          <xdr:row>14</xdr:row>
          <xdr:rowOff>28575</xdr:rowOff>
        </xdr:to>
        <xdr:sp macro="" textlink="">
          <xdr:nvSpPr>
            <xdr:cNvPr id="1088" name="Spinner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190500</xdr:rowOff>
        </xdr:from>
        <xdr:to>
          <xdr:col>8</xdr:col>
          <xdr:colOff>0</xdr:colOff>
          <xdr:row>5</xdr:row>
          <xdr:rowOff>190500</xdr:rowOff>
        </xdr:to>
        <xdr:sp macro="" textlink="">
          <xdr:nvSpPr>
            <xdr:cNvPr id="1090" name="Drop Down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</xdr:row>
          <xdr:rowOff>28575</xdr:rowOff>
        </xdr:from>
        <xdr:to>
          <xdr:col>9</xdr:col>
          <xdr:colOff>495300</xdr:colOff>
          <xdr:row>4</xdr:row>
          <xdr:rowOff>28575</xdr:rowOff>
        </xdr:to>
        <xdr:sp macro="" textlink="">
          <xdr:nvSpPr>
            <xdr:cNvPr id="1091" name="Drop Down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G70" sqref="G70"/>
    </sheetView>
  </sheetViews>
  <sheetFormatPr defaultColWidth="11.42578125" defaultRowHeight="12"/>
  <cols>
    <col min="1" max="1" width="3.85546875" customWidth="1"/>
    <col min="2" max="2" width="11.42578125" customWidth="1"/>
    <col min="3" max="3" width="4.7109375" customWidth="1"/>
    <col min="4" max="4" width="11.42578125" customWidth="1"/>
    <col min="5" max="5" width="6.7109375" customWidth="1"/>
    <col min="6" max="6" width="6" customWidth="1"/>
    <col min="7" max="7" width="6.28515625" customWidth="1"/>
    <col min="8" max="8" width="6.855468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tr">
        <f>PlayerName</f>
        <v>sager1</v>
      </c>
    </row>
    <row r="2" spans="1:12">
      <c r="A2">
        <v>1</v>
      </c>
      <c r="B2" s="1" t="s">
        <v>6</v>
      </c>
      <c r="C2" s="1">
        <v>1</v>
      </c>
      <c r="D2" s="1" t="s">
        <v>7</v>
      </c>
      <c r="E2" s="4">
        <v>1</v>
      </c>
      <c r="F2" s="2">
        <f>'Men 2001 NCAA Bracket'!C3</f>
        <v>1</v>
      </c>
      <c r="G2" s="2">
        <f>IF(F2=0,0,(GameNumber-1)*2+(WinnerNumber))</f>
        <v>1</v>
      </c>
      <c r="H2" s="4" t="s">
        <v>8</v>
      </c>
      <c r="I2" s="2" t="str">
        <f>VLOOKUP(G2,TeamsRange,2)</f>
        <v>Duke</v>
      </c>
      <c r="K2" t="s">
        <v>9</v>
      </c>
      <c r="L2" s="2" t="str">
        <f>IF(choice=2,D2,B2)</f>
        <v>Duke</v>
      </c>
    </row>
    <row r="3" spans="1:12">
      <c r="A3">
        <v>2</v>
      </c>
      <c r="B3" s="1" t="s">
        <v>10</v>
      </c>
      <c r="C3" s="1">
        <v>16</v>
      </c>
      <c r="D3" s="1" t="s">
        <v>11</v>
      </c>
      <c r="E3" s="4">
        <v>2</v>
      </c>
      <c r="F3" s="2">
        <f>'Men 2001 NCAA Bracket'!C7</f>
        <v>2</v>
      </c>
      <c r="G3" s="2">
        <f t="shared" ref="G3:G33" si="0">IF(F3=0,0,(GameNumber-1)*2+(WinnerNumber))</f>
        <v>4</v>
      </c>
      <c r="H3" s="4" t="s">
        <v>8</v>
      </c>
      <c r="I3" s="2" t="str">
        <f t="shared" ref="I3:I65" si="1">VLOOKUP(G3,TeamsRange,2)</f>
        <v>Missouri</v>
      </c>
      <c r="K3" t="s">
        <v>3</v>
      </c>
      <c r="L3" s="2" t="str">
        <f t="shared" ref="L3:L65" si="2">IF(choice=2,D3,B3)</f>
        <v>Monmouth</v>
      </c>
    </row>
    <row r="4" spans="1:12">
      <c r="A4">
        <v>3</v>
      </c>
      <c r="B4" s="1" t="s">
        <v>12</v>
      </c>
      <c r="C4" s="1">
        <v>8</v>
      </c>
      <c r="D4" s="1" t="s">
        <v>13</v>
      </c>
      <c r="E4" s="4">
        <v>3</v>
      </c>
      <c r="F4" s="2">
        <f>'Men 2001 NCAA Bracket'!C11</f>
        <v>1</v>
      </c>
      <c r="G4" s="2">
        <f t="shared" si="0"/>
        <v>5</v>
      </c>
      <c r="H4" s="4" t="s">
        <v>8</v>
      </c>
      <c r="I4" s="2" t="str">
        <f t="shared" si="1"/>
        <v>UCLA</v>
      </c>
      <c r="L4" s="2" t="str">
        <f t="shared" si="2"/>
        <v>Georgia</v>
      </c>
    </row>
    <row r="5" spans="1:12">
      <c r="A5">
        <v>4</v>
      </c>
      <c r="B5" s="1" t="s">
        <v>14</v>
      </c>
      <c r="C5" s="1">
        <v>9</v>
      </c>
      <c r="D5" s="1" t="s">
        <v>15</v>
      </c>
      <c r="E5" s="4">
        <v>4</v>
      </c>
      <c r="F5" s="2">
        <f>'Men 2001 NCAA Bracket'!C15</f>
        <v>1</v>
      </c>
      <c r="G5" s="2">
        <f t="shared" si="0"/>
        <v>7</v>
      </c>
      <c r="H5" s="4" t="s">
        <v>8</v>
      </c>
      <c r="I5" s="2" t="str">
        <f t="shared" si="1"/>
        <v>Ohio State</v>
      </c>
      <c r="L5" s="2" t="str">
        <f t="shared" si="2"/>
        <v>Missouri</v>
      </c>
    </row>
    <row r="6" spans="1:12">
      <c r="A6">
        <v>5</v>
      </c>
      <c r="B6" s="1" t="s">
        <v>16</v>
      </c>
      <c r="C6" s="1">
        <v>4</v>
      </c>
      <c r="D6" s="1" t="s">
        <v>17</v>
      </c>
      <c r="E6" s="4">
        <v>5</v>
      </c>
      <c r="F6" s="2">
        <f>'Men 2001 NCAA Bracket'!C19</f>
        <v>1</v>
      </c>
      <c r="G6" s="2">
        <f t="shared" si="0"/>
        <v>9</v>
      </c>
      <c r="H6" s="4" t="s">
        <v>8</v>
      </c>
      <c r="I6" s="2" t="str">
        <f t="shared" si="1"/>
        <v>Kentucky</v>
      </c>
      <c r="L6" s="2" t="str">
        <f t="shared" si="2"/>
        <v>UCLA</v>
      </c>
    </row>
    <row r="7" spans="1:12">
      <c r="A7">
        <v>6</v>
      </c>
      <c r="B7" s="1" t="s">
        <v>18</v>
      </c>
      <c r="C7" s="1">
        <v>13</v>
      </c>
      <c r="D7" s="1" t="s">
        <v>19</v>
      </c>
      <c r="E7" s="4">
        <v>6</v>
      </c>
      <c r="F7" s="2">
        <f>'Men 2001 NCAA Bracket'!C23</f>
        <v>2</v>
      </c>
      <c r="G7" s="2">
        <f t="shared" si="0"/>
        <v>12</v>
      </c>
      <c r="H7" s="4" t="s">
        <v>8</v>
      </c>
      <c r="I7" s="2" t="str">
        <f t="shared" si="1"/>
        <v>Creighton</v>
      </c>
      <c r="L7" s="2" t="str">
        <f t="shared" si="2"/>
        <v>Hofstra</v>
      </c>
    </row>
    <row r="8" spans="1:12">
      <c r="A8">
        <v>7</v>
      </c>
      <c r="B8" s="1" t="s">
        <v>20</v>
      </c>
      <c r="C8" s="1">
        <v>5</v>
      </c>
      <c r="D8" s="1" t="s">
        <v>21</v>
      </c>
      <c r="E8" s="4">
        <v>7</v>
      </c>
      <c r="F8" s="2">
        <f>'Men 2001 NCAA Bracket'!C27</f>
        <v>1</v>
      </c>
      <c r="G8" s="2">
        <f t="shared" si="0"/>
        <v>13</v>
      </c>
      <c r="H8" s="4" t="s">
        <v>8</v>
      </c>
      <c r="I8" s="2" t="str">
        <f t="shared" si="1"/>
        <v>Boston College</v>
      </c>
      <c r="L8" s="2" t="str">
        <f t="shared" si="2"/>
        <v>Ohio State</v>
      </c>
    </row>
    <row r="9" spans="1:12">
      <c r="A9">
        <v>8</v>
      </c>
      <c r="B9" s="1" t="s">
        <v>22</v>
      </c>
      <c r="C9" s="1">
        <v>12</v>
      </c>
      <c r="D9" s="1" t="s">
        <v>23</v>
      </c>
      <c r="E9" s="4">
        <v>8</v>
      </c>
      <c r="F9" s="2">
        <f>'Men 2001 NCAA Bracket'!C31</f>
        <v>2</v>
      </c>
      <c r="G9" s="2">
        <f t="shared" si="0"/>
        <v>16</v>
      </c>
      <c r="H9" s="4" t="s">
        <v>8</v>
      </c>
      <c r="I9" s="2" t="str">
        <f t="shared" si="1"/>
        <v>Oklahoma St.</v>
      </c>
      <c r="L9" s="2" t="str">
        <f t="shared" si="2"/>
        <v>Utah State</v>
      </c>
    </row>
    <row r="10" spans="1:12">
      <c r="A10">
        <v>9</v>
      </c>
      <c r="B10" s="1" t="s">
        <v>24</v>
      </c>
      <c r="C10" s="1">
        <v>2</v>
      </c>
      <c r="D10" s="1" t="s">
        <v>25</v>
      </c>
      <c r="E10" s="4">
        <v>9</v>
      </c>
      <c r="F10" s="2">
        <f>'Men 2001 NCAA Bracket'!C35</f>
        <v>1</v>
      </c>
      <c r="G10" s="2">
        <f t="shared" si="0"/>
        <v>17</v>
      </c>
      <c r="H10" s="4" t="s">
        <v>8</v>
      </c>
      <c r="I10" s="2" t="str">
        <f t="shared" si="1"/>
        <v>Stanford</v>
      </c>
      <c r="L10" s="2" t="str">
        <f t="shared" si="2"/>
        <v>Kentucky</v>
      </c>
    </row>
    <row r="11" spans="1:12">
      <c r="A11">
        <v>10</v>
      </c>
      <c r="B11" s="1" t="s">
        <v>26</v>
      </c>
      <c r="C11" s="1">
        <v>15</v>
      </c>
      <c r="D11" s="1" t="s">
        <v>27</v>
      </c>
      <c r="E11" s="4">
        <v>10</v>
      </c>
      <c r="F11" s="2">
        <f>'Men 2001 NCAA Bracket'!C39</f>
        <v>1</v>
      </c>
      <c r="G11" s="2">
        <f t="shared" si="0"/>
        <v>19</v>
      </c>
      <c r="H11" s="4" t="s">
        <v>8</v>
      </c>
      <c r="I11" s="2" t="str">
        <f t="shared" si="1"/>
        <v>Georgia Tech</v>
      </c>
      <c r="L11" s="2" t="str">
        <f t="shared" si="2"/>
        <v>Holy Cross</v>
      </c>
    </row>
    <row r="12" spans="1:12">
      <c r="A12">
        <v>11</v>
      </c>
      <c r="B12" s="1" t="s">
        <v>28</v>
      </c>
      <c r="C12" s="1">
        <v>7</v>
      </c>
      <c r="D12" s="1" t="s">
        <v>29</v>
      </c>
      <c r="E12" s="4">
        <v>11</v>
      </c>
      <c r="F12" s="2">
        <f>'Men 2001 NCAA Bracket'!C43</f>
        <v>1</v>
      </c>
      <c r="G12" s="2">
        <f t="shared" si="0"/>
        <v>21</v>
      </c>
      <c r="H12" s="4" t="s">
        <v>8</v>
      </c>
      <c r="I12" s="2" t="str">
        <f t="shared" si="1"/>
        <v>Indiana</v>
      </c>
      <c r="L12" s="2" t="str">
        <f t="shared" si="2"/>
        <v>Iowa</v>
      </c>
    </row>
    <row r="13" spans="1:12">
      <c r="A13">
        <v>12</v>
      </c>
      <c r="B13" s="1" t="s">
        <v>30</v>
      </c>
      <c r="C13" s="1">
        <v>10</v>
      </c>
      <c r="D13" s="1" t="s">
        <v>31</v>
      </c>
      <c r="E13" s="4">
        <v>12</v>
      </c>
      <c r="F13" s="2">
        <f>'Men 2001 NCAA Bracket'!C47</f>
        <v>2</v>
      </c>
      <c r="G13" s="2">
        <f t="shared" si="0"/>
        <v>24</v>
      </c>
      <c r="H13" s="4" t="s">
        <v>8</v>
      </c>
      <c r="I13" s="2" t="str">
        <f t="shared" si="1"/>
        <v>BYU</v>
      </c>
      <c r="L13" s="2" t="str">
        <f t="shared" si="2"/>
        <v>Creighton</v>
      </c>
    </row>
    <row r="14" spans="1:12">
      <c r="A14">
        <v>13</v>
      </c>
      <c r="B14" s="1" t="s">
        <v>32</v>
      </c>
      <c r="C14" s="1">
        <v>3</v>
      </c>
      <c r="D14" s="1" t="s">
        <v>33</v>
      </c>
      <c r="E14" s="4">
        <v>13</v>
      </c>
      <c r="F14" s="2">
        <f>'Men 2001 NCAA Bracket'!C51</f>
        <v>1</v>
      </c>
      <c r="G14" s="2">
        <f t="shared" si="0"/>
        <v>25</v>
      </c>
      <c r="H14" s="4" t="s">
        <v>8</v>
      </c>
      <c r="I14" s="2" t="str">
        <f t="shared" si="1"/>
        <v>Iowa State</v>
      </c>
      <c r="L14" s="2" t="str">
        <f t="shared" si="2"/>
        <v>Boston College</v>
      </c>
    </row>
    <row r="15" spans="1:12">
      <c r="A15">
        <v>14</v>
      </c>
      <c r="B15" s="1" t="s">
        <v>34</v>
      </c>
      <c r="C15" s="1">
        <v>14</v>
      </c>
      <c r="D15" s="1" t="s">
        <v>35</v>
      </c>
      <c r="E15" s="4">
        <v>14</v>
      </c>
      <c r="F15" s="2">
        <f>'Men 2001 NCAA Bracket'!C55</f>
        <v>2</v>
      </c>
      <c r="G15" s="2">
        <f t="shared" si="0"/>
        <v>28</v>
      </c>
      <c r="H15" s="4" t="s">
        <v>8</v>
      </c>
      <c r="I15" s="2" t="str">
        <f t="shared" si="1"/>
        <v>Georgetown</v>
      </c>
      <c r="L15" s="2" t="str">
        <f t="shared" si="2"/>
        <v>Southern Utah</v>
      </c>
    </row>
    <row r="16" spans="1:12">
      <c r="A16">
        <v>15</v>
      </c>
      <c r="B16" s="1" t="s">
        <v>36</v>
      </c>
      <c r="C16" s="1">
        <v>6</v>
      </c>
      <c r="D16" s="1" t="s">
        <v>37</v>
      </c>
      <c r="E16" s="4">
        <v>15</v>
      </c>
      <c r="F16" s="2">
        <f>'Men 2001 NCAA Bracket'!C59</f>
        <v>1</v>
      </c>
      <c r="G16" s="2">
        <f t="shared" si="0"/>
        <v>29</v>
      </c>
      <c r="H16" s="4" t="s">
        <v>8</v>
      </c>
      <c r="I16" s="2" t="str">
        <f t="shared" si="1"/>
        <v>Maryland</v>
      </c>
      <c r="L16" s="2" t="str">
        <f t="shared" si="2"/>
        <v>USC</v>
      </c>
    </row>
    <row r="17" spans="1:12">
      <c r="A17" s="53">
        <v>16</v>
      </c>
      <c r="B17" s="54" t="s">
        <v>38</v>
      </c>
      <c r="C17" s="54">
        <v>11</v>
      </c>
      <c r="D17" s="54" t="s">
        <v>39</v>
      </c>
      <c r="E17" s="4">
        <v>16</v>
      </c>
      <c r="F17" s="2">
        <f>'Men 2001 NCAA Bracket'!C63</f>
        <v>2</v>
      </c>
      <c r="G17" s="2">
        <f t="shared" si="0"/>
        <v>32</v>
      </c>
      <c r="H17" s="4" t="s">
        <v>8</v>
      </c>
      <c r="I17" s="2" t="str">
        <f t="shared" si="1"/>
        <v>Georgia St.</v>
      </c>
      <c r="L17" s="2" t="str">
        <f t="shared" si="2"/>
        <v>Oklahoma St.</v>
      </c>
    </row>
    <row r="18" spans="1:12">
      <c r="A18">
        <v>17</v>
      </c>
      <c r="B18" s="1" t="s">
        <v>40</v>
      </c>
      <c r="C18" s="1">
        <v>1</v>
      </c>
      <c r="D18" s="1" t="s">
        <v>41</v>
      </c>
      <c r="E18" s="4">
        <v>17</v>
      </c>
      <c r="F18" s="2">
        <f>'Men 2001 NCAA Bracket'!M3</f>
        <v>1</v>
      </c>
      <c r="G18" s="2">
        <f t="shared" si="0"/>
        <v>33</v>
      </c>
      <c r="H18" s="4" t="s">
        <v>8</v>
      </c>
      <c r="I18" s="2" t="str">
        <f t="shared" si="1"/>
        <v>Michigan St.</v>
      </c>
      <c r="L18" s="2" t="str">
        <f t="shared" si="2"/>
        <v>Stanford</v>
      </c>
    </row>
    <row r="19" spans="1:12">
      <c r="A19">
        <v>18</v>
      </c>
      <c r="B19" s="1" t="s">
        <v>42</v>
      </c>
      <c r="C19" s="1">
        <v>16</v>
      </c>
      <c r="D19" s="1" t="s">
        <v>43</v>
      </c>
      <c r="E19" s="4">
        <v>18</v>
      </c>
      <c r="F19" s="2">
        <f>'Men 2001 NCAA Bracket'!M7</f>
        <v>1</v>
      </c>
      <c r="G19" s="2">
        <f t="shared" si="0"/>
        <v>35</v>
      </c>
      <c r="H19" s="4" t="s">
        <v>8</v>
      </c>
      <c r="I19" s="2" t="str">
        <f t="shared" si="1"/>
        <v>California</v>
      </c>
      <c r="L19" s="2" t="str">
        <f t="shared" si="2"/>
        <v>UNC Greensboro</v>
      </c>
    </row>
    <row r="20" spans="1:12">
      <c r="A20">
        <v>19</v>
      </c>
      <c r="B20" s="1" t="s">
        <v>44</v>
      </c>
      <c r="C20" s="1">
        <v>8</v>
      </c>
      <c r="D20" s="1" t="s">
        <v>45</v>
      </c>
      <c r="E20" s="4">
        <v>19</v>
      </c>
      <c r="F20" s="2">
        <f>'Men 2001 NCAA Bracket'!M11</f>
        <v>1</v>
      </c>
      <c r="G20" s="2">
        <f t="shared" si="0"/>
        <v>37</v>
      </c>
      <c r="H20" s="4" t="s">
        <v>8</v>
      </c>
      <c r="I20" s="2" t="str">
        <f t="shared" si="1"/>
        <v>Oklahoma</v>
      </c>
      <c r="L20" s="2" t="str">
        <f t="shared" si="2"/>
        <v>Georgia Tech</v>
      </c>
    </row>
    <row r="21" spans="1:12">
      <c r="A21">
        <v>20</v>
      </c>
      <c r="B21" s="1" t="s">
        <v>46</v>
      </c>
      <c r="C21" s="1">
        <v>9</v>
      </c>
      <c r="D21" s="1" t="s">
        <v>11</v>
      </c>
      <c r="E21" s="4">
        <v>20</v>
      </c>
      <c r="F21" s="2">
        <f>'Men 2001 NCAA Bracket'!M15</f>
        <v>1</v>
      </c>
      <c r="G21" s="2">
        <f t="shared" si="0"/>
        <v>39</v>
      </c>
      <c r="H21" s="4" t="s">
        <v>8</v>
      </c>
      <c r="I21" s="2" t="str">
        <f t="shared" si="1"/>
        <v>Virginia</v>
      </c>
      <c r="L21" s="2" t="str">
        <f t="shared" si="2"/>
        <v>St. Joseph's</v>
      </c>
    </row>
    <row r="22" spans="1:12">
      <c r="A22">
        <v>21</v>
      </c>
      <c r="B22" s="1" t="s">
        <v>47</v>
      </c>
      <c r="C22" s="1">
        <v>4</v>
      </c>
      <c r="D22" s="1" t="s">
        <v>48</v>
      </c>
      <c r="E22" s="4">
        <v>21</v>
      </c>
      <c r="F22" s="2">
        <f>'Men 2001 NCAA Bracket'!M19</f>
        <v>1</v>
      </c>
      <c r="G22" s="2">
        <f t="shared" si="0"/>
        <v>41</v>
      </c>
      <c r="H22" s="4" t="s">
        <v>8</v>
      </c>
      <c r="I22" s="2" t="str">
        <f t="shared" si="1"/>
        <v>North Carolina</v>
      </c>
      <c r="L22" s="2" t="str">
        <f t="shared" si="2"/>
        <v>Indiana</v>
      </c>
    </row>
    <row r="23" spans="1:12">
      <c r="A23">
        <v>22</v>
      </c>
      <c r="B23" s="1" t="s">
        <v>49</v>
      </c>
      <c r="C23" s="1">
        <v>13</v>
      </c>
      <c r="D23" s="1" t="s">
        <v>50</v>
      </c>
      <c r="E23" s="4">
        <v>22</v>
      </c>
      <c r="F23" s="2">
        <f>'Men 2001 NCAA Bracket'!M23</f>
        <v>2</v>
      </c>
      <c r="G23" s="2">
        <f t="shared" si="0"/>
        <v>44</v>
      </c>
      <c r="H23" s="4" t="s">
        <v>8</v>
      </c>
      <c r="I23" s="2" t="str">
        <f t="shared" si="1"/>
        <v>Providence</v>
      </c>
      <c r="L23" s="2" t="str">
        <f t="shared" si="2"/>
        <v>Kent State</v>
      </c>
    </row>
    <row r="24" spans="1:12">
      <c r="A24">
        <v>23</v>
      </c>
      <c r="B24" s="1" t="s">
        <v>51</v>
      </c>
      <c r="C24" s="1">
        <v>5</v>
      </c>
      <c r="D24" s="1" t="s">
        <v>52</v>
      </c>
      <c r="E24" s="4">
        <v>23</v>
      </c>
      <c r="F24" s="2">
        <f>'Men 2001 NCAA Bracket'!M27</f>
        <v>1</v>
      </c>
      <c r="G24" s="2">
        <f t="shared" si="0"/>
        <v>45</v>
      </c>
      <c r="H24" s="4" t="s">
        <v>8</v>
      </c>
      <c r="I24" s="2" t="str">
        <f t="shared" si="1"/>
        <v>Florida</v>
      </c>
      <c r="L24" s="2" t="str">
        <f t="shared" si="2"/>
        <v>Cincinnati</v>
      </c>
    </row>
    <row r="25" spans="1:12">
      <c r="A25">
        <v>24</v>
      </c>
      <c r="B25" s="1" t="s">
        <v>53</v>
      </c>
      <c r="C25" s="1">
        <v>12</v>
      </c>
      <c r="D25" s="1" t="s">
        <v>54</v>
      </c>
      <c r="E25" s="4">
        <v>24</v>
      </c>
      <c r="F25" s="2">
        <f>'Men 2001 NCAA Bracket'!M31</f>
        <v>1</v>
      </c>
      <c r="G25" s="2">
        <f t="shared" si="0"/>
        <v>47</v>
      </c>
      <c r="H25" s="4" t="s">
        <v>8</v>
      </c>
      <c r="I25" s="2" t="str">
        <f t="shared" si="1"/>
        <v>Texas</v>
      </c>
      <c r="L25" s="2" t="str">
        <f t="shared" si="2"/>
        <v>BYU</v>
      </c>
    </row>
    <row r="26" spans="1:12">
      <c r="A26">
        <v>25</v>
      </c>
      <c r="B26" s="1" t="s">
        <v>55</v>
      </c>
      <c r="C26" s="1">
        <v>2</v>
      </c>
      <c r="D26" s="1" t="s">
        <v>56</v>
      </c>
      <c r="E26" s="4">
        <v>25</v>
      </c>
      <c r="F26" s="2">
        <f>'Men 2001 NCAA Bracket'!M35</f>
        <v>1</v>
      </c>
      <c r="G26" s="2">
        <f t="shared" si="0"/>
        <v>49</v>
      </c>
      <c r="H26" s="4" t="s">
        <v>8</v>
      </c>
      <c r="I26" s="2" t="str">
        <f t="shared" si="1"/>
        <v>Illinois</v>
      </c>
      <c r="L26" s="2" t="str">
        <f t="shared" si="2"/>
        <v>Iowa State</v>
      </c>
    </row>
    <row r="27" spans="1:12">
      <c r="A27">
        <v>26</v>
      </c>
      <c r="B27" s="1" t="s">
        <v>57</v>
      </c>
      <c r="C27" s="1">
        <v>15</v>
      </c>
      <c r="D27" s="1" t="s">
        <v>58</v>
      </c>
      <c r="E27" s="4">
        <v>26</v>
      </c>
      <c r="F27" s="2">
        <f>'Men 2001 NCAA Bracket'!M39</f>
        <v>2</v>
      </c>
      <c r="G27" s="2">
        <f t="shared" si="0"/>
        <v>52</v>
      </c>
      <c r="H27" s="4" t="s">
        <v>8</v>
      </c>
      <c r="I27" s="2" t="str">
        <f t="shared" si="1"/>
        <v>UNC Charlotte</v>
      </c>
      <c r="L27" s="2" t="str">
        <f t="shared" si="2"/>
        <v>Hampton</v>
      </c>
    </row>
    <row r="28" spans="1:12">
      <c r="A28">
        <v>27</v>
      </c>
      <c r="B28" s="1" t="s">
        <v>59</v>
      </c>
      <c r="C28" s="1">
        <v>7</v>
      </c>
      <c r="D28" s="1" t="s">
        <v>60</v>
      </c>
      <c r="E28" s="4">
        <v>27</v>
      </c>
      <c r="F28" s="2">
        <f>'Men 2001 NCAA Bracket'!M43</f>
        <v>1</v>
      </c>
      <c r="G28" s="2">
        <f t="shared" si="0"/>
        <v>53</v>
      </c>
      <c r="H28" s="4" t="s">
        <v>8</v>
      </c>
      <c r="I28" s="2" t="str">
        <f t="shared" si="1"/>
        <v>Kansas</v>
      </c>
      <c r="L28" s="2" t="str">
        <f t="shared" si="2"/>
        <v>Arkansas</v>
      </c>
    </row>
    <row r="29" spans="1:12">
      <c r="A29">
        <v>28</v>
      </c>
      <c r="B29" s="1" t="s">
        <v>61</v>
      </c>
      <c r="C29" s="1">
        <v>10</v>
      </c>
      <c r="D29" s="1" t="s">
        <v>62</v>
      </c>
      <c r="E29" s="4">
        <v>28</v>
      </c>
      <c r="F29" s="2">
        <f>'Men 2001 NCAA Bracket'!M47</f>
        <v>1</v>
      </c>
      <c r="G29" s="2">
        <f t="shared" si="0"/>
        <v>55</v>
      </c>
      <c r="H29" s="4" t="s">
        <v>8</v>
      </c>
      <c r="I29" s="2" t="str">
        <f t="shared" si="1"/>
        <v>Syracuse</v>
      </c>
      <c r="L29" s="2" t="str">
        <f t="shared" si="2"/>
        <v>Georgetown</v>
      </c>
    </row>
    <row r="30" spans="1:12">
      <c r="A30">
        <v>29</v>
      </c>
      <c r="B30" s="1" t="s">
        <v>63</v>
      </c>
      <c r="C30" s="1">
        <v>3</v>
      </c>
      <c r="D30" s="1" t="s">
        <v>64</v>
      </c>
      <c r="E30" s="4">
        <v>29</v>
      </c>
      <c r="F30" s="2">
        <f>'Men 2001 NCAA Bracket'!M51</f>
        <v>1</v>
      </c>
      <c r="G30" s="2">
        <f t="shared" si="0"/>
        <v>57</v>
      </c>
      <c r="H30" s="4" t="s">
        <v>8</v>
      </c>
      <c r="I30" s="2" t="str">
        <f t="shared" si="1"/>
        <v>Arizona</v>
      </c>
      <c r="L30" s="2" t="str">
        <f t="shared" si="2"/>
        <v>Maryland</v>
      </c>
    </row>
    <row r="31" spans="1:12">
      <c r="A31">
        <v>30</v>
      </c>
      <c r="B31" s="1" t="s">
        <v>65</v>
      </c>
      <c r="C31" s="1">
        <v>14</v>
      </c>
      <c r="D31" s="1" t="s">
        <v>66</v>
      </c>
      <c r="E31" s="4">
        <v>30</v>
      </c>
      <c r="F31" s="2">
        <f>'Men 2001 NCAA Bracket'!M55</f>
        <v>2</v>
      </c>
      <c r="G31" s="2">
        <f t="shared" si="0"/>
        <v>60</v>
      </c>
      <c r="H31" s="4" t="s">
        <v>8</v>
      </c>
      <c r="I31" s="2" t="str">
        <f t="shared" si="1"/>
        <v>Butler</v>
      </c>
      <c r="L31" s="2" t="str">
        <f t="shared" si="2"/>
        <v>George Mason</v>
      </c>
    </row>
    <row r="32" spans="1:12">
      <c r="A32">
        <v>31</v>
      </c>
      <c r="B32" s="1" t="s">
        <v>67</v>
      </c>
      <c r="C32" s="1">
        <v>6</v>
      </c>
      <c r="D32" s="1" t="s">
        <v>68</v>
      </c>
      <c r="E32" s="4">
        <v>31</v>
      </c>
      <c r="F32" s="2">
        <f>'Men 2001 NCAA Bracket'!M59</f>
        <v>1</v>
      </c>
      <c r="G32" s="2">
        <f t="shared" si="0"/>
        <v>61</v>
      </c>
      <c r="H32" s="4" t="s">
        <v>8</v>
      </c>
      <c r="I32" s="2" t="str">
        <f t="shared" si="1"/>
        <v>Ole Miss</v>
      </c>
      <c r="L32" s="2" t="str">
        <f t="shared" si="2"/>
        <v>Wisconsin</v>
      </c>
    </row>
    <row r="33" spans="1:12">
      <c r="A33" s="53">
        <v>32</v>
      </c>
      <c r="B33" s="54" t="s">
        <v>69</v>
      </c>
      <c r="C33" s="54">
        <v>11</v>
      </c>
      <c r="D33" s="54" t="s">
        <v>70</v>
      </c>
      <c r="E33" s="55">
        <v>32</v>
      </c>
      <c r="F33" s="56">
        <f>'Men 2001 NCAA Bracket'!M63</f>
        <v>2</v>
      </c>
      <c r="G33" s="56">
        <f t="shared" si="0"/>
        <v>64</v>
      </c>
      <c r="H33" s="55" t="s">
        <v>8</v>
      </c>
      <c r="I33" s="56" t="str">
        <f t="shared" si="1"/>
        <v>Xavier</v>
      </c>
      <c r="L33" s="60" t="str">
        <f t="shared" si="2"/>
        <v>Georgia St.</v>
      </c>
    </row>
    <row r="34" spans="1:12">
      <c r="A34">
        <v>33</v>
      </c>
      <c r="B34" s="1" t="s">
        <v>71</v>
      </c>
      <c r="C34" s="1">
        <v>1</v>
      </c>
      <c r="D34" s="1" t="s">
        <v>43</v>
      </c>
      <c r="E34" s="4">
        <v>33</v>
      </c>
      <c r="F34" s="2">
        <f>'Men 2001 NCAA Bracket'!D5</f>
        <v>1</v>
      </c>
      <c r="G34" s="2">
        <f>IF(F34=0,0,(GameNumber-33)*4+(WinnerNumber))</f>
        <v>1</v>
      </c>
      <c r="H34" s="4" t="s">
        <v>72</v>
      </c>
      <c r="I34" s="2" t="str">
        <f t="shared" si="1"/>
        <v>Duke</v>
      </c>
      <c r="L34" s="60" t="str">
        <f t="shared" si="2"/>
        <v>Michigan St.</v>
      </c>
    </row>
    <row r="35" spans="1:12">
      <c r="A35">
        <v>34</v>
      </c>
      <c r="B35" s="1" t="s">
        <v>73</v>
      </c>
      <c r="C35" s="1">
        <v>16</v>
      </c>
      <c r="D35" s="1" t="s">
        <v>74</v>
      </c>
      <c r="E35" s="4">
        <v>34</v>
      </c>
      <c r="F35" s="2">
        <f>'Men 2001 NCAA Bracket'!D13</f>
        <v>1</v>
      </c>
      <c r="G35" s="2">
        <f t="shared" ref="G35:G49" si="3">IF(F35=0,0,(GameNumber-33)*4+(WinnerNumber))</f>
        <v>5</v>
      </c>
      <c r="H35" s="4" t="s">
        <v>72</v>
      </c>
      <c r="I35" s="2" t="str">
        <f t="shared" si="1"/>
        <v>UCLA</v>
      </c>
      <c r="L35" s="60" t="str">
        <f t="shared" si="2"/>
        <v>Alabama St.</v>
      </c>
    </row>
    <row r="36" spans="1:12">
      <c r="A36">
        <v>35</v>
      </c>
      <c r="B36" s="1" t="s">
        <v>75</v>
      </c>
      <c r="C36" s="1">
        <v>8</v>
      </c>
      <c r="D36" s="1" t="s">
        <v>76</v>
      </c>
      <c r="E36" s="4">
        <v>35</v>
      </c>
      <c r="F36" s="2">
        <f>'Men 2001 NCAA Bracket'!D21</f>
        <v>1</v>
      </c>
      <c r="G36" s="2">
        <f t="shared" si="3"/>
        <v>9</v>
      </c>
      <c r="H36" s="4" t="s">
        <v>72</v>
      </c>
      <c r="I36" s="2" t="str">
        <f t="shared" si="1"/>
        <v>Kentucky</v>
      </c>
      <c r="L36" s="60" t="str">
        <f t="shared" si="2"/>
        <v>California</v>
      </c>
    </row>
    <row r="37" spans="1:12">
      <c r="A37">
        <v>36</v>
      </c>
      <c r="B37" s="1" t="s">
        <v>77</v>
      </c>
      <c r="C37" s="1">
        <v>9</v>
      </c>
      <c r="D37" s="1" t="s">
        <v>13</v>
      </c>
      <c r="E37" s="4">
        <v>36</v>
      </c>
      <c r="F37" s="2">
        <f>'Men 2001 NCAA Bracket'!D29</f>
        <v>1</v>
      </c>
      <c r="G37" s="2">
        <f t="shared" si="3"/>
        <v>13</v>
      </c>
      <c r="H37" s="4" t="s">
        <v>72</v>
      </c>
      <c r="I37" s="2" t="str">
        <f t="shared" si="1"/>
        <v>Boston College</v>
      </c>
      <c r="L37" s="60" t="str">
        <f t="shared" si="2"/>
        <v>Fresno St.</v>
      </c>
    </row>
    <row r="38" spans="1:12">
      <c r="A38">
        <v>37</v>
      </c>
      <c r="B38" s="1" t="s">
        <v>78</v>
      </c>
      <c r="C38" s="1">
        <v>4</v>
      </c>
      <c r="D38" s="1" t="s">
        <v>79</v>
      </c>
      <c r="E38" s="4">
        <v>37</v>
      </c>
      <c r="F38" s="2">
        <f>'Men 2001 NCAA Bracket'!D37</f>
        <v>1</v>
      </c>
      <c r="G38" s="2">
        <f t="shared" si="3"/>
        <v>17</v>
      </c>
      <c r="H38" s="4" t="s">
        <v>72</v>
      </c>
      <c r="I38" s="2" t="str">
        <f t="shared" si="1"/>
        <v>Stanford</v>
      </c>
      <c r="L38" s="60" t="str">
        <f t="shared" si="2"/>
        <v>Oklahoma</v>
      </c>
    </row>
    <row r="39" spans="1:12">
      <c r="A39">
        <v>38</v>
      </c>
      <c r="B39" s="1" t="s">
        <v>80</v>
      </c>
      <c r="C39" s="1">
        <v>13</v>
      </c>
      <c r="D39" s="1" t="s">
        <v>81</v>
      </c>
      <c r="E39" s="4">
        <v>38</v>
      </c>
      <c r="F39" s="2">
        <f>'Men 2001 NCAA Bracket'!D45</f>
        <v>1</v>
      </c>
      <c r="G39" s="2">
        <f t="shared" si="3"/>
        <v>21</v>
      </c>
      <c r="H39" s="4" t="s">
        <v>72</v>
      </c>
      <c r="I39" s="2" t="str">
        <f t="shared" si="1"/>
        <v>Indiana</v>
      </c>
      <c r="L39" s="60" t="str">
        <f t="shared" si="2"/>
        <v>Indiana State</v>
      </c>
    </row>
    <row r="40" spans="1:12">
      <c r="A40">
        <v>39</v>
      </c>
      <c r="B40" s="1" t="s">
        <v>82</v>
      </c>
      <c r="C40" s="1">
        <v>5</v>
      </c>
      <c r="D40" s="1" t="s">
        <v>83</v>
      </c>
      <c r="E40" s="4">
        <v>39</v>
      </c>
      <c r="F40" s="2">
        <f>'Men 2001 NCAA Bracket'!D53</f>
        <v>1</v>
      </c>
      <c r="G40" s="2">
        <f t="shared" si="3"/>
        <v>25</v>
      </c>
      <c r="H40" s="4" t="s">
        <v>72</v>
      </c>
      <c r="I40" s="2" t="str">
        <f t="shared" si="1"/>
        <v>Iowa State</v>
      </c>
      <c r="L40" s="60" t="str">
        <f t="shared" si="2"/>
        <v>Virginia</v>
      </c>
    </row>
    <row r="41" spans="1:12">
      <c r="A41">
        <v>40</v>
      </c>
      <c r="B41" s="1" t="s">
        <v>84</v>
      </c>
      <c r="C41" s="1">
        <v>12</v>
      </c>
      <c r="D41" s="1" t="s">
        <v>13</v>
      </c>
      <c r="E41" s="4">
        <v>40</v>
      </c>
      <c r="F41" s="2">
        <f>'Men 2001 NCAA Bracket'!D61</f>
        <v>1</v>
      </c>
      <c r="G41" s="2">
        <f t="shared" si="3"/>
        <v>29</v>
      </c>
      <c r="H41" s="4" t="s">
        <v>72</v>
      </c>
      <c r="I41" s="2" t="str">
        <f t="shared" si="1"/>
        <v>Maryland</v>
      </c>
      <c r="L41" s="60" t="str">
        <f t="shared" si="2"/>
        <v>Gonzaga</v>
      </c>
    </row>
    <row r="42" spans="1:12">
      <c r="A42">
        <v>41</v>
      </c>
      <c r="B42" s="1" t="s">
        <v>85</v>
      </c>
      <c r="C42" s="1">
        <v>2</v>
      </c>
      <c r="D42" s="1" t="s">
        <v>86</v>
      </c>
      <c r="E42" s="4">
        <v>41</v>
      </c>
      <c r="F42" s="2">
        <f>'Men 2001 NCAA Bracket'!L5</f>
        <v>1</v>
      </c>
      <c r="G42" s="2">
        <f t="shared" si="3"/>
        <v>33</v>
      </c>
      <c r="H42" s="4" t="s">
        <v>72</v>
      </c>
      <c r="I42" s="2" t="str">
        <f t="shared" si="1"/>
        <v>Michigan St.</v>
      </c>
      <c r="L42" s="60" t="str">
        <f t="shared" si="2"/>
        <v>North Carolina</v>
      </c>
    </row>
    <row r="43" spans="1:12">
      <c r="A43">
        <v>42</v>
      </c>
      <c r="B43" s="1" t="s">
        <v>87</v>
      </c>
      <c r="C43" s="1">
        <v>15</v>
      </c>
      <c r="D43" s="1" t="s">
        <v>15</v>
      </c>
      <c r="E43" s="4">
        <v>42</v>
      </c>
      <c r="F43" s="2">
        <f>'Men 2001 NCAA Bracket'!L13</f>
        <v>3</v>
      </c>
      <c r="G43" s="2">
        <f t="shared" si="3"/>
        <v>39</v>
      </c>
      <c r="H43" s="4" t="s">
        <v>72</v>
      </c>
      <c r="I43" s="2" t="str">
        <f t="shared" si="1"/>
        <v>Virginia</v>
      </c>
      <c r="L43" s="60" t="str">
        <f t="shared" si="2"/>
        <v>Princeton</v>
      </c>
    </row>
    <row r="44" spans="1:12">
      <c r="A44">
        <v>43</v>
      </c>
      <c r="B44" s="1" t="s">
        <v>88</v>
      </c>
      <c r="C44" s="1">
        <v>7</v>
      </c>
      <c r="D44" s="1" t="s">
        <v>89</v>
      </c>
      <c r="E44" s="4">
        <v>43</v>
      </c>
      <c r="F44" s="2">
        <f>'Men 2001 NCAA Bracket'!L21</f>
        <v>1</v>
      </c>
      <c r="G44" s="2">
        <f t="shared" si="3"/>
        <v>41</v>
      </c>
      <c r="H44" s="4" t="s">
        <v>72</v>
      </c>
      <c r="I44" s="2" t="str">
        <f t="shared" si="1"/>
        <v>North Carolina</v>
      </c>
      <c r="L44" s="60" t="str">
        <f t="shared" si="2"/>
        <v>Penn State</v>
      </c>
    </row>
    <row r="45" spans="1:12">
      <c r="A45">
        <v>44</v>
      </c>
      <c r="B45" s="1" t="s">
        <v>90</v>
      </c>
      <c r="C45" s="1">
        <v>10</v>
      </c>
      <c r="D45" s="1" t="s">
        <v>91</v>
      </c>
      <c r="E45" s="4">
        <v>44</v>
      </c>
      <c r="F45" s="2">
        <f>'Men 2001 NCAA Bracket'!L29</f>
        <v>1</v>
      </c>
      <c r="G45" s="2">
        <f t="shared" si="3"/>
        <v>45</v>
      </c>
      <c r="H45" s="4" t="s">
        <v>72</v>
      </c>
      <c r="I45" s="2" t="str">
        <f t="shared" si="1"/>
        <v>Florida</v>
      </c>
      <c r="L45" s="60" t="str">
        <f t="shared" si="2"/>
        <v>Providence</v>
      </c>
    </row>
    <row r="46" spans="1:12">
      <c r="A46">
        <v>45</v>
      </c>
      <c r="B46" s="1" t="s">
        <v>92</v>
      </c>
      <c r="C46" s="1">
        <v>3</v>
      </c>
      <c r="D46" s="1" t="s">
        <v>93</v>
      </c>
      <c r="E46" s="4">
        <v>45</v>
      </c>
      <c r="F46" s="2">
        <f>'Men 2001 NCAA Bracket'!L37</f>
        <v>1</v>
      </c>
      <c r="G46" s="2">
        <f t="shared" si="3"/>
        <v>49</v>
      </c>
      <c r="H46" s="4" t="s">
        <v>72</v>
      </c>
      <c r="I46" s="2" t="str">
        <f t="shared" si="1"/>
        <v>Illinois</v>
      </c>
      <c r="L46" s="60" t="str">
        <f t="shared" si="2"/>
        <v>Florida</v>
      </c>
    </row>
    <row r="47" spans="1:12">
      <c r="A47">
        <v>46</v>
      </c>
      <c r="B47" s="1" t="s">
        <v>94</v>
      </c>
      <c r="C47" s="1">
        <v>14</v>
      </c>
      <c r="D47" s="1" t="s">
        <v>95</v>
      </c>
      <c r="E47" s="4">
        <v>46</v>
      </c>
      <c r="F47" s="2">
        <f>'Men 2001 NCAA Bracket'!L45</f>
        <v>3</v>
      </c>
      <c r="G47" s="2">
        <f t="shared" si="3"/>
        <v>55</v>
      </c>
      <c r="H47" s="4" t="s">
        <v>72</v>
      </c>
      <c r="I47" s="2" t="str">
        <f t="shared" si="1"/>
        <v>Syracuse</v>
      </c>
      <c r="L47" s="60" t="str">
        <f t="shared" si="2"/>
        <v>Western Kentucky</v>
      </c>
    </row>
    <row r="48" spans="1:12">
      <c r="A48">
        <v>47</v>
      </c>
      <c r="B48" s="1" t="s">
        <v>96</v>
      </c>
      <c r="C48" s="1">
        <v>6</v>
      </c>
      <c r="D48" s="1" t="s">
        <v>97</v>
      </c>
      <c r="E48" s="4">
        <v>47</v>
      </c>
      <c r="F48" s="2">
        <f>'Men 2001 NCAA Bracket'!L53</f>
        <v>1</v>
      </c>
      <c r="G48" s="2">
        <f t="shared" si="3"/>
        <v>57</v>
      </c>
      <c r="H48" s="4" t="s">
        <v>72</v>
      </c>
      <c r="I48" s="2" t="str">
        <f t="shared" si="1"/>
        <v>Arizona</v>
      </c>
      <c r="L48" s="60" t="str">
        <f t="shared" si="2"/>
        <v>Texas</v>
      </c>
    </row>
    <row r="49" spans="1:12">
      <c r="A49" s="53">
        <v>48</v>
      </c>
      <c r="B49" s="54" t="s">
        <v>98</v>
      </c>
      <c r="C49" s="54">
        <v>11</v>
      </c>
      <c r="D49" s="54" t="s">
        <v>99</v>
      </c>
      <c r="E49" s="55">
        <v>48</v>
      </c>
      <c r="F49" s="56">
        <f>'Men 2001 NCAA Bracket'!L61</f>
        <v>4</v>
      </c>
      <c r="G49" s="56">
        <f t="shared" si="3"/>
        <v>64</v>
      </c>
      <c r="H49" s="55" t="s">
        <v>72</v>
      </c>
      <c r="I49" s="56" t="str">
        <f t="shared" si="1"/>
        <v>Xavier</v>
      </c>
      <c r="L49" s="60" t="str">
        <f t="shared" si="2"/>
        <v>Temple</v>
      </c>
    </row>
    <row r="50" spans="1:12">
      <c r="A50">
        <v>49</v>
      </c>
      <c r="B50" s="1" t="s">
        <v>100</v>
      </c>
      <c r="C50" s="1">
        <v>1</v>
      </c>
      <c r="D50" s="1" t="s">
        <v>101</v>
      </c>
      <c r="E50" s="4">
        <v>49</v>
      </c>
      <c r="F50" s="2">
        <f>'Men 2001 NCAA Bracket'!E9</f>
        <v>1</v>
      </c>
      <c r="G50" s="2">
        <f>IF(F50=0,0,(GameNumber-49)*8+(WinnerNumber))</f>
        <v>1</v>
      </c>
      <c r="H50" s="4" t="s">
        <v>102</v>
      </c>
      <c r="I50" s="2" t="str">
        <f t="shared" si="1"/>
        <v>Duke</v>
      </c>
      <c r="L50" s="60" t="str">
        <f t="shared" si="2"/>
        <v>Illinois</v>
      </c>
    </row>
    <row r="51" spans="1:12">
      <c r="A51">
        <v>50</v>
      </c>
      <c r="B51" s="1" t="s">
        <v>103</v>
      </c>
      <c r="C51" s="1">
        <v>16</v>
      </c>
      <c r="D51" s="1" t="s">
        <v>104</v>
      </c>
      <c r="E51" s="4">
        <v>50</v>
      </c>
      <c r="F51" s="2">
        <f>'Men 2001 NCAA Bracket'!E25</f>
        <v>1</v>
      </c>
      <c r="G51" s="2">
        <f t="shared" ref="G51:G57" si="4">IF(F51=0,0,(GameNumber-49)*8+(WinnerNumber))</f>
        <v>9</v>
      </c>
      <c r="H51" s="4" t="s">
        <v>102</v>
      </c>
      <c r="I51" s="2" t="str">
        <f t="shared" si="1"/>
        <v>Kentucky</v>
      </c>
      <c r="L51" s="60" t="str">
        <f t="shared" si="2"/>
        <v>NW St./Winthrop</v>
      </c>
    </row>
    <row r="52" spans="1:12">
      <c r="A52">
        <v>51</v>
      </c>
      <c r="B52" s="1" t="s">
        <v>105</v>
      </c>
      <c r="C52" s="1">
        <v>8</v>
      </c>
      <c r="D52" s="1" t="s">
        <v>106</v>
      </c>
      <c r="E52" s="4">
        <v>51</v>
      </c>
      <c r="F52" s="2">
        <f>'Men 2001 NCAA Bracket'!E41</f>
        <v>1</v>
      </c>
      <c r="G52" s="2">
        <f t="shared" si="4"/>
        <v>17</v>
      </c>
      <c r="H52" s="4" t="s">
        <v>102</v>
      </c>
      <c r="I52" s="2" t="str">
        <f t="shared" si="1"/>
        <v>Stanford</v>
      </c>
      <c r="L52" s="60" t="str">
        <f t="shared" si="2"/>
        <v>Tennessee</v>
      </c>
    </row>
    <row r="53" spans="1:12">
      <c r="A53">
        <v>52</v>
      </c>
      <c r="B53" s="1" t="s">
        <v>107</v>
      </c>
      <c r="C53" s="1">
        <v>9</v>
      </c>
      <c r="D53" s="1" t="s">
        <v>108</v>
      </c>
      <c r="E53" s="4">
        <v>52</v>
      </c>
      <c r="F53" s="2">
        <f>'Men 2001 NCAA Bracket'!E57</f>
        <v>5</v>
      </c>
      <c r="G53" s="2">
        <f t="shared" si="4"/>
        <v>29</v>
      </c>
      <c r="H53" s="4" t="s">
        <v>102</v>
      </c>
      <c r="I53" s="2" t="str">
        <f t="shared" si="1"/>
        <v>Maryland</v>
      </c>
      <c r="L53" s="60" t="str">
        <f t="shared" si="2"/>
        <v>UNC Charlotte</v>
      </c>
    </row>
    <row r="54" spans="1:12">
      <c r="A54">
        <v>53</v>
      </c>
      <c r="B54" s="1" t="s">
        <v>109</v>
      </c>
      <c r="C54" s="1">
        <v>4</v>
      </c>
      <c r="D54" s="1" t="s">
        <v>110</v>
      </c>
      <c r="E54" s="4">
        <v>53</v>
      </c>
      <c r="F54" s="2">
        <f>'Men 2001 NCAA Bracket'!K9</f>
        <v>1</v>
      </c>
      <c r="G54" s="2">
        <f t="shared" si="4"/>
        <v>33</v>
      </c>
      <c r="H54" s="4" t="s">
        <v>102</v>
      </c>
      <c r="I54" s="2" t="str">
        <f t="shared" si="1"/>
        <v>Michigan St.</v>
      </c>
      <c r="L54" s="60" t="str">
        <f t="shared" si="2"/>
        <v>Kansas</v>
      </c>
    </row>
    <row r="55" spans="1:12">
      <c r="A55">
        <v>54</v>
      </c>
      <c r="B55" s="1" t="s">
        <v>111</v>
      </c>
      <c r="C55" s="1">
        <v>13</v>
      </c>
      <c r="D55" s="1" t="s">
        <v>112</v>
      </c>
      <c r="E55" s="4">
        <v>54</v>
      </c>
      <c r="F55" s="2">
        <f>'Men 2001 NCAA Bracket'!K25</f>
        <v>1</v>
      </c>
      <c r="G55" s="2">
        <f t="shared" si="4"/>
        <v>41</v>
      </c>
      <c r="H55" s="4" t="s">
        <v>102</v>
      </c>
      <c r="I55" s="2" t="str">
        <f t="shared" si="1"/>
        <v>North Carolina</v>
      </c>
      <c r="L55" s="60" t="str">
        <f t="shared" si="2"/>
        <v>Cal St Northridge</v>
      </c>
    </row>
    <row r="56" spans="1:12">
      <c r="A56">
        <v>55</v>
      </c>
      <c r="B56" s="1" t="s">
        <v>113</v>
      </c>
      <c r="C56" s="1">
        <v>5</v>
      </c>
      <c r="D56" s="1" t="s">
        <v>114</v>
      </c>
      <c r="E56" s="4">
        <v>55</v>
      </c>
      <c r="F56" s="2">
        <f>'Men 2001 NCAA Bracket'!K41</f>
        <v>1</v>
      </c>
      <c r="G56" s="2">
        <f t="shared" si="4"/>
        <v>49</v>
      </c>
      <c r="H56" s="4" t="s">
        <v>102</v>
      </c>
      <c r="I56" s="2" t="str">
        <f t="shared" si="1"/>
        <v>Illinois</v>
      </c>
      <c r="L56" s="60" t="str">
        <f t="shared" si="2"/>
        <v>Syracuse</v>
      </c>
    </row>
    <row r="57" spans="1:12">
      <c r="A57">
        <v>56</v>
      </c>
      <c r="B57" s="1" t="s">
        <v>115</v>
      </c>
      <c r="C57" s="1">
        <v>12</v>
      </c>
      <c r="D57" s="1" t="s">
        <v>116</v>
      </c>
      <c r="E57" s="55">
        <v>56</v>
      </c>
      <c r="F57" s="56">
        <f>'Men 2001 NCAA Bracket'!K57</f>
        <v>1</v>
      </c>
      <c r="G57" s="56">
        <f t="shared" si="4"/>
        <v>57</v>
      </c>
      <c r="H57" s="55" t="s">
        <v>102</v>
      </c>
      <c r="I57" s="56" t="str">
        <f t="shared" si="1"/>
        <v>Arizona</v>
      </c>
      <c r="L57" s="60" t="str">
        <f t="shared" si="2"/>
        <v>Hawaii</v>
      </c>
    </row>
    <row r="58" spans="1:12">
      <c r="A58">
        <v>57</v>
      </c>
      <c r="B58" s="1" t="s">
        <v>117</v>
      </c>
      <c r="C58" s="1">
        <v>2</v>
      </c>
      <c r="D58" s="1" t="s">
        <v>25</v>
      </c>
      <c r="E58" s="4">
        <v>57</v>
      </c>
      <c r="F58" s="2">
        <f>Region1Final4</f>
        <v>1</v>
      </c>
      <c r="G58" s="2">
        <f>IF(F58=0,0,(GameNumber-57)*16+(WinnerNumber))</f>
        <v>1</v>
      </c>
      <c r="H58" s="4" t="s">
        <v>118</v>
      </c>
      <c r="I58" s="2" t="str">
        <f t="shared" si="1"/>
        <v>Duke</v>
      </c>
      <c r="L58" s="60" t="str">
        <f t="shared" si="2"/>
        <v>Arizona</v>
      </c>
    </row>
    <row r="59" spans="1:12">
      <c r="A59">
        <v>58</v>
      </c>
      <c r="B59" s="1" t="s">
        <v>119</v>
      </c>
      <c r="C59" s="1">
        <v>15</v>
      </c>
      <c r="D59" s="1" t="s">
        <v>70</v>
      </c>
      <c r="E59" s="4">
        <v>58</v>
      </c>
      <c r="F59" s="2">
        <f>Region2Final4</f>
        <v>1</v>
      </c>
      <c r="G59" s="2">
        <f>IF(F59=0,0,(GameNumber-57)*16+(WinnerNumber))</f>
        <v>17</v>
      </c>
      <c r="H59" s="4" t="s">
        <v>118</v>
      </c>
      <c r="I59" s="2" t="str">
        <f t="shared" si="1"/>
        <v>Stanford</v>
      </c>
      <c r="L59" s="60" t="str">
        <f t="shared" si="2"/>
        <v>Eastern Illinois</v>
      </c>
    </row>
    <row r="60" spans="1:12">
      <c r="A60">
        <v>59</v>
      </c>
      <c r="B60" s="1" t="s">
        <v>120</v>
      </c>
      <c r="C60" s="1">
        <v>7</v>
      </c>
      <c r="D60" s="1" t="s">
        <v>121</v>
      </c>
      <c r="E60" s="4">
        <v>59</v>
      </c>
      <c r="F60" s="2">
        <f>Region3Final4</f>
        <v>9</v>
      </c>
      <c r="G60" s="2">
        <f>IF(F60=0,0,(GameNumber-57)*16+(WinnerNumber))</f>
        <v>41</v>
      </c>
      <c r="H60" s="4" t="s">
        <v>118</v>
      </c>
      <c r="I60" s="2" t="str">
        <f t="shared" si="1"/>
        <v>North Carolina</v>
      </c>
      <c r="L60" s="60" t="str">
        <f t="shared" si="2"/>
        <v>Wake Forest</v>
      </c>
    </row>
    <row r="61" spans="1:12">
      <c r="A61">
        <v>60</v>
      </c>
      <c r="B61" s="1" t="s">
        <v>122</v>
      </c>
      <c r="C61" s="1">
        <v>10</v>
      </c>
      <c r="D61" s="1" t="s">
        <v>13</v>
      </c>
      <c r="E61" s="55">
        <v>60</v>
      </c>
      <c r="F61" s="56">
        <f>Region4Final4</f>
        <v>9</v>
      </c>
      <c r="G61" s="56">
        <f>IF(F61=0,0,(GameNumber-57)*16+(WinnerNumber))</f>
        <v>57</v>
      </c>
      <c r="H61" s="55" t="s">
        <v>118</v>
      </c>
      <c r="I61" s="56" t="str">
        <f t="shared" si="1"/>
        <v>Arizona</v>
      </c>
      <c r="L61" s="60" t="str">
        <f t="shared" si="2"/>
        <v>Butler</v>
      </c>
    </row>
    <row r="62" spans="1:12">
      <c r="A62">
        <v>61</v>
      </c>
      <c r="B62" s="1" t="s">
        <v>123</v>
      </c>
      <c r="C62" s="1">
        <v>3</v>
      </c>
      <c r="D62" s="1" t="s">
        <v>124</v>
      </c>
      <c r="E62" s="4">
        <v>61</v>
      </c>
      <c r="F62" s="2">
        <f>Region12Final</f>
        <v>1</v>
      </c>
      <c r="G62" s="2">
        <f>IF(F62=0,0,VLOOKUP(WinnerNumber,FinalFourRange,3))</f>
        <v>1</v>
      </c>
      <c r="H62" s="4" t="s">
        <v>125</v>
      </c>
      <c r="I62" s="2" t="str">
        <f t="shared" si="1"/>
        <v>Duke</v>
      </c>
      <c r="L62" s="60" t="str">
        <f t="shared" si="2"/>
        <v>Ole Miss</v>
      </c>
    </row>
    <row r="63" spans="1:12">
      <c r="A63">
        <v>62</v>
      </c>
      <c r="B63" s="1" t="s">
        <v>126</v>
      </c>
      <c r="C63" s="1">
        <v>14</v>
      </c>
      <c r="D63" s="1" t="s">
        <v>127</v>
      </c>
      <c r="E63" s="55">
        <v>62</v>
      </c>
      <c r="F63" s="56">
        <f>Region34Final</f>
        <v>1</v>
      </c>
      <c r="G63" s="56">
        <f>IF(F63=0,0,VLOOKUP(WinnerNumber+2,FinalFourRange,3))</f>
        <v>41</v>
      </c>
      <c r="H63" s="55" t="s">
        <v>125</v>
      </c>
      <c r="I63" s="56" t="str">
        <f t="shared" si="1"/>
        <v>North Carolina</v>
      </c>
      <c r="L63" s="60" t="str">
        <f t="shared" si="2"/>
        <v>Iona</v>
      </c>
    </row>
    <row r="64" spans="1:12">
      <c r="A64">
        <v>63</v>
      </c>
      <c r="B64" s="1" t="s">
        <v>128</v>
      </c>
      <c r="C64" s="1">
        <v>6</v>
      </c>
      <c r="D64" s="1" t="s">
        <v>129</v>
      </c>
      <c r="E64" s="4">
        <v>63</v>
      </c>
      <c r="F64" s="2">
        <f>FinalsWinner</f>
        <v>3</v>
      </c>
      <c r="G64" s="2">
        <f>IF(F64=0,0,VLOOKUP(WinnerNumber,FinalFourRange,3))</f>
        <v>41</v>
      </c>
      <c r="H64" s="4" t="s">
        <v>130</v>
      </c>
      <c r="I64" s="2" t="str">
        <f t="shared" si="1"/>
        <v>North Carolina</v>
      </c>
      <c r="L64" s="60" t="str">
        <f t="shared" si="2"/>
        <v>Notre Dame</v>
      </c>
    </row>
    <row r="65" spans="1:12">
      <c r="A65">
        <v>64</v>
      </c>
      <c r="B65" s="1" t="s">
        <v>131</v>
      </c>
      <c r="C65" s="1">
        <v>11</v>
      </c>
      <c r="D65" s="1" t="s">
        <v>132</v>
      </c>
      <c r="E65" s="4" t="s">
        <v>133</v>
      </c>
      <c r="F65" s="2">
        <f>FinalsWinner</f>
        <v>3</v>
      </c>
      <c r="G65" s="2">
        <f>IF(F65=0,0,VLOOKUP(WinnerNumber,FinalFourRange,3))</f>
        <v>41</v>
      </c>
      <c r="I65" s="2" t="str">
        <f t="shared" si="1"/>
        <v>North Carolina</v>
      </c>
      <c r="L65" s="60" t="str">
        <f t="shared" si="2"/>
        <v>Xavier</v>
      </c>
    </row>
    <row r="66" spans="1:12">
      <c r="E66" s="4" t="s">
        <v>134</v>
      </c>
      <c r="G66" s="2">
        <f>IF(G65=G64,G63,IF(G65=G63,G64,0))</f>
        <v>41</v>
      </c>
      <c r="I66" s="2" t="str">
        <f>VLOOKUP(G66,TeamsRange,2)</f>
        <v>North Carolina</v>
      </c>
    </row>
    <row r="67" spans="1:12">
      <c r="E67" s="4" t="s">
        <v>135</v>
      </c>
      <c r="G67" s="2">
        <f>FinalsScore</f>
        <v>99</v>
      </c>
    </row>
    <row r="68" spans="1:12">
      <c r="B68" t="s">
        <v>136</v>
      </c>
      <c r="E68" s="4" t="s">
        <v>137</v>
      </c>
      <c r="G68" s="2" t="str">
        <f>'Men 2001 NCAA Bracket'!H3</f>
        <v>elizabeth.sager@enron.com</v>
      </c>
    </row>
    <row r="69" spans="1:12">
      <c r="A69" s="4">
        <v>1</v>
      </c>
      <c r="B69" s="2" t="str">
        <f>IF(C69=0,"",INDEX(L$2:L$65,C69))</f>
        <v>Duke</v>
      </c>
      <c r="C69" s="3">
        <f>IF(Region1Final4=0,0,Region1Final4)</f>
        <v>1</v>
      </c>
      <c r="D69" s="2" t="str">
        <f>Region1Name</f>
        <v>EAST</v>
      </c>
      <c r="E69" s="4" t="s">
        <v>138</v>
      </c>
      <c r="G69" s="2" t="str">
        <f>'Men 2001 NCAA Bracket'!H2</f>
        <v>houston</v>
      </c>
    </row>
    <row r="70" spans="1:12">
      <c r="A70" s="4">
        <v>2</v>
      </c>
      <c r="B70" s="2" t="str">
        <f>IF(C70=0,"",INDEX(L$2:L$65,C70))</f>
        <v>Stanford</v>
      </c>
      <c r="C70" s="3">
        <f>IF(Region2Final4=0,0,Region2Final4+16)</f>
        <v>17</v>
      </c>
      <c r="D70" s="2" t="str">
        <f>Region2Name</f>
        <v>WEST</v>
      </c>
      <c r="E70" s="4" t="s">
        <v>139</v>
      </c>
      <c r="G70">
        <f>playinchoice</f>
        <v>0</v>
      </c>
      <c r="K70" t="s">
        <v>140</v>
      </c>
    </row>
    <row r="71" spans="1:12">
      <c r="A71" s="4">
        <v>3</v>
      </c>
      <c r="B71" s="2" t="str">
        <f>IF(C71=0,"",INDEX(L$2:L$65,C71))</f>
        <v>North Carolina</v>
      </c>
      <c r="C71" s="3">
        <f>IF(Region3Final4=0,0,Region3Final4+32)</f>
        <v>41</v>
      </c>
      <c r="D71" s="2" t="str">
        <f>Region3Name</f>
        <v>SOUTH</v>
      </c>
      <c r="K71" t="s">
        <v>141</v>
      </c>
    </row>
    <row r="72" spans="1:12">
      <c r="A72" s="4">
        <v>4</v>
      </c>
      <c r="B72" s="2" t="str">
        <f>IF(C72=0,"",INDEX(L$2:L$65,C72))</f>
        <v>Arizona</v>
      </c>
      <c r="C72" s="3">
        <f>IF(Region4Final4=0,0,Region4Final4+48)</f>
        <v>57</v>
      </c>
      <c r="D72" s="2" t="str">
        <f>Region4Name</f>
        <v>MIDWEST</v>
      </c>
      <c r="G72">
        <f>G67*G66*G65*G64*G63*G62*G61*G60*G59*G58*G57*G56*G55*G54*G53*G52*G51*G50*G49*G48*G47*G46*G45*G44*G43*G42*G41*G40*G39*G38*G37*G36*G35*G34*G33*G32*G31*G30*G29*G28*G27*G26*G25*G24*G23*G22*G21*G20*G19*G18*G17*G16*G15*G14*G13*G12*G11*G10*G9*G8*G7*G6*G5*G4*G3*G2*G70</f>
        <v>0</v>
      </c>
      <c r="K72" t="s">
        <v>142</v>
      </c>
    </row>
    <row r="73" spans="1:12">
      <c r="G73" t="str">
        <f>IF(OR(G72=0,G68="Type Your e-mail address Here",G69="Type Your Home Town Here",G1="Type Your Full Name Here"),"No","Yes")</f>
        <v>No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124"/>
  <sheetViews>
    <sheetView tabSelected="1" zoomScale="75" workbookViewId="0">
      <selection activeCell="L46" sqref="L46"/>
    </sheetView>
  </sheetViews>
  <sheetFormatPr defaultColWidth="12.42578125" defaultRowHeight="18" customHeight="1"/>
  <cols>
    <col min="1" max="1" width="4.85546875" style="9" customWidth="1"/>
    <col min="2" max="2" width="21" style="6" customWidth="1"/>
    <col min="3" max="3" width="18.140625" style="7" customWidth="1"/>
    <col min="4" max="4" width="18.140625" style="22" customWidth="1"/>
    <col min="5" max="6" width="18.140625" style="7" customWidth="1"/>
    <col min="7" max="7" width="1.42578125" style="7" customWidth="1"/>
    <col min="8" max="8" width="18.140625" style="7" customWidth="1"/>
    <col min="9" max="9" width="1.42578125" style="7" customWidth="1"/>
    <col min="10" max="11" width="18.28515625" style="10" customWidth="1"/>
    <col min="12" max="12" width="18.28515625" style="18" customWidth="1"/>
    <col min="13" max="13" width="18" style="14" customWidth="1"/>
    <col min="14" max="14" width="20.85546875" style="14" customWidth="1"/>
    <col min="15" max="15" width="3.7109375" style="5" customWidth="1"/>
    <col min="16" max="18" width="12.42578125" style="7" customWidth="1"/>
    <col min="19" max="19" width="7.7109375" style="7" customWidth="1"/>
    <col min="20" max="20" width="15.42578125" style="7" customWidth="1"/>
    <col min="21" max="26" width="10.28515625" style="7" customWidth="1"/>
    <col min="27" max="16384" width="12.42578125" style="7"/>
  </cols>
  <sheetData>
    <row r="1" spans="1:15" ht="27" customHeight="1" thickBot="1">
      <c r="A1" s="5" t="s">
        <v>143</v>
      </c>
      <c r="D1" s="8" t="s">
        <v>144</v>
      </c>
      <c r="F1" s="9" t="s">
        <v>145</v>
      </c>
      <c r="G1" s="10"/>
      <c r="H1" s="11" t="s">
        <v>146</v>
      </c>
      <c r="I1" s="12"/>
      <c r="J1" s="12"/>
      <c r="L1" s="13" t="s">
        <v>147</v>
      </c>
      <c r="O1" s="9" t="s">
        <v>143</v>
      </c>
    </row>
    <row r="2" spans="1:15" ht="21" thickTop="1" thickBot="1">
      <c r="A2" s="9">
        <f>Teams!C2</f>
        <v>1</v>
      </c>
      <c r="B2" s="15" t="str">
        <f>Teams!B2</f>
        <v>Duke</v>
      </c>
      <c r="C2" s="16"/>
      <c r="D2" s="17"/>
      <c r="F2" s="9" t="s">
        <v>148</v>
      </c>
      <c r="G2" s="10"/>
      <c r="H2" s="11" t="s">
        <v>149</v>
      </c>
      <c r="I2" s="12"/>
      <c r="J2" s="12"/>
      <c r="N2" s="19" t="str">
        <f>Teams!B34</f>
        <v>Michigan St.</v>
      </c>
      <c r="O2" s="5">
        <f>Teams!C34</f>
        <v>1</v>
      </c>
    </row>
    <row r="3" spans="1:15" ht="15.95" customHeight="1" thickTop="1" thickBot="1">
      <c r="B3" s="20"/>
      <c r="C3" s="21">
        <v>1</v>
      </c>
      <c r="F3" s="9" t="s">
        <v>150</v>
      </c>
      <c r="G3" s="10"/>
      <c r="H3" s="66" t="s">
        <v>151</v>
      </c>
      <c r="I3" s="58"/>
      <c r="J3" s="58"/>
      <c r="M3" s="23">
        <v>1</v>
      </c>
      <c r="N3" s="24"/>
    </row>
    <row r="4" spans="1:15" ht="15.95" customHeight="1" thickTop="1">
      <c r="A4" s="9">
        <f>Teams!C3</f>
        <v>16</v>
      </c>
      <c r="B4" s="25" t="str">
        <f>Teams!B3</f>
        <v>Monmouth</v>
      </c>
      <c r="C4" s="20"/>
      <c r="F4" s="9" t="s">
        <v>152</v>
      </c>
      <c r="H4" s="61"/>
      <c r="I4" s="62"/>
      <c r="J4" s="62"/>
      <c r="M4" s="26"/>
      <c r="N4" s="27" t="str">
        <f>Teams!B35</f>
        <v>Alabama St.</v>
      </c>
      <c r="O4" s="5">
        <f>Teams!C35</f>
        <v>16</v>
      </c>
    </row>
    <row r="5" spans="1:15" ht="15.95" customHeight="1">
      <c r="B5" s="28"/>
      <c r="C5" s="20"/>
      <c r="D5" s="29">
        <v>1</v>
      </c>
      <c r="F5" s="59" t="s">
        <v>153</v>
      </c>
      <c r="H5" s="65" t="str">
        <f>Teams!G73</f>
        <v>No</v>
      </c>
      <c r="J5" s="6"/>
      <c r="K5" s="6"/>
      <c r="L5" s="23">
        <v>1</v>
      </c>
      <c r="M5" s="26"/>
      <c r="N5" s="30"/>
    </row>
    <row r="6" spans="1:15" ht="15.95" customHeight="1">
      <c r="A6" s="9">
        <f>Teams!C4</f>
        <v>8</v>
      </c>
      <c r="B6" s="15" t="str">
        <f>Teams!B4</f>
        <v>Georgia</v>
      </c>
      <c r="C6" s="20"/>
      <c r="D6" s="31"/>
      <c r="F6" s="59" t="s">
        <v>154</v>
      </c>
      <c r="H6" s="64">
        <v>1</v>
      </c>
      <c r="J6" s="6"/>
      <c r="K6" s="6"/>
      <c r="L6" s="26"/>
      <c r="M6" s="26"/>
      <c r="N6" s="19" t="str">
        <f>Teams!B36</f>
        <v>California</v>
      </c>
      <c r="O6" s="5">
        <f>Teams!C36</f>
        <v>8</v>
      </c>
    </row>
    <row r="7" spans="1:15" ht="15.95" customHeight="1">
      <c r="B7" s="32"/>
      <c r="C7" s="33">
        <v>2</v>
      </c>
      <c r="D7" s="31"/>
      <c r="J7" s="6"/>
      <c r="K7" s="6"/>
      <c r="L7" s="26"/>
      <c r="M7" s="34">
        <v>1</v>
      </c>
      <c r="N7" s="24"/>
    </row>
    <row r="8" spans="1:15" ht="15.95" customHeight="1">
      <c r="A8" s="9">
        <f>Teams!C5</f>
        <v>9</v>
      </c>
      <c r="B8" s="25" t="str">
        <f>Teams!B5</f>
        <v>Missouri</v>
      </c>
      <c r="C8" s="16"/>
      <c r="D8" s="31"/>
      <c r="H8" s="35" t="s">
        <v>155</v>
      </c>
      <c r="J8" s="6"/>
      <c r="K8" s="6"/>
      <c r="L8" s="26"/>
      <c r="N8" s="27" t="str">
        <f>Teams!B37</f>
        <v>Fresno St.</v>
      </c>
      <c r="O8" s="5">
        <f>Teams!C37</f>
        <v>9</v>
      </c>
    </row>
    <row r="9" spans="1:15" ht="15.95" customHeight="1">
      <c r="B9" s="28"/>
      <c r="C9" s="16"/>
      <c r="D9" s="52" t="s">
        <v>156</v>
      </c>
      <c r="E9" s="21">
        <v>1</v>
      </c>
      <c r="H9" s="35" t="s">
        <v>157</v>
      </c>
      <c r="J9" s="6"/>
      <c r="K9" s="21">
        <v>1</v>
      </c>
      <c r="L9" s="57" t="s">
        <v>158</v>
      </c>
      <c r="N9" s="30"/>
    </row>
    <row r="10" spans="1:15" ht="15.95" customHeight="1">
      <c r="A10" s="9">
        <f>Teams!C6</f>
        <v>4</v>
      </c>
      <c r="B10" s="15" t="str">
        <f>Teams!B6</f>
        <v>UCLA</v>
      </c>
      <c r="C10" s="16"/>
      <c r="D10" s="31"/>
      <c r="E10" s="20"/>
      <c r="H10" s="37"/>
      <c r="J10" s="6"/>
      <c r="K10" s="38"/>
      <c r="L10" s="26"/>
      <c r="N10" s="19" t="str">
        <f>Teams!B38</f>
        <v>Oklahoma</v>
      </c>
      <c r="O10" s="5">
        <f>Teams!C38</f>
        <v>4</v>
      </c>
    </row>
    <row r="11" spans="1:15" ht="15.95" customHeight="1">
      <c r="B11" s="32"/>
      <c r="C11" s="21">
        <v>1</v>
      </c>
      <c r="D11" s="31"/>
      <c r="E11" s="20"/>
      <c r="H11" s="21">
        <v>3</v>
      </c>
      <c r="J11" s="6"/>
      <c r="K11" s="38"/>
      <c r="L11" s="26"/>
      <c r="M11" s="23">
        <v>1</v>
      </c>
      <c r="N11" s="24"/>
    </row>
    <row r="12" spans="1:15" ht="15.95" customHeight="1">
      <c r="A12" s="9">
        <f>Teams!C7</f>
        <v>13</v>
      </c>
      <c r="B12" s="25" t="str">
        <f>Teams!B7</f>
        <v>Hofstra</v>
      </c>
      <c r="C12" s="20"/>
      <c r="D12" s="31"/>
      <c r="E12" s="20"/>
      <c r="H12" s="16"/>
      <c r="J12" s="6"/>
      <c r="K12" s="38"/>
      <c r="L12" s="26"/>
      <c r="M12" s="26"/>
      <c r="N12" s="27" t="str">
        <f>Teams!B39</f>
        <v>Indiana State</v>
      </c>
      <c r="O12" s="5">
        <f>Teams!C39</f>
        <v>13</v>
      </c>
    </row>
    <row r="13" spans="1:15" ht="15.95" customHeight="1">
      <c r="B13" s="28"/>
      <c r="C13" s="20"/>
      <c r="D13" s="39">
        <v>1</v>
      </c>
      <c r="E13" s="20"/>
      <c r="H13" s="21">
        <v>99</v>
      </c>
      <c r="J13" s="6"/>
      <c r="K13" s="38"/>
      <c r="L13" s="34">
        <v>3</v>
      </c>
      <c r="M13" s="26"/>
      <c r="N13" s="30"/>
    </row>
    <row r="14" spans="1:15" ht="15.95" customHeight="1">
      <c r="A14" s="9">
        <f>Teams!C8</f>
        <v>5</v>
      </c>
      <c r="B14" s="15" t="str">
        <f>Teams!B8</f>
        <v>Ohio State</v>
      </c>
      <c r="C14" s="20"/>
      <c r="D14" s="5"/>
      <c r="E14" s="20"/>
      <c r="H14" s="42" t="s">
        <v>159</v>
      </c>
      <c r="J14" s="6"/>
      <c r="K14" s="38"/>
      <c r="L14" s="14"/>
      <c r="M14" s="26"/>
      <c r="N14" s="19" t="str">
        <f>Teams!B40</f>
        <v>Virginia</v>
      </c>
      <c r="O14" s="5">
        <f>Teams!C40</f>
        <v>5</v>
      </c>
    </row>
    <row r="15" spans="1:15" ht="15.95" customHeight="1">
      <c r="B15" s="32"/>
      <c r="C15" s="33">
        <v>1</v>
      </c>
      <c r="D15" s="5"/>
      <c r="E15" s="20"/>
      <c r="H15" s="16"/>
      <c r="J15" s="6"/>
      <c r="K15" s="38"/>
      <c r="L15" s="14"/>
      <c r="M15" s="34">
        <v>1</v>
      </c>
      <c r="N15" s="24"/>
    </row>
    <row r="16" spans="1:15" ht="15.95" customHeight="1">
      <c r="A16" s="9">
        <f>Teams!C9</f>
        <v>12</v>
      </c>
      <c r="B16" s="25" t="str">
        <f>Teams!B9</f>
        <v>Utah State</v>
      </c>
      <c r="C16" s="16"/>
      <c r="D16" s="5"/>
      <c r="E16" s="20"/>
      <c r="H16" s="16"/>
      <c r="J16" s="6"/>
      <c r="K16" s="38"/>
      <c r="L16" s="14"/>
      <c r="N16" s="27" t="str">
        <f>Teams!B41</f>
        <v>Gonzaga</v>
      </c>
      <c r="O16" s="5">
        <f>Teams!C41</f>
        <v>12</v>
      </c>
    </row>
    <row r="17" spans="1:15" ht="15.95" customHeight="1">
      <c r="B17" s="28"/>
      <c r="C17" s="16"/>
      <c r="D17" s="5"/>
      <c r="E17" s="52" t="s">
        <v>160</v>
      </c>
      <c r="F17" s="21">
        <v>1</v>
      </c>
      <c r="G17" s="10"/>
      <c r="H17" s="16"/>
      <c r="J17" s="21">
        <v>9</v>
      </c>
      <c r="K17" s="38" t="s">
        <v>161</v>
      </c>
      <c r="L17" s="14"/>
      <c r="N17" s="30"/>
    </row>
    <row r="18" spans="1:15" ht="15.95" customHeight="1">
      <c r="A18" s="9">
        <f>Teams!C10</f>
        <v>2</v>
      </c>
      <c r="B18" s="15" t="str">
        <f>Teams!B10</f>
        <v>Kentucky</v>
      </c>
      <c r="C18" s="16"/>
      <c r="D18" s="5"/>
      <c r="E18" s="20"/>
      <c r="F18" s="36"/>
      <c r="G18" s="10"/>
      <c r="H18" s="16"/>
      <c r="J18" s="38"/>
      <c r="K18" s="38"/>
      <c r="L18" s="14"/>
      <c r="N18" s="19" t="str">
        <f>Teams!B42</f>
        <v>North Carolina</v>
      </c>
      <c r="O18" s="5">
        <f>Teams!C42</f>
        <v>2</v>
      </c>
    </row>
    <row r="19" spans="1:15" ht="15.95" customHeight="1">
      <c r="B19" s="32"/>
      <c r="C19" s="21">
        <v>1</v>
      </c>
      <c r="D19" s="5"/>
      <c r="E19" s="20"/>
      <c r="F19" s="36"/>
      <c r="G19" s="10"/>
      <c r="H19" s="16"/>
      <c r="J19" s="38"/>
      <c r="K19" s="38"/>
      <c r="L19" s="14"/>
      <c r="M19" s="23">
        <v>1</v>
      </c>
      <c r="N19" s="24"/>
    </row>
    <row r="20" spans="1:15" ht="15.95" customHeight="1">
      <c r="A20" s="9">
        <f>Teams!C11</f>
        <v>15</v>
      </c>
      <c r="B20" s="25" t="str">
        <f>Teams!B11</f>
        <v>Holy Cross</v>
      </c>
      <c r="C20" s="20"/>
      <c r="D20" s="5"/>
      <c r="E20" s="20"/>
      <c r="F20" s="36"/>
      <c r="G20" s="10"/>
      <c r="H20" s="16"/>
      <c r="J20" s="38"/>
      <c r="K20" s="38"/>
      <c r="L20" s="14"/>
      <c r="M20" s="26"/>
      <c r="N20" s="27" t="str">
        <f>Teams!B43</f>
        <v>Princeton</v>
      </c>
      <c r="O20" s="5">
        <f>Teams!C43</f>
        <v>15</v>
      </c>
    </row>
    <row r="21" spans="1:15" ht="15.95" customHeight="1">
      <c r="B21" s="28"/>
      <c r="C21" s="20"/>
      <c r="D21" s="29">
        <v>1</v>
      </c>
      <c r="E21" s="20"/>
      <c r="F21" s="36"/>
      <c r="G21" s="10"/>
      <c r="H21" s="16"/>
      <c r="J21" s="38"/>
      <c r="K21" s="38"/>
      <c r="L21" s="23">
        <v>1</v>
      </c>
      <c r="M21" s="26"/>
      <c r="N21" s="30"/>
    </row>
    <row r="22" spans="1:15" ht="15.95" customHeight="1">
      <c r="A22" s="9">
        <f>Teams!C12</f>
        <v>7</v>
      </c>
      <c r="B22" s="15" t="str">
        <f>Teams!B12</f>
        <v>Iowa</v>
      </c>
      <c r="C22" s="20"/>
      <c r="D22" s="31"/>
      <c r="E22" s="20"/>
      <c r="F22" s="36"/>
      <c r="G22" s="10"/>
      <c r="H22" s="16"/>
      <c r="J22" s="38"/>
      <c r="K22" s="38"/>
      <c r="L22" s="26"/>
      <c r="M22" s="26"/>
      <c r="N22" s="19" t="str">
        <f>Teams!B44</f>
        <v>Penn State</v>
      </c>
      <c r="O22" s="5">
        <f>Teams!C44</f>
        <v>7</v>
      </c>
    </row>
    <row r="23" spans="1:15" ht="15.95" customHeight="1">
      <c r="B23" s="32"/>
      <c r="C23" s="33">
        <v>2</v>
      </c>
      <c r="D23" s="31"/>
      <c r="E23" s="20"/>
      <c r="F23" s="36"/>
      <c r="G23" s="10"/>
      <c r="H23" s="16"/>
      <c r="J23" s="38"/>
      <c r="K23" s="38"/>
      <c r="L23" s="26"/>
      <c r="M23" s="34">
        <v>2</v>
      </c>
      <c r="N23" s="24"/>
    </row>
    <row r="24" spans="1:15" ht="15.95" customHeight="1">
      <c r="A24" s="9">
        <f>Teams!C13</f>
        <v>10</v>
      </c>
      <c r="B24" s="25" t="str">
        <f>Teams!B13</f>
        <v>Creighton</v>
      </c>
      <c r="C24" s="16"/>
      <c r="D24" s="31"/>
      <c r="E24" s="20"/>
      <c r="F24" s="36"/>
      <c r="G24" s="10"/>
      <c r="H24" s="16"/>
      <c r="J24" s="38"/>
      <c r="K24" s="38"/>
      <c r="L24" s="26"/>
      <c r="N24" s="27" t="str">
        <f>Teams!B45</f>
        <v>Providence</v>
      </c>
      <c r="O24" s="5">
        <f>Teams!C45</f>
        <v>10</v>
      </c>
    </row>
    <row r="25" spans="1:15" ht="15.95" customHeight="1">
      <c r="B25" s="28"/>
      <c r="C25" s="16"/>
      <c r="D25" s="52" t="s">
        <v>162</v>
      </c>
      <c r="E25" s="33">
        <v>1</v>
      </c>
      <c r="F25" s="36"/>
      <c r="G25" s="10"/>
      <c r="H25" s="16"/>
      <c r="J25" s="38"/>
      <c r="K25" s="40">
        <v>1</v>
      </c>
      <c r="L25" s="57" t="s">
        <v>163</v>
      </c>
      <c r="N25" s="30"/>
    </row>
    <row r="26" spans="1:15" ht="15.95" customHeight="1">
      <c r="A26" s="9">
        <f>Teams!C14</f>
        <v>3</v>
      </c>
      <c r="B26" s="15" t="str">
        <f>Teams!B14</f>
        <v>Boston College</v>
      </c>
      <c r="C26" s="16"/>
      <c r="D26" s="31"/>
      <c r="F26" s="36"/>
      <c r="G26" s="10"/>
      <c r="H26" s="16"/>
      <c r="J26" s="38"/>
      <c r="K26" s="6"/>
      <c r="L26" s="26"/>
      <c r="N26" s="19" t="str">
        <f>Teams!B46</f>
        <v>Florida</v>
      </c>
      <c r="O26" s="5">
        <f>Teams!C46</f>
        <v>3</v>
      </c>
    </row>
    <row r="27" spans="1:15" ht="15.95" customHeight="1">
      <c r="B27" s="32"/>
      <c r="C27" s="21">
        <v>1</v>
      </c>
      <c r="D27" s="31"/>
      <c r="F27" s="36"/>
      <c r="G27" s="10"/>
      <c r="H27" s="35" t="s">
        <v>164</v>
      </c>
      <c r="J27" s="38"/>
      <c r="K27" s="6"/>
      <c r="L27" s="26"/>
      <c r="M27" s="23">
        <v>1</v>
      </c>
      <c r="N27" s="24"/>
    </row>
    <row r="28" spans="1:15" ht="15.95" customHeight="1">
      <c r="A28" s="9">
        <f>Teams!C15</f>
        <v>14</v>
      </c>
      <c r="B28" s="25" t="str">
        <f>Teams!B15</f>
        <v>Southern Utah</v>
      </c>
      <c r="C28" s="20"/>
      <c r="D28" s="31"/>
      <c r="F28" s="36"/>
      <c r="G28" s="10"/>
      <c r="H28" s="42" t="s">
        <v>165</v>
      </c>
      <c r="J28" s="38"/>
      <c r="K28" s="6"/>
      <c r="L28" s="26"/>
      <c r="M28" s="26"/>
      <c r="N28" s="27" t="str">
        <f>Teams!B47</f>
        <v>Western Kentucky</v>
      </c>
      <c r="O28" s="5">
        <f>Teams!C47</f>
        <v>14</v>
      </c>
    </row>
    <row r="29" spans="1:15" ht="15.95" customHeight="1">
      <c r="B29" s="28"/>
      <c r="C29" s="20"/>
      <c r="D29" s="39">
        <v>1</v>
      </c>
      <c r="F29" s="36"/>
      <c r="G29" s="10"/>
      <c r="H29" s="16"/>
      <c r="I29" s="35"/>
      <c r="J29" s="38"/>
      <c r="K29" s="6"/>
      <c r="L29" s="34">
        <v>1</v>
      </c>
      <c r="M29" s="26"/>
      <c r="N29" s="30"/>
    </row>
    <row r="30" spans="1:15" ht="15.95" customHeight="1">
      <c r="A30" s="9">
        <f>Teams!C16</f>
        <v>6</v>
      </c>
      <c r="B30" s="15" t="str">
        <f>Teams!B16</f>
        <v>USC</v>
      </c>
      <c r="C30" s="20"/>
      <c r="F30" s="36"/>
      <c r="G30" s="10"/>
      <c r="H30" s="16"/>
      <c r="J30" s="38"/>
      <c r="K30" s="6"/>
      <c r="L30" s="14"/>
      <c r="M30" s="26"/>
      <c r="N30" s="19" t="str">
        <f>Teams!B48</f>
        <v>Texas</v>
      </c>
      <c r="O30" s="5">
        <f>Teams!C48</f>
        <v>6</v>
      </c>
    </row>
    <row r="31" spans="1:15" ht="15.95" customHeight="1">
      <c r="B31" s="32"/>
      <c r="C31" s="33">
        <v>2</v>
      </c>
      <c r="F31" s="36"/>
      <c r="G31" s="10"/>
      <c r="H31" s="21">
        <v>1</v>
      </c>
      <c r="J31" s="41"/>
      <c r="K31" s="6"/>
      <c r="L31" s="14"/>
      <c r="M31" s="34">
        <v>1</v>
      </c>
      <c r="N31" s="24"/>
    </row>
    <row r="32" spans="1:15" ht="15.95" customHeight="1">
      <c r="A32" s="9">
        <f>Teams!C17</f>
        <v>11</v>
      </c>
      <c r="B32" s="25" t="str">
        <f>Teams!B17</f>
        <v>Oklahoma St.</v>
      </c>
      <c r="C32" s="16"/>
      <c r="F32" s="36"/>
      <c r="G32" s="10"/>
      <c r="H32" s="42" t="s">
        <v>166</v>
      </c>
      <c r="I32" s="10"/>
      <c r="J32" s="43"/>
      <c r="N32" s="27" t="str">
        <f>Teams!B49</f>
        <v>Temple</v>
      </c>
      <c r="O32" s="5">
        <f>Teams!C49</f>
        <v>11</v>
      </c>
    </row>
    <row r="33" spans="1:26" ht="30" customHeight="1">
      <c r="B33" s="28"/>
      <c r="D33" s="8" t="s">
        <v>167</v>
      </c>
      <c r="F33" s="36"/>
      <c r="G33" s="10"/>
      <c r="H33" s="16"/>
      <c r="I33" s="10"/>
      <c r="J33" s="43"/>
      <c r="L33" s="13" t="s">
        <v>168</v>
      </c>
      <c r="N33" s="30"/>
      <c r="U33" s="44"/>
      <c r="V33" s="44"/>
      <c r="W33" s="44"/>
      <c r="X33" s="44"/>
      <c r="Y33" s="44"/>
      <c r="Z33" s="44"/>
    </row>
    <row r="34" spans="1:26" ht="15.95" customHeight="1">
      <c r="A34" s="9">
        <f>Teams!C18</f>
        <v>1</v>
      </c>
      <c r="B34" s="45" t="str">
        <f>Teams!B18</f>
        <v>Stanford</v>
      </c>
      <c r="F34" s="36"/>
      <c r="G34" s="10"/>
      <c r="H34" s="21">
        <v>1</v>
      </c>
      <c r="J34" s="43"/>
      <c r="N34" s="19" t="str">
        <f>Teams!B50</f>
        <v>Illinois</v>
      </c>
      <c r="O34" s="5">
        <f>Teams!C50</f>
        <v>1</v>
      </c>
      <c r="S34" s="44"/>
      <c r="U34" s="44"/>
      <c r="V34" s="44"/>
      <c r="W34" s="44"/>
      <c r="X34" s="44"/>
      <c r="Y34" s="44"/>
      <c r="Z34" s="44"/>
    </row>
    <row r="35" spans="1:26" ht="15.95" customHeight="1">
      <c r="B35" s="46"/>
      <c r="C35" s="21">
        <v>1</v>
      </c>
      <c r="D35" s="5"/>
      <c r="E35" s="16"/>
      <c r="F35" s="36"/>
      <c r="G35" s="10"/>
      <c r="H35" s="16"/>
      <c r="J35" s="47"/>
      <c r="M35" s="23">
        <v>1</v>
      </c>
      <c r="N35" s="24"/>
      <c r="S35" s="44"/>
      <c r="U35" s="44"/>
      <c r="V35" s="44"/>
      <c r="W35" s="44"/>
      <c r="X35" s="44"/>
      <c r="Y35" s="44"/>
      <c r="Z35" s="44"/>
    </row>
    <row r="36" spans="1:26" ht="15.95" customHeight="1">
      <c r="A36" s="9">
        <f>Teams!C19</f>
        <v>16</v>
      </c>
      <c r="B36" s="48" t="str">
        <f>Teams!B19</f>
        <v>UNC Greensboro</v>
      </c>
      <c r="C36" s="20"/>
      <c r="D36" s="5"/>
      <c r="E36" s="16"/>
      <c r="F36" s="36"/>
      <c r="G36" s="10"/>
      <c r="J36" s="47"/>
      <c r="M36" s="26"/>
      <c r="N36" s="27" t="str">
        <f>Teams!B51</f>
        <v>NW St./Winthrop</v>
      </c>
      <c r="O36" s="5">
        <f>Teams!C51</f>
        <v>16</v>
      </c>
      <c r="S36" s="44"/>
      <c r="U36" s="44"/>
      <c r="V36" s="44"/>
      <c r="W36" s="44"/>
      <c r="X36" s="44"/>
      <c r="Y36" s="44"/>
      <c r="Z36" s="44"/>
    </row>
    <row r="37" spans="1:26" ht="15.95" customHeight="1">
      <c r="B37" s="49"/>
      <c r="C37" s="20"/>
      <c r="D37" s="29">
        <v>1</v>
      </c>
      <c r="E37" s="16"/>
      <c r="F37" s="36"/>
      <c r="G37" s="10"/>
      <c r="J37" s="47"/>
      <c r="L37" s="23">
        <v>1</v>
      </c>
      <c r="M37" s="26"/>
      <c r="N37" s="30"/>
      <c r="S37" s="44"/>
      <c r="U37" s="44"/>
      <c r="V37" s="44"/>
      <c r="W37" s="44"/>
      <c r="X37" s="44"/>
      <c r="Y37" s="44"/>
      <c r="Z37" s="44"/>
    </row>
    <row r="38" spans="1:26" ht="15.95" customHeight="1">
      <c r="A38" s="9">
        <f>Teams!C20</f>
        <v>8</v>
      </c>
      <c r="B38" s="45" t="str">
        <f>Teams!B20</f>
        <v>Georgia Tech</v>
      </c>
      <c r="C38" s="20"/>
      <c r="D38" s="31"/>
      <c r="E38" s="16"/>
      <c r="F38" s="36"/>
      <c r="G38" s="10"/>
      <c r="J38" s="47"/>
      <c r="L38" s="50"/>
      <c r="M38" s="26"/>
      <c r="N38" s="19" t="str">
        <f>Teams!B52</f>
        <v>Tennessee</v>
      </c>
      <c r="O38" s="5">
        <f>Teams!C52</f>
        <v>8</v>
      </c>
      <c r="S38" s="44"/>
      <c r="U38" s="44"/>
      <c r="V38" s="44"/>
      <c r="W38" s="44"/>
      <c r="X38" s="44"/>
      <c r="Y38" s="44"/>
      <c r="Z38" s="44"/>
    </row>
    <row r="39" spans="1:26" ht="15.95" customHeight="1">
      <c r="B39" s="46"/>
      <c r="C39" s="33">
        <v>1</v>
      </c>
      <c r="D39" s="31"/>
      <c r="E39" s="16"/>
      <c r="F39" s="36"/>
      <c r="G39" s="10"/>
      <c r="J39" s="47"/>
      <c r="L39" s="50"/>
      <c r="M39" s="34">
        <v>2</v>
      </c>
      <c r="N39" s="24"/>
      <c r="S39" s="44"/>
      <c r="U39" s="44"/>
      <c r="V39" s="44"/>
      <c r="W39" s="44"/>
      <c r="X39" s="44"/>
      <c r="Y39" s="44"/>
      <c r="Z39" s="44"/>
    </row>
    <row r="40" spans="1:26" ht="15.95" customHeight="1">
      <c r="A40" s="9">
        <f>Teams!C21</f>
        <v>9</v>
      </c>
      <c r="B40" s="48" t="str">
        <f>Teams!B21</f>
        <v>St. Joseph's</v>
      </c>
      <c r="C40" s="16"/>
      <c r="D40" s="31"/>
      <c r="E40" s="16"/>
      <c r="F40" s="36"/>
      <c r="G40" s="10"/>
      <c r="J40" s="47"/>
      <c r="L40" s="50"/>
      <c r="N40" s="27" t="str">
        <f>Teams!B53</f>
        <v>UNC Charlotte</v>
      </c>
      <c r="O40" s="5">
        <f>Teams!C53</f>
        <v>9</v>
      </c>
      <c r="S40" s="44"/>
      <c r="U40" s="44"/>
      <c r="V40" s="44"/>
      <c r="W40" s="44"/>
      <c r="X40" s="44"/>
      <c r="Y40" s="44"/>
      <c r="Z40" s="44"/>
    </row>
    <row r="41" spans="1:26" ht="15.95" customHeight="1">
      <c r="B41" s="49"/>
      <c r="C41" s="16"/>
      <c r="D41" s="52" t="s">
        <v>169</v>
      </c>
      <c r="E41" s="21">
        <v>1</v>
      </c>
      <c r="F41" s="20"/>
      <c r="G41" s="10"/>
      <c r="J41" s="47"/>
      <c r="K41" s="21">
        <v>1</v>
      </c>
      <c r="L41" s="57" t="s">
        <v>170</v>
      </c>
      <c r="N41" s="30"/>
      <c r="S41" s="44"/>
      <c r="U41" s="44"/>
      <c r="V41" s="44"/>
      <c r="W41" s="44"/>
      <c r="X41" s="44"/>
      <c r="Y41" s="44"/>
      <c r="Z41" s="44"/>
    </row>
    <row r="42" spans="1:26" ht="15.95" customHeight="1">
      <c r="A42" s="9">
        <f>Teams!C22</f>
        <v>4</v>
      </c>
      <c r="B42" s="45" t="str">
        <f>Teams!B22</f>
        <v>Indiana</v>
      </c>
      <c r="C42" s="16"/>
      <c r="D42" s="31"/>
      <c r="E42" s="20"/>
      <c r="F42" s="20"/>
      <c r="G42" s="10"/>
      <c r="J42" s="47"/>
      <c r="K42" s="47"/>
      <c r="L42" s="50"/>
      <c r="N42" s="19" t="str">
        <f>Teams!B54</f>
        <v>Kansas</v>
      </c>
      <c r="O42" s="5">
        <f>Teams!C54</f>
        <v>4</v>
      </c>
      <c r="S42" s="44"/>
      <c r="U42" s="44"/>
      <c r="V42" s="44"/>
      <c r="W42" s="44"/>
      <c r="X42" s="44"/>
      <c r="Y42" s="44"/>
      <c r="Z42" s="44"/>
    </row>
    <row r="43" spans="1:26" ht="15.95" customHeight="1">
      <c r="B43" s="46"/>
      <c r="C43" s="21">
        <v>1</v>
      </c>
      <c r="D43" s="31"/>
      <c r="E43" s="20"/>
      <c r="F43" s="20"/>
      <c r="G43" s="10"/>
      <c r="J43" s="47"/>
      <c r="K43" s="47"/>
      <c r="L43" s="50"/>
      <c r="M43" s="23">
        <v>1</v>
      </c>
      <c r="N43" s="24"/>
      <c r="S43" s="44"/>
      <c r="U43" s="44"/>
      <c r="V43" s="44"/>
      <c r="W43" s="44"/>
      <c r="X43" s="44"/>
      <c r="Y43" s="44"/>
      <c r="Z43" s="44"/>
    </row>
    <row r="44" spans="1:26" ht="15.95" customHeight="1">
      <c r="A44" s="9">
        <f>Teams!C23</f>
        <v>13</v>
      </c>
      <c r="B44" s="48" t="str">
        <f>Teams!B23</f>
        <v>Kent State</v>
      </c>
      <c r="C44" s="20"/>
      <c r="D44" s="31"/>
      <c r="E44" s="20"/>
      <c r="F44" s="20"/>
      <c r="G44" s="10"/>
      <c r="J44" s="47"/>
      <c r="K44" s="47"/>
      <c r="L44" s="50"/>
      <c r="M44" s="26"/>
      <c r="N44" s="27" t="str">
        <f>Teams!B55</f>
        <v>Cal St Northridge</v>
      </c>
      <c r="O44" s="5">
        <f>Teams!C55</f>
        <v>13</v>
      </c>
      <c r="S44" s="44"/>
      <c r="U44" s="44"/>
      <c r="V44" s="44"/>
      <c r="W44" s="44"/>
      <c r="X44" s="44"/>
      <c r="Y44" s="44"/>
      <c r="Z44" s="44"/>
    </row>
    <row r="45" spans="1:26" ht="15.95" customHeight="1">
      <c r="B45" s="49"/>
      <c r="C45" s="20"/>
      <c r="D45" s="39">
        <v>1</v>
      </c>
      <c r="E45" s="20"/>
      <c r="F45" s="20"/>
      <c r="G45" s="10"/>
      <c r="J45" s="47"/>
      <c r="K45" s="47"/>
      <c r="L45" s="34">
        <v>3</v>
      </c>
      <c r="M45" s="26"/>
      <c r="N45" s="30"/>
      <c r="S45" s="44"/>
      <c r="U45" s="44"/>
      <c r="V45" s="44"/>
      <c r="W45" s="44"/>
      <c r="X45" s="44"/>
      <c r="Y45" s="44"/>
      <c r="Z45" s="44"/>
    </row>
    <row r="46" spans="1:26" ht="15.95" customHeight="1">
      <c r="A46" s="9">
        <f>Teams!C24</f>
        <v>5</v>
      </c>
      <c r="B46" s="45" t="str">
        <f>Teams!B24</f>
        <v>Cincinnati</v>
      </c>
      <c r="C46" s="20"/>
      <c r="D46" s="5"/>
      <c r="E46" s="20"/>
      <c r="F46" s="20"/>
      <c r="G46" s="10"/>
      <c r="J46" s="47"/>
      <c r="K46" s="47"/>
      <c r="M46" s="26"/>
      <c r="N46" s="19" t="str">
        <f>Teams!B56</f>
        <v>Syracuse</v>
      </c>
      <c r="O46" s="5">
        <f>Teams!C56</f>
        <v>5</v>
      </c>
      <c r="S46" s="44"/>
      <c r="U46" s="44"/>
      <c r="V46" s="44"/>
      <c r="W46" s="44"/>
      <c r="X46" s="44"/>
      <c r="Y46" s="44"/>
      <c r="Z46" s="44"/>
    </row>
    <row r="47" spans="1:26" ht="15.95" customHeight="1">
      <c r="B47" s="46"/>
      <c r="C47" s="33">
        <v>2</v>
      </c>
      <c r="D47" s="5"/>
      <c r="E47" s="20"/>
      <c r="F47" s="20"/>
      <c r="G47" s="10"/>
      <c r="J47" s="47"/>
      <c r="K47" s="47"/>
      <c r="M47" s="34">
        <v>1</v>
      </c>
      <c r="N47" s="24"/>
      <c r="S47" s="44"/>
      <c r="U47" s="44"/>
      <c r="V47" s="44"/>
      <c r="W47" s="44"/>
      <c r="X47" s="44"/>
      <c r="Y47" s="44"/>
      <c r="Z47" s="44"/>
    </row>
    <row r="48" spans="1:26" ht="15.95" customHeight="1">
      <c r="A48" s="9">
        <f>Teams!C25</f>
        <v>12</v>
      </c>
      <c r="B48" s="48" t="str">
        <f>Teams!B25</f>
        <v>BYU</v>
      </c>
      <c r="C48" s="16"/>
      <c r="D48" s="5"/>
      <c r="E48" s="20"/>
      <c r="F48" s="20"/>
      <c r="G48" s="10"/>
      <c r="J48" s="47"/>
      <c r="K48" s="47"/>
      <c r="N48" s="27" t="str">
        <f>Teams!B57</f>
        <v>Hawaii</v>
      </c>
      <c r="O48" s="5">
        <f>Teams!C57</f>
        <v>12</v>
      </c>
      <c r="S48" s="44"/>
      <c r="U48" s="44"/>
      <c r="V48" s="44"/>
      <c r="W48" s="44"/>
      <c r="X48" s="44"/>
      <c r="Y48" s="44"/>
      <c r="Z48" s="44"/>
    </row>
    <row r="49" spans="1:26" ht="15.95" customHeight="1">
      <c r="B49" s="49"/>
      <c r="C49" s="16"/>
      <c r="D49" s="5"/>
      <c r="E49" s="52" t="s">
        <v>171</v>
      </c>
      <c r="F49" s="33">
        <v>1</v>
      </c>
      <c r="G49" s="10"/>
      <c r="J49" s="40">
        <v>9</v>
      </c>
      <c r="K49" s="57" t="s">
        <v>172</v>
      </c>
      <c r="N49" s="30"/>
      <c r="S49" s="44"/>
      <c r="U49" s="44"/>
      <c r="V49" s="44"/>
      <c r="W49" s="44"/>
      <c r="X49" s="44"/>
      <c r="Y49" s="44"/>
      <c r="Z49" s="44"/>
    </row>
    <row r="50" spans="1:26" ht="15.95" customHeight="1">
      <c r="A50" s="9">
        <f>Teams!C26</f>
        <v>2</v>
      </c>
      <c r="B50" s="45" t="str">
        <f>Teams!B26</f>
        <v>Iowa State</v>
      </c>
      <c r="C50" s="16"/>
      <c r="D50" s="5"/>
      <c r="E50" s="20"/>
      <c r="F50" s="16"/>
      <c r="K50" s="47"/>
      <c r="N50" s="19" t="str">
        <f>Teams!B58</f>
        <v>Arizona</v>
      </c>
      <c r="O50" s="5">
        <f>Teams!C58</f>
        <v>2</v>
      </c>
      <c r="S50" s="44"/>
      <c r="U50" s="44"/>
      <c r="V50" s="44"/>
      <c r="W50" s="44"/>
      <c r="X50" s="44"/>
      <c r="Y50" s="44"/>
      <c r="Z50" s="44"/>
    </row>
    <row r="51" spans="1:26" ht="15.95" customHeight="1">
      <c r="B51" s="46"/>
      <c r="C51" s="21">
        <v>1</v>
      </c>
      <c r="D51" s="5"/>
      <c r="E51" s="20"/>
      <c r="F51" s="16"/>
      <c r="K51" s="47"/>
      <c r="M51" s="23">
        <v>1</v>
      </c>
      <c r="N51" s="24"/>
      <c r="S51" s="44"/>
      <c r="U51" s="44"/>
      <c r="V51" s="44"/>
      <c r="W51" s="44"/>
      <c r="X51" s="44"/>
      <c r="Y51" s="44"/>
      <c r="Z51" s="44"/>
    </row>
    <row r="52" spans="1:26" ht="15.95" customHeight="1">
      <c r="A52" s="9">
        <f>Teams!C27</f>
        <v>15</v>
      </c>
      <c r="B52" s="48" t="str">
        <f>Teams!B27</f>
        <v>Hampton</v>
      </c>
      <c r="C52" s="20"/>
      <c r="D52" s="5"/>
      <c r="E52" s="20"/>
      <c r="F52" s="16"/>
      <c r="K52" s="47"/>
      <c r="M52" s="26"/>
      <c r="N52" s="27" t="str">
        <f>Teams!B59</f>
        <v>Eastern Illinois</v>
      </c>
      <c r="O52" s="5">
        <f>Teams!C59</f>
        <v>15</v>
      </c>
      <c r="S52" s="44"/>
      <c r="U52" s="44"/>
      <c r="V52" s="44"/>
      <c r="W52" s="44"/>
      <c r="X52" s="44"/>
      <c r="Y52" s="44"/>
      <c r="Z52" s="44"/>
    </row>
    <row r="53" spans="1:26" ht="15.95" customHeight="1">
      <c r="B53" s="49"/>
      <c r="C53" s="20"/>
      <c r="D53" s="29">
        <v>1</v>
      </c>
      <c r="E53" s="20"/>
      <c r="F53" s="16"/>
      <c r="G53" s="16"/>
      <c r="H53" s="16" t="s">
        <v>173</v>
      </c>
      <c r="I53" s="16"/>
      <c r="J53" s="6"/>
      <c r="K53" s="47"/>
      <c r="L53" s="23">
        <v>1</v>
      </c>
      <c r="M53" s="26"/>
      <c r="N53" s="30"/>
      <c r="S53" s="44"/>
      <c r="U53" s="44"/>
      <c r="V53" s="44"/>
      <c r="W53" s="44"/>
      <c r="X53" s="44"/>
      <c r="Y53" s="44"/>
      <c r="Z53" s="44"/>
    </row>
    <row r="54" spans="1:26" ht="15.95" customHeight="1">
      <c r="A54" s="9">
        <f>Teams!C28</f>
        <v>7</v>
      </c>
      <c r="B54" s="45" t="str">
        <f>Teams!B28</f>
        <v>Arkansas</v>
      </c>
      <c r="C54" s="20"/>
      <c r="D54" s="31"/>
      <c r="E54" s="20"/>
      <c r="F54" s="16" t="s">
        <v>174</v>
      </c>
      <c r="G54" s="16"/>
      <c r="H54" s="51" t="s">
        <v>175</v>
      </c>
      <c r="I54" s="16"/>
      <c r="J54" s="51">
        <v>20</v>
      </c>
      <c r="K54" s="47"/>
      <c r="L54" s="50"/>
      <c r="M54" s="26"/>
      <c r="N54" s="19" t="str">
        <f>Teams!B60</f>
        <v>Wake Forest</v>
      </c>
      <c r="O54" s="5">
        <f>Teams!C60</f>
        <v>7</v>
      </c>
      <c r="S54" s="44"/>
      <c r="U54" s="44"/>
      <c r="V54" s="44"/>
      <c r="W54" s="44"/>
      <c r="X54" s="44"/>
      <c r="Y54" s="44"/>
      <c r="Z54" s="44"/>
    </row>
    <row r="55" spans="1:26" ht="15.95" customHeight="1">
      <c r="B55" s="46"/>
      <c r="C55" s="33">
        <v>2</v>
      </c>
      <c r="D55" s="31"/>
      <c r="E55" s="20"/>
      <c r="F55" s="16" t="s">
        <v>176</v>
      </c>
      <c r="G55" s="16"/>
      <c r="H55" s="51" t="s">
        <v>177</v>
      </c>
      <c r="I55" s="16"/>
      <c r="J55" s="51">
        <v>35</v>
      </c>
      <c r="K55" s="47"/>
      <c r="L55" s="50"/>
      <c r="M55" s="34">
        <v>2</v>
      </c>
      <c r="N55" s="24"/>
      <c r="S55" s="44"/>
      <c r="U55" s="44"/>
      <c r="V55" s="44"/>
      <c r="W55" s="44"/>
      <c r="X55" s="44"/>
      <c r="Y55" s="44"/>
      <c r="Z55" s="44"/>
    </row>
    <row r="56" spans="1:26" ht="15.95" customHeight="1">
      <c r="A56" s="9">
        <f>Teams!C29</f>
        <v>10</v>
      </c>
      <c r="B56" s="48" t="str">
        <f>Teams!B29</f>
        <v>Georgetown</v>
      </c>
      <c r="C56" s="16"/>
      <c r="D56" s="31"/>
      <c r="E56" s="20"/>
      <c r="F56" s="16" t="s">
        <v>178</v>
      </c>
      <c r="G56" s="16"/>
      <c r="H56" s="51" t="s">
        <v>179</v>
      </c>
      <c r="I56" s="16"/>
      <c r="J56" s="51">
        <v>50</v>
      </c>
      <c r="K56" s="47"/>
      <c r="L56" s="50"/>
      <c r="N56" s="27" t="str">
        <f>Teams!B61</f>
        <v>Butler</v>
      </c>
      <c r="O56" s="5">
        <f>Teams!C61</f>
        <v>10</v>
      </c>
      <c r="S56" s="44"/>
      <c r="U56" s="44"/>
      <c r="V56" s="44"/>
      <c r="W56" s="44"/>
      <c r="X56" s="44"/>
      <c r="Y56" s="44"/>
      <c r="Z56" s="44"/>
    </row>
    <row r="57" spans="1:26" ht="15.95" customHeight="1">
      <c r="B57" s="49"/>
      <c r="C57" s="16"/>
      <c r="D57" s="52" t="s">
        <v>180</v>
      </c>
      <c r="E57" s="33">
        <v>5</v>
      </c>
      <c r="H57" s="37"/>
      <c r="J57" s="37"/>
      <c r="K57" s="40">
        <v>1</v>
      </c>
      <c r="L57" s="57" t="s">
        <v>181</v>
      </c>
      <c r="N57" s="30"/>
      <c r="S57" s="44"/>
      <c r="U57" s="44"/>
      <c r="V57" s="44"/>
      <c r="W57" s="44"/>
      <c r="X57" s="44"/>
      <c r="Y57" s="44"/>
      <c r="Z57" s="44"/>
    </row>
    <row r="58" spans="1:26" ht="15.95" customHeight="1">
      <c r="A58" s="9">
        <f>Teams!C30</f>
        <v>3</v>
      </c>
      <c r="B58" s="45" t="str">
        <f>Teams!B30</f>
        <v>Maryland</v>
      </c>
      <c r="C58" s="16"/>
      <c r="D58" s="31"/>
      <c r="E58" s="37"/>
      <c r="H58" s="37"/>
      <c r="J58" s="37"/>
      <c r="L58" s="50"/>
      <c r="N58" s="19" t="str">
        <f>Teams!B62</f>
        <v>Ole Miss</v>
      </c>
      <c r="O58" s="5">
        <f>Teams!C62</f>
        <v>3</v>
      </c>
      <c r="S58" s="44"/>
      <c r="U58" s="44"/>
      <c r="V58" s="44"/>
      <c r="W58" s="44"/>
      <c r="X58" s="44"/>
      <c r="Y58" s="44"/>
      <c r="Z58" s="44"/>
    </row>
    <row r="59" spans="1:26" ht="15.95" customHeight="1">
      <c r="B59" s="46"/>
      <c r="C59" s="21">
        <v>1</v>
      </c>
      <c r="D59" s="31"/>
      <c r="E59" s="37"/>
      <c r="F59" s="63" t="s">
        <v>182</v>
      </c>
      <c r="H59" s="37"/>
      <c r="J59" s="37"/>
      <c r="L59" s="50"/>
      <c r="M59" s="23">
        <v>1</v>
      </c>
      <c r="N59" s="24"/>
      <c r="S59" s="44"/>
      <c r="U59" s="44"/>
      <c r="V59" s="44"/>
      <c r="W59" s="44"/>
      <c r="X59" s="44"/>
      <c r="Y59" s="44"/>
      <c r="Z59" s="44"/>
    </row>
    <row r="60" spans="1:26" ht="15.95" customHeight="1">
      <c r="A60" s="9">
        <f>Teams!C31</f>
        <v>14</v>
      </c>
      <c r="B60" s="48" t="str">
        <f>Teams!B31</f>
        <v>George Mason</v>
      </c>
      <c r="C60" s="20"/>
      <c r="D60" s="31"/>
      <c r="E60" s="37"/>
      <c r="F60" s="63" t="s">
        <v>183</v>
      </c>
      <c r="L60" s="50"/>
      <c r="M60" s="26"/>
      <c r="N60" s="27" t="str">
        <f>Teams!B63</f>
        <v>Iona</v>
      </c>
      <c r="O60" s="5">
        <f>Teams!C63</f>
        <v>14</v>
      </c>
      <c r="S60" s="44"/>
      <c r="U60" s="44"/>
      <c r="V60" s="44"/>
      <c r="W60" s="44"/>
      <c r="X60" s="44"/>
      <c r="Y60" s="44"/>
      <c r="Z60" s="44"/>
    </row>
    <row r="61" spans="1:26" ht="15.95" customHeight="1">
      <c r="B61" s="49"/>
      <c r="C61" s="20"/>
      <c r="D61" s="39">
        <v>1</v>
      </c>
      <c r="E61" s="37"/>
      <c r="F61" s="63" t="s">
        <v>184</v>
      </c>
      <c r="L61" s="34">
        <v>4</v>
      </c>
      <c r="M61" s="26"/>
      <c r="N61" s="30"/>
      <c r="S61" s="44"/>
      <c r="U61" s="44"/>
      <c r="V61" s="44"/>
      <c r="W61" s="44"/>
      <c r="X61" s="44"/>
      <c r="Y61" s="44"/>
      <c r="Z61" s="44"/>
    </row>
    <row r="62" spans="1:26" ht="15.95" customHeight="1">
      <c r="A62" s="9">
        <f>Teams!C32</f>
        <v>6</v>
      </c>
      <c r="B62" s="45" t="str">
        <f>Teams!B32</f>
        <v>Wisconsin</v>
      </c>
      <c r="C62" s="20"/>
      <c r="D62" s="5"/>
      <c r="E62" s="37"/>
      <c r="F62" s="63" t="str">
        <f>CONCATENATE("Example: if ",Teams!B31," beats ",Teams!B30," in round 1 it is worth (14-3)*1 = 11 bonus points,")</f>
        <v>Example: if George Mason beats Maryland in round 1 it is worth (14-3)*1 = 11 bonus points,</v>
      </c>
      <c r="M62" s="26"/>
      <c r="N62" s="19" t="str">
        <f>Teams!B64</f>
        <v>Notre Dame</v>
      </c>
      <c r="O62" s="5">
        <f>Teams!C64</f>
        <v>6</v>
      </c>
      <c r="S62" s="44"/>
      <c r="U62" s="44"/>
      <c r="V62" s="44"/>
      <c r="W62" s="44"/>
      <c r="X62" s="44"/>
      <c r="Y62" s="44"/>
      <c r="Z62" s="44"/>
    </row>
    <row r="63" spans="1:26" ht="15.95" customHeight="1">
      <c r="B63" s="46"/>
      <c r="C63" s="33">
        <v>2</v>
      </c>
      <c r="D63" s="5"/>
      <c r="E63" s="37"/>
      <c r="F63" s="63" t="str">
        <f>CONCATENATE("If they then beat ",Teams!B32," (or ",Teams!B33,") in round 2 it is worth (14-6)*2 = 16 bonus points,")</f>
        <v>If they then beat Wisconsin (or Georgia St.) in round 2 it is worth (14-6)*2 = 16 bonus points,</v>
      </c>
      <c r="M63" s="34">
        <v>2</v>
      </c>
      <c r="N63" s="24"/>
      <c r="S63" s="44"/>
      <c r="U63" s="44"/>
      <c r="V63" s="44"/>
      <c r="W63" s="44"/>
      <c r="X63" s="44"/>
      <c r="Y63" s="44"/>
      <c r="Z63" s="44"/>
    </row>
    <row r="64" spans="1:26" ht="15.95" customHeight="1">
      <c r="A64" s="9">
        <f>Teams!C33</f>
        <v>11</v>
      </c>
      <c r="B64" s="48" t="str">
        <f>Teams!B33</f>
        <v>Georgia St.</v>
      </c>
      <c r="F64" s="37"/>
      <c r="N64" s="27" t="str">
        <f>Teams!B65</f>
        <v>Xavier</v>
      </c>
      <c r="O64" s="5">
        <f>Teams!C65</f>
        <v>11</v>
      </c>
      <c r="S64" s="44"/>
      <c r="U64" s="44"/>
      <c r="V64" s="44"/>
      <c r="W64" s="44"/>
      <c r="X64" s="44"/>
      <c r="Y64" s="44"/>
      <c r="Z64" s="44"/>
    </row>
    <row r="65" spans="5:26" ht="18" customHeight="1">
      <c r="F65" s="37"/>
      <c r="S65" s="44"/>
      <c r="U65" s="44"/>
      <c r="V65" s="44"/>
      <c r="W65" s="44"/>
      <c r="X65" s="44"/>
      <c r="Y65" s="44"/>
      <c r="Z65" s="44"/>
    </row>
    <row r="66" spans="5:26" ht="18" customHeight="1">
      <c r="S66" s="44"/>
      <c r="U66" s="44"/>
      <c r="V66" s="44"/>
      <c r="W66" s="44"/>
      <c r="X66" s="44"/>
      <c r="Y66" s="44"/>
      <c r="Z66" s="44"/>
    </row>
    <row r="67" spans="5:26" ht="18" customHeight="1">
      <c r="S67" s="44"/>
      <c r="U67" s="44"/>
      <c r="V67" s="44"/>
      <c r="W67" s="44"/>
      <c r="X67" s="44"/>
      <c r="Y67" s="44"/>
      <c r="Z67" s="44"/>
    </row>
    <row r="68" spans="5:26" ht="18" customHeight="1">
      <c r="S68" s="44"/>
      <c r="U68" s="44"/>
      <c r="V68" s="44"/>
      <c r="W68" s="44"/>
      <c r="X68" s="44"/>
      <c r="Y68" s="44"/>
      <c r="Z68" s="44"/>
    </row>
    <row r="69" spans="5:26" ht="18" customHeight="1">
      <c r="S69" s="44"/>
      <c r="U69" s="44"/>
      <c r="V69" s="44"/>
      <c r="W69" s="44"/>
      <c r="X69" s="44"/>
      <c r="Y69" s="44"/>
      <c r="Z69" s="44"/>
    </row>
    <row r="70" spans="5:26" ht="18" customHeight="1">
      <c r="E70" s="22"/>
      <c r="F70" s="22"/>
      <c r="G70" s="22"/>
      <c r="H70" s="22"/>
      <c r="I70" s="22"/>
      <c r="S70" s="44"/>
      <c r="U70" s="44"/>
      <c r="V70" s="44"/>
      <c r="W70" s="44"/>
      <c r="X70" s="44"/>
      <c r="Y70" s="44"/>
      <c r="Z70" s="44"/>
    </row>
    <row r="71" spans="5:26" ht="18" customHeight="1">
      <c r="S71" s="44"/>
      <c r="U71" s="44"/>
      <c r="V71" s="44"/>
      <c r="W71" s="44"/>
      <c r="X71" s="44"/>
      <c r="Y71" s="44"/>
      <c r="Z71" s="44"/>
    </row>
    <row r="72" spans="5:26" ht="18" customHeight="1">
      <c r="S72" s="44"/>
      <c r="U72" s="44"/>
      <c r="V72" s="44"/>
      <c r="W72" s="44"/>
      <c r="X72" s="44"/>
      <c r="Y72" s="44"/>
      <c r="Z72" s="44"/>
    </row>
    <row r="73" spans="5:26" ht="18" customHeight="1">
      <c r="S73" s="44"/>
      <c r="U73" s="44"/>
      <c r="V73" s="44"/>
      <c r="W73" s="44"/>
      <c r="X73" s="44"/>
      <c r="Y73" s="44"/>
      <c r="Z73" s="44"/>
    </row>
    <row r="74" spans="5:26" ht="18" customHeight="1">
      <c r="S74" s="44"/>
      <c r="U74" s="44"/>
      <c r="V74" s="44"/>
      <c r="W74" s="44"/>
      <c r="X74" s="44"/>
      <c r="Y74" s="44"/>
      <c r="Z74" s="44"/>
    </row>
    <row r="75" spans="5:26" ht="18" customHeight="1">
      <c r="S75" s="44"/>
      <c r="U75" s="44"/>
      <c r="V75" s="44"/>
      <c r="W75" s="44"/>
      <c r="X75" s="44"/>
      <c r="Y75" s="44"/>
      <c r="Z75" s="44"/>
    </row>
    <row r="76" spans="5:26" ht="18" customHeight="1">
      <c r="S76" s="44"/>
      <c r="U76" s="44"/>
      <c r="V76" s="44"/>
      <c r="W76" s="44"/>
      <c r="X76" s="44"/>
      <c r="Y76" s="44"/>
      <c r="Z76" s="44"/>
    </row>
    <row r="77" spans="5:26" ht="18" customHeight="1">
      <c r="S77" s="44"/>
      <c r="U77" s="44"/>
      <c r="V77" s="44"/>
      <c r="W77" s="44"/>
      <c r="X77" s="44"/>
      <c r="Y77" s="44"/>
      <c r="Z77" s="44"/>
    </row>
    <row r="78" spans="5:26" ht="18" customHeight="1">
      <c r="S78" s="44"/>
      <c r="U78" s="44"/>
      <c r="V78" s="44"/>
      <c r="W78" s="44"/>
      <c r="X78" s="44"/>
      <c r="Y78" s="44"/>
      <c r="Z78" s="44"/>
    </row>
    <row r="79" spans="5:26" ht="18" customHeight="1">
      <c r="S79" s="44"/>
      <c r="U79" s="44"/>
      <c r="V79" s="44"/>
      <c r="W79" s="44"/>
      <c r="X79" s="44"/>
      <c r="Y79" s="44"/>
      <c r="Z79" s="44"/>
    </row>
    <row r="80" spans="5:26" ht="18" customHeight="1">
      <c r="S80" s="44"/>
      <c r="U80" s="44"/>
      <c r="V80" s="44"/>
      <c r="W80" s="44"/>
      <c r="X80" s="44"/>
      <c r="Y80" s="44"/>
      <c r="Z80" s="44"/>
    </row>
    <row r="81" spans="19:26" ht="18" customHeight="1">
      <c r="S81" s="44"/>
      <c r="U81" s="44"/>
      <c r="V81" s="44"/>
      <c r="W81" s="44"/>
      <c r="X81" s="44"/>
      <c r="Y81" s="44"/>
      <c r="Z81" s="44"/>
    </row>
    <row r="82" spans="19:26" ht="18" customHeight="1">
      <c r="S82" s="44"/>
      <c r="U82" s="44"/>
      <c r="V82" s="44"/>
      <c r="W82" s="44"/>
      <c r="X82" s="44"/>
      <c r="Y82" s="44"/>
      <c r="Z82" s="44"/>
    </row>
    <row r="83" spans="19:26" ht="18" customHeight="1">
      <c r="S83" s="44"/>
      <c r="U83" s="44"/>
      <c r="V83" s="44"/>
      <c r="W83" s="44"/>
      <c r="X83" s="44"/>
      <c r="Y83" s="44"/>
      <c r="Z83" s="44"/>
    </row>
    <row r="84" spans="19:26" ht="18" customHeight="1">
      <c r="S84" s="44"/>
      <c r="U84" s="44"/>
      <c r="V84" s="44"/>
      <c r="W84" s="44"/>
      <c r="X84" s="44"/>
      <c r="Y84" s="44"/>
      <c r="Z84" s="44"/>
    </row>
    <row r="85" spans="19:26" ht="18" customHeight="1">
      <c r="S85" s="44"/>
      <c r="U85" s="44"/>
      <c r="V85" s="44"/>
      <c r="W85" s="44"/>
      <c r="X85" s="44"/>
      <c r="Y85" s="44"/>
      <c r="Z85" s="44"/>
    </row>
    <row r="86" spans="19:26" ht="18" customHeight="1">
      <c r="S86" s="44"/>
      <c r="U86" s="44"/>
      <c r="V86" s="44"/>
      <c r="W86" s="44"/>
      <c r="X86" s="44"/>
      <c r="Y86" s="44"/>
      <c r="Z86" s="44"/>
    </row>
    <row r="87" spans="19:26" ht="18" customHeight="1">
      <c r="S87" s="44"/>
      <c r="U87" s="44"/>
      <c r="V87" s="44"/>
      <c r="W87" s="44"/>
      <c r="X87" s="44"/>
      <c r="Y87" s="44"/>
      <c r="Z87" s="44"/>
    </row>
    <row r="88" spans="19:26" ht="18" customHeight="1">
      <c r="S88" s="44"/>
      <c r="U88" s="44"/>
      <c r="V88" s="44"/>
      <c r="W88" s="44"/>
      <c r="X88" s="44"/>
      <c r="Y88" s="44"/>
      <c r="Z88" s="44"/>
    </row>
    <row r="89" spans="19:26" ht="18" customHeight="1">
      <c r="S89" s="44"/>
      <c r="U89" s="44"/>
      <c r="V89" s="44"/>
      <c r="W89" s="44"/>
      <c r="X89" s="44"/>
      <c r="Y89" s="44"/>
      <c r="Z89" s="44"/>
    </row>
    <row r="90" spans="19:26" ht="18" customHeight="1">
      <c r="S90" s="44"/>
      <c r="U90" s="44"/>
      <c r="V90" s="44"/>
      <c r="W90" s="44"/>
      <c r="X90" s="44"/>
      <c r="Y90" s="44"/>
      <c r="Z90" s="44"/>
    </row>
    <row r="91" spans="19:26" ht="18" customHeight="1">
      <c r="S91" s="44"/>
      <c r="U91" s="44"/>
      <c r="V91" s="44"/>
      <c r="W91" s="44"/>
      <c r="X91" s="44"/>
      <c r="Y91" s="44"/>
      <c r="Z91" s="44"/>
    </row>
    <row r="92" spans="19:26" ht="18" customHeight="1">
      <c r="S92" s="44"/>
      <c r="U92" s="44"/>
      <c r="V92" s="44"/>
      <c r="W92" s="44"/>
      <c r="X92" s="44"/>
      <c r="Y92" s="44"/>
      <c r="Z92" s="44"/>
    </row>
    <row r="93" spans="19:26" ht="18" customHeight="1">
      <c r="S93" s="44"/>
      <c r="U93" s="44"/>
      <c r="V93" s="44"/>
      <c r="W93" s="44"/>
      <c r="X93" s="44"/>
      <c r="Y93" s="44"/>
      <c r="Z93" s="44"/>
    </row>
    <row r="94" spans="19:26" ht="18" customHeight="1">
      <c r="S94" s="44"/>
      <c r="U94" s="44"/>
      <c r="V94" s="44"/>
      <c r="W94" s="44"/>
      <c r="X94" s="44"/>
      <c r="Y94" s="44"/>
      <c r="Z94" s="44"/>
    </row>
    <row r="95" spans="19:26" ht="18" customHeight="1">
      <c r="S95" s="44"/>
      <c r="U95" s="44"/>
      <c r="V95" s="44"/>
      <c r="W95" s="44"/>
      <c r="X95" s="44"/>
      <c r="Y95" s="44"/>
      <c r="Z95" s="44"/>
    </row>
    <row r="96" spans="19:26" ht="18" customHeight="1">
      <c r="S96" s="44"/>
      <c r="U96" s="44"/>
      <c r="V96" s="44"/>
      <c r="W96" s="44"/>
      <c r="X96" s="44"/>
      <c r="Y96" s="44"/>
      <c r="Z96" s="44"/>
    </row>
    <row r="97" spans="15:26" ht="18" customHeight="1">
      <c r="S97" s="44"/>
      <c r="U97" s="44"/>
      <c r="V97" s="44"/>
      <c r="W97" s="44"/>
      <c r="X97" s="44"/>
      <c r="Y97" s="44"/>
      <c r="Z97" s="44"/>
    </row>
    <row r="109" spans="15:26" ht="18" customHeight="1">
      <c r="O109" s="16"/>
    </row>
    <row r="110" spans="15:26" ht="18" customHeight="1">
      <c r="O110" s="16"/>
    </row>
    <row r="111" spans="15:26" ht="18" customHeight="1">
      <c r="O111" s="16"/>
    </row>
    <row r="112" spans="15:26" ht="18" customHeight="1">
      <c r="O112" s="16"/>
    </row>
    <row r="113" spans="15:15" ht="18" customHeight="1">
      <c r="O113" s="16"/>
    </row>
    <row r="114" spans="15:15" ht="18" customHeight="1">
      <c r="O114" s="16"/>
    </row>
    <row r="115" spans="15:15" ht="18" customHeight="1">
      <c r="O115" s="16"/>
    </row>
    <row r="116" spans="15:15" ht="18" customHeight="1">
      <c r="O116" s="16"/>
    </row>
    <row r="117" spans="15:15" ht="18" customHeight="1">
      <c r="O117" s="16"/>
    </row>
    <row r="118" spans="15:15" ht="18" customHeight="1">
      <c r="O118" s="16"/>
    </row>
    <row r="119" spans="15:15" ht="18" customHeight="1">
      <c r="O119" s="16"/>
    </row>
    <row r="120" spans="15:15" ht="18" customHeight="1">
      <c r="O120" s="16"/>
    </row>
    <row r="121" spans="15:15" ht="18" customHeight="1">
      <c r="O121" s="16"/>
    </row>
    <row r="122" spans="15:15" ht="18" customHeight="1">
      <c r="O122" s="16"/>
    </row>
    <row r="123" spans="15:15" ht="18" customHeight="1">
      <c r="O123" s="16"/>
    </row>
    <row r="124" spans="15:15" ht="18" customHeight="1">
      <c r="O124" s="16"/>
    </row>
  </sheetData>
  <sheetProtection sheet="1" objects="1" scenarios="1"/>
  <phoneticPr fontId="0" type="noConversion"/>
  <printOptions horizontalCentered="1" verticalCentered="1"/>
  <pageMargins left="0.2" right="0.2" top="0.75" bottom="0.25" header="0.25" footer="0.25"/>
  <pageSetup scale="49" orientation="landscape" horizontalDpi="4294967292" verticalDpi="4294967292" r:id="rId1"/>
  <headerFooter alignWithMargins="0">
    <oddHeader>&amp;C&amp;"Palatino,Regular"&amp;24 &amp;"Palatino,Bold" 2001 March Madness Men's Bracket</oddHeader>
    <oddFooter>&amp;L&amp;"Palatino,Bold"&amp;14Please return to Pete Nevin phone: (512) 425-2223, fax: (512) 719-8225 before noon Thursday, March 15 with $5 .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Fill="0" autoLine="0" autoPict="0">
                <anchor moveWithCells="1">
                  <from>
                    <xdr:col>2</xdr:col>
                    <xdr:colOff>19050</xdr:colOff>
                    <xdr:row>1</xdr:row>
                    <xdr:rowOff>228600</xdr:rowOff>
                  </from>
                  <to>
                    <xdr:col>3</xdr:col>
                    <xdr:colOff>9525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Fill="0" autoLine="0" autoPict="0">
                <anchor moveWithCells="1">
                  <from>
                    <xdr:col>2</xdr:col>
                    <xdr:colOff>19050</xdr:colOff>
                    <xdr:row>6</xdr:row>
                    <xdr:rowOff>0</xdr:rowOff>
                  </from>
                  <to>
                    <xdr:col>3</xdr:col>
                    <xdr:colOff>9525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autoFill="0" autoLine="0" autoPict="0">
                <anchor moveWithCells="1">
                  <from>
                    <xdr:col>2</xdr:col>
                    <xdr:colOff>19050</xdr:colOff>
                    <xdr:row>10</xdr:row>
                    <xdr:rowOff>0</xdr:rowOff>
                  </from>
                  <to>
                    <xdr:col>3</xdr:col>
                    <xdr:colOff>9525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Drop Down 4">
              <controlPr defaultSize="0" autoFill="0" autoLine="0" autoPict="0">
                <anchor moveWithCells="1">
                  <from>
                    <xdr:col>3</xdr:col>
                    <xdr:colOff>19050</xdr:colOff>
                    <xdr:row>3</xdr:row>
                    <xdr:rowOff>200025</xdr:rowOff>
                  </from>
                  <to>
                    <xdr:col>4</xdr:col>
                    <xdr:colOff>9525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Drop Down 5">
              <controlPr defaultSize="0" autoFill="0" autoLine="0" autoPict="0">
                <anchor moveWithCells="1">
                  <from>
                    <xdr:col>4</xdr:col>
                    <xdr:colOff>19050</xdr:colOff>
                    <xdr:row>7</xdr:row>
                    <xdr:rowOff>200025</xdr:rowOff>
                  </from>
                  <to>
                    <xdr:col>5</xdr:col>
                    <xdr:colOff>9525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Drop Down 6">
              <controlPr defaultSize="0" autoFill="0" autoLine="0" autoPict="0">
                <anchor moveWithCells="1">
                  <from>
                    <xdr:col>5</xdr:col>
                    <xdr:colOff>19050</xdr:colOff>
                    <xdr:row>15</xdr:row>
                    <xdr:rowOff>200025</xdr:rowOff>
                  </from>
                  <to>
                    <xdr:col>6</xdr:col>
                    <xdr:colOff>9525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Drop Down 7">
              <controlPr defaultSize="0" autoFill="0" autoLine="0" autoPict="0">
                <anchor moveWithCells="1">
                  <from>
                    <xdr:col>3</xdr:col>
                    <xdr:colOff>19050</xdr:colOff>
                    <xdr:row>12</xdr:row>
                    <xdr:rowOff>0</xdr:rowOff>
                  </from>
                  <to>
                    <xdr:col>4</xdr:col>
                    <xdr:colOff>9525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Drop Down 8">
              <controlPr defaultSize="0" autoFill="0" autoLine="0" autoPict="0">
                <anchor moveWithCells="1">
                  <from>
                    <xdr:col>2</xdr:col>
                    <xdr:colOff>19050</xdr:colOff>
                    <xdr:row>14</xdr:row>
                    <xdr:rowOff>0</xdr:rowOff>
                  </from>
                  <to>
                    <xdr:col>3</xdr:col>
                    <xdr:colOff>9525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Drop Down 9">
              <controlPr defaultSize="0" autoFill="0" autoLine="0" autoPict="0">
                <anchor moveWithCells="1">
                  <from>
                    <xdr:col>2</xdr:col>
                    <xdr:colOff>19050</xdr:colOff>
                    <xdr:row>17</xdr:row>
                    <xdr:rowOff>200025</xdr:rowOff>
                  </from>
                  <to>
                    <xdr:col>3</xdr:col>
                    <xdr:colOff>9525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Drop Down 10">
              <controlPr defaultSize="0" autoFill="0" autoLine="0" autoPict="0">
                <anchor moveWithCells="1">
                  <from>
                    <xdr:col>2</xdr:col>
                    <xdr:colOff>19050</xdr:colOff>
                    <xdr:row>22</xdr:row>
                    <xdr:rowOff>0</xdr:rowOff>
                  </from>
                  <to>
                    <xdr:col>3</xdr:col>
                    <xdr:colOff>9525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Drop Down 11">
              <controlPr defaultSize="0" autoFill="0" autoLine="0" autoPict="0">
                <anchor moveWithCells="1">
                  <from>
                    <xdr:col>2</xdr:col>
                    <xdr:colOff>19050</xdr:colOff>
                    <xdr:row>25</xdr:row>
                    <xdr:rowOff>200025</xdr:rowOff>
                  </from>
                  <to>
                    <xdr:col>3</xdr:col>
                    <xdr:colOff>9525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Drop Down 12">
              <controlPr defaultSize="0" autoFill="0" autoLine="0" autoPict="0">
                <anchor moveWithCells="1">
                  <from>
                    <xdr:col>2</xdr:col>
                    <xdr:colOff>19050</xdr:colOff>
                    <xdr:row>29</xdr:row>
                    <xdr:rowOff>200025</xdr:rowOff>
                  </from>
                  <to>
                    <xdr:col>3</xdr:col>
                    <xdr:colOff>9525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Drop Down 13">
              <controlPr defaultSize="0" autoFill="0" autoLine="0" autoPict="0">
                <anchor moveWithCells="1">
                  <from>
                    <xdr:col>3</xdr:col>
                    <xdr:colOff>19050</xdr:colOff>
                    <xdr:row>19</xdr:row>
                    <xdr:rowOff>200025</xdr:rowOff>
                  </from>
                  <to>
                    <xdr:col>4</xdr:col>
                    <xdr:colOff>9525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Drop Down 14">
              <controlPr defaultSize="0" autoFill="0" autoLine="0" autoPict="0">
                <anchor moveWithCells="1">
                  <from>
                    <xdr:col>3</xdr:col>
                    <xdr:colOff>19050</xdr:colOff>
                    <xdr:row>27</xdr:row>
                    <xdr:rowOff>200025</xdr:rowOff>
                  </from>
                  <to>
                    <xdr:col>4</xdr:col>
                    <xdr:colOff>9525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Drop Down 15">
              <controlPr defaultSize="0" autoFill="0" autoLine="0" autoPict="0">
                <anchor moveWithCells="1">
                  <from>
                    <xdr:col>4</xdr:col>
                    <xdr:colOff>19050</xdr:colOff>
                    <xdr:row>23</xdr:row>
                    <xdr:rowOff>200025</xdr:rowOff>
                  </from>
                  <to>
                    <xdr:col>5</xdr:col>
                    <xdr:colOff>9525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Drop Down 16">
              <controlPr defaultSize="0" autoFill="0" autoLine="0" autoPict="0">
                <anchor moveWithCells="1">
                  <from>
                    <xdr:col>2</xdr:col>
                    <xdr:colOff>19050</xdr:colOff>
                    <xdr:row>33</xdr:row>
                    <xdr:rowOff>200025</xdr:rowOff>
                  </from>
                  <to>
                    <xdr:col>3</xdr:col>
                    <xdr:colOff>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Drop Down 17">
              <controlPr defaultSize="0" autoFill="0" autoLine="0" autoPict="0">
                <anchor moveWithCells="1">
                  <from>
                    <xdr:col>2</xdr:col>
                    <xdr:colOff>19050</xdr:colOff>
                    <xdr:row>38</xdr:row>
                    <xdr:rowOff>0</xdr:rowOff>
                  </from>
                  <to>
                    <xdr:col>3</xdr:col>
                    <xdr:colOff>9525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Drop Down 18">
              <controlPr defaultSize="0" autoFill="0" autoLine="0" autoPict="0">
                <anchor moveWithCells="1">
                  <from>
                    <xdr:col>2</xdr:col>
                    <xdr:colOff>19050</xdr:colOff>
                    <xdr:row>42</xdr:row>
                    <xdr:rowOff>0</xdr:rowOff>
                  </from>
                  <to>
                    <xdr:col>3</xdr:col>
                    <xdr:colOff>9525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Drop Down 19">
              <controlPr defaultSize="0" autoFill="0" autoLine="0" autoPict="0">
                <anchor moveWithCells="1">
                  <from>
                    <xdr:col>3</xdr:col>
                    <xdr:colOff>19050</xdr:colOff>
                    <xdr:row>35</xdr:row>
                    <xdr:rowOff>200025</xdr:rowOff>
                  </from>
                  <to>
                    <xdr:col>4</xdr:col>
                    <xdr:colOff>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Drop Down 20">
              <controlPr defaultSize="0" autoFill="0" autoLine="0" autoPict="0">
                <anchor moveWithCells="1">
                  <from>
                    <xdr:col>4</xdr:col>
                    <xdr:colOff>19050</xdr:colOff>
                    <xdr:row>39</xdr:row>
                    <xdr:rowOff>200025</xdr:rowOff>
                  </from>
                  <to>
                    <xdr:col>5</xdr:col>
                    <xdr:colOff>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Drop Down 21">
              <controlPr defaultSize="0" autoFill="0" autoLine="0" autoPict="0">
                <anchor moveWithCells="1">
                  <from>
                    <xdr:col>5</xdr:col>
                    <xdr:colOff>19050</xdr:colOff>
                    <xdr:row>47</xdr:row>
                    <xdr:rowOff>200025</xdr:rowOff>
                  </from>
                  <to>
                    <xdr:col>6</xdr:col>
                    <xdr:colOff>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Drop Down 22">
              <controlPr defaultSize="0" autoFill="0" autoLine="0" autoPict="0">
                <anchor moveWithCells="1">
                  <from>
                    <xdr:col>3</xdr:col>
                    <xdr:colOff>19050</xdr:colOff>
                    <xdr:row>44</xdr:row>
                    <xdr:rowOff>0</xdr:rowOff>
                  </from>
                  <to>
                    <xdr:col>4</xdr:col>
                    <xdr:colOff>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Drop Down 23">
              <controlPr defaultSize="0" autoFill="0" autoLine="0" autoPict="0">
                <anchor moveWithCells="1">
                  <from>
                    <xdr:col>2</xdr:col>
                    <xdr:colOff>19050</xdr:colOff>
                    <xdr:row>46</xdr:row>
                    <xdr:rowOff>0</xdr:rowOff>
                  </from>
                  <to>
                    <xdr:col>3</xdr:col>
                    <xdr:colOff>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Drop Down 24">
              <controlPr defaultSize="0" autoFill="0" autoLine="0" autoPict="0">
                <anchor moveWithCells="1">
                  <from>
                    <xdr:col>2</xdr:col>
                    <xdr:colOff>19050</xdr:colOff>
                    <xdr:row>49</xdr:row>
                    <xdr:rowOff>200025</xdr:rowOff>
                  </from>
                  <to>
                    <xdr:col>3</xdr:col>
                    <xdr:colOff>9525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Drop Down 25">
              <controlPr defaultSize="0" autoFill="0" autoLine="0" autoPict="0">
                <anchor moveWithCells="1">
                  <from>
                    <xdr:col>2</xdr:col>
                    <xdr:colOff>19050</xdr:colOff>
                    <xdr:row>54</xdr:row>
                    <xdr:rowOff>0</xdr:rowOff>
                  </from>
                  <to>
                    <xdr:col>3</xdr:col>
                    <xdr:colOff>9525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Drop Down 26">
              <controlPr defaultSize="0" autoFill="0" autoLine="0" autoPict="0">
                <anchor moveWithCells="1">
                  <from>
                    <xdr:col>2</xdr:col>
                    <xdr:colOff>19050</xdr:colOff>
                    <xdr:row>57</xdr:row>
                    <xdr:rowOff>200025</xdr:rowOff>
                  </from>
                  <to>
                    <xdr:col>3</xdr:col>
                    <xdr:colOff>9525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Drop Down 27">
              <controlPr defaultSize="0" autoFill="0" autoLine="0" autoPict="0">
                <anchor moveWithCells="1">
                  <from>
                    <xdr:col>2</xdr:col>
                    <xdr:colOff>19050</xdr:colOff>
                    <xdr:row>61</xdr:row>
                    <xdr:rowOff>200025</xdr:rowOff>
                  </from>
                  <to>
                    <xdr:col>3</xdr:col>
                    <xdr:colOff>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Drop Down 28">
              <controlPr defaultSize="0" autoFill="0" autoLine="0" autoPict="0">
                <anchor moveWithCells="1">
                  <from>
                    <xdr:col>3</xdr:col>
                    <xdr:colOff>19050</xdr:colOff>
                    <xdr:row>51</xdr:row>
                    <xdr:rowOff>200025</xdr:rowOff>
                  </from>
                  <to>
                    <xdr:col>4</xdr:col>
                    <xdr:colOff>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Drop Down 29">
              <controlPr defaultSize="0" autoFill="0" autoLine="0" autoPict="0">
                <anchor moveWithCells="1">
                  <from>
                    <xdr:col>3</xdr:col>
                    <xdr:colOff>19050</xdr:colOff>
                    <xdr:row>59</xdr:row>
                    <xdr:rowOff>200025</xdr:rowOff>
                  </from>
                  <to>
                    <xdr:col>4</xdr:col>
                    <xdr:colOff>9525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Drop Down 30">
              <controlPr defaultSize="0" autoFill="0" autoLine="0" autoPict="0">
                <anchor moveWithCells="1">
                  <from>
                    <xdr:col>4</xdr:col>
                    <xdr:colOff>19050</xdr:colOff>
                    <xdr:row>55</xdr:row>
                    <xdr:rowOff>200025</xdr:rowOff>
                  </from>
                  <to>
                    <xdr:col>5</xdr:col>
                    <xdr:colOff>0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Drop Down 31">
              <controlPr defaultSize="0" autoFill="0" autoLine="0" autoPict="0">
                <anchor moveWithCells="1">
                  <from>
                    <xdr:col>12</xdr:col>
                    <xdr:colOff>28575</xdr:colOff>
                    <xdr:row>1</xdr:row>
                    <xdr:rowOff>228600</xdr:rowOff>
                  </from>
                  <to>
                    <xdr:col>13</xdr:col>
                    <xdr:colOff>38100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Drop Down 32">
              <controlPr defaultSize="0" autoFill="0" autoLine="0" autoPict="0">
                <anchor moveWithCells="1">
                  <from>
                    <xdr:col>12</xdr:col>
                    <xdr:colOff>19050</xdr:colOff>
                    <xdr:row>5</xdr:row>
                    <xdr:rowOff>200025</xdr:rowOff>
                  </from>
                  <to>
                    <xdr:col>13</xdr:col>
                    <xdr:colOff>19050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Drop Down 33">
              <controlPr defaultSize="0" autoFill="0" autoLine="0" autoPict="0">
                <anchor moveWithCells="1">
                  <from>
                    <xdr:col>12</xdr:col>
                    <xdr:colOff>19050</xdr:colOff>
                    <xdr:row>9</xdr:row>
                    <xdr:rowOff>200025</xdr:rowOff>
                  </from>
                  <to>
                    <xdr:col>13</xdr:col>
                    <xdr:colOff>19050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Drop Down 34">
              <controlPr defaultSize="0" autoFill="0" autoLine="0" autoPict="0">
                <anchor moveWithCells="1">
                  <from>
                    <xdr:col>12</xdr:col>
                    <xdr:colOff>19050</xdr:colOff>
                    <xdr:row>13</xdr:row>
                    <xdr:rowOff>200025</xdr:rowOff>
                  </from>
                  <to>
                    <xdr:col>13</xdr:col>
                    <xdr:colOff>19050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Drop Down 35">
              <controlPr defaultSize="0" autoFill="0" autoLine="0" autoPict="0">
                <anchor moveWithCells="1">
                  <from>
                    <xdr:col>12</xdr:col>
                    <xdr:colOff>28575</xdr:colOff>
                    <xdr:row>17</xdr:row>
                    <xdr:rowOff>200025</xdr:rowOff>
                  </from>
                  <to>
                    <xdr:col>13</xdr:col>
                    <xdr:colOff>38100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Drop Down 36">
              <controlPr defaultSize="0" autoFill="0" autoLine="0" autoPict="0">
                <anchor moveWithCells="1">
                  <from>
                    <xdr:col>12</xdr:col>
                    <xdr:colOff>19050</xdr:colOff>
                    <xdr:row>21</xdr:row>
                    <xdr:rowOff>200025</xdr:rowOff>
                  </from>
                  <to>
                    <xdr:col>13</xdr:col>
                    <xdr:colOff>19050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Drop Down 37">
              <controlPr defaultSize="0" autoFill="0" autoLine="0" autoPict="0">
                <anchor moveWithCells="1">
                  <from>
                    <xdr:col>12</xdr:col>
                    <xdr:colOff>19050</xdr:colOff>
                    <xdr:row>25</xdr:row>
                    <xdr:rowOff>200025</xdr:rowOff>
                  </from>
                  <to>
                    <xdr:col>13</xdr:col>
                    <xdr:colOff>28575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Drop Down 38">
              <controlPr defaultSize="0" autoFill="0" autoLine="0" autoPict="0">
                <anchor moveWithCells="1">
                  <from>
                    <xdr:col>12</xdr:col>
                    <xdr:colOff>19050</xdr:colOff>
                    <xdr:row>29</xdr:row>
                    <xdr:rowOff>200025</xdr:rowOff>
                  </from>
                  <to>
                    <xdr:col>13</xdr:col>
                    <xdr:colOff>28575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Drop Down 39">
              <controlPr defaultSize="0" autoFill="0" autoLine="0" autoPict="0">
                <anchor moveWithCells="1">
                  <from>
                    <xdr:col>12</xdr:col>
                    <xdr:colOff>19050</xdr:colOff>
                    <xdr:row>33</xdr:row>
                    <xdr:rowOff>200025</xdr:rowOff>
                  </from>
                  <to>
                    <xdr:col>13</xdr:col>
                    <xdr:colOff>28575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Drop Down 40">
              <controlPr defaultSize="0" autoFill="0" autoLine="0" autoPict="0">
                <anchor moveWithCells="1">
                  <from>
                    <xdr:col>12</xdr:col>
                    <xdr:colOff>19050</xdr:colOff>
                    <xdr:row>37</xdr:row>
                    <xdr:rowOff>200025</xdr:rowOff>
                  </from>
                  <to>
                    <xdr:col>13</xdr:col>
                    <xdr:colOff>28575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Drop Down 41">
              <controlPr defaultSize="0" autoFill="0" autoLine="0" autoPict="0">
                <anchor moveWithCells="1">
                  <from>
                    <xdr:col>12</xdr:col>
                    <xdr:colOff>19050</xdr:colOff>
                    <xdr:row>41</xdr:row>
                    <xdr:rowOff>200025</xdr:rowOff>
                  </from>
                  <to>
                    <xdr:col>13</xdr:col>
                    <xdr:colOff>28575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Drop Down 42">
              <controlPr defaultSize="0" autoFill="0" autoLine="0" autoPict="0">
                <anchor moveWithCells="1">
                  <from>
                    <xdr:col>12</xdr:col>
                    <xdr:colOff>19050</xdr:colOff>
                    <xdr:row>46</xdr:row>
                    <xdr:rowOff>0</xdr:rowOff>
                  </from>
                  <to>
                    <xdr:col>13</xdr:col>
                    <xdr:colOff>28575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Drop Down 43">
              <controlPr defaultSize="0" autoFill="0" autoLine="0" autoPict="0">
                <anchor moveWithCells="1">
                  <from>
                    <xdr:col>12</xdr:col>
                    <xdr:colOff>19050</xdr:colOff>
                    <xdr:row>49</xdr:row>
                    <xdr:rowOff>200025</xdr:rowOff>
                  </from>
                  <to>
                    <xdr:col>13</xdr:col>
                    <xdr:colOff>28575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Drop Down 44">
              <controlPr defaultSize="0" autoFill="0" autoLine="0" autoPict="0">
                <anchor moveWithCells="1">
                  <from>
                    <xdr:col>12</xdr:col>
                    <xdr:colOff>19050</xdr:colOff>
                    <xdr:row>53</xdr:row>
                    <xdr:rowOff>200025</xdr:rowOff>
                  </from>
                  <to>
                    <xdr:col>13</xdr:col>
                    <xdr:colOff>28575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Drop Down 45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200025</xdr:rowOff>
                  </from>
                  <to>
                    <xdr:col>12</xdr:col>
                    <xdr:colOff>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Drop Down 46">
              <controlPr defaultSize="0" autoFill="0" autoLine="0" autoPict="0">
                <anchor moveWithCells="1">
                  <from>
                    <xdr:col>11</xdr:col>
                    <xdr:colOff>19050</xdr:colOff>
                    <xdr:row>43</xdr:row>
                    <xdr:rowOff>200025</xdr:rowOff>
                  </from>
                  <to>
                    <xdr:col>12</xdr:col>
                    <xdr:colOff>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Drop Down 47">
              <controlPr defaultSize="0" autoFill="0" autoLine="0" autoPict="0">
                <anchor moveWithCells="1">
                  <from>
                    <xdr:col>11</xdr:col>
                    <xdr:colOff>19050</xdr:colOff>
                    <xdr:row>35</xdr:row>
                    <xdr:rowOff>200025</xdr:rowOff>
                  </from>
                  <to>
                    <xdr:col>12</xdr:col>
                    <xdr:colOff>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Drop Down 48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0</xdr:rowOff>
                  </from>
                  <to>
                    <xdr:col>12</xdr:col>
                    <xdr:colOff>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Drop Down 4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200025</xdr:rowOff>
                  </from>
                  <to>
                    <xdr:col>12</xdr:col>
                    <xdr:colOff>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Drop Down 50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200025</xdr:rowOff>
                  </from>
                  <to>
                    <xdr:col>12</xdr:col>
                    <xdr:colOff>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Drop Down 51">
              <controlPr defaultSize="0" autoFill="0" autoLine="0" autoPict="0">
                <anchor moveWithCells="1">
                  <from>
                    <xdr:col>11</xdr:col>
                    <xdr:colOff>19050</xdr:colOff>
                    <xdr:row>3</xdr:row>
                    <xdr:rowOff>200025</xdr:rowOff>
                  </from>
                  <to>
                    <xdr:col>12</xdr:col>
                    <xdr:colOff>0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Drop Down 52">
              <controlPr defaultSize="0" autoFill="0" autoLine="0" autoPict="0">
                <anchor moveWithCells="1">
                  <from>
                    <xdr:col>10</xdr:col>
                    <xdr:colOff>19050</xdr:colOff>
                    <xdr:row>7</xdr:row>
                    <xdr:rowOff>200025</xdr:rowOff>
                  </from>
                  <to>
                    <xdr:col>11</xdr:col>
                    <xdr:colOff>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Drop Down 53">
              <controlPr defaultSize="0" autoFill="0" autoLine="0" autoPict="0">
                <anchor moveWithCells="1">
                  <from>
                    <xdr:col>9</xdr:col>
                    <xdr:colOff>19050</xdr:colOff>
                    <xdr:row>15</xdr:row>
                    <xdr:rowOff>200025</xdr:rowOff>
                  </from>
                  <to>
                    <xdr:col>10</xdr:col>
                    <xdr:colOff>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Drop Down 54">
              <controlPr defaultSize="0" autoFill="0" autoLine="0" autoPict="0">
                <anchor moveWithCells="1">
                  <from>
                    <xdr:col>10</xdr:col>
                    <xdr:colOff>19050</xdr:colOff>
                    <xdr:row>24</xdr:row>
                    <xdr:rowOff>0</xdr:rowOff>
                  </from>
                  <to>
                    <xdr:col>10</xdr:col>
                    <xdr:colOff>1209675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8" name="Drop Down 55">
              <controlPr defaultSize="0" autoFill="0" autoLine="0" autoPict="0">
                <anchor moveWithCells="1">
                  <from>
                    <xdr:col>10</xdr:col>
                    <xdr:colOff>19050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9" name="Drop Down 56">
              <controlPr defaultSize="0" autoFill="0" autoLine="0" autoPict="0">
                <anchor moveWithCells="1">
                  <from>
                    <xdr:col>10</xdr:col>
                    <xdr:colOff>19050</xdr:colOff>
                    <xdr:row>55</xdr:row>
                    <xdr:rowOff>200025</xdr:rowOff>
                  </from>
                  <to>
                    <xdr:col>11</xdr:col>
                    <xdr:colOff>0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0" name="Drop Down 57">
              <controlPr defaultSize="0" autoFill="0" autoLine="0" autoPict="0">
                <anchor moveWithCells="1">
                  <from>
                    <xdr:col>11</xdr:col>
                    <xdr:colOff>19050</xdr:colOff>
                    <xdr:row>59</xdr:row>
                    <xdr:rowOff>200025</xdr:rowOff>
                  </from>
                  <to>
                    <xdr:col>12</xdr:col>
                    <xdr:colOff>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1" name="Drop Down 58">
              <controlPr defaultSize="0" autoFill="0" autoLine="0" autoPict="0">
                <anchor moveWithCells="1">
                  <from>
                    <xdr:col>12</xdr:col>
                    <xdr:colOff>19050</xdr:colOff>
                    <xdr:row>57</xdr:row>
                    <xdr:rowOff>200025</xdr:rowOff>
                  </from>
                  <to>
                    <xdr:col>13</xdr:col>
                    <xdr:colOff>19050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2" name="Drop Down 59">
              <controlPr defaultSize="0" autoFill="0" autoLine="0" autoPict="0">
                <anchor moveWithCells="1">
                  <from>
                    <xdr:col>12</xdr:col>
                    <xdr:colOff>19050</xdr:colOff>
                    <xdr:row>61</xdr:row>
                    <xdr:rowOff>200025</xdr:rowOff>
                  </from>
                  <to>
                    <xdr:col>13</xdr:col>
                    <xdr:colOff>19050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3" name="Drop Down 60">
              <controlPr defaultSize="0" autoFill="0" autoLine="0" autoPict="0">
                <anchor moveWithCells="1">
                  <from>
                    <xdr:col>9</xdr:col>
                    <xdr:colOff>19050</xdr:colOff>
                    <xdr:row>47</xdr:row>
                    <xdr:rowOff>200025</xdr:rowOff>
                  </from>
                  <to>
                    <xdr:col>10</xdr:col>
                    <xdr:colOff>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4" name="Drop Down 61">
              <controlPr defaultSize="0" autoFill="0" autoLine="0" autoPict="0">
                <anchor moveWithCells="1">
                  <from>
                    <xdr:col>7</xdr:col>
                    <xdr:colOff>19050</xdr:colOff>
                    <xdr:row>29</xdr:row>
                    <xdr:rowOff>200025</xdr:rowOff>
                  </from>
                  <to>
                    <xdr:col>8</xdr:col>
                    <xdr:colOff>28575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5" name="Drop Down 62">
              <controlPr defaultSize="0" autoFill="0" autoLine="0" autoPict="0">
                <anchor moveWithCells="1">
                  <from>
                    <xdr:col>7</xdr:col>
                    <xdr:colOff>19050</xdr:colOff>
                    <xdr:row>32</xdr:row>
                    <xdr:rowOff>485775</xdr:rowOff>
                  </from>
                  <to>
                    <xdr:col>8</xdr:col>
                    <xdr:colOff>9525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6" name="Drop Down 63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200025</xdr:rowOff>
                  </from>
                  <to>
                    <xdr:col>8</xdr:col>
                    <xdr:colOff>19050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7" name="Spinner 64">
              <controlPr defaultSize="0" autoFill="0" autoLine="0" autoPict="0">
                <anchor moveWithCells="1">
                  <from>
                    <xdr:col>8</xdr:col>
                    <xdr:colOff>85725</xdr:colOff>
                    <xdr:row>12</xdr:row>
                    <xdr:rowOff>28575</xdr:rowOff>
                  </from>
                  <to>
                    <xdr:col>9</xdr:col>
                    <xdr:colOff>247650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8" name="Drop Down 66">
              <controlPr defaultSize="0" autoFill="0" autoLine="0" autoPict="0">
                <anchor moveWithCells="1">
                  <from>
                    <xdr:col>7</xdr:col>
                    <xdr:colOff>0</xdr:colOff>
                    <xdr:row>4</xdr:row>
                    <xdr:rowOff>190500</xdr:rowOff>
                  </from>
                  <to>
                    <xdr:col>8</xdr:col>
                    <xdr:colOff>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9" name="Drop Down 67">
              <controlPr defaultSize="0" autoFill="0" autoLine="0" autoPict="0">
                <anchor moveWithCells="1">
                  <from>
                    <xdr:col>7</xdr:col>
                    <xdr:colOff>19050</xdr:colOff>
                    <xdr:row>3</xdr:row>
                    <xdr:rowOff>28575</xdr:rowOff>
                  </from>
                  <to>
                    <xdr:col>9</xdr:col>
                    <xdr:colOff>495300</xdr:colOff>
                    <xdr:row>4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HeadingPairs>
  <TitlesOfParts>
    <vt:vector size="25" baseType="lpstr">
      <vt:lpstr>Teams</vt:lpstr>
      <vt:lpstr>Men 2001 NCAA Bracket</vt:lpstr>
      <vt:lpstr>choice</vt:lpstr>
      <vt:lpstr>Choices</vt:lpstr>
      <vt:lpstr>CopyRange</vt:lpstr>
      <vt:lpstr>FinalFourRange</vt:lpstr>
      <vt:lpstr>FinalsScore</vt:lpstr>
      <vt:lpstr>FinalsWinner</vt:lpstr>
      <vt:lpstr>GameNumber</vt:lpstr>
      <vt:lpstr>PlayerName</vt:lpstr>
      <vt:lpstr>playin</vt:lpstr>
      <vt:lpstr>playinchoice</vt:lpstr>
      <vt:lpstr>'Men 2001 NCAA Bracket'!Print_Area</vt:lpstr>
      <vt:lpstr>Region12Final</vt:lpstr>
      <vt:lpstr>Region1Final4</vt:lpstr>
      <vt:lpstr>Region1Name</vt:lpstr>
      <vt:lpstr>Region2Final4</vt:lpstr>
      <vt:lpstr>Region2Name</vt:lpstr>
      <vt:lpstr>Region34Final</vt:lpstr>
      <vt:lpstr>Region3Final4</vt:lpstr>
      <vt:lpstr>Region3Name</vt:lpstr>
      <vt:lpstr>Region4Final4</vt:lpstr>
      <vt:lpstr>Region4Name</vt:lpstr>
      <vt:lpstr>TeamsRange</vt:lpstr>
      <vt:lpstr>WinnerNumber</vt:lpstr>
    </vt:vector>
  </TitlesOfParts>
  <Company>Groundwater Services,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Peter Nevin</dc:creator>
  <cp:lastModifiedBy>Felienne</cp:lastModifiedBy>
  <cp:lastPrinted>2001-03-12T06:39:56Z</cp:lastPrinted>
  <dcterms:created xsi:type="dcterms:W3CDTF">1999-03-02T14:46:09Z</dcterms:created>
  <dcterms:modified xsi:type="dcterms:W3CDTF">2014-09-03T15:28:35Z</dcterms:modified>
</cp:coreProperties>
</file>