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545"/>
  </bookViews>
  <sheets>
    <sheet name="All PX Credits" sheetId="1" r:id="rId1"/>
  </sheets>
  <calcPr calcId="152511"/>
</workbook>
</file>

<file path=xl/calcChain.xml><?xml version="1.0" encoding="utf-8"?>
<calcChain xmlns="http://schemas.openxmlformats.org/spreadsheetml/2006/main">
  <c r="M4" i="1" l="1"/>
  <c r="O4" i="1" s="1"/>
  <c r="O9" i="1" s="1"/>
  <c r="M5" i="1"/>
  <c r="N5" i="1"/>
  <c r="O5" i="1"/>
  <c r="M6" i="1"/>
  <c r="O6" i="1"/>
  <c r="M7" i="1"/>
  <c r="O7" i="1"/>
  <c r="M8" i="1"/>
  <c r="N8" i="1"/>
  <c r="O8" i="1"/>
  <c r="C9" i="1"/>
  <c r="C22" i="1" s="1"/>
  <c r="D9" i="1"/>
  <c r="E9" i="1"/>
  <c r="F9" i="1"/>
  <c r="G9" i="1"/>
  <c r="G22" i="1" s="1"/>
  <c r="H9" i="1"/>
  <c r="I9" i="1"/>
  <c r="J9" i="1"/>
  <c r="K9" i="1"/>
  <c r="K22" i="1" s="1"/>
  <c r="L9" i="1"/>
  <c r="N9" i="1"/>
  <c r="M16" i="1"/>
  <c r="O16" i="1"/>
  <c r="O18" i="1" s="1"/>
  <c r="M17" i="1"/>
  <c r="O17" i="1"/>
  <c r="C18" i="1"/>
  <c r="D18" i="1"/>
  <c r="E18" i="1"/>
  <c r="E22" i="1" s="1"/>
  <c r="F18" i="1"/>
  <c r="F22" i="1" s="1"/>
  <c r="G18" i="1"/>
  <c r="H18" i="1"/>
  <c r="I18" i="1"/>
  <c r="J18" i="1"/>
  <c r="J22" i="1" s="1"/>
  <c r="K18" i="1"/>
  <c r="L18" i="1"/>
  <c r="M18" i="1"/>
  <c r="N18" i="1"/>
  <c r="N22" i="1" s="1"/>
  <c r="D22" i="1"/>
  <c r="H22" i="1"/>
  <c r="I22" i="1"/>
  <c r="L22" i="1"/>
  <c r="M30" i="1"/>
  <c r="M34" i="1" s="1"/>
  <c r="O30" i="1"/>
  <c r="O34" i="1" s="1"/>
  <c r="M31" i="1"/>
  <c r="O31" i="1"/>
  <c r="M32" i="1"/>
  <c r="O32" i="1"/>
  <c r="M33" i="1"/>
  <c r="O33" i="1"/>
  <c r="C34" i="1"/>
  <c r="D34" i="1"/>
  <c r="E34" i="1"/>
  <c r="F34" i="1"/>
  <c r="G34" i="1"/>
  <c r="H34" i="1"/>
  <c r="I34" i="1"/>
  <c r="J34" i="1"/>
  <c r="K34" i="1"/>
  <c r="L34" i="1"/>
  <c r="N34" i="1"/>
  <c r="M38" i="1"/>
  <c r="O38" i="1" s="1"/>
  <c r="M39" i="1"/>
  <c r="O39" i="1"/>
  <c r="M40" i="1"/>
  <c r="O40" i="1" s="1"/>
  <c r="C41" i="1"/>
  <c r="D41" i="1"/>
  <c r="E41" i="1"/>
  <c r="F41" i="1"/>
  <c r="G41" i="1"/>
  <c r="H41" i="1"/>
  <c r="I41" i="1"/>
  <c r="J41" i="1"/>
  <c r="K41" i="1"/>
  <c r="L41" i="1"/>
  <c r="N41" i="1"/>
  <c r="O41" i="1" l="1"/>
  <c r="O42" i="1" s="1"/>
  <c r="M9" i="1"/>
  <c r="M22" i="1" s="1"/>
  <c r="O22" i="1" s="1"/>
  <c r="M41" i="1"/>
</calcChain>
</file>

<file path=xl/sharedStrings.xml><?xml version="1.0" encoding="utf-8"?>
<sst xmlns="http://schemas.openxmlformats.org/spreadsheetml/2006/main" count="42" uniqueCount="19">
  <si>
    <t>Total</t>
  </si>
  <si>
    <t>PGE</t>
  </si>
  <si>
    <t>SCE</t>
  </si>
  <si>
    <t>EESO</t>
  </si>
  <si>
    <t>EEMC</t>
  </si>
  <si>
    <t>IBM</t>
  </si>
  <si>
    <t>Refunded</t>
  </si>
  <si>
    <t>Total Due</t>
  </si>
  <si>
    <t xml:space="preserve">SCE EESO Checks Refunded = </t>
  </si>
  <si>
    <t xml:space="preserve">SCE EEMC Checks Refunded = </t>
  </si>
  <si>
    <t>Residential</t>
  </si>
  <si>
    <t>Residential Customers</t>
  </si>
  <si>
    <t>PG&amp;E</t>
  </si>
  <si>
    <t xml:space="preserve">PG&amp;E Credits </t>
  </si>
  <si>
    <t>SCE Credits</t>
  </si>
  <si>
    <t>Commercial Customers</t>
  </si>
  <si>
    <t>PX Credit Balances by Month</t>
  </si>
  <si>
    <t>Commercial &amp; Residential</t>
  </si>
  <si>
    <t>SPLIT BY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</si>
</sst>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5" formatCode="&quot;$&quot;#,##0.00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" fontId="4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8" fontId="2" fillId="2" borderId="4" xfId="0" applyNumberFormat="1" applyFont="1" applyFill="1" applyBorder="1" applyAlignment="1">
      <alignment horizontal="left"/>
    </xf>
    <xf numFmtId="165" fontId="2" fillId="2" borderId="0" xfId="0" applyNumberFormat="1" applyFont="1" applyFill="1" applyAlignment="1">
      <alignment horizontal="left"/>
    </xf>
    <xf numFmtId="8" fontId="2" fillId="2" borderId="5" xfId="0" applyNumberFormat="1" applyFont="1" applyFill="1" applyBorder="1" applyAlignment="1">
      <alignment horizontal="left"/>
    </xf>
    <xf numFmtId="8" fontId="2" fillId="2" borderId="0" xfId="0" applyNumberFormat="1" applyFont="1" applyFill="1" applyAlignment="1">
      <alignment horizontal="left"/>
    </xf>
    <xf numFmtId="8" fontId="2" fillId="0" borderId="4" xfId="0" applyNumberFormat="1" applyFont="1" applyBorder="1" applyAlignment="1">
      <alignment horizontal="left"/>
    </xf>
    <xf numFmtId="165" fontId="2" fillId="0" borderId="0" xfId="0" applyNumberFormat="1" applyFont="1" applyFill="1" applyAlignment="1">
      <alignment horizontal="left"/>
    </xf>
    <xf numFmtId="8" fontId="2" fillId="0" borderId="0" xfId="0" applyNumberFormat="1" applyFont="1" applyAlignment="1">
      <alignment horizontal="left"/>
    </xf>
    <xf numFmtId="8" fontId="2" fillId="0" borderId="6" xfId="0" applyNumberFormat="1" applyFont="1" applyBorder="1" applyAlignment="1">
      <alignment horizontal="left"/>
    </xf>
    <xf numFmtId="8" fontId="4" fillId="0" borderId="3" xfId="0" applyNumberFormat="1" applyFont="1" applyBorder="1" applyAlignment="1">
      <alignment horizontal="left"/>
    </xf>
    <xf numFmtId="8" fontId="2" fillId="0" borderId="3" xfId="0" applyNumberFormat="1" applyFont="1" applyBorder="1" applyAlignment="1">
      <alignment horizontal="left"/>
    </xf>
    <xf numFmtId="8" fontId="2" fillId="0" borderId="0" xfId="0" applyNumberFormat="1" applyFont="1" applyBorder="1" applyAlignment="1">
      <alignment horizontal="left"/>
    </xf>
    <xf numFmtId="165" fontId="2" fillId="2" borderId="7" xfId="0" applyNumberFormat="1" applyFont="1" applyFill="1" applyBorder="1" applyAlignment="1">
      <alignment horizontal="left"/>
    </xf>
    <xf numFmtId="8" fontId="2" fillId="2" borderId="6" xfId="0" applyNumberFormat="1" applyFont="1" applyFill="1" applyBorder="1" applyAlignment="1">
      <alignment horizontal="left"/>
    </xf>
    <xf numFmtId="8" fontId="2" fillId="2" borderId="3" xfId="0" applyNumberFormat="1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left"/>
    </xf>
    <xf numFmtId="8" fontId="2" fillId="0" borderId="6" xfId="0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horizontal="left"/>
    </xf>
    <xf numFmtId="8" fontId="2" fillId="0" borderId="0" xfId="0" applyNumberFormat="1" applyFont="1" applyFill="1" applyBorder="1" applyAlignment="1">
      <alignment horizontal="left"/>
    </xf>
    <xf numFmtId="8" fontId="2" fillId="0" borderId="0" xfId="0" applyNumberFormat="1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165" fontId="2" fillId="2" borderId="8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7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8" fontId="2" fillId="0" borderId="3" xfId="0" applyNumberFormat="1" applyFont="1" applyFill="1" applyBorder="1" applyAlignment="1">
      <alignment horizontal="left"/>
    </xf>
    <xf numFmtId="165" fontId="2" fillId="0" borderId="8" xfId="0" applyNumberFormat="1" applyFont="1" applyFill="1" applyBorder="1" applyAlignment="1">
      <alignment horizontal="left"/>
    </xf>
    <xf numFmtId="8" fontId="4" fillId="2" borderId="3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8" fontId="4" fillId="3" borderId="3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showGridLines="0" tabSelected="1" topLeftCell="H6" workbookViewId="0">
      <selection activeCell="O19" sqref="O19"/>
    </sheetView>
  </sheetViews>
  <sheetFormatPr defaultRowHeight="15.95" customHeight="1" x14ac:dyDescent="0.2"/>
  <cols>
    <col min="1" max="1" width="6" style="3" customWidth="1"/>
    <col min="2" max="2" width="4.42578125" style="2" customWidth="1"/>
    <col min="3" max="5" width="12.7109375" style="1" customWidth="1"/>
    <col min="6" max="6" width="12.5703125" style="2" customWidth="1"/>
    <col min="7" max="8" width="12.85546875" style="2" customWidth="1"/>
    <col min="9" max="9" width="13.5703125" style="2" customWidth="1"/>
    <col min="10" max="10" width="13.42578125" style="2" customWidth="1"/>
    <col min="11" max="11" width="12.85546875" style="2" customWidth="1"/>
    <col min="12" max="12" width="11.7109375" style="2" customWidth="1"/>
    <col min="13" max="13" width="13.7109375" style="2" customWidth="1"/>
    <col min="14" max="14" width="12.140625" style="2" customWidth="1"/>
    <col min="15" max="15" width="15.85546875" style="2" bestFit="1" customWidth="1"/>
    <col min="16" max="16384" width="9.140625" style="2"/>
  </cols>
  <sheetData>
    <row r="1" spans="1:15" ht="15.95" customHeight="1" x14ac:dyDescent="0.25">
      <c r="A1" s="48" t="s">
        <v>16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ht="15.95" customHeight="1" x14ac:dyDescent="0.2">
      <c r="A2" s="3" t="s">
        <v>15</v>
      </c>
    </row>
    <row r="3" spans="1:15" s="8" customFormat="1" ht="15.95" customHeight="1" x14ac:dyDescent="0.2">
      <c r="A3" s="4"/>
      <c r="B3" s="5"/>
      <c r="C3" s="6">
        <v>36678</v>
      </c>
      <c r="D3" s="6">
        <v>36708</v>
      </c>
      <c r="E3" s="6">
        <v>36739</v>
      </c>
      <c r="F3" s="6">
        <v>36770</v>
      </c>
      <c r="G3" s="6">
        <v>36800</v>
      </c>
      <c r="H3" s="6">
        <v>36831</v>
      </c>
      <c r="I3" s="6">
        <v>36861</v>
      </c>
      <c r="J3" s="6">
        <v>36892</v>
      </c>
      <c r="K3" s="6">
        <v>36923</v>
      </c>
      <c r="L3" s="6">
        <v>36951</v>
      </c>
      <c r="M3" s="7" t="s">
        <v>0</v>
      </c>
      <c r="N3" s="7" t="s">
        <v>6</v>
      </c>
      <c r="O3" s="5" t="s">
        <v>7</v>
      </c>
    </row>
    <row r="4" spans="1:15" s="10" customFormat="1" ht="15.95" customHeight="1" x14ac:dyDescent="0.2">
      <c r="A4" s="9" t="s">
        <v>3</v>
      </c>
      <c r="B4" s="9" t="s">
        <v>1</v>
      </c>
      <c r="C4" s="12">
        <v>-2032180.0200000089</v>
      </c>
      <c r="D4" s="12">
        <v>-12898680.070000263</v>
      </c>
      <c r="E4" s="12">
        <v>-18085253.980000414</v>
      </c>
      <c r="F4" s="12">
        <v>-18590173.170000583</v>
      </c>
      <c r="G4" s="12">
        <v>-15742759.980000509</v>
      </c>
      <c r="H4" s="12">
        <v>-13581139.600000363</v>
      </c>
      <c r="I4" s="12">
        <v>-47763538.49000001</v>
      </c>
      <c r="J4" s="12">
        <v>-66714314.229999997</v>
      </c>
      <c r="K4" s="12">
        <v>-1570.5</v>
      </c>
      <c r="L4" s="12">
        <v>-0.02</v>
      </c>
      <c r="M4" s="12">
        <f>SUM(C4:L4)</f>
        <v>-195409610.06000215</v>
      </c>
      <c r="N4" s="13">
        <v>0</v>
      </c>
      <c r="O4" s="14">
        <f>M4+N4</f>
        <v>-195409610.06000215</v>
      </c>
    </row>
    <row r="5" spans="1:15" s="10" customFormat="1" ht="15.95" customHeight="1" x14ac:dyDescent="0.2">
      <c r="A5" s="9"/>
      <c r="B5" s="9" t="s">
        <v>2</v>
      </c>
      <c r="C5" s="12">
        <v>-598603.79</v>
      </c>
      <c r="D5" s="12">
        <v>-5719637.7299999949</v>
      </c>
      <c r="E5" s="12">
        <v>-10130432.760000007</v>
      </c>
      <c r="F5" s="12">
        <v>-8578960.3100000024</v>
      </c>
      <c r="G5" s="12">
        <v>-4452522.38</v>
      </c>
      <c r="H5" s="12">
        <v>-8019730.1099999994</v>
      </c>
      <c r="I5" s="12">
        <v>-19068067.139999997</v>
      </c>
      <c r="J5" s="12">
        <v>-27966848.080000006</v>
      </c>
      <c r="K5" s="12">
        <v>-9421937.1599999964</v>
      </c>
      <c r="L5" s="12">
        <v>-209408.38</v>
      </c>
      <c r="M5" s="12">
        <f>SUM(C5:L5)</f>
        <v>-94166147.840000004</v>
      </c>
      <c r="N5" s="15">
        <f>E11</f>
        <v>10072451.130000001</v>
      </c>
      <c r="O5" s="12">
        <f>M5+N5</f>
        <v>-84093696.710000008</v>
      </c>
    </row>
    <row r="6" spans="1:15" s="10" customFormat="1" ht="15.95" customHeight="1" x14ac:dyDescent="0.2">
      <c r="A6" s="9"/>
      <c r="B6" s="9" t="s">
        <v>5</v>
      </c>
      <c r="C6" s="12">
        <v>-342135.9</v>
      </c>
      <c r="D6" s="12">
        <v>-1924530.08</v>
      </c>
      <c r="E6" s="12">
        <v>-2110511.5</v>
      </c>
      <c r="F6" s="12">
        <v>-3894859.87</v>
      </c>
      <c r="G6" s="12">
        <v>-2440587.2200000002</v>
      </c>
      <c r="H6" s="12">
        <v>-2397911.73</v>
      </c>
      <c r="I6" s="12">
        <v>-4169078.79</v>
      </c>
      <c r="J6" s="12">
        <v>-7210418.8499999996</v>
      </c>
      <c r="K6" s="12">
        <v>-3802431.15</v>
      </c>
      <c r="L6" s="12">
        <v>-3474024.59</v>
      </c>
      <c r="M6" s="12">
        <f>SUM(C6:L6)</f>
        <v>-31766489.679999996</v>
      </c>
      <c r="N6" s="13">
        <v>0</v>
      </c>
      <c r="O6" s="12">
        <f>M6+N6</f>
        <v>-31766489.679999996</v>
      </c>
    </row>
    <row r="7" spans="1:15" s="10" customFormat="1" ht="15.95" customHeight="1" x14ac:dyDescent="0.2">
      <c r="A7" s="11" t="s">
        <v>4</v>
      </c>
      <c r="B7" s="11" t="s">
        <v>1</v>
      </c>
      <c r="C7" s="16">
        <v>-643581.31999999995</v>
      </c>
      <c r="D7" s="16">
        <v>-11853260.430000011</v>
      </c>
      <c r="E7" s="16">
        <v>-14652721.76999999</v>
      </c>
      <c r="F7" s="16">
        <v>-14265607.560000008</v>
      </c>
      <c r="G7" s="16">
        <v>-12620074.280000001</v>
      </c>
      <c r="H7" s="16">
        <v>-14254803.940000016</v>
      </c>
      <c r="I7" s="16">
        <v>-36641534.719999984</v>
      </c>
      <c r="J7" s="16">
        <v>-56580436.069999985</v>
      </c>
      <c r="K7" s="16">
        <v>-70413.67</v>
      </c>
      <c r="L7" s="16">
        <v>-0.23</v>
      </c>
      <c r="M7" s="16">
        <f>SUM(C7:L7)</f>
        <v>-161582433.98999998</v>
      </c>
      <c r="N7" s="17">
        <v>0</v>
      </c>
      <c r="O7" s="16">
        <f>M7+N7</f>
        <v>-161582433.98999998</v>
      </c>
    </row>
    <row r="8" spans="1:15" s="10" customFormat="1" ht="15.95" customHeight="1" x14ac:dyDescent="0.2">
      <c r="A8" s="11"/>
      <c r="B8" s="11" t="s">
        <v>2</v>
      </c>
      <c r="C8" s="16">
        <v>-2252.65</v>
      </c>
      <c r="D8" s="16">
        <v>-887918.22999999928</v>
      </c>
      <c r="E8" s="16">
        <v>-1897990.56</v>
      </c>
      <c r="F8" s="16">
        <v>-1194515.6000000001</v>
      </c>
      <c r="G8" s="16">
        <v>-2305181.23</v>
      </c>
      <c r="H8" s="16">
        <v>-3604018.790000007</v>
      </c>
      <c r="I8" s="16">
        <v>-13557328.749999996</v>
      </c>
      <c r="J8" s="16">
        <v>-22136845.939999979</v>
      </c>
      <c r="K8" s="16">
        <v>-12141501.429999979</v>
      </c>
      <c r="L8" s="16">
        <v>-1363710.96</v>
      </c>
      <c r="M8" s="16">
        <f>SUM(C8:L8)</f>
        <v>-59091264.139999963</v>
      </c>
      <c r="N8" s="18">
        <f>E12</f>
        <v>20346198.420000002</v>
      </c>
      <c r="O8" s="19">
        <f>M8+N8</f>
        <v>-38745065.719999962</v>
      </c>
    </row>
    <row r="9" spans="1:15" s="8" customFormat="1" ht="15.95" customHeight="1" x14ac:dyDescent="0.2">
      <c r="A9" s="4" t="s">
        <v>0</v>
      </c>
      <c r="B9" s="5"/>
      <c r="C9" s="20">
        <f>SUM(C4:C8)</f>
        <v>-3618753.6800000085</v>
      </c>
      <c r="D9" s="20">
        <f t="shared" ref="D9:O9" si="0">SUM(D4:D8)</f>
        <v>-33284026.540000267</v>
      </c>
      <c r="E9" s="20">
        <f t="shared" si="0"/>
        <v>-46876910.57000041</v>
      </c>
      <c r="F9" s="20">
        <f t="shared" si="0"/>
        <v>-46524116.510000594</v>
      </c>
      <c r="G9" s="20">
        <f t="shared" si="0"/>
        <v>-37561125.090000503</v>
      </c>
      <c r="H9" s="20">
        <f t="shared" si="0"/>
        <v>-41857604.170000389</v>
      </c>
      <c r="I9" s="20">
        <f t="shared" si="0"/>
        <v>-121199547.89</v>
      </c>
      <c r="J9" s="20">
        <f t="shared" si="0"/>
        <v>-180608863.16999996</v>
      </c>
      <c r="K9" s="20">
        <f t="shared" si="0"/>
        <v>-25437853.909999974</v>
      </c>
      <c r="L9" s="20">
        <f t="shared" si="0"/>
        <v>-5047144.18</v>
      </c>
      <c r="M9" s="20">
        <f t="shared" si="0"/>
        <v>-542015945.71000206</v>
      </c>
      <c r="N9" s="20">
        <f t="shared" si="0"/>
        <v>30418649.550000004</v>
      </c>
      <c r="O9" s="20">
        <f t="shared" si="0"/>
        <v>-511597296.16000205</v>
      </c>
    </row>
    <row r="11" spans="1:15" s="10" customFormat="1" ht="15.95" customHeight="1" x14ac:dyDescent="0.2">
      <c r="A11" s="10" t="s">
        <v>8</v>
      </c>
      <c r="C11" s="18"/>
      <c r="D11" s="18"/>
      <c r="E11" s="22">
        <v>10072451.130000001</v>
      </c>
      <c r="G11" s="18"/>
    </row>
    <row r="12" spans="1:15" s="10" customFormat="1" ht="15.95" customHeight="1" x14ac:dyDescent="0.2">
      <c r="A12" s="10" t="s">
        <v>9</v>
      </c>
      <c r="C12" s="18"/>
      <c r="D12" s="18"/>
      <c r="E12" s="22">
        <v>20346198.420000002</v>
      </c>
      <c r="G12" s="18"/>
    </row>
    <row r="13" spans="1:15" s="10" customFormat="1" ht="15.95" customHeight="1" x14ac:dyDescent="0.2">
      <c r="C13" s="18"/>
      <c r="D13" s="18"/>
      <c r="E13" s="22"/>
      <c r="G13" s="18"/>
    </row>
    <row r="14" spans="1:15" ht="15.95" customHeight="1" x14ac:dyDescent="0.2">
      <c r="A14" s="3" t="s">
        <v>11</v>
      </c>
    </row>
    <row r="15" spans="1:15" s="34" customFormat="1" ht="15.95" customHeight="1" x14ac:dyDescent="0.2">
      <c r="A15" s="36"/>
      <c r="B15" s="37"/>
      <c r="C15" s="38">
        <v>36678</v>
      </c>
      <c r="D15" s="38">
        <v>36708</v>
      </c>
      <c r="E15" s="38">
        <v>36739</v>
      </c>
      <c r="F15" s="38">
        <v>36770</v>
      </c>
      <c r="G15" s="38">
        <v>36800</v>
      </c>
      <c r="H15" s="38">
        <v>36831</v>
      </c>
      <c r="I15" s="38">
        <v>36861</v>
      </c>
      <c r="J15" s="38">
        <v>36892</v>
      </c>
      <c r="K15" s="38">
        <v>36923</v>
      </c>
      <c r="L15" s="38">
        <v>36951</v>
      </c>
      <c r="M15" s="39" t="s">
        <v>0</v>
      </c>
      <c r="N15" s="39" t="s">
        <v>6</v>
      </c>
      <c r="O15" s="37" t="s">
        <v>7</v>
      </c>
    </row>
    <row r="16" spans="1:15" ht="15.95" customHeight="1" x14ac:dyDescent="0.2">
      <c r="A16" s="55" t="s">
        <v>12</v>
      </c>
      <c r="B16" s="56"/>
      <c r="C16" s="24">
        <v>-35186.28</v>
      </c>
      <c r="D16" s="24">
        <v>-441798.65</v>
      </c>
      <c r="E16" s="24">
        <v>-436106.53</v>
      </c>
      <c r="F16" s="24">
        <v>-374349.72</v>
      </c>
      <c r="G16" s="24">
        <v>-271468.77</v>
      </c>
      <c r="H16" s="24">
        <v>-264764.59000000003</v>
      </c>
      <c r="I16" s="24">
        <v>-1005861.37</v>
      </c>
      <c r="J16" s="24">
        <v>-1310868.52</v>
      </c>
      <c r="K16" s="24">
        <v>-507532.23</v>
      </c>
      <c r="L16" s="24">
        <v>-413571.4</v>
      </c>
      <c r="M16" s="24">
        <f>SUM(C16:L16)</f>
        <v>-5061508.0600000005</v>
      </c>
      <c r="N16" s="23">
        <v>0</v>
      </c>
      <c r="O16" s="24">
        <f>M16+N16</f>
        <v>-5061508.0600000005</v>
      </c>
    </row>
    <row r="17" spans="1:15" ht="15.95" customHeight="1" x14ac:dyDescent="0.2">
      <c r="A17" s="59" t="s">
        <v>2</v>
      </c>
      <c r="B17" s="60"/>
      <c r="C17" s="40">
        <v>-1736.05</v>
      </c>
      <c r="D17" s="40">
        <v>-177902.8</v>
      </c>
      <c r="E17" s="40">
        <v>-489155.09</v>
      </c>
      <c r="F17" s="40">
        <v>-235227.44</v>
      </c>
      <c r="G17" s="40">
        <v>-72074.3</v>
      </c>
      <c r="H17" s="40">
        <v>-8113.74</v>
      </c>
      <c r="I17" s="40">
        <v>-346979.4</v>
      </c>
      <c r="J17" s="40">
        <v>-620407.05000000005</v>
      </c>
      <c r="K17" s="40">
        <v>-273836.48</v>
      </c>
      <c r="L17" s="40">
        <v>-6539.7</v>
      </c>
      <c r="M17" s="40">
        <f>SUM(C17:L17)</f>
        <v>-2231972.0499999998</v>
      </c>
      <c r="N17" s="41">
        <v>0</v>
      </c>
      <c r="O17" s="40">
        <f>M17+N17</f>
        <v>-2231972.0499999998</v>
      </c>
    </row>
    <row r="18" spans="1:15" ht="15.95" customHeight="1" x14ac:dyDescent="0.2">
      <c r="A18" s="32" t="s">
        <v>0</v>
      </c>
      <c r="B18" s="33"/>
      <c r="C18" s="42">
        <f>SUM(C16:C17)</f>
        <v>-36922.33</v>
      </c>
      <c r="D18" s="42">
        <f t="shared" ref="D18:O18" si="1">SUM(D16:D17)</f>
        <v>-619701.44999999995</v>
      </c>
      <c r="E18" s="42">
        <f t="shared" si="1"/>
        <v>-925261.62000000011</v>
      </c>
      <c r="F18" s="42">
        <f t="shared" si="1"/>
        <v>-609577.15999999992</v>
      </c>
      <c r="G18" s="42">
        <f t="shared" si="1"/>
        <v>-343543.07</v>
      </c>
      <c r="H18" s="42">
        <f t="shared" si="1"/>
        <v>-272878.33</v>
      </c>
      <c r="I18" s="42">
        <f t="shared" si="1"/>
        <v>-1352840.77</v>
      </c>
      <c r="J18" s="42">
        <f t="shared" si="1"/>
        <v>-1931275.57</v>
      </c>
      <c r="K18" s="42">
        <f t="shared" si="1"/>
        <v>-781368.71</v>
      </c>
      <c r="L18" s="42">
        <f t="shared" si="1"/>
        <v>-420111.10000000003</v>
      </c>
      <c r="M18" s="42">
        <f t="shared" si="1"/>
        <v>-7293480.1100000003</v>
      </c>
      <c r="N18" s="42">
        <f t="shared" si="1"/>
        <v>0</v>
      </c>
      <c r="O18" s="42">
        <f t="shared" si="1"/>
        <v>-7293480.1100000003</v>
      </c>
    </row>
    <row r="19" spans="1:15" s="28" customFormat="1" ht="15.95" customHeight="1" x14ac:dyDescent="0.2">
      <c r="A19" s="29"/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1"/>
      <c r="O19" s="30"/>
    </row>
    <row r="20" spans="1:15" s="28" customFormat="1" ht="15.95" customHeight="1" x14ac:dyDescent="0.2">
      <c r="A20" s="29"/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1"/>
      <c r="O20" s="30"/>
    </row>
    <row r="21" spans="1:15" s="28" customFormat="1" ht="15.95" customHeight="1" x14ac:dyDescent="0.25">
      <c r="A21" s="47" t="s">
        <v>17</v>
      </c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1"/>
      <c r="O21" s="30"/>
    </row>
    <row r="22" spans="1:15" ht="15.95" customHeight="1" x14ac:dyDescent="0.2">
      <c r="A22" s="43" t="s">
        <v>0</v>
      </c>
      <c r="B22" s="44"/>
      <c r="C22" s="45">
        <f>+C18+C9</f>
        <v>-3655676.0100000086</v>
      </c>
      <c r="D22" s="45">
        <f t="shared" ref="D22:N22" si="2">+D18+D9</f>
        <v>-33903727.99000027</v>
      </c>
      <c r="E22" s="45">
        <f t="shared" si="2"/>
        <v>-47802172.190000407</v>
      </c>
      <c r="F22" s="45">
        <f t="shared" si="2"/>
        <v>-47133693.67000059</v>
      </c>
      <c r="G22" s="45">
        <f t="shared" si="2"/>
        <v>-37904668.160000503</v>
      </c>
      <c r="H22" s="45">
        <f t="shared" si="2"/>
        <v>-42130482.500000387</v>
      </c>
      <c r="I22" s="45">
        <f t="shared" si="2"/>
        <v>-122552388.66</v>
      </c>
      <c r="J22" s="45">
        <f t="shared" si="2"/>
        <v>-182540138.73999995</v>
      </c>
      <c r="K22" s="45">
        <f t="shared" si="2"/>
        <v>-26219222.619999975</v>
      </c>
      <c r="L22" s="45">
        <f t="shared" si="2"/>
        <v>-5467255.2799999993</v>
      </c>
      <c r="M22" s="45">
        <f t="shared" si="2"/>
        <v>-549309425.82000208</v>
      </c>
      <c r="N22" s="45">
        <f t="shared" si="2"/>
        <v>30418649.550000004</v>
      </c>
      <c r="O22" s="45">
        <f>+N22+M22</f>
        <v>-518890776.27000207</v>
      </c>
    </row>
    <row r="23" spans="1:15" s="28" customFormat="1" ht="15.95" customHeight="1" x14ac:dyDescent="0.2">
      <c r="A23" s="29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1"/>
      <c r="O23" s="30"/>
    </row>
    <row r="24" spans="1:15" s="28" customFormat="1" ht="15.95" customHeight="1" x14ac:dyDescent="0.2">
      <c r="A24" s="29"/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1"/>
      <c r="O24" s="30"/>
    </row>
    <row r="25" spans="1:15" s="28" customFormat="1" ht="15.95" customHeight="1" x14ac:dyDescent="0.2">
      <c r="A25" s="29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1"/>
      <c r="O25" s="30"/>
    </row>
    <row r="26" spans="1:15" s="28" customFormat="1" ht="15.95" customHeight="1" x14ac:dyDescent="0.2">
      <c r="A26" s="29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1"/>
      <c r="O26" s="30"/>
    </row>
    <row r="27" spans="1:15" s="28" customFormat="1" ht="15.95" customHeight="1" x14ac:dyDescent="0.25">
      <c r="A27" s="46" t="s">
        <v>18</v>
      </c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1"/>
      <c r="O27" s="30"/>
    </row>
    <row r="28" spans="1:15" ht="15.95" customHeight="1" x14ac:dyDescent="0.2">
      <c r="A28" s="3" t="s">
        <v>13</v>
      </c>
    </row>
    <row r="29" spans="1:15" ht="15.95" customHeight="1" x14ac:dyDescent="0.2">
      <c r="A29" s="4"/>
      <c r="B29" s="5"/>
      <c r="C29" s="6">
        <v>36678</v>
      </c>
      <c r="D29" s="6">
        <v>36708</v>
      </c>
      <c r="E29" s="6">
        <v>36739</v>
      </c>
      <c r="F29" s="6">
        <v>36770</v>
      </c>
      <c r="G29" s="6">
        <v>36800</v>
      </c>
      <c r="H29" s="6">
        <v>36831</v>
      </c>
      <c r="I29" s="6">
        <v>36861</v>
      </c>
      <c r="J29" s="6">
        <v>36892</v>
      </c>
      <c r="K29" s="6">
        <v>36923</v>
      </c>
      <c r="L29" s="6">
        <v>36951</v>
      </c>
      <c r="M29" s="7" t="s">
        <v>0</v>
      </c>
      <c r="N29" s="7" t="s">
        <v>6</v>
      </c>
      <c r="O29" s="5" t="s">
        <v>7</v>
      </c>
    </row>
    <row r="30" spans="1:15" ht="15.95" customHeight="1" x14ac:dyDescent="0.2">
      <c r="A30" s="49" t="s">
        <v>3</v>
      </c>
      <c r="B30" s="50"/>
      <c r="C30" s="12">
        <v>-2032180.0200000089</v>
      </c>
      <c r="D30" s="12">
        <v>-12898680.070000263</v>
      </c>
      <c r="E30" s="12">
        <v>-18085253.980000414</v>
      </c>
      <c r="F30" s="12">
        <v>-18590173.170000583</v>
      </c>
      <c r="G30" s="12">
        <v>-15742759.980000509</v>
      </c>
      <c r="H30" s="12">
        <v>-13581139.600000363</v>
      </c>
      <c r="I30" s="12">
        <v>-47763538.49000001</v>
      </c>
      <c r="J30" s="12">
        <v>-66714314.229999997</v>
      </c>
      <c r="K30" s="12">
        <v>-1570.5</v>
      </c>
      <c r="L30" s="12">
        <v>-0.02</v>
      </c>
      <c r="M30" s="12">
        <f>SUM(C30:L30)</f>
        <v>-195409610.06000215</v>
      </c>
      <c r="N30" s="13">
        <v>0</v>
      </c>
      <c r="O30" s="14">
        <f>M30+N30</f>
        <v>-195409610.06000215</v>
      </c>
    </row>
    <row r="31" spans="1:15" ht="15.95" customHeight="1" x14ac:dyDescent="0.2">
      <c r="A31" s="51" t="s">
        <v>4</v>
      </c>
      <c r="B31" s="52"/>
      <c r="C31" s="16">
        <v>-643581.31999999995</v>
      </c>
      <c r="D31" s="16">
        <v>-11853260.430000011</v>
      </c>
      <c r="E31" s="16">
        <v>-14652721.76999999</v>
      </c>
      <c r="F31" s="16">
        <v>-14265607.560000008</v>
      </c>
      <c r="G31" s="16">
        <v>-12620074.280000001</v>
      </c>
      <c r="H31" s="16">
        <v>-14254803.940000016</v>
      </c>
      <c r="I31" s="16">
        <v>-36641534.719999984</v>
      </c>
      <c r="J31" s="16">
        <v>-56580436.069999985</v>
      </c>
      <c r="K31" s="16">
        <v>-70413.67</v>
      </c>
      <c r="L31" s="16">
        <v>-0.23</v>
      </c>
      <c r="M31" s="16">
        <f>SUM(C31:L31)</f>
        <v>-161582433.98999998</v>
      </c>
      <c r="N31" s="17">
        <v>0</v>
      </c>
      <c r="O31" s="16">
        <f>M31+N31</f>
        <v>-161582433.98999998</v>
      </c>
    </row>
    <row r="32" spans="1:15" ht="15.95" customHeight="1" x14ac:dyDescent="0.2">
      <c r="A32" s="53" t="s">
        <v>5</v>
      </c>
      <c r="B32" s="54"/>
      <c r="C32" s="24">
        <v>-342135.9</v>
      </c>
      <c r="D32" s="24">
        <v>-1924530.08</v>
      </c>
      <c r="E32" s="24">
        <v>-2110511.5</v>
      </c>
      <c r="F32" s="24">
        <v>-3894859.87</v>
      </c>
      <c r="G32" s="24">
        <v>-2440587.2200000002</v>
      </c>
      <c r="H32" s="24">
        <v>-2397911.73</v>
      </c>
      <c r="I32" s="24">
        <v>-4169078.79</v>
      </c>
      <c r="J32" s="24">
        <v>-7210418.8499999996</v>
      </c>
      <c r="K32" s="24">
        <v>-3802431.15</v>
      </c>
      <c r="L32" s="24">
        <v>-3474024.59</v>
      </c>
      <c r="M32" s="24">
        <f>SUM(C32:L32)</f>
        <v>-31766489.679999996</v>
      </c>
      <c r="N32" s="23">
        <v>0</v>
      </c>
      <c r="O32" s="24">
        <f>M32+N32</f>
        <v>-31766489.679999996</v>
      </c>
    </row>
    <row r="33" spans="1:15" s="28" customFormat="1" ht="15.95" customHeight="1" x14ac:dyDescent="0.2">
      <c r="A33" s="61" t="s">
        <v>10</v>
      </c>
      <c r="B33" s="62"/>
      <c r="C33" s="27">
        <v>-35186.28</v>
      </c>
      <c r="D33" s="27">
        <v>-441798.65</v>
      </c>
      <c r="E33" s="27">
        <v>-436106.53</v>
      </c>
      <c r="F33" s="27">
        <v>-374349.72</v>
      </c>
      <c r="G33" s="27">
        <v>-271468.77</v>
      </c>
      <c r="H33" s="27">
        <v>-264764.59000000003</v>
      </c>
      <c r="I33" s="27">
        <v>-1005861.37</v>
      </c>
      <c r="J33" s="27">
        <v>-1310868.52</v>
      </c>
      <c r="K33" s="27">
        <v>-507532.23</v>
      </c>
      <c r="L33" s="27">
        <v>-413571.4</v>
      </c>
      <c r="M33" s="27">
        <f>SUM(C33:L33)</f>
        <v>-5061508.0600000005</v>
      </c>
      <c r="N33" s="26">
        <v>0</v>
      </c>
      <c r="O33" s="27">
        <f>M33+N33</f>
        <v>-5061508.0600000005</v>
      </c>
    </row>
    <row r="34" spans="1:15" s="10" customFormat="1" ht="15.95" customHeight="1" x14ac:dyDescent="0.2">
      <c r="A34" s="57" t="s">
        <v>0</v>
      </c>
      <c r="B34" s="58"/>
      <c r="C34" s="21">
        <f>SUM(C30:C33)</f>
        <v>-3053083.5200000084</v>
      </c>
      <c r="D34" s="21">
        <f t="shared" ref="D34:O34" si="3">SUM(D30:D33)</f>
        <v>-27118269.230000272</v>
      </c>
      <c r="E34" s="21">
        <f t="shared" si="3"/>
        <v>-35284593.780000404</v>
      </c>
      <c r="F34" s="21">
        <f t="shared" si="3"/>
        <v>-37124990.320000589</v>
      </c>
      <c r="G34" s="21">
        <f t="shared" si="3"/>
        <v>-31074890.25000051</v>
      </c>
      <c r="H34" s="21">
        <f t="shared" si="3"/>
        <v>-30498619.860000379</v>
      </c>
      <c r="I34" s="21">
        <f t="shared" si="3"/>
        <v>-89580013.370000005</v>
      </c>
      <c r="J34" s="21">
        <f t="shared" si="3"/>
        <v>-131816037.66999997</v>
      </c>
      <c r="K34" s="21">
        <f t="shared" si="3"/>
        <v>-4381947.55</v>
      </c>
      <c r="L34" s="21">
        <f t="shared" si="3"/>
        <v>-3887596.2399999998</v>
      </c>
      <c r="M34" s="21">
        <f t="shared" si="3"/>
        <v>-393820041.79000211</v>
      </c>
      <c r="N34" s="21">
        <f t="shared" si="3"/>
        <v>0</v>
      </c>
      <c r="O34" s="21">
        <f t="shared" si="3"/>
        <v>-393820041.79000211</v>
      </c>
    </row>
    <row r="36" spans="1:15" ht="15.95" customHeight="1" x14ac:dyDescent="0.2">
      <c r="A36" s="3" t="s">
        <v>14</v>
      </c>
    </row>
    <row r="37" spans="1:15" ht="15.95" customHeight="1" x14ac:dyDescent="0.2">
      <c r="A37" s="4"/>
      <c r="B37" s="5"/>
      <c r="C37" s="6">
        <v>36678</v>
      </c>
      <c r="D37" s="6">
        <v>36708</v>
      </c>
      <c r="E37" s="6">
        <v>36739</v>
      </c>
      <c r="F37" s="6">
        <v>36770</v>
      </c>
      <c r="G37" s="6">
        <v>36800</v>
      </c>
      <c r="H37" s="6">
        <v>36831</v>
      </c>
      <c r="I37" s="6">
        <v>36861</v>
      </c>
      <c r="J37" s="6">
        <v>36892</v>
      </c>
      <c r="K37" s="6">
        <v>36923</v>
      </c>
      <c r="L37" s="6">
        <v>36951</v>
      </c>
      <c r="M37" s="7" t="s">
        <v>0</v>
      </c>
      <c r="N37" s="7" t="s">
        <v>6</v>
      </c>
      <c r="O37" s="5" t="s">
        <v>7</v>
      </c>
    </row>
    <row r="38" spans="1:15" ht="15.95" customHeight="1" x14ac:dyDescent="0.2">
      <c r="A38" s="49" t="s">
        <v>3</v>
      </c>
      <c r="B38" s="50"/>
      <c r="C38" s="12">
        <v>-598603.79</v>
      </c>
      <c r="D38" s="12">
        <v>-5719637.7299999949</v>
      </c>
      <c r="E38" s="12">
        <v>-10130432.760000007</v>
      </c>
      <c r="F38" s="12">
        <v>-8578960.3100000024</v>
      </c>
      <c r="G38" s="12">
        <v>-4452522.38</v>
      </c>
      <c r="H38" s="12">
        <v>-8019730.1099999994</v>
      </c>
      <c r="I38" s="12">
        <v>-19068067.139999997</v>
      </c>
      <c r="J38" s="12">
        <v>-27966848.080000006</v>
      </c>
      <c r="K38" s="12">
        <v>-9421937.1599999964</v>
      </c>
      <c r="L38" s="12">
        <v>-209408.38</v>
      </c>
      <c r="M38" s="12">
        <f>SUM(C38:L38)</f>
        <v>-94166147.840000004</v>
      </c>
      <c r="N38" s="15">
        <v>10072451.130000001</v>
      </c>
      <c r="O38" s="12">
        <f>M38+N38</f>
        <v>-84093696.710000008</v>
      </c>
    </row>
    <row r="39" spans="1:15" ht="15.95" customHeight="1" x14ac:dyDescent="0.2">
      <c r="A39" s="51" t="s">
        <v>4</v>
      </c>
      <c r="B39" s="52"/>
      <c r="C39" s="16">
        <v>-2252.65</v>
      </c>
      <c r="D39" s="16">
        <v>-887918.22999999928</v>
      </c>
      <c r="E39" s="16">
        <v>-1897990.56</v>
      </c>
      <c r="F39" s="16">
        <v>-1194515.6000000001</v>
      </c>
      <c r="G39" s="16">
        <v>-2305181.23</v>
      </c>
      <c r="H39" s="16">
        <v>-3604018.790000007</v>
      </c>
      <c r="I39" s="16">
        <v>-13557328.749999996</v>
      </c>
      <c r="J39" s="16">
        <v>-22136845.939999979</v>
      </c>
      <c r="K39" s="16">
        <v>-12141501.429999979</v>
      </c>
      <c r="L39" s="16">
        <v>-1363710.96</v>
      </c>
      <c r="M39" s="16">
        <f>SUM(C39:L39)</f>
        <v>-59091264.139999963</v>
      </c>
      <c r="N39" s="18">
        <v>20346198.420000002</v>
      </c>
      <c r="O39" s="16">
        <f>M39+N39</f>
        <v>-38745065.719999962</v>
      </c>
    </row>
    <row r="40" spans="1:15" s="34" customFormat="1" ht="15.95" customHeight="1" x14ac:dyDescent="0.2">
      <c r="A40" s="55" t="s">
        <v>10</v>
      </c>
      <c r="B40" s="56"/>
      <c r="C40" s="25">
        <v>-1736.05</v>
      </c>
      <c r="D40" s="25">
        <v>-177902.8</v>
      </c>
      <c r="E40" s="25">
        <v>-489155.09</v>
      </c>
      <c r="F40" s="25">
        <v>-235227.44</v>
      </c>
      <c r="G40" s="25">
        <v>-72074.3</v>
      </c>
      <c r="H40" s="25">
        <v>-8113.74</v>
      </c>
      <c r="I40" s="25">
        <v>-346979.4</v>
      </c>
      <c r="J40" s="25">
        <v>-620407.05000000005</v>
      </c>
      <c r="K40" s="25">
        <v>-273836.48</v>
      </c>
      <c r="L40" s="25">
        <v>-6539.7</v>
      </c>
      <c r="M40" s="25">
        <f>SUM(C40:L40)</f>
        <v>-2231972.0499999998</v>
      </c>
      <c r="N40" s="35">
        <v>0</v>
      </c>
      <c r="O40" s="25">
        <f>M40+N40</f>
        <v>-2231972.0499999998</v>
      </c>
    </row>
    <row r="41" spans="1:15" ht="15.95" customHeight="1" x14ac:dyDescent="0.2">
      <c r="A41" s="57" t="s">
        <v>0</v>
      </c>
      <c r="B41" s="58"/>
      <c r="C41" s="21">
        <f t="shared" ref="C41:O41" si="4">SUM(C38:C40)</f>
        <v>-602592.49000000011</v>
      </c>
      <c r="D41" s="21">
        <f t="shared" si="4"/>
        <v>-6785458.7599999942</v>
      </c>
      <c r="E41" s="21">
        <f t="shared" si="4"/>
        <v>-12517578.410000008</v>
      </c>
      <c r="F41" s="21">
        <f t="shared" si="4"/>
        <v>-10008703.350000001</v>
      </c>
      <c r="G41" s="21">
        <f t="shared" si="4"/>
        <v>-6829777.9099999992</v>
      </c>
      <c r="H41" s="21">
        <f t="shared" si="4"/>
        <v>-11631862.640000006</v>
      </c>
      <c r="I41" s="21">
        <f t="shared" si="4"/>
        <v>-32972375.289999992</v>
      </c>
      <c r="J41" s="21">
        <f t="shared" si="4"/>
        <v>-50724101.069999978</v>
      </c>
      <c r="K41" s="21">
        <f t="shared" si="4"/>
        <v>-21837275.069999974</v>
      </c>
      <c r="L41" s="21">
        <f t="shared" si="4"/>
        <v>-1579659.0399999998</v>
      </c>
      <c r="M41" s="21">
        <f t="shared" si="4"/>
        <v>-155489384.02999997</v>
      </c>
      <c r="N41" s="21">
        <f t="shared" si="4"/>
        <v>30418649.550000004</v>
      </c>
      <c r="O41" s="21">
        <f t="shared" si="4"/>
        <v>-125070734.47999997</v>
      </c>
    </row>
    <row r="42" spans="1:15" ht="15.95" customHeight="1" x14ac:dyDescent="0.2">
      <c r="O42" s="1">
        <f>+O41+O34</f>
        <v>-518890776.27000207</v>
      </c>
    </row>
  </sheetData>
  <mergeCells count="12">
    <mergeCell ref="A34:B34"/>
    <mergeCell ref="A33:B33"/>
    <mergeCell ref="A1:O1"/>
    <mergeCell ref="A30:B30"/>
    <mergeCell ref="A31:B31"/>
    <mergeCell ref="A32:B32"/>
    <mergeCell ref="A40:B40"/>
    <mergeCell ref="A41:B41"/>
    <mergeCell ref="A16:B16"/>
    <mergeCell ref="A17:B17"/>
    <mergeCell ref="A38:B38"/>
    <mergeCell ref="A39:B39"/>
  </mergeCells>
  <pageMargins left="0.2" right="0.21" top="0.5" bottom="0.5" header="0.5" footer="0.5"/>
  <pageSetup paperSize="5" scale="95" orientation="landscape" r:id="rId1"/>
  <headerFooter alignWithMargins="0">
    <oddHeader>&amp;R&amp;D  &amp;T</oddHeader>
    <oddFooter>&amp;CEES Confidential -- Not For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PX Credits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jbhatty</dc:creator>
  <cp:lastModifiedBy>Felienne</cp:lastModifiedBy>
  <cp:lastPrinted>2001-04-11T12:31:59Z</cp:lastPrinted>
  <dcterms:created xsi:type="dcterms:W3CDTF">2001-03-26T15:50:48Z</dcterms:created>
  <dcterms:modified xsi:type="dcterms:W3CDTF">2014-09-03T15:30:19Z</dcterms:modified>
</cp:coreProperties>
</file>