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-30" windowWidth="9480" windowHeight="8550" tabRatio="639"/>
  </bookViews>
  <sheets>
    <sheet name="LVPP MTM" sheetId="11" r:id="rId1"/>
    <sheet name="SVPP MTM" sheetId="9" r:id="rId2"/>
    <sheet name="NymexVolume" sheetId="3" r:id="rId3"/>
    <sheet name="BasisVolumeLargeVPP" sheetId="7" r:id="rId4"/>
    <sheet name="BasisVolumeSmall VPP" sheetId="8" r:id="rId5"/>
    <sheet name="GasDailyVolume" sheetId="6" r:id="rId6"/>
    <sheet name="IndexVolume" sheetId="5" r:id="rId7"/>
    <sheet name="phsical flow diagram" sheetId="2" r:id="rId8"/>
  </sheets>
  <externalReferences>
    <externalReference r:id="rId9"/>
  </externalReferences>
  <definedNames>
    <definedName name="_xlnm.Print_Area" localSheetId="3">BasisVolumeLargeVPP!$A$1:$BG$72</definedName>
    <definedName name="_xlnm.Print_Titles" localSheetId="3">BasisVolumeLargeVPP!$A:$A</definedName>
  </definedNames>
  <calcPr calcId="152511" fullCalcOnLoad="1"/>
</workbook>
</file>

<file path=xl/calcChain.xml><?xml version="1.0" encoding="utf-8"?>
<calcChain xmlns="http://schemas.openxmlformats.org/spreadsheetml/2006/main">
  <c r="L5" i="7" l="1"/>
  <c r="AH6" i="7"/>
  <c r="BG12" i="7"/>
  <c r="BG13" i="7"/>
  <c r="BG14" i="7"/>
  <c r="BG15" i="7"/>
  <c r="BG16" i="7"/>
  <c r="BG17" i="7"/>
  <c r="BG18" i="7"/>
  <c r="BG19" i="7"/>
  <c r="BG20" i="7"/>
  <c r="BG21" i="7"/>
  <c r="BG22" i="7"/>
  <c r="BG23" i="7"/>
  <c r="BG24" i="7"/>
  <c r="BG25" i="7"/>
  <c r="BG26" i="7"/>
  <c r="BG27" i="7"/>
  <c r="BG28" i="7"/>
  <c r="BG29" i="7"/>
  <c r="BG30" i="7"/>
  <c r="BG31" i="7"/>
  <c r="BG32" i="7"/>
  <c r="BG33" i="7"/>
  <c r="BG34" i="7"/>
  <c r="BG35" i="7"/>
  <c r="BG36" i="7"/>
  <c r="BG37" i="7"/>
  <c r="BG38" i="7"/>
  <c r="BG39" i="7"/>
  <c r="BG40" i="7"/>
  <c r="BG41" i="7"/>
  <c r="BG42" i="7"/>
  <c r="BG43" i="7"/>
  <c r="BG44" i="7"/>
  <c r="BG45" i="7"/>
  <c r="BG46" i="7"/>
  <c r="BG47" i="7"/>
  <c r="BG48" i="7"/>
  <c r="BG49" i="7"/>
  <c r="BG50" i="7"/>
  <c r="BG51" i="7"/>
  <c r="BG52" i="7"/>
  <c r="BG53" i="7"/>
  <c r="BG54" i="7"/>
  <c r="BG55" i="7"/>
  <c r="BG56" i="7"/>
  <c r="BG57" i="7"/>
  <c r="BG58" i="7"/>
  <c r="BG59" i="7"/>
  <c r="BG60" i="7"/>
  <c r="BG61" i="7"/>
  <c r="BG62" i="7"/>
  <c r="BG63" i="7"/>
  <c r="BG64" i="7"/>
  <c r="BG65" i="7"/>
  <c r="BG66" i="7"/>
  <c r="BG67" i="7"/>
  <c r="BG68" i="7"/>
  <c r="BG69" i="7"/>
  <c r="BG70" i="7"/>
  <c r="BG71" i="7"/>
  <c r="C72" i="7"/>
  <c r="E72" i="7"/>
  <c r="G72" i="7"/>
  <c r="I72" i="7"/>
  <c r="K72" i="7"/>
  <c r="M72" i="7"/>
  <c r="O72" i="7"/>
  <c r="Q72" i="7"/>
  <c r="S72" i="7"/>
  <c r="U72" i="7"/>
  <c r="W72" i="7"/>
  <c r="Y72" i="7"/>
  <c r="AA72" i="7"/>
  <c r="AC72" i="7"/>
  <c r="AE72" i="7"/>
  <c r="AG72" i="7"/>
  <c r="AI72" i="7"/>
  <c r="AK72" i="7"/>
  <c r="AM72" i="7"/>
  <c r="AO72" i="7"/>
  <c r="AQ72" i="7"/>
  <c r="AS72" i="7"/>
  <c r="AU72" i="7"/>
  <c r="AW72" i="7"/>
  <c r="AY72" i="7"/>
  <c r="BA72" i="7"/>
  <c r="BC72" i="7"/>
  <c r="BE72" i="7"/>
  <c r="C72" i="8"/>
  <c r="E72" i="8"/>
  <c r="G72" i="8"/>
  <c r="B62" i="5"/>
  <c r="D62" i="5"/>
  <c r="F62" i="5"/>
  <c r="H62" i="5"/>
  <c r="L62" i="5"/>
  <c r="N62" i="5"/>
  <c r="P62" i="5"/>
  <c r="R62" i="5"/>
  <c r="T62" i="5"/>
  <c r="V62" i="5"/>
  <c r="X62" i="5"/>
  <c r="Z62" i="5"/>
  <c r="A1" i="11"/>
  <c r="B15" i="11" s="1"/>
  <c r="BE6" i="11"/>
  <c r="CO6" i="11"/>
  <c r="C9" i="11"/>
  <c r="E9" i="11"/>
  <c r="G9" i="11"/>
  <c r="I9" i="11"/>
  <c r="K9" i="11"/>
  <c r="M9" i="11"/>
  <c r="O9" i="11"/>
  <c r="Q9" i="11"/>
  <c r="S9" i="11"/>
  <c r="U9" i="11"/>
  <c r="W9" i="11"/>
  <c r="Y9" i="11"/>
  <c r="AA9" i="11"/>
  <c r="AC9" i="11"/>
  <c r="AE9" i="11"/>
  <c r="AG9" i="11"/>
  <c r="AI9" i="11"/>
  <c r="AK9" i="11"/>
  <c r="AM9" i="11"/>
  <c r="AO9" i="11"/>
  <c r="AQ9" i="11"/>
  <c r="AS9" i="11"/>
  <c r="AU9" i="11"/>
  <c r="AW9" i="11"/>
  <c r="AY9" i="11"/>
  <c r="BA9" i="11"/>
  <c r="BC9" i="11"/>
  <c r="BG9" i="11"/>
  <c r="BI9" i="11"/>
  <c r="BK9" i="11"/>
  <c r="BM9" i="11"/>
  <c r="BO9" i="11"/>
  <c r="BQ9" i="11"/>
  <c r="BS9" i="11"/>
  <c r="BU9" i="11"/>
  <c r="BW9" i="11"/>
  <c r="BY9" i="11"/>
  <c r="CA9" i="11"/>
  <c r="CC9" i="11"/>
  <c r="CE9" i="11"/>
  <c r="CG9" i="11"/>
  <c r="CI9" i="11"/>
  <c r="CK9" i="11"/>
  <c r="CM9" i="11"/>
  <c r="CQ9" i="11"/>
  <c r="CS9" i="11"/>
  <c r="CU9" i="11"/>
  <c r="CW9" i="11"/>
  <c r="CY9" i="11"/>
  <c r="DA9" i="11"/>
  <c r="DC9" i="11"/>
  <c r="DE9" i="11"/>
  <c r="DG9" i="11"/>
  <c r="DI9" i="11"/>
  <c r="DK9" i="11"/>
  <c r="DM9" i="11"/>
  <c r="DO9" i="11"/>
  <c r="C10" i="11"/>
  <c r="E10" i="11"/>
  <c r="G10" i="11"/>
  <c r="I10" i="11"/>
  <c r="J10" i="11"/>
  <c r="J11" i="11" s="1"/>
  <c r="J12" i="11" s="1"/>
  <c r="K10" i="11"/>
  <c r="M10" i="11"/>
  <c r="N10" i="11"/>
  <c r="N11" i="11" s="1"/>
  <c r="N12" i="11" s="1"/>
  <c r="N13" i="11" s="1"/>
  <c r="O10" i="11"/>
  <c r="Q10" i="11"/>
  <c r="R10" i="11"/>
  <c r="R11" i="11" s="1"/>
  <c r="S10" i="11"/>
  <c r="U10" i="11"/>
  <c r="V10" i="11"/>
  <c r="V11" i="11" s="1"/>
  <c r="V12" i="11" s="1"/>
  <c r="V13" i="11" s="1"/>
  <c r="W10" i="11"/>
  <c r="Y10" i="11"/>
  <c r="Z10" i="11"/>
  <c r="Z11" i="11" s="1"/>
  <c r="AA10" i="11"/>
  <c r="AC10" i="11"/>
  <c r="AD10" i="11"/>
  <c r="AE10" i="11"/>
  <c r="AG10" i="11"/>
  <c r="AH10" i="11"/>
  <c r="AH11" i="11" s="1"/>
  <c r="AI10" i="11"/>
  <c r="AK10" i="11"/>
  <c r="AL10" i="11"/>
  <c r="AM10" i="11"/>
  <c r="AO10" i="11"/>
  <c r="AP10" i="11"/>
  <c r="AP11" i="11" s="1"/>
  <c r="AQ10" i="11"/>
  <c r="AS10" i="11"/>
  <c r="AT10" i="11"/>
  <c r="AT11" i="11" s="1"/>
  <c r="AT12" i="11" s="1"/>
  <c r="AT13" i="11" s="1"/>
  <c r="AU10" i="11"/>
  <c r="AW10" i="11"/>
  <c r="AX10" i="11"/>
  <c r="AX11" i="11" s="1"/>
  <c r="AY10" i="11"/>
  <c r="BA10" i="11"/>
  <c r="BB10" i="11"/>
  <c r="BB11" i="11" s="1"/>
  <c r="BB12" i="11" s="1"/>
  <c r="BB13" i="11" s="1"/>
  <c r="BB14" i="11" s="1"/>
  <c r="BB15" i="11" s="1"/>
  <c r="BB16" i="11" s="1"/>
  <c r="BB17" i="11" s="1"/>
  <c r="BC10" i="11"/>
  <c r="BF10" i="11"/>
  <c r="BG10" i="11"/>
  <c r="BI10" i="11"/>
  <c r="BJ10" i="11"/>
  <c r="BK10" i="11"/>
  <c r="BM10" i="11"/>
  <c r="BN10" i="11"/>
  <c r="BO10" i="11"/>
  <c r="BQ10" i="11"/>
  <c r="BR10" i="11"/>
  <c r="BS10" i="11"/>
  <c r="BU10" i="11"/>
  <c r="BW10" i="11"/>
  <c r="BY10" i="11"/>
  <c r="BZ10" i="11"/>
  <c r="CA10" i="11"/>
  <c r="CC10" i="11"/>
  <c r="CD10" i="11"/>
  <c r="CD11" i="11" s="1"/>
  <c r="CE10" i="11"/>
  <c r="CG10" i="11"/>
  <c r="CH10" i="11"/>
  <c r="CI10" i="11"/>
  <c r="CK10" i="11"/>
  <c r="CL10" i="11"/>
  <c r="CL11" i="11" s="1"/>
  <c r="CM10" i="11"/>
  <c r="CP10" i="11"/>
  <c r="CQ10" i="11"/>
  <c r="CS10" i="11"/>
  <c r="CT10" i="11"/>
  <c r="CU10" i="11"/>
  <c r="CW10" i="11"/>
  <c r="CX10" i="11"/>
  <c r="CY10" i="11"/>
  <c r="DA10" i="11"/>
  <c r="DB10" i="11"/>
  <c r="DC10" i="11"/>
  <c r="DE10" i="11"/>
  <c r="DF10" i="11"/>
  <c r="DG10" i="11"/>
  <c r="DI10" i="11"/>
  <c r="DJ10" i="11"/>
  <c r="DK10" i="11"/>
  <c r="DM10" i="11"/>
  <c r="DN10" i="11"/>
  <c r="DO10" i="11"/>
  <c r="C11" i="11"/>
  <c r="E11" i="11"/>
  <c r="G11" i="11"/>
  <c r="I11" i="11"/>
  <c r="K11" i="11"/>
  <c r="M11" i="11"/>
  <c r="O11" i="11"/>
  <c r="Q11" i="11"/>
  <c r="S11" i="11"/>
  <c r="U11" i="11"/>
  <c r="W11" i="11"/>
  <c r="Y11" i="11"/>
  <c r="AA11" i="11"/>
  <c r="AC11" i="11"/>
  <c r="AE11" i="11"/>
  <c r="AG11" i="11"/>
  <c r="AI11" i="11"/>
  <c r="AK11" i="11"/>
  <c r="AM11" i="11"/>
  <c r="AO11" i="11"/>
  <c r="AQ11" i="11"/>
  <c r="AS11" i="11"/>
  <c r="AU11" i="11"/>
  <c r="AW11" i="11"/>
  <c r="AY11" i="11"/>
  <c r="BA11" i="11"/>
  <c r="BC11" i="11"/>
  <c r="BF11" i="11"/>
  <c r="BG11" i="11"/>
  <c r="BI11" i="11"/>
  <c r="BJ11" i="11"/>
  <c r="BJ12" i="11" s="1"/>
  <c r="BJ13" i="11" s="1"/>
  <c r="BK11" i="11"/>
  <c r="BM11" i="11"/>
  <c r="BN11" i="11"/>
  <c r="BO11" i="11"/>
  <c r="BQ11" i="11"/>
  <c r="BR11" i="11"/>
  <c r="BR12" i="11" s="1"/>
  <c r="BS11" i="11"/>
  <c r="BU11" i="11"/>
  <c r="BW11" i="11"/>
  <c r="BY11" i="11"/>
  <c r="BZ11" i="11"/>
  <c r="CA11" i="11"/>
  <c r="CC11" i="11"/>
  <c r="CE11" i="11"/>
  <c r="CG11" i="11"/>
  <c r="CH11" i="11"/>
  <c r="CI11" i="11"/>
  <c r="CK11" i="11"/>
  <c r="CM11" i="11"/>
  <c r="CP11" i="11"/>
  <c r="CP12" i="11" s="1"/>
  <c r="CP13" i="11" s="1"/>
  <c r="CQ11" i="11"/>
  <c r="CS11" i="11"/>
  <c r="CT11" i="11"/>
  <c r="CT12" i="11" s="1"/>
  <c r="CU11" i="11"/>
  <c r="CW11" i="11"/>
  <c r="CX11" i="11"/>
  <c r="CX12" i="11" s="1"/>
  <c r="CX13" i="11" s="1"/>
  <c r="CY11" i="11"/>
  <c r="DA11" i="11"/>
  <c r="DB11" i="11"/>
  <c r="DB12" i="11" s="1"/>
  <c r="DB13" i="11" s="1"/>
  <c r="DC11" i="11"/>
  <c r="DE11" i="11"/>
  <c r="DF11" i="11"/>
  <c r="DG11" i="11"/>
  <c r="DI11" i="11"/>
  <c r="DJ11" i="11"/>
  <c r="DJ12" i="11" s="1"/>
  <c r="DK11" i="11"/>
  <c r="DM11" i="11"/>
  <c r="DN11" i="11"/>
  <c r="DO11" i="11"/>
  <c r="C12" i="11"/>
  <c r="E12" i="11"/>
  <c r="G12" i="11"/>
  <c r="I12" i="11"/>
  <c r="K12" i="11"/>
  <c r="M12" i="11"/>
  <c r="O12" i="11"/>
  <c r="Q12" i="11"/>
  <c r="R12" i="11"/>
  <c r="R13" i="11" s="1"/>
  <c r="S12" i="11"/>
  <c r="U12" i="11"/>
  <c r="W12" i="11"/>
  <c r="Y12" i="11"/>
  <c r="Z12" i="11"/>
  <c r="Z13" i="11" s="1"/>
  <c r="AA12" i="11"/>
  <c r="AC12" i="11"/>
  <c r="AE12" i="11"/>
  <c r="AG12" i="11"/>
  <c r="AH12" i="11"/>
  <c r="AH13" i="11" s="1"/>
  <c r="AI12" i="11"/>
  <c r="AK12" i="11"/>
  <c r="AM12" i="11"/>
  <c r="AO12" i="11"/>
  <c r="AP12" i="11"/>
  <c r="AP13" i="11" s="1"/>
  <c r="AQ12" i="11"/>
  <c r="AS12" i="11"/>
  <c r="AU12" i="11"/>
  <c r="AW12" i="11"/>
  <c r="AX12" i="11"/>
  <c r="AX13" i="11" s="1"/>
  <c r="AY12" i="11"/>
  <c r="BA12" i="11"/>
  <c r="BC12" i="11"/>
  <c r="BF12" i="11"/>
  <c r="BG12" i="11"/>
  <c r="BI12" i="11"/>
  <c r="BK12" i="11"/>
  <c r="BM12" i="11"/>
  <c r="BN12" i="11"/>
  <c r="BO12" i="11"/>
  <c r="BQ12" i="11"/>
  <c r="BS12" i="11"/>
  <c r="BU12" i="11"/>
  <c r="BW12" i="11"/>
  <c r="BY12" i="11"/>
  <c r="BZ12" i="11"/>
  <c r="BZ13" i="11" s="1"/>
  <c r="CA12" i="11"/>
  <c r="CC12" i="11"/>
  <c r="CD12" i="11"/>
  <c r="CE12" i="11"/>
  <c r="CG12" i="11"/>
  <c r="CH12" i="11"/>
  <c r="CH13" i="11" s="1"/>
  <c r="CI12" i="11"/>
  <c r="CK12" i="11"/>
  <c r="CL12" i="11"/>
  <c r="CM12" i="11"/>
  <c r="CQ12" i="11"/>
  <c r="CS12" i="11"/>
  <c r="CU12" i="11"/>
  <c r="CW12" i="11"/>
  <c r="CY12" i="11"/>
  <c r="DA12" i="11"/>
  <c r="DC12" i="11"/>
  <c r="DE12" i="11"/>
  <c r="DG12" i="11"/>
  <c r="DI12" i="11"/>
  <c r="DK12" i="11"/>
  <c r="DM12" i="11"/>
  <c r="DO12" i="11"/>
  <c r="C13" i="11"/>
  <c r="E13" i="11"/>
  <c r="G13" i="11"/>
  <c r="I13" i="11"/>
  <c r="K13" i="11"/>
  <c r="M13" i="11"/>
  <c r="O13" i="11"/>
  <c r="Q13" i="11"/>
  <c r="S13" i="11"/>
  <c r="U13" i="11"/>
  <c r="W13" i="11"/>
  <c r="Y13" i="11"/>
  <c r="AA13" i="11"/>
  <c r="AC13" i="11"/>
  <c r="AE13" i="11"/>
  <c r="AG13" i="11"/>
  <c r="AI13" i="11"/>
  <c r="AK13" i="11"/>
  <c r="AM13" i="11"/>
  <c r="AO13" i="11"/>
  <c r="AQ13" i="11"/>
  <c r="AS13" i="11"/>
  <c r="AU13" i="11"/>
  <c r="AW13" i="11"/>
  <c r="AY13" i="11"/>
  <c r="BA13" i="11"/>
  <c r="BC13" i="11"/>
  <c r="BF13" i="11"/>
  <c r="BF14" i="11" s="1"/>
  <c r="BG13" i="11"/>
  <c r="BI13" i="11"/>
  <c r="BK13" i="11"/>
  <c r="BM13" i="11"/>
  <c r="BN13" i="11"/>
  <c r="BN14" i="11" s="1"/>
  <c r="BN15" i="11" s="1"/>
  <c r="BN16" i="11" s="1"/>
  <c r="BO13" i="11"/>
  <c r="BQ13" i="11"/>
  <c r="BR13" i="11"/>
  <c r="BS13" i="11"/>
  <c r="BU13" i="11"/>
  <c r="BW13" i="11"/>
  <c r="BY13" i="11"/>
  <c r="CA13" i="11"/>
  <c r="CC13" i="11"/>
  <c r="CE13" i="11"/>
  <c r="CG13" i="11"/>
  <c r="CI13" i="11"/>
  <c r="CK13" i="11"/>
  <c r="CM13" i="11"/>
  <c r="CQ13" i="11"/>
  <c r="CS13" i="11"/>
  <c r="CT13" i="11"/>
  <c r="CT14" i="11" s="1"/>
  <c r="CU13" i="11"/>
  <c r="CW13" i="11"/>
  <c r="CY13" i="11"/>
  <c r="DA13" i="11"/>
  <c r="DC13" i="11"/>
  <c r="DE13" i="11"/>
  <c r="DG13" i="11"/>
  <c r="DI13" i="11"/>
  <c r="DJ13" i="11"/>
  <c r="DK13" i="11"/>
  <c r="DM13" i="11"/>
  <c r="DO13" i="11"/>
  <c r="C14" i="11"/>
  <c r="E14" i="11"/>
  <c r="G14" i="11"/>
  <c r="I14" i="11"/>
  <c r="K14" i="11"/>
  <c r="M14" i="11"/>
  <c r="N14" i="11"/>
  <c r="O14" i="11"/>
  <c r="Q14" i="11"/>
  <c r="R14" i="11"/>
  <c r="R15" i="11" s="1"/>
  <c r="R16" i="11" s="1"/>
  <c r="S14" i="11"/>
  <c r="U14" i="11"/>
  <c r="V14" i="11"/>
  <c r="V15" i="11" s="1"/>
  <c r="W14" i="11"/>
  <c r="Y14" i="11"/>
  <c r="Z14" i="11"/>
  <c r="AA14" i="11"/>
  <c r="AC14" i="11"/>
  <c r="AE14" i="11"/>
  <c r="AG14" i="11"/>
  <c r="AH14" i="11"/>
  <c r="AH15" i="11" s="1"/>
  <c r="AH16" i="11" s="1"/>
  <c r="AI14" i="11"/>
  <c r="AK14" i="11"/>
  <c r="AM14" i="11"/>
  <c r="AO14" i="11"/>
  <c r="AQ14" i="11"/>
  <c r="AS14" i="11"/>
  <c r="AT14" i="11"/>
  <c r="AT15" i="11" s="1"/>
  <c r="AT16" i="11" s="1"/>
  <c r="AU14" i="11"/>
  <c r="AW14" i="11"/>
  <c r="AX14" i="11"/>
  <c r="AY14" i="11"/>
  <c r="BA14" i="11"/>
  <c r="BC14" i="11"/>
  <c r="BG14" i="11"/>
  <c r="BI14" i="11"/>
  <c r="BK14" i="11"/>
  <c r="BM14" i="11"/>
  <c r="BO14" i="11"/>
  <c r="BQ14" i="11"/>
  <c r="BS14" i="11"/>
  <c r="BU14" i="11"/>
  <c r="BW14" i="11"/>
  <c r="BY14" i="11"/>
  <c r="BZ14" i="11"/>
  <c r="CA14" i="11"/>
  <c r="CC14" i="11"/>
  <c r="CE14" i="11"/>
  <c r="CG14" i="11"/>
  <c r="CH14" i="11"/>
  <c r="CH15" i="11" s="1"/>
  <c r="CJ15" i="11" s="1"/>
  <c r="CI14" i="11"/>
  <c r="CK14" i="11"/>
  <c r="CM14" i="11"/>
  <c r="CP14" i="11"/>
  <c r="CQ14" i="11"/>
  <c r="CS14" i="11"/>
  <c r="CU14" i="11"/>
  <c r="CW14" i="11"/>
  <c r="CX14" i="11"/>
  <c r="CY14" i="11"/>
  <c r="DA14" i="11"/>
  <c r="DC14" i="11"/>
  <c r="DE14" i="11"/>
  <c r="DG14" i="11"/>
  <c r="DI14" i="11"/>
  <c r="DK14" i="11"/>
  <c r="DM14" i="11"/>
  <c r="DO14" i="11"/>
  <c r="C15" i="11"/>
  <c r="D15" i="11" s="1"/>
  <c r="E15" i="11"/>
  <c r="G15" i="11"/>
  <c r="H15" i="11"/>
  <c r="I15" i="11"/>
  <c r="K15" i="11"/>
  <c r="M15" i="11"/>
  <c r="N15" i="11"/>
  <c r="N16" i="11" s="1"/>
  <c r="O15" i="11"/>
  <c r="P15" i="11" s="1"/>
  <c r="Q15" i="11"/>
  <c r="S15" i="11"/>
  <c r="T15" i="11" s="1"/>
  <c r="U15" i="11"/>
  <c r="W15" i="11"/>
  <c r="X15" i="11" s="1"/>
  <c r="Y15" i="11"/>
  <c r="AA15" i="11"/>
  <c r="AC15" i="11"/>
  <c r="AE15" i="11"/>
  <c r="AG15" i="11"/>
  <c r="AI15" i="11"/>
  <c r="AK15" i="11"/>
  <c r="AM15" i="11"/>
  <c r="AO15" i="11"/>
  <c r="AQ15" i="11"/>
  <c r="AS15" i="11"/>
  <c r="AU15" i="11"/>
  <c r="AW15" i="11"/>
  <c r="AY15" i="11"/>
  <c r="BA15" i="11"/>
  <c r="BC15" i="11"/>
  <c r="BD15" i="11" s="1"/>
  <c r="BF15" i="11"/>
  <c r="BH15" i="11" s="1"/>
  <c r="BG15" i="11"/>
  <c r="BI15" i="11"/>
  <c r="BK15" i="11"/>
  <c r="BM15" i="11"/>
  <c r="BO15" i="11"/>
  <c r="BQ15" i="11"/>
  <c r="BS15" i="11"/>
  <c r="BU15" i="11"/>
  <c r="BW15" i="11"/>
  <c r="BX15" i="11" s="1"/>
  <c r="BY15" i="11"/>
  <c r="CA15" i="11"/>
  <c r="CC15" i="11"/>
  <c r="CE15" i="11"/>
  <c r="CG15" i="11"/>
  <c r="CI15" i="11"/>
  <c r="CK15" i="11"/>
  <c r="CM15" i="11"/>
  <c r="CP15" i="11"/>
  <c r="CP16" i="11" s="1"/>
  <c r="CQ15" i="11"/>
  <c r="CS15" i="11"/>
  <c r="CU15" i="11"/>
  <c r="CW15" i="11"/>
  <c r="CX15" i="11"/>
  <c r="CX16" i="11" s="1"/>
  <c r="CX17" i="11" s="1"/>
  <c r="CY15" i="11"/>
  <c r="DA15" i="11"/>
  <c r="DC15" i="11"/>
  <c r="DE15" i="11"/>
  <c r="DG15" i="11"/>
  <c r="DI15" i="11"/>
  <c r="DK15" i="11"/>
  <c r="DM15" i="11"/>
  <c r="DO15" i="11"/>
  <c r="B16" i="11"/>
  <c r="C16" i="11"/>
  <c r="D16" i="11" s="1"/>
  <c r="E16" i="11"/>
  <c r="G16" i="11"/>
  <c r="I16" i="11"/>
  <c r="K16" i="11"/>
  <c r="M16" i="11"/>
  <c r="O16" i="11"/>
  <c r="Q16" i="11"/>
  <c r="S16" i="11"/>
  <c r="U16" i="11"/>
  <c r="V16" i="11"/>
  <c r="W16" i="11"/>
  <c r="Y16" i="11"/>
  <c r="AA16" i="11"/>
  <c r="AC16" i="11"/>
  <c r="AE16" i="11"/>
  <c r="AG16" i="11"/>
  <c r="AI16" i="11"/>
  <c r="AJ16" i="11" s="1"/>
  <c r="AK16" i="11"/>
  <c r="AM16" i="11"/>
  <c r="AO16" i="11"/>
  <c r="AQ16" i="11"/>
  <c r="AS16" i="11"/>
  <c r="AU16" i="11"/>
  <c r="AW16" i="11"/>
  <c r="AY16" i="11"/>
  <c r="BA16" i="11"/>
  <c r="BC16" i="11"/>
  <c r="BD16" i="11" s="1"/>
  <c r="BF16" i="11"/>
  <c r="BG16" i="11"/>
  <c r="BI16" i="11"/>
  <c r="BK16" i="11"/>
  <c r="BM16" i="11"/>
  <c r="BO16" i="11"/>
  <c r="BQ16" i="11"/>
  <c r="BS16" i="11"/>
  <c r="BU16" i="11"/>
  <c r="BW16" i="11"/>
  <c r="BY16" i="11"/>
  <c r="CA16" i="11"/>
  <c r="CC16" i="11"/>
  <c r="CE16" i="11"/>
  <c r="CG16" i="11"/>
  <c r="CH16" i="11"/>
  <c r="CI16" i="11"/>
  <c r="CK16" i="11"/>
  <c r="CM16" i="11"/>
  <c r="CQ16" i="11"/>
  <c r="CS16" i="11"/>
  <c r="CU16" i="11"/>
  <c r="CW16" i="11"/>
  <c r="CY16" i="11"/>
  <c r="DA16" i="11"/>
  <c r="DC16" i="11"/>
  <c r="DE16" i="11"/>
  <c r="DG16" i="11"/>
  <c r="DI16" i="11"/>
  <c r="DK16" i="11"/>
  <c r="DM16" i="11"/>
  <c r="DO16" i="11"/>
  <c r="C17" i="11"/>
  <c r="E17" i="11"/>
  <c r="G17" i="11"/>
  <c r="I17" i="11"/>
  <c r="K17" i="11"/>
  <c r="M17" i="11"/>
  <c r="O17" i="11"/>
  <c r="Q17" i="11"/>
  <c r="R17" i="11"/>
  <c r="S17" i="11"/>
  <c r="U17" i="11"/>
  <c r="W17" i="11"/>
  <c r="Y17" i="11"/>
  <c r="AA17" i="11"/>
  <c r="AC17" i="11"/>
  <c r="AE17" i="11"/>
  <c r="AG17" i="11"/>
  <c r="AH17" i="11"/>
  <c r="AI17" i="11"/>
  <c r="AK17" i="11"/>
  <c r="AM17" i="11"/>
  <c r="AO17" i="11"/>
  <c r="AQ17" i="11"/>
  <c r="AS17" i="11"/>
  <c r="AU17" i="11"/>
  <c r="AW17" i="11"/>
  <c r="AY17" i="11"/>
  <c r="BA17" i="11"/>
  <c r="BC17" i="11"/>
  <c r="BG17" i="11"/>
  <c r="BI17" i="11"/>
  <c r="BK17" i="11"/>
  <c r="BM17" i="11"/>
  <c r="BO17" i="11"/>
  <c r="BQ17" i="11"/>
  <c r="BS17" i="11"/>
  <c r="BU17" i="11"/>
  <c r="BW17" i="11"/>
  <c r="BY17" i="11"/>
  <c r="CA17" i="11"/>
  <c r="CC17" i="11"/>
  <c r="CE17" i="11"/>
  <c r="CG17" i="11"/>
  <c r="CH17" i="11"/>
  <c r="CI17" i="11"/>
  <c r="CK17" i="11"/>
  <c r="CM17" i="11"/>
  <c r="CQ17" i="11"/>
  <c r="CS17" i="11"/>
  <c r="CU17" i="11"/>
  <c r="CW17" i="11"/>
  <c r="CY17" i="11"/>
  <c r="DA17" i="11"/>
  <c r="DC17" i="11"/>
  <c r="DE17" i="11"/>
  <c r="DG17" i="11"/>
  <c r="DI17" i="11"/>
  <c r="DK17" i="11"/>
  <c r="DM17" i="11"/>
  <c r="DO17" i="11"/>
  <c r="B18" i="11"/>
  <c r="D18" i="11" s="1"/>
  <c r="C18" i="11"/>
  <c r="E18" i="11"/>
  <c r="G18" i="11"/>
  <c r="H18" i="11" s="1"/>
  <c r="I18" i="11"/>
  <c r="L18" i="11" s="1"/>
  <c r="K18" i="11"/>
  <c r="M18" i="11"/>
  <c r="O18" i="11"/>
  <c r="Q18" i="11"/>
  <c r="S18" i="11"/>
  <c r="T18" i="11"/>
  <c r="U18" i="11"/>
  <c r="W18" i="11"/>
  <c r="X18" i="11" s="1"/>
  <c r="Y18" i="11"/>
  <c r="AA18" i="11"/>
  <c r="AC18" i="11"/>
  <c r="AE18" i="11"/>
  <c r="AF18" i="11"/>
  <c r="AG18" i="11"/>
  <c r="AI18" i="11"/>
  <c r="AJ18" i="11"/>
  <c r="AK18" i="11"/>
  <c r="AM18" i="11"/>
  <c r="AN18" i="11"/>
  <c r="AO18" i="11"/>
  <c r="AQ18" i="11"/>
  <c r="AR18" i="11" s="1"/>
  <c r="AS18" i="11"/>
  <c r="AU18" i="11"/>
  <c r="AV18" i="11" s="1"/>
  <c r="AW18" i="11"/>
  <c r="AY18" i="11"/>
  <c r="AZ18" i="11" s="1"/>
  <c r="BA18" i="11"/>
  <c r="BC18" i="11"/>
  <c r="BG18" i="11"/>
  <c r="BH18" i="11"/>
  <c r="BI18" i="11"/>
  <c r="BK18" i="11"/>
  <c r="BL18" i="11"/>
  <c r="BM18" i="11"/>
  <c r="BO18" i="11"/>
  <c r="BP18" i="11" s="1"/>
  <c r="BQ18" i="11"/>
  <c r="BS18" i="11"/>
  <c r="BT18" i="11"/>
  <c r="BU18" i="11"/>
  <c r="BW18" i="11"/>
  <c r="BX18" i="11"/>
  <c r="BY18" i="11"/>
  <c r="CA18" i="11"/>
  <c r="CC18" i="11"/>
  <c r="CE18" i="11"/>
  <c r="CF18" i="11" s="1"/>
  <c r="CG18" i="11"/>
  <c r="CI18" i="11"/>
  <c r="CJ18" i="11" s="1"/>
  <c r="CK18" i="11"/>
  <c r="CM18" i="11"/>
  <c r="CN18" i="11"/>
  <c r="CQ18" i="11"/>
  <c r="CR18" i="11" s="1"/>
  <c r="CS18" i="11"/>
  <c r="CU18" i="11"/>
  <c r="CV18" i="11" s="1"/>
  <c r="CW18" i="11"/>
  <c r="CY18" i="11"/>
  <c r="CZ18" i="11"/>
  <c r="DA18" i="11"/>
  <c r="DD18" i="11" s="1"/>
  <c r="DC18" i="11"/>
  <c r="DE18" i="11"/>
  <c r="DG18" i="11"/>
  <c r="DI18" i="11"/>
  <c r="DK18" i="11"/>
  <c r="DL18" i="11"/>
  <c r="DM18" i="11"/>
  <c r="DP18" i="11" s="1"/>
  <c r="DO18" i="11"/>
  <c r="B19" i="11"/>
  <c r="D19" i="11" s="1"/>
  <c r="C19" i="11"/>
  <c r="E19" i="11"/>
  <c r="G19" i="11"/>
  <c r="H19" i="11"/>
  <c r="I19" i="11"/>
  <c r="J19" i="11"/>
  <c r="K19" i="11"/>
  <c r="M19" i="11"/>
  <c r="N19" i="11"/>
  <c r="O19" i="11"/>
  <c r="P19" i="11"/>
  <c r="Q19" i="11"/>
  <c r="R19" i="11"/>
  <c r="S19" i="11"/>
  <c r="U19" i="11"/>
  <c r="V19" i="11"/>
  <c r="W19" i="11"/>
  <c r="Y19" i="11"/>
  <c r="Z19" i="11"/>
  <c r="Z20" i="11" s="1"/>
  <c r="AA19" i="11"/>
  <c r="AC19" i="11"/>
  <c r="AD19" i="11"/>
  <c r="AE19" i="11"/>
  <c r="AF19" i="11"/>
  <c r="AG19" i="11"/>
  <c r="AH19" i="11"/>
  <c r="AI19" i="11"/>
  <c r="AJ19" i="11" s="1"/>
  <c r="AK19" i="11"/>
  <c r="AL19" i="11"/>
  <c r="AM19" i="11"/>
  <c r="AO19" i="11"/>
  <c r="AP19" i="11"/>
  <c r="AQ19" i="11"/>
  <c r="AS19" i="11"/>
  <c r="AT19" i="11"/>
  <c r="AU19" i="11"/>
  <c r="AV19" i="11"/>
  <c r="AW19" i="11"/>
  <c r="AX19" i="11"/>
  <c r="AY19" i="11"/>
  <c r="BA19" i="11"/>
  <c r="BB19" i="11"/>
  <c r="BC19" i="11"/>
  <c r="BF19" i="11"/>
  <c r="BG19" i="11"/>
  <c r="BI19" i="11"/>
  <c r="BJ19" i="11"/>
  <c r="BJ20" i="11" s="1"/>
  <c r="BK19" i="11"/>
  <c r="BM19" i="11"/>
  <c r="BN19" i="11"/>
  <c r="BO19" i="11"/>
  <c r="BQ19" i="11"/>
  <c r="BR19" i="11"/>
  <c r="BS19" i="11"/>
  <c r="BT19" i="11" s="1"/>
  <c r="BU19" i="11"/>
  <c r="BW19" i="11"/>
  <c r="BY19" i="11"/>
  <c r="BZ19" i="11"/>
  <c r="CA19" i="11"/>
  <c r="CC19" i="11"/>
  <c r="CD19" i="11"/>
  <c r="CE19" i="11"/>
  <c r="CG19" i="11"/>
  <c r="CH19" i="11"/>
  <c r="CI19" i="11"/>
  <c r="CJ19" i="11" s="1"/>
  <c r="CK19" i="11"/>
  <c r="CL19" i="11"/>
  <c r="CM19" i="11"/>
  <c r="CN19" i="11" s="1"/>
  <c r="CP19" i="11"/>
  <c r="CP20" i="11" s="1"/>
  <c r="CQ19" i="11"/>
  <c r="CR19" i="11"/>
  <c r="CS19" i="11"/>
  <c r="CV19" i="11" s="1"/>
  <c r="CT19" i="11"/>
  <c r="CU19" i="11"/>
  <c r="CW19" i="11"/>
  <c r="CX19" i="11"/>
  <c r="CY19" i="11"/>
  <c r="CZ19" i="11"/>
  <c r="DA19" i="11"/>
  <c r="DD19" i="11" s="1"/>
  <c r="DB19" i="11"/>
  <c r="DC19" i="11"/>
  <c r="DE19" i="11"/>
  <c r="DF19" i="11"/>
  <c r="DF20" i="11" s="1"/>
  <c r="DG19" i="11"/>
  <c r="DH19" i="11"/>
  <c r="DI19" i="11"/>
  <c r="DL19" i="11" s="1"/>
  <c r="DJ19" i="11"/>
  <c r="DK19" i="11"/>
  <c r="DM19" i="11"/>
  <c r="DN19" i="11"/>
  <c r="DO19" i="11"/>
  <c r="DP19" i="11"/>
  <c r="B20" i="11"/>
  <c r="D20" i="11" s="1"/>
  <c r="C20" i="11"/>
  <c r="E20" i="11"/>
  <c r="G20" i="11"/>
  <c r="H20" i="11"/>
  <c r="I20" i="11"/>
  <c r="J20" i="11"/>
  <c r="K20" i="11"/>
  <c r="L20" i="11" s="1"/>
  <c r="M20" i="11"/>
  <c r="N20" i="11"/>
  <c r="O20" i="11"/>
  <c r="Q20" i="11"/>
  <c r="R20" i="11"/>
  <c r="R21" i="11" s="1"/>
  <c r="S20" i="11"/>
  <c r="U20" i="11"/>
  <c r="V20" i="11"/>
  <c r="W20" i="11"/>
  <c r="Y20" i="11"/>
  <c r="AA20" i="11"/>
  <c r="AC20" i="11"/>
  <c r="AD20" i="11"/>
  <c r="AD21" i="11" s="1"/>
  <c r="AE20" i="11"/>
  <c r="AG20" i="11"/>
  <c r="AH20" i="11"/>
  <c r="AH21" i="11" s="1"/>
  <c r="AI20" i="11"/>
  <c r="AJ20" i="11" s="1"/>
  <c r="AK20" i="11"/>
  <c r="AL20" i="11"/>
  <c r="AL21" i="11" s="1"/>
  <c r="AL22" i="11" s="1"/>
  <c r="AL23" i="11" s="1"/>
  <c r="AM20" i="11"/>
  <c r="AN20" i="11"/>
  <c r="AO20" i="11"/>
  <c r="AP20" i="11"/>
  <c r="AP21" i="11" s="1"/>
  <c r="AQ20" i="11"/>
  <c r="AS20" i="11"/>
  <c r="AT20" i="11"/>
  <c r="AT21" i="11" s="1"/>
  <c r="AT22" i="11" s="1"/>
  <c r="AT23" i="11" s="1"/>
  <c r="AU20" i="11"/>
  <c r="AV20" i="11"/>
  <c r="AW20" i="11"/>
  <c r="AX20" i="11"/>
  <c r="AX21" i="11" s="1"/>
  <c r="AY20" i="11"/>
  <c r="BA20" i="11"/>
  <c r="BB20" i="11"/>
  <c r="BC20" i="11"/>
  <c r="BG20" i="11"/>
  <c r="BI20" i="11"/>
  <c r="BK20" i="11"/>
  <c r="BM20" i="11"/>
  <c r="BO20" i="11"/>
  <c r="BQ20" i="11"/>
  <c r="BR20" i="11"/>
  <c r="BS20" i="11"/>
  <c r="BU20" i="11"/>
  <c r="BX20" i="11" s="1"/>
  <c r="BW20" i="11"/>
  <c r="BY20" i="11"/>
  <c r="BZ20" i="11"/>
  <c r="BZ21" i="11" s="1"/>
  <c r="BZ22" i="11" s="1"/>
  <c r="CA20" i="11"/>
  <c r="CC20" i="11"/>
  <c r="CD20" i="11"/>
  <c r="CE20" i="11"/>
  <c r="CG20" i="11"/>
  <c r="CH20" i="11"/>
  <c r="CH21" i="11" s="1"/>
  <c r="CI20" i="11"/>
  <c r="CK20" i="11"/>
  <c r="CL20" i="11"/>
  <c r="CM20" i="11"/>
  <c r="CN20" i="11"/>
  <c r="CQ20" i="11"/>
  <c r="CR20" i="11" s="1"/>
  <c r="CS20" i="11"/>
  <c r="CT20" i="11"/>
  <c r="CT21" i="11" s="1"/>
  <c r="CU20" i="11"/>
  <c r="CW20" i="11"/>
  <c r="CX20" i="11"/>
  <c r="CY20" i="11"/>
  <c r="DA20" i="11"/>
  <c r="DB20" i="11"/>
  <c r="DC20" i="11"/>
  <c r="DE20" i="11"/>
  <c r="DG20" i="11"/>
  <c r="DH20" i="11" s="1"/>
  <c r="DI20" i="11"/>
  <c r="DJ20" i="11"/>
  <c r="DJ21" i="11" s="1"/>
  <c r="DK20" i="11"/>
  <c r="DM20" i="11"/>
  <c r="DN20" i="11"/>
  <c r="DO20" i="11"/>
  <c r="C21" i="11"/>
  <c r="E21" i="11"/>
  <c r="G21" i="11"/>
  <c r="I21" i="11"/>
  <c r="J21" i="11"/>
  <c r="J22" i="11" s="1"/>
  <c r="K21" i="11"/>
  <c r="M21" i="11"/>
  <c r="O21" i="11"/>
  <c r="Q21" i="11"/>
  <c r="S21" i="11"/>
  <c r="U21" i="11"/>
  <c r="W21" i="11"/>
  <c r="Y21" i="11"/>
  <c r="Z21" i="11"/>
  <c r="Z22" i="11" s="1"/>
  <c r="Z23" i="11" s="1"/>
  <c r="AA21" i="11"/>
  <c r="AC21" i="11"/>
  <c r="AE21" i="11"/>
  <c r="AG21" i="11"/>
  <c r="AI21" i="11"/>
  <c r="AK21" i="11"/>
  <c r="AM21" i="11"/>
  <c r="AO21" i="11"/>
  <c r="AQ21" i="11"/>
  <c r="AS21" i="11"/>
  <c r="AU21" i="11"/>
  <c r="AW21" i="11"/>
  <c r="AY21" i="11"/>
  <c r="BA21" i="11"/>
  <c r="BC21" i="11"/>
  <c r="BG21" i="11"/>
  <c r="BI21" i="11"/>
  <c r="BK21" i="11"/>
  <c r="BM21" i="11"/>
  <c r="BO21" i="11"/>
  <c r="BQ21" i="11"/>
  <c r="BS21" i="11"/>
  <c r="BU21" i="11"/>
  <c r="BW21" i="11"/>
  <c r="BY21" i="11"/>
  <c r="CA21" i="11"/>
  <c r="CC21" i="11"/>
  <c r="CE21" i="11"/>
  <c r="CG21" i="11"/>
  <c r="CI21" i="11"/>
  <c r="CK21" i="11"/>
  <c r="CL21" i="11"/>
  <c r="CM21" i="11"/>
  <c r="CP21" i="11"/>
  <c r="CQ21" i="11"/>
  <c r="CS21" i="11"/>
  <c r="CU21" i="11"/>
  <c r="CW21" i="11"/>
  <c r="CX21" i="11"/>
  <c r="CY21" i="11"/>
  <c r="DA21" i="11"/>
  <c r="DB21" i="11"/>
  <c r="DC21" i="11"/>
  <c r="DE21" i="11"/>
  <c r="DF21" i="11"/>
  <c r="DG21" i="11"/>
  <c r="DI21" i="11"/>
  <c r="DK21" i="11"/>
  <c r="DM21" i="11"/>
  <c r="DO21" i="11"/>
  <c r="B22" i="11"/>
  <c r="D22" i="11" s="1"/>
  <c r="C22" i="11"/>
  <c r="E22" i="11"/>
  <c r="G22" i="11"/>
  <c r="H22" i="11" s="1"/>
  <c r="I22" i="11"/>
  <c r="K22" i="11"/>
  <c r="L22" i="11" s="1"/>
  <c r="M22" i="11"/>
  <c r="O22" i="11"/>
  <c r="Q22" i="11"/>
  <c r="R22" i="11"/>
  <c r="S22" i="11"/>
  <c r="U22" i="11"/>
  <c r="W22" i="11"/>
  <c r="Y22" i="11"/>
  <c r="AA22" i="11"/>
  <c r="AC22" i="11"/>
  <c r="AE22" i="11"/>
  <c r="AG22" i="11"/>
  <c r="AH22" i="11"/>
  <c r="AH23" i="11" s="1"/>
  <c r="AH24" i="11" s="1"/>
  <c r="AI22" i="11"/>
  <c r="AK22" i="11"/>
  <c r="AM22" i="11"/>
  <c r="AN22" i="11" s="1"/>
  <c r="AO22" i="11"/>
  <c r="AP22" i="11"/>
  <c r="AP23" i="11" s="1"/>
  <c r="AP24" i="11" s="1"/>
  <c r="AQ22" i="11"/>
  <c r="AR22" i="11" s="1"/>
  <c r="AS22" i="11"/>
  <c r="AU22" i="11"/>
  <c r="AW22" i="11"/>
  <c r="AY22" i="11"/>
  <c r="BA22" i="11"/>
  <c r="BC22" i="11"/>
  <c r="BG22" i="11"/>
  <c r="BI22" i="11"/>
  <c r="BK22" i="11"/>
  <c r="BM22" i="11"/>
  <c r="BO22" i="11"/>
  <c r="BQ22" i="11"/>
  <c r="BS22" i="11"/>
  <c r="BU22" i="11"/>
  <c r="BX22" i="11" s="1"/>
  <c r="BW22" i="11"/>
  <c r="BY22" i="11"/>
  <c r="CA22" i="11"/>
  <c r="CC22" i="11"/>
  <c r="CE22" i="11"/>
  <c r="CG22" i="11"/>
  <c r="CI22" i="11"/>
  <c r="CK22" i="11"/>
  <c r="CM22" i="11"/>
  <c r="CQ22" i="11"/>
  <c r="CS22" i="11"/>
  <c r="CT22" i="11"/>
  <c r="CU22" i="11"/>
  <c r="CW22" i="11"/>
  <c r="CY22" i="11"/>
  <c r="DA22" i="11"/>
  <c r="DB22" i="11"/>
  <c r="DC22" i="11"/>
  <c r="DE22" i="11"/>
  <c r="DF22" i="11"/>
  <c r="DG22" i="11"/>
  <c r="DI22" i="11"/>
  <c r="DJ22" i="11"/>
  <c r="DJ23" i="11" s="1"/>
  <c r="DJ24" i="11" s="1"/>
  <c r="DJ25" i="11" s="1"/>
  <c r="DJ26" i="11" s="1"/>
  <c r="DK22" i="11"/>
  <c r="DM22" i="11"/>
  <c r="DO22" i="11"/>
  <c r="B23" i="11"/>
  <c r="C23" i="11"/>
  <c r="D23" i="11" s="1"/>
  <c r="E23" i="11"/>
  <c r="G23" i="11"/>
  <c r="H23" i="11" s="1"/>
  <c r="I23" i="11"/>
  <c r="J23" i="11"/>
  <c r="K23" i="11"/>
  <c r="L23" i="11"/>
  <c r="M23" i="11"/>
  <c r="O23" i="11"/>
  <c r="Q23" i="11"/>
  <c r="R23" i="11"/>
  <c r="R24" i="11" s="1"/>
  <c r="S23" i="11"/>
  <c r="U23" i="11"/>
  <c r="W23" i="11"/>
  <c r="Y23" i="11"/>
  <c r="AA23" i="11"/>
  <c r="AC23" i="11"/>
  <c r="AE23" i="11"/>
  <c r="AG23" i="11"/>
  <c r="AI23" i="11"/>
  <c r="AK23" i="11"/>
  <c r="AM23" i="11"/>
  <c r="AO23" i="11"/>
  <c r="AQ23" i="11"/>
  <c r="AS23" i="11"/>
  <c r="AU23" i="11"/>
  <c r="AW23" i="11"/>
  <c r="AY23" i="11"/>
  <c r="BA23" i="11"/>
  <c r="BC23" i="11"/>
  <c r="BG23" i="11"/>
  <c r="BI23" i="11"/>
  <c r="BK23" i="11"/>
  <c r="BM23" i="11"/>
  <c r="BO23" i="11"/>
  <c r="BQ23" i="11"/>
  <c r="BS23" i="11"/>
  <c r="BU23" i="11"/>
  <c r="BW23" i="11"/>
  <c r="BY23" i="11"/>
  <c r="BZ23" i="11"/>
  <c r="CA23" i="11"/>
  <c r="CC23" i="11"/>
  <c r="CE23" i="11"/>
  <c r="CG23" i="11"/>
  <c r="CI23" i="11"/>
  <c r="CK23" i="11"/>
  <c r="CM23" i="11"/>
  <c r="CQ23" i="11"/>
  <c r="CS23" i="11"/>
  <c r="CT23" i="11"/>
  <c r="CT24" i="11" s="1"/>
  <c r="CT25" i="11" s="1"/>
  <c r="CU23" i="11"/>
  <c r="CV23" i="11" s="1"/>
  <c r="CW23" i="11"/>
  <c r="CY23" i="11"/>
  <c r="DA23" i="11"/>
  <c r="DB23" i="11"/>
  <c r="DB24" i="11" s="1"/>
  <c r="DC23" i="11"/>
  <c r="DE23" i="11"/>
  <c r="DG23" i="11"/>
  <c r="DI23" i="11"/>
  <c r="DK23" i="11"/>
  <c r="DM23" i="11"/>
  <c r="DO23" i="11"/>
  <c r="C24" i="11"/>
  <c r="E24" i="11"/>
  <c r="G24" i="11"/>
  <c r="I24" i="11"/>
  <c r="J24" i="11"/>
  <c r="K24" i="11"/>
  <c r="M24" i="11"/>
  <c r="O24" i="11"/>
  <c r="Q24" i="11"/>
  <c r="S24" i="11"/>
  <c r="U24" i="11"/>
  <c r="W24" i="11"/>
  <c r="Y24" i="11"/>
  <c r="Z24" i="11"/>
  <c r="AA24" i="11"/>
  <c r="AC24" i="11"/>
  <c r="AE24" i="11"/>
  <c r="AG24" i="11"/>
  <c r="AI24" i="11"/>
  <c r="AK24" i="11"/>
  <c r="AL24" i="11"/>
  <c r="AL25" i="11" s="1"/>
  <c r="AL26" i="11" s="1"/>
  <c r="AM24" i="11"/>
  <c r="AO24" i="11"/>
  <c r="AQ24" i="11"/>
  <c r="AS24" i="11"/>
  <c r="AT24" i="11"/>
  <c r="AT25" i="11" s="1"/>
  <c r="AT26" i="11" s="1"/>
  <c r="AT27" i="11" s="1"/>
  <c r="AT28" i="11" s="1"/>
  <c r="AU24" i="11"/>
  <c r="AW24" i="11"/>
  <c r="AY24" i="11"/>
  <c r="BA24" i="11"/>
  <c r="BC24" i="11"/>
  <c r="BG24" i="11"/>
  <c r="BI24" i="11"/>
  <c r="BK24" i="11"/>
  <c r="BM24" i="11"/>
  <c r="BO24" i="11"/>
  <c r="BQ24" i="11"/>
  <c r="BS24" i="11"/>
  <c r="BU24" i="11"/>
  <c r="BW24" i="11"/>
  <c r="BY24" i="11"/>
  <c r="BZ24" i="11"/>
  <c r="CA24" i="11"/>
  <c r="CC24" i="11"/>
  <c r="CE24" i="11"/>
  <c r="CG24" i="11"/>
  <c r="CI24" i="11"/>
  <c r="CK24" i="11"/>
  <c r="CM24" i="11"/>
  <c r="CQ24" i="11"/>
  <c r="CS24" i="11"/>
  <c r="CU24" i="11"/>
  <c r="CW24" i="11"/>
  <c r="CY24" i="11"/>
  <c r="DA24" i="11"/>
  <c r="DC24" i="11"/>
  <c r="DE24" i="11"/>
  <c r="DG24" i="11"/>
  <c r="DI24" i="11"/>
  <c r="DK24" i="11"/>
  <c r="DM24" i="11"/>
  <c r="DO24" i="11"/>
  <c r="B25" i="11"/>
  <c r="C25" i="11"/>
  <c r="D25" i="11"/>
  <c r="E25" i="11"/>
  <c r="G25" i="11"/>
  <c r="I25" i="11"/>
  <c r="J25" i="11"/>
  <c r="K25" i="11"/>
  <c r="L25" i="11" s="1"/>
  <c r="M25" i="11"/>
  <c r="O25" i="11"/>
  <c r="Q25" i="11"/>
  <c r="S25" i="11"/>
  <c r="U25" i="11"/>
  <c r="W25" i="11"/>
  <c r="Y25" i="11"/>
  <c r="AA25" i="11"/>
  <c r="AC25" i="11"/>
  <c r="AE25" i="11"/>
  <c r="AG25" i="11"/>
  <c r="AH25" i="11"/>
  <c r="AH26" i="11" s="1"/>
  <c r="AH27" i="11" s="1"/>
  <c r="AI25" i="11"/>
  <c r="AJ25" i="11"/>
  <c r="AK25" i="11"/>
  <c r="AM25" i="11"/>
  <c r="AO25" i="11"/>
  <c r="AQ25" i="11"/>
  <c r="AS25" i="11"/>
  <c r="AU25" i="11"/>
  <c r="AW25" i="11"/>
  <c r="AY25" i="11"/>
  <c r="BA25" i="11"/>
  <c r="BC25" i="11"/>
  <c r="BG25" i="11"/>
  <c r="BI25" i="11"/>
  <c r="BK25" i="11"/>
  <c r="BM25" i="11"/>
  <c r="BO25" i="11"/>
  <c r="BQ25" i="11"/>
  <c r="BS25" i="11"/>
  <c r="BU25" i="11"/>
  <c r="BW25" i="11"/>
  <c r="BX25" i="11" s="1"/>
  <c r="BY25" i="11"/>
  <c r="BZ25" i="11"/>
  <c r="BZ26" i="11" s="1"/>
  <c r="CA25" i="11"/>
  <c r="CC25" i="11"/>
  <c r="CE25" i="11"/>
  <c r="CG25" i="11"/>
  <c r="CI25" i="11"/>
  <c r="CK25" i="11"/>
  <c r="CM25" i="11"/>
  <c r="CQ25" i="11"/>
  <c r="CS25" i="11"/>
  <c r="CU25" i="11"/>
  <c r="CV25" i="11"/>
  <c r="CW25" i="11"/>
  <c r="CY25" i="11"/>
  <c r="DA25" i="11"/>
  <c r="DB25" i="11"/>
  <c r="DB26" i="11" s="1"/>
  <c r="DC25" i="11"/>
  <c r="DD25" i="11"/>
  <c r="DE25" i="11"/>
  <c r="DG25" i="11"/>
  <c r="DI25" i="11"/>
  <c r="DK25" i="11"/>
  <c r="DL25" i="11"/>
  <c r="DM25" i="11"/>
  <c r="DO25" i="11"/>
  <c r="B26" i="11"/>
  <c r="C26" i="11"/>
  <c r="E26" i="11"/>
  <c r="G26" i="11"/>
  <c r="I26" i="11"/>
  <c r="J26" i="11"/>
  <c r="J27" i="11" s="1"/>
  <c r="J28" i="11" s="1"/>
  <c r="K26" i="11"/>
  <c r="M26" i="11"/>
  <c r="O26" i="11"/>
  <c r="Q26" i="11"/>
  <c r="S26" i="11"/>
  <c r="U26" i="11"/>
  <c r="W26" i="11"/>
  <c r="Y26" i="11"/>
  <c r="AA26" i="11"/>
  <c r="AC26" i="11"/>
  <c r="AE26" i="11"/>
  <c r="AG26" i="11"/>
  <c r="AI26" i="11"/>
  <c r="AK26" i="11"/>
  <c r="AM26" i="11"/>
  <c r="AO26" i="11"/>
  <c r="AQ26" i="11"/>
  <c r="AS26" i="11"/>
  <c r="AU26" i="11"/>
  <c r="AW26" i="11"/>
  <c r="AY26" i="11"/>
  <c r="BA26" i="11"/>
  <c r="BC26" i="11"/>
  <c r="BG26" i="11"/>
  <c r="BI26" i="11"/>
  <c r="BK26" i="11"/>
  <c r="BM26" i="11"/>
  <c r="BO26" i="11"/>
  <c r="BQ26" i="11"/>
  <c r="BS26" i="11"/>
  <c r="BU26" i="11"/>
  <c r="BW26" i="11"/>
  <c r="BY26" i="11"/>
  <c r="CA26" i="11"/>
  <c r="CC26" i="11"/>
  <c r="CE26" i="11"/>
  <c r="CG26" i="11"/>
  <c r="CI26" i="11"/>
  <c r="CK26" i="11"/>
  <c r="CM26" i="11"/>
  <c r="CQ26" i="11"/>
  <c r="CS26" i="11"/>
  <c r="CT26" i="11"/>
  <c r="CT27" i="11" s="1"/>
  <c r="CT28" i="11" s="1"/>
  <c r="CT29" i="11" s="1"/>
  <c r="CU26" i="11"/>
  <c r="CW26" i="11"/>
  <c r="CY26" i="11"/>
  <c r="DA26" i="11"/>
  <c r="DC26" i="11"/>
  <c r="DE26" i="11"/>
  <c r="DG26" i="11"/>
  <c r="DI26" i="11"/>
  <c r="DK26" i="11"/>
  <c r="DM26" i="11"/>
  <c r="DO26" i="11"/>
  <c r="B27" i="11"/>
  <c r="C27" i="11"/>
  <c r="D27" i="11" s="1"/>
  <c r="E27" i="11"/>
  <c r="G27" i="11"/>
  <c r="H27" i="11"/>
  <c r="I27" i="11"/>
  <c r="K27" i="11"/>
  <c r="L27" i="11" s="1"/>
  <c r="M27" i="11"/>
  <c r="O27" i="11"/>
  <c r="Q27" i="11"/>
  <c r="S27" i="11"/>
  <c r="U27" i="11"/>
  <c r="W27" i="11"/>
  <c r="Y27" i="11"/>
  <c r="AA27" i="11"/>
  <c r="AC27" i="11"/>
  <c r="AE27" i="11"/>
  <c r="AG27" i="11"/>
  <c r="AI27" i="11"/>
  <c r="AK27" i="11"/>
  <c r="AL27" i="11"/>
  <c r="AL28" i="11" s="1"/>
  <c r="AM27" i="11"/>
  <c r="AO27" i="11"/>
  <c r="AQ27" i="11"/>
  <c r="AS27" i="11"/>
  <c r="AU27" i="11"/>
  <c r="AW27" i="11"/>
  <c r="AY27" i="11"/>
  <c r="BA27" i="11"/>
  <c r="BC27" i="11"/>
  <c r="BG27" i="11"/>
  <c r="BI27" i="11"/>
  <c r="BK27" i="11"/>
  <c r="BM27" i="11"/>
  <c r="BO27" i="11"/>
  <c r="BQ27" i="11"/>
  <c r="BS27" i="11"/>
  <c r="BU27" i="11"/>
  <c r="BW27" i="11"/>
  <c r="BY27" i="11"/>
  <c r="BZ27" i="11"/>
  <c r="BZ28" i="11" s="1"/>
  <c r="BZ29" i="11" s="1"/>
  <c r="CA27" i="11"/>
  <c r="CC27" i="11"/>
  <c r="CE27" i="11"/>
  <c r="CG27" i="11"/>
  <c r="CI27" i="11"/>
  <c r="CK27" i="11"/>
  <c r="CM27" i="11"/>
  <c r="CQ27" i="11"/>
  <c r="CS27" i="11"/>
  <c r="CU27" i="11"/>
  <c r="CW27" i="11"/>
  <c r="CY27" i="11"/>
  <c r="DA27" i="11"/>
  <c r="DB27" i="11"/>
  <c r="DB28" i="11" s="1"/>
  <c r="DB29" i="11" s="1"/>
  <c r="DC27" i="11"/>
  <c r="DE27" i="11"/>
  <c r="DG27" i="11"/>
  <c r="DI27" i="11"/>
  <c r="DJ27" i="11"/>
  <c r="DJ28" i="11" s="1"/>
  <c r="DK27" i="11"/>
  <c r="DM27" i="11"/>
  <c r="DO27" i="11"/>
  <c r="B28" i="11"/>
  <c r="C28" i="11"/>
  <c r="D28" i="11" s="1"/>
  <c r="E28" i="11"/>
  <c r="H28" i="11" s="1"/>
  <c r="G28" i="11"/>
  <c r="I28" i="11"/>
  <c r="K28" i="11"/>
  <c r="M28" i="11"/>
  <c r="O28" i="11"/>
  <c r="Q28" i="11"/>
  <c r="S28" i="11"/>
  <c r="U28" i="11"/>
  <c r="W28" i="11"/>
  <c r="Y28" i="11"/>
  <c r="AA28" i="11"/>
  <c r="AC28" i="11"/>
  <c r="AE28" i="11"/>
  <c r="AG28" i="11"/>
  <c r="AI28" i="11"/>
  <c r="AK28" i="11"/>
  <c r="AM28" i="11"/>
  <c r="AO28" i="11"/>
  <c r="AQ28" i="11"/>
  <c r="AS28" i="11"/>
  <c r="AU28" i="11"/>
  <c r="AW28" i="11"/>
  <c r="AY28" i="11"/>
  <c r="BA28" i="11"/>
  <c r="BC28" i="11"/>
  <c r="BG28" i="11"/>
  <c r="BI28" i="11"/>
  <c r="BK28" i="11"/>
  <c r="BM28" i="11"/>
  <c r="BO28" i="11"/>
  <c r="BQ28" i="11"/>
  <c r="BS28" i="11"/>
  <c r="BU28" i="11"/>
  <c r="BW28" i="11"/>
  <c r="BY28" i="11"/>
  <c r="CA28" i="11"/>
  <c r="CB28" i="11" s="1"/>
  <c r="CC28" i="11"/>
  <c r="CE28" i="11"/>
  <c r="CG28" i="11"/>
  <c r="CI28" i="11"/>
  <c r="CK28" i="11"/>
  <c r="CM28" i="11"/>
  <c r="CQ28" i="11"/>
  <c r="CS28" i="11"/>
  <c r="CU28" i="11"/>
  <c r="CW28" i="11"/>
  <c r="CY28" i="11"/>
  <c r="DA28" i="11"/>
  <c r="DC28" i="11"/>
  <c r="DE28" i="11"/>
  <c r="DG28" i="11"/>
  <c r="DI28" i="11"/>
  <c r="DK28" i="11"/>
  <c r="DM28" i="11"/>
  <c r="DO28" i="11"/>
  <c r="B29" i="11"/>
  <c r="C29" i="11"/>
  <c r="D29" i="11"/>
  <c r="E29" i="11"/>
  <c r="G29" i="11"/>
  <c r="H29" i="11" s="1"/>
  <c r="I29" i="11"/>
  <c r="J29" i="11"/>
  <c r="K29" i="11"/>
  <c r="M29" i="11"/>
  <c r="O29" i="11"/>
  <c r="Q29" i="11"/>
  <c r="S29" i="11"/>
  <c r="U29" i="11"/>
  <c r="W29" i="11"/>
  <c r="Y29" i="11"/>
  <c r="AA29" i="11"/>
  <c r="AC29" i="11"/>
  <c r="AE29" i="11"/>
  <c r="AG29" i="11"/>
  <c r="AI29" i="11"/>
  <c r="AK29" i="11"/>
  <c r="AM29" i="11"/>
  <c r="AO29" i="11"/>
  <c r="AQ29" i="11"/>
  <c r="AS29" i="11"/>
  <c r="AU29" i="11"/>
  <c r="AW29" i="11"/>
  <c r="AY29" i="11"/>
  <c r="BA29" i="11"/>
  <c r="BC29" i="11"/>
  <c r="BG29" i="11"/>
  <c r="BI29" i="11"/>
  <c r="BK29" i="11"/>
  <c r="BM29" i="11"/>
  <c r="BO29" i="11"/>
  <c r="BQ29" i="11"/>
  <c r="BS29" i="11"/>
  <c r="BU29" i="11"/>
  <c r="BW29" i="11"/>
  <c r="BX29" i="11"/>
  <c r="BY29" i="11"/>
  <c r="CA29" i="11"/>
  <c r="CC29" i="11"/>
  <c r="CE29" i="11"/>
  <c r="CG29" i="11"/>
  <c r="CI29" i="11"/>
  <c r="CK29" i="11"/>
  <c r="CM29" i="11"/>
  <c r="CQ29" i="11"/>
  <c r="CS29" i="11"/>
  <c r="CU29" i="11"/>
  <c r="CW29" i="11"/>
  <c r="CY29" i="11"/>
  <c r="DA29" i="11"/>
  <c r="DC29" i="11"/>
  <c r="DE29" i="11"/>
  <c r="DG29" i="11"/>
  <c r="DI29" i="11"/>
  <c r="DK29" i="11"/>
  <c r="DM29" i="11"/>
  <c r="DO29" i="11"/>
  <c r="B30" i="11"/>
  <c r="D30" i="11" s="1"/>
  <c r="C30" i="11"/>
  <c r="E30" i="11"/>
  <c r="G30" i="11"/>
  <c r="I30" i="11"/>
  <c r="K30" i="11"/>
  <c r="L30" i="11" s="1"/>
  <c r="M30" i="11"/>
  <c r="O30" i="11"/>
  <c r="Q30" i="11"/>
  <c r="S30" i="11"/>
  <c r="U30" i="11"/>
  <c r="W30" i="11"/>
  <c r="X30" i="11"/>
  <c r="Y30" i="11"/>
  <c r="AA30" i="11"/>
  <c r="AC30" i="11"/>
  <c r="AE30" i="11"/>
  <c r="AF30" i="11"/>
  <c r="AG30" i="11"/>
  <c r="AI30" i="11"/>
  <c r="AK30" i="11"/>
  <c r="AM30" i="11"/>
  <c r="AO30" i="11"/>
  <c r="AQ30" i="11"/>
  <c r="AR30" i="11" s="1"/>
  <c r="AS30" i="11"/>
  <c r="AV30" i="11" s="1"/>
  <c r="AU30" i="11"/>
  <c r="AW30" i="11"/>
  <c r="AY30" i="11"/>
  <c r="BA30" i="11"/>
  <c r="BC30" i="11"/>
  <c r="BD30" i="11" s="1"/>
  <c r="BG30" i="11"/>
  <c r="BH30" i="11" s="1"/>
  <c r="BI30" i="11"/>
  <c r="BK30" i="11"/>
  <c r="BM30" i="11"/>
  <c r="BO30" i="11"/>
  <c r="BQ30" i="11"/>
  <c r="BS30" i="11"/>
  <c r="BU30" i="11"/>
  <c r="BX30" i="11" s="1"/>
  <c r="BW30" i="11"/>
  <c r="BY30" i="11"/>
  <c r="CA30" i="11"/>
  <c r="CB30" i="11" s="1"/>
  <c r="CC30" i="11"/>
  <c r="CE30" i="11"/>
  <c r="CG30" i="11"/>
  <c r="CI30" i="11"/>
  <c r="CK30" i="11"/>
  <c r="CM30" i="11"/>
  <c r="CN30" i="11"/>
  <c r="CQ30" i="11"/>
  <c r="CS30" i="11"/>
  <c r="CU30" i="11"/>
  <c r="CW30" i="11"/>
  <c r="CZ30" i="11" s="1"/>
  <c r="CY30" i="11"/>
  <c r="DA30" i="11"/>
  <c r="DC30" i="11"/>
  <c r="DE30" i="11"/>
  <c r="DG30" i="11"/>
  <c r="DI30" i="11"/>
  <c r="DK30" i="11"/>
  <c r="DL30" i="11" s="1"/>
  <c r="DM30" i="11"/>
  <c r="DP30" i="11" s="1"/>
  <c r="DO30" i="11"/>
  <c r="B31" i="11"/>
  <c r="C31" i="11"/>
  <c r="D31" i="11"/>
  <c r="E31" i="11"/>
  <c r="G31" i="11"/>
  <c r="H31" i="11" s="1"/>
  <c r="I31" i="11"/>
  <c r="J31" i="11"/>
  <c r="K31" i="11"/>
  <c r="M31" i="11"/>
  <c r="N31" i="11"/>
  <c r="O31" i="11"/>
  <c r="Q31" i="11"/>
  <c r="R31" i="11"/>
  <c r="S31" i="11"/>
  <c r="U31" i="11"/>
  <c r="V31" i="11"/>
  <c r="V32" i="11" s="1"/>
  <c r="V33" i="11" s="1"/>
  <c r="W31" i="11"/>
  <c r="Y31" i="11"/>
  <c r="Z31" i="11"/>
  <c r="AA31" i="11"/>
  <c r="AC31" i="11"/>
  <c r="AD31" i="11"/>
  <c r="AE31" i="11"/>
  <c r="AG31" i="11"/>
  <c r="AH31" i="11"/>
  <c r="AI31" i="11"/>
  <c r="AK31" i="11"/>
  <c r="AL31" i="11"/>
  <c r="AM31" i="11"/>
  <c r="AN31" i="11" s="1"/>
  <c r="AO31" i="11"/>
  <c r="AP31" i="11"/>
  <c r="AQ31" i="11"/>
  <c r="AS31" i="11"/>
  <c r="AT31" i="11"/>
  <c r="AU31" i="11"/>
  <c r="AW31" i="11"/>
  <c r="AX31" i="11"/>
  <c r="AY31" i="11"/>
  <c r="BA31" i="11"/>
  <c r="BB31" i="11"/>
  <c r="BB32" i="11" s="1"/>
  <c r="BB33" i="11" s="1"/>
  <c r="BB34" i="11" s="1"/>
  <c r="BC31" i="11"/>
  <c r="BF31" i="11"/>
  <c r="BG31" i="11"/>
  <c r="BH31" i="11" s="1"/>
  <c r="BI31" i="11"/>
  <c r="BJ31" i="11"/>
  <c r="BK31" i="11"/>
  <c r="BM31" i="11"/>
  <c r="BN31" i="11"/>
  <c r="BN32" i="11" s="1"/>
  <c r="BN33" i="11" s="1"/>
  <c r="BN34" i="11" s="1"/>
  <c r="BN35" i="11" s="1"/>
  <c r="BN36" i="11" s="1"/>
  <c r="BN37" i="11" s="1"/>
  <c r="BO31" i="11"/>
  <c r="BQ31" i="11"/>
  <c r="BR31" i="11"/>
  <c r="BR32" i="11" s="1"/>
  <c r="BR33" i="11" s="1"/>
  <c r="BS31" i="11"/>
  <c r="BT31" i="11" s="1"/>
  <c r="BU31" i="11"/>
  <c r="BW31" i="11"/>
  <c r="BX31" i="11" s="1"/>
  <c r="BY31" i="11"/>
  <c r="BZ31" i="11"/>
  <c r="CA31" i="11"/>
  <c r="CB31" i="11"/>
  <c r="CC31" i="11"/>
  <c r="CD31" i="11"/>
  <c r="CD32" i="11" s="1"/>
  <c r="CE31" i="11"/>
  <c r="CF31" i="11" s="1"/>
  <c r="CG31" i="11"/>
  <c r="CH31" i="11"/>
  <c r="CI31" i="11"/>
  <c r="CJ31" i="11"/>
  <c r="CK31" i="11"/>
  <c r="CL31" i="11"/>
  <c r="CL32" i="11" s="1"/>
  <c r="CM31" i="11"/>
  <c r="CP31" i="11"/>
  <c r="CQ31" i="11"/>
  <c r="CR31" i="11"/>
  <c r="CS31" i="11"/>
  <c r="CT31" i="11"/>
  <c r="CT32" i="11" s="1"/>
  <c r="CU31" i="11"/>
  <c r="CV31" i="11"/>
  <c r="CW31" i="11"/>
  <c r="CX31" i="11"/>
  <c r="CY31" i="11"/>
  <c r="CZ31" i="11"/>
  <c r="DA31" i="11"/>
  <c r="DB31" i="11"/>
  <c r="DB32" i="11" s="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 s="1"/>
  <c r="B32" i="11"/>
  <c r="C32" i="11"/>
  <c r="D32" i="11" s="1"/>
  <c r="E32" i="11"/>
  <c r="G32" i="11"/>
  <c r="H32" i="11" s="1"/>
  <c r="I32" i="11"/>
  <c r="J32" i="11"/>
  <c r="J33" i="11" s="1"/>
  <c r="J34" i="11" s="1"/>
  <c r="J35" i="11" s="1"/>
  <c r="J36" i="11" s="1"/>
  <c r="J37" i="11" s="1"/>
  <c r="J38" i="11" s="1"/>
  <c r="J39" i="11" s="1"/>
  <c r="J40" i="11" s="1"/>
  <c r="K32" i="11"/>
  <c r="L32" i="11" s="1"/>
  <c r="M32" i="11"/>
  <c r="N32" i="11"/>
  <c r="O32" i="11"/>
  <c r="P32" i="11" s="1"/>
  <c r="Q32" i="11"/>
  <c r="R32" i="11"/>
  <c r="R33" i="11" s="1"/>
  <c r="R34" i="11" s="1"/>
  <c r="S32" i="11"/>
  <c r="T32" i="11"/>
  <c r="U32" i="11"/>
  <c r="W32" i="11"/>
  <c r="Y32" i="11"/>
  <c r="Z32" i="11"/>
  <c r="AA32" i="11"/>
  <c r="AB32" i="11"/>
  <c r="AC32" i="11"/>
  <c r="AD32" i="11"/>
  <c r="AE32" i="11"/>
  <c r="AG32" i="11"/>
  <c r="AH32" i="11"/>
  <c r="AI32" i="11"/>
  <c r="AK32" i="11"/>
  <c r="AL32" i="11"/>
  <c r="AL33" i="11" s="1"/>
  <c r="AM32" i="11"/>
  <c r="AO32" i="11"/>
  <c r="AP32" i="11"/>
  <c r="AQ32" i="11"/>
  <c r="AR32" i="11" s="1"/>
  <c r="AS32" i="11"/>
  <c r="AT32" i="11"/>
  <c r="AT33" i="11" s="1"/>
  <c r="AU32" i="11"/>
  <c r="AV32" i="11" s="1"/>
  <c r="AW32" i="11"/>
  <c r="AX32" i="11"/>
  <c r="AY32" i="11"/>
  <c r="AZ32" i="11"/>
  <c r="BA32" i="11"/>
  <c r="BC32" i="11"/>
  <c r="BF32" i="11"/>
  <c r="BF33" i="11" s="1"/>
  <c r="BF34" i="11" s="1"/>
  <c r="BG32" i="11"/>
  <c r="BH32" i="11" s="1"/>
  <c r="BI32" i="11"/>
  <c r="BK32" i="11"/>
  <c r="BM32" i="11"/>
  <c r="BO32" i="11"/>
  <c r="BP32" i="11" s="1"/>
  <c r="BQ32" i="11"/>
  <c r="BS32" i="11"/>
  <c r="BU32" i="11"/>
  <c r="BW32" i="11"/>
  <c r="BX32" i="11"/>
  <c r="BY32" i="11"/>
  <c r="BZ32" i="11"/>
  <c r="CB32" i="11" s="1"/>
  <c r="CA32" i="11"/>
  <c r="CC32" i="11"/>
  <c r="CE32" i="11"/>
  <c r="CF32" i="11"/>
  <c r="CG32" i="11"/>
  <c r="CH32" i="11"/>
  <c r="CI32" i="11"/>
  <c r="CJ32" i="11"/>
  <c r="CK32" i="11"/>
  <c r="CM32" i="11"/>
  <c r="CP32" i="11"/>
  <c r="CP33" i="11" s="1"/>
  <c r="CP34" i="11" s="1"/>
  <c r="CQ32" i="11"/>
  <c r="CS32" i="11"/>
  <c r="CU32" i="11"/>
  <c r="CV32" i="11"/>
  <c r="CW32" i="11"/>
  <c r="CX32" i="11"/>
  <c r="CY32" i="11"/>
  <c r="DA32" i="11"/>
  <c r="DC32" i="11"/>
  <c r="DE32" i="11"/>
  <c r="DF32" i="11"/>
  <c r="DF33" i="11" s="1"/>
  <c r="DF34" i="11" s="1"/>
  <c r="DG32" i="11"/>
  <c r="DI32" i="11"/>
  <c r="DJ32" i="11"/>
  <c r="DK32" i="11"/>
  <c r="DL32" i="11"/>
  <c r="DM32" i="11"/>
  <c r="DN32" i="11"/>
  <c r="DN33" i="11" s="1"/>
  <c r="DN34" i="11" s="1"/>
  <c r="DO32" i="11"/>
  <c r="DP32" i="11" s="1"/>
  <c r="B33" i="11"/>
  <c r="C33" i="11"/>
  <c r="E33" i="11"/>
  <c r="G33" i="11"/>
  <c r="I33" i="11"/>
  <c r="K33" i="11"/>
  <c r="M33" i="11"/>
  <c r="N33" i="11"/>
  <c r="O33" i="11"/>
  <c r="Q33" i="11"/>
  <c r="S33" i="11"/>
  <c r="U33" i="11"/>
  <c r="W33" i="11"/>
  <c r="Y33" i="11"/>
  <c r="Z33" i="11"/>
  <c r="Z34" i="11" s="1"/>
  <c r="Z35" i="11" s="1"/>
  <c r="Z36" i="11" s="1"/>
  <c r="Z37" i="11" s="1"/>
  <c r="AA33" i="11"/>
  <c r="AC33" i="11"/>
  <c r="AD33" i="11"/>
  <c r="AE33" i="11"/>
  <c r="AG33" i="11"/>
  <c r="AH33" i="11"/>
  <c r="AH34" i="11" s="1"/>
  <c r="AI33" i="11"/>
  <c r="AK33" i="11"/>
  <c r="AM33" i="11"/>
  <c r="AO33" i="11"/>
  <c r="AP33" i="11"/>
  <c r="AQ33" i="11"/>
  <c r="AS33" i="11"/>
  <c r="AU33" i="11"/>
  <c r="AW33" i="11"/>
  <c r="AX33" i="11"/>
  <c r="AX34" i="11" s="1"/>
  <c r="AY33" i="11"/>
  <c r="BA33" i="11"/>
  <c r="BC33" i="11"/>
  <c r="BG33" i="11"/>
  <c r="BI33" i="11"/>
  <c r="BK33" i="11"/>
  <c r="BM33" i="11"/>
  <c r="BO33" i="11"/>
  <c r="BQ33" i="11"/>
  <c r="BS33" i="11"/>
  <c r="BU33" i="11"/>
  <c r="BW33" i="11"/>
  <c r="BY33" i="11"/>
  <c r="BZ33" i="11"/>
  <c r="CA33" i="11"/>
  <c r="CC33" i="11"/>
  <c r="CD33" i="11"/>
  <c r="CE33" i="11"/>
  <c r="CG33" i="11"/>
  <c r="CH33" i="11"/>
  <c r="CI33" i="11"/>
  <c r="CK33" i="11"/>
  <c r="CM33" i="11"/>
  <c r="CQ33" i="11"/>
  <c r="CS33" i="11"/>
  <c r="CT33" i="11"/>
  <c r="CT34" i="11" s="1"/>
  <c r="CT35" i="11" s="1"/>
  <c r="CU33" i="11"/>
  <c r="CW33" i="11"/>
  <c r="CX33" i="11"/>
  <c r="CY33" i="11"/>
  <c r="DA33" i="11"/>
  <c r="DC33" i="11"/>
  <c r="DE33" i="11"/>
  <c r="DG33" i="11"/>
  <c r="DI33" i="11"/>
  <c r="DJ33" i="11"/>
  <c r="DJ34" i="11" s="1"/>
  <c r="DJ35" i="11" s="1"/>
  <c r="DK33" i="11"/>
  <c r="DM33" i="11"/>
  <c r="DO33" i="11"/>
  <c r="B34" i="11"/>
  <c r="C34" i="11"/>
  <c r="D34" i="11"/>
  <c r="AJ34" i="11" s="1"/>
  <c r="E34" i="11"/>
  <c r="G34" i="11"/>
  <c r="I34" i="11"/>
  <c r="K34" i="11"/>
  <c r="M34" i="11"/>
  <c r="N34" i="11"/>
  <c r="O34" i="11"/>
  <c r="Q34" i="11"/>
  <c r="S34" i="11"/>
  <c r="U34" i="11"/>
  <c r="V34" i="11"/>
  <c r="V35" i="11" s="1"/>
  <c r="W34" i="11"/>
  <c r="Y34" i="11"/>
  <c r="AA34" i="11"/>
  <c r="AC34" i="11"/>
  <c r="AD34" i="11"/>
  <c r="AE34" i="11"/>
  <c r="AG34" i="11"/>
  <c r="AI34" i="11"/>
  <c r="AK34" i="11"/>
  <c r="AM34" i="11"/>
  <c r="AO34" i="11"/>
  <c r="AQ34" i="11"/>
  <c r="AS34" i="11"/>
  <c r="AU34" i="11"/>
  <c r="AW34" i="11"/>
  <c r="AY34" i="11"/>
  <c r="BA34" i="11"/>
  <c r="BC34" i="11"/>
  <c r="BG34" i="11"/>
  <c r="BI34" i="11"/>
  <c r="BK34" i="11"/>
  <c r="BM34" i="11"/>
  <c r="BO34" i="11"/>
  <c r="BQ34" i="11"/>
  <c r="BR34" i="11"/>
  <c r="BR35" i="11" s="1"/>
  <c r="BS34" i="11"/>
  <c r="BU34" i="11"/>
  <c r="BW34" i="11"/>
  <c r="BY34" i="11"/>
  <c r="CA34" i="11"/>
  <c r="CC34" i="11"/>
  <c r="CD34" i="11"/>
  <c r="CE34" i="11"/>
  <c r="CG34" i="11"/>
  <c r="CH34" i="11"/>
  <c r="CI34" i="11"/>
  <c r="CK34" i="11"/>
  <c r="CM34" i="11"/>
  <c r="CQ34" i="11"/>
  <c r="CS34" i="11"/>
  <c r="CU34" i="11"/>
  <c r="CW34" i="11"/>
  <c r="CX34" i="11"/>
  <c r="CY34" i="11"/>
  <c r="DA34" i="11"/>
  <c r="DC34" i="11"/>
  <c r="DE34" i="11"/>
  <c r="DG34" i="11"/>
  <c r="DI34" i="11"/>
  <c r="DK34" i="11"/>
  <c r="DM34" i="11"/>
  <c r="DO34" i="11"/>
  <c r="B35" i="11"/>
  <c r="D35" i="11" s="1"/>
  <c r="C35" i="11"/>
  <c r="E35" i="11"/>
  <c r="H35" i="11" s="1"/>
  <c r="G35" i="11"/>
  <c r="I35" i="11"/>
  <c r="K35" i="11"/>
  <c r="M35" i="11"/>
  <c r="N35" i="11"/>
  <c r="O35" i="11"/>
  <c r="Q35" i="11"/>
  <c r="R35" i="11"/>
  <c r="R36" i="11" s="1"/>
  <c r="S35" i="11"/>
  <c r="U35" i="11"/>
  <c r="W35" i="11"/>
  <c r="Y35" i="11"/>
  <c r="AA35" i="11"/>
  <c r="AC35" i="11"/>
  <c r="AD35" i="11"/>
  <c r="AE35" i="11"/>
  <c r="AG35" i="11"/>
  <c r="AH35" i="11"/>
  <c r="AI35" i="11"/>
  <c r="AJ35" i="11" s="1"/>
  <c r="AK35" i="11"/>
  <c r="AM35" i="11"/>
  <c r="AO35" i="11"/>
  <c r="AQ35" i="11"/>
  <c r="AS35" i="11"/>
  <c r="AU35" i="11"/>
  <c r="AW35" i="11"/>
  <c r="AX35" i="11"/>
  <c r="AX36" i="11" s="1"/>
  <c r="AY35" i="11"/>
  <c r="BA35" i="11"/>
  <c r="BC35" i="11"/>
  <c r="BG35" i="11"/>
  <c r="BI35" i="11"/>
  <c r="BK35" i="11"/>
  <c r="BM35" i="11"/>
  <c r="BO35" i="11"/>
  <c r="BP35" i="11"/>
  <c r="BQ35" i="11"/>
  <c r="BS35" i="11"/>
  <c r="BU35" i="11"/>
  <c r="BW35" i="11"/>
  <c r="BY35" i="11"/>
  <c r="CA35" i="11"/>
  <c r="CC35" i="11"/>
  <c r="CD35" i="11"/>
  <c r="CE35" i="11"/>
  <c r="CG35" i="11"/>
  <c r="CH35" i="11"/>
  <c r="CH36" i="11" s="1"/>
  <c r="CH37" i="11" s="1"/>
  <c r="CI35" i="11"/>
  <c r="CK35" i="11"/>
  <c r="CM35" i="11"/>
  <c r="CQ35" i="11"/>
  <c r="CS35" i="11"/>
  <c r="CU35" i="11"/>
  <c r="CV35" i="11" s="1"/>
  <c r="CW35" i="11"/>
  <c r="CX35" i="11"/>
  <c r="CY35" i="11"/>
  <c r="CZ35" i="11"/>
  <c r="DA35" i="11"/>
  <c r="DC35" i="11"/>
  <c r="DE35" i="11"/>
  <c r="DG35" i="11"/>
  <c r="DI35" i="11"/>
  <c r="DK35" i="11"/>
  <c r="DL35" i="11" s="1"/>
  <c r="DM35" i="11"/>
  <c r="DN35" i="11"/>
  <c r="DO35" i="11"/>
  <c r="B36" i="11"/>
  <c r="C36" i="11"/>
  <c r="D36" i="11"/>
  <c r="E36" i="11"/>
  <c r="G36" i="11"/>
  <c r="H36" i="11"/>
  <c r="I36" i="11"/>
  <c r="K36" i="11"/>
  <c r="M36" i="11"/>
  <c r="O36" i="11"/>
  <c r="Q36" i="11"/>
  <c r="S36" i="11"/>
  <c r="U36" i="11"/>
  <c r="V36" i="11"/>
  <c r="V37" i="11" s="1"/>
  <c r="W36" i="11"/>
  <c r="Y36" i="11"/>
  <c r="AA36" i="11"/>
  <c r="AC36" i="11"/>
  <c r="AE36" i="11"/>
  <c r="AG36" i="11"/>
  <c r="AH36" i="11"/>
  <c r="AH37" i="11" s="1"/>
  <c r="AI36" i="11"/>
  <c r="AK36" i="11"/>
  <c r="AM36" i="11"/>
  <c r="AO36" i="11"/>
  <c r="AQ36" i="11"/>
  <c r="AS36" i="11"/>
  <c r="AU36" i="11"/>
  <c r="AW36" i="11"/>
  <c r="AY36" i="11"/>
  <c r="BA36" i="11"/>
  <c r="BC36" i="11"/>
  <c r="BG36" i="11"/>
  <c r="BI36" i="11"/>
  <c r="BK36" i="11"/>
  <c r="BM36" i="11"/>
  <c r="BO36" i="11"/>
  <c r="BP36" i="11" s="1"/>
  <c r="BQ36" i="11"/>
  <c r="BR36" i="11"/>
  <c r="BR37" i="11" s="1"/>
  <c r="BS36" i="11"/>
  <c r="BU36" i="11"/>
  <c r="BW36" i="11"/>
  <c r="BX36" i="11"/>
  <c r="BY36" i="11"/>
  <c r="CA36" i="11"/>
  <c r="CC36" i="11"/>
  <c r="CE36" i="11"/>
  <c r="CG36" i="11"/>
  <c r="CI36" i="11"/>
  <c r="CK36" i="11"/>
  <c r="CM36" i="11"/>
  <c r="CQ36" i="11"/>
  <c r="CS36" i="11"/>
  <c r="CT36" i="11"/>
  <c r="CU36" i="11"/>
  <c r="CV36" i="11" s="1"/>
  <c r="CW36" i="11"/>
  <c r="CX36" i="11"/>
  <c r="CY36" i="11"/>
  <c r="CZ36" i="11"/>
  <c r="DA36" i="11"/>
  <c r="DC36" i="11"/>
  <c r="DE36" i="11"/>
  <c r="DG36" i="11"/>
  <c r="DI36" i="11"/>
  <c r="DJ36" i="11"/>
  <c r="DK36" i="11"/>
  <c r="DL36" i="11" s="1"/>
  <c r="DM36" i="11"/>
  <c r="DO36" i="11"/>
  <c r="B37" i="11"/>
  <c r="C37" i="11"/>
  <c r="D37" i="11" s="1"/>
  <c r="E37" i="11"/>
  <c r="G37" i="11"/>
  <c r="I37" i="11"/>
  <c r="K37" i="11"/>
  <c r="L37" i="11"/>
  <c r="M37" i="11"/>
  <c r="O37" i="11"/>
  <c r="Q37" i="11"/>
  <c r="R37" i="11"/>
  <c r="S37" i="11"/>
  <c r="U37" i="11"/>
  <c r="W37" i="11"/>
  <c r="Y37" i="11"/>
  <c r="AA37" i="11"/>
  <c r="AC37" i="11"/>
  <c r="AE37" i="11"/>
  <c r="AG37" i="11"/>
  <c r="AI37" i="11"/>
  <c r="AK37" i="11"/>
  <c r="AM37" i="11"/>
  <c r="AO37" i="11"/>
  <c r="AQ37" i="11"/>
  <c r="AS37" i="11"/>
  <c r="AU37" i="11"/>
  <c r="AW37" i="11"/>
  <c r="AX37" i="11"/>
  <c r="AY37" i="11"/>
  <c r="BA37" i="11"/>
  <c r="BC37" i="11"/>
  <c r="BG37" i="11"/>
  <c r="BI37" i="11"/>
  <c r="BK37" i="11"/>
  <c r="BM37" i="11"/>
  <c r="BO37" i="11"/>
  <c r="BQ37" i="11"/>
  <c r="BS37" i="11"/>
  <c r="BU37" i="11"/>
  <c r="BW37" i="11"/>
  <c r="BY37" i="11"/>
  <c r="CA37" i="11"/>
  <c r="CC37" i="11"/>
  <c r="CE37" i="11"/>
  <c r="CG37" i="11"/>
  <c r="CI37" i="11"/>
  <c r="CK37" i="11"/>
  <c r="CM37" i="11"/>
  <c r="CQ37" i="11"/>
  <c r="CS37" i="11"/>
  <c r="CT37" i="11"/>
  <c r="CU37" i="11"/>
  <c r="CW37" i="11"/>
  <c r="CX37" i="11"/>
  <c r="CY37" i="11"/>
  <c r="CZ37" i="11" s="1"/>
  <c r="DA37" i="11"/>
  <c r="DC37" i="11"/>
  <c r="DE37" i="11"/>
  <c r="DG37" i="11"/>
  <c r="DI37" i="11"/>
  <c r="DJ37" i="11"/>
  <c r="DK37" i="11"/>
  <c r="DM37" i="11"/>
  <c r="DO37" i="11"/>
  <c r="B38" i="11"/>
  <c r="C38" i="11"/>
  <c r="D38" i="11" s="1"/>
  <c r="H38" i="11" s="1"/>
  <c r="E38" i="11"/>
  <c r="G38" i="11"/>
  <c r="I38" i="11"/>
  <c r="K38" i="11"/>
  <c r="M38" i="11"/>
  <c r="O38" i="11"/>
  <c r="Q38" i="11"/>
  <c r="S38" i="11"/>
  <c r="U38" i="11"/>
  <c r="W38" i="11"/>
  <c r="Y38" i="11"/>
  <c r="AA38" i="11"/>
  <c r="AC38" i="11"/>
  <c r="AE38" i="11"/>
  <c r="AG38" i="11"/>
  <c r="AI38" i="11"/>
  <c r="AK38" i="11"/>
  <c r="AM38" i="11"/>
  <c r="AO38" i="11"/>
  <c r="AQ38" i="11"/>
  <c r="AS38" i="11"/>
  <c r="AU38" i="11"/>
  <c r="AW38" i="11"/>
  <c r="AY38" i="11"/>
  <c r="BA38" i="11"/>
  <c r="BC38" i="11"/>
  <c r="BG38" i="11"/>
  <c r="BI38" i="11"/>
  <c r="BK38" i="11"/>
  <c r="BM38" i="11"/>
  <c r="BN38" i="11"/>
  <c r="BO38" i="11"/>
  <c r="BP38" i="11"/>
  <c r="BQ38" i="11"/>
  <c r="BS38" i="11"/>
  <c r="BU38" i="11"/>
  <c r="BW38" i="11"/>
  <c r="BY38" i="11"/>
  <c r="CA38" i="11"/>
  <c r="CC38" i="11"/>
  <c r="CE38" i="11"/>
  <c r="CG38" i="11"/>
  <c r="CI38" i="11"/>
  <c r="CK38" i="11"/>
  <c r="CM38" i="11"/>
  <c r="CQ38" i="11"/>
  <c r="CS38" i="11"/>
  <c r="CU38" i="11"/>
  <c r="CW38" i="11"/>
  <c r="CX38" i="11"/>
  <c r="CX39" i="11" s="1"/>
  <c r="CY38" i="11"/>
  <c r="DA38" i="11"/>
  <c r="DC38" i="11"/>
  <c r="DE38" i="11"/>
  <c r="DG38" i="11"/>
  <c r="DI38" i="11"/>
  <c r="DK38" i="11"/>
  <c r="DM38" i="11"/>
  <c r="DO38" i="11"/>
  <c r="B39" i="11"/>
  <c r="C39" i="11"/>
  <c r="E39" i="11"/>
  <c r="G39" i="11"/>
  <c r="I39" i="11"/>
  <c r="K39" i="11"/>
  <c r="M39" i="11"/>
  <c r="O39" i="11"/>
  <c r="Q39" i="11"/>
  <c r="S39" i="11"/>
  <c r="U39" i="11"/>
  <c r="W39" i="11"/>
  <c r="Y39" i="11"/>
  <c r="AA39" i="11"/>
  <c r="AC39" i="11"/>
  <c r="AE39" i="11"/>
  <c r="AG39" i="11"/>
  <c r="AI39" i="11"/>
  <c r="AK39" i="11"/>
  <c r="AM39" i="11"/>
  <c r="AO39" i="11"/>
  <c r="AQ39" i="11"/>
  <c r="AS39" i="11"/>
  <c r="AU39" i="11"/>
  <c r="AW39" i="11"/>
  <c r="AY39" i="11"/>
  <c r="BA39" i="11"/>
  <c r="BC39" i="11"/>
  <c r="BG39" i="11"/>
  <c r="BI39" i="11"/>
  <c r="BK39" i="11"/>
  <c r="BM39" i="11"/>
  <c r="BN39" i="11"/>
  <c r="BN40" i="11" s="1"/>
  <c r="BN41" i="11" s="1"/>
  <c r="BP41" i="11" s="1"/>
  <c r="BO39" i="11"/>
  <c r="BQ39" i="11"/>
  <c r="BS39" i="11"/>
  <c r="BU39" i="11"/>
  <c r="BW39" i="11"/>
  <c r="BY39" i="11"/>
  <c r="CA39" i="11"/>
  <c r="CC39" i="11"/>
  <c r="CE39" i="11"/>
  <c r="CG39" i="11"/>
  <c r="CI39" i="11"/>
  <c r="CK39" i="11"/>
  <c r="CM39" i="11"/>
  <c r="CQ39" i="11"/>
  <c r="CS39" i="11"/>
  <c r="CU39" i="11"/>
  <c r="CW39" i="11"/>
  <c r="CY39" i="11"/>
  <c r="DA39" i="11"/>
  <c r="DC39" i="11"/>
  <c r="DE39" i="11"/>
  <c r="DG39" i="11"/>
  <c r="DI39" i="11"/>
  <c r="DK39" i="11"/>
  <c r="DM39" i="11"/>
  <c r="DO39" i="11"/>
  <c r="B40" i="11"/>
  <c r="C40" i="11"/>
  <c r="D40" i="11"/>
  <c r="E40" i="11"/>
  <c r="G40" i="11"/>
  <c r="I40" i="11"/>
  <c r="K40" i="11"/>
  <c r="M40" i="11"/>
  <c r="O40" i="11"/>
  <c r="Q40" i="11"/>
  <c r="S40" i="11"/>
  <c r="U40" i="11"/>
  <c r="W40" i="11"/>
  <c r="Y40" i="11"/>
  <c r="AA40" i="11"/>
  <c r="AC40" i="11"/>
  <c r="AE40" i="11"/>
  <c r="AG40" i="11"/>
  <c r="AI40" i="11"/>
  <c r="AK40" i="11"/>
  <c r="AM40" i="11"/>
  <c r="AO40" i="11"/>
  <c r="AQ40" i="11"/>
  <c r="AS40" i="11"/>
  <c r="AU40" i="11"/>
  <c r="AW40" i="11"/>
  <c r="AY40" i="11"/>
  <c r="BA40" i="11"/>
  <c r="BC40" i="11"/>
  <c r="BG40" i="11"/>
  <c r="BI40" i="11"/>
  <c r="BK40" i="11"/>
  <c r="BM40" i="11"/>
  <c r="BO40" i="11"/>
  <c r="BP40" i="11"/>
  <c r="BQ40" i="11"/>
  <c r="BS40" i="11"/>
  <c r="BU40" i="11"/>
  <c r="BW40" i="11"/>
  <c r="BY40" i="11"/>
  <c r="CA40" i="11"/>
  <c r="CC40" i="11"/>
  <c r="CE40" i="11"/>
  <c r="CG40" i="11"/>
  <c r="CI40" i="11"/>
  <c r="CK40" i="11"/>
  <c r="CM40" i="11"/>
  <c r="CQ40" i="11"/>
  <c r="CS40" i="11"/>
  <c r="CU40" i="11"/>
  <c r="CW40" i="11"/>
  <c r="CY40" i="11"/>
  <c r="DA40" i="11"/>
  <c r="DC40" i="11"/>
  <c r="DE40" i="11"/>
  <c r="DG40" i="11"/>
  <c r="DI40" i="11"/>
  <c r="DK40" i="11"/>
  <c r="DM40" i="11"/>
  <c r="DO40" i="11"/>
  <c r="B41" i="11"/>
  <c r="D41" i="11" s="1"/>
  <c r="C41" i="11"/>
  <c r="E41" i="11"/>
  <c r="G41" i="11"/>
  <c r="H41" i="11" s="1"/>
  <c r="I41" i="11"/>
  <c r="J41" i="11"/>
  <c r="K41" i="11"/>
  <c r="M41" i="11"/>
  <c r="O41" i="11"/>
  <c r="Q41" i="11"/>
  <c r="S41" i="11"/>
  <c r="U41" i="11"/>
  <c r="W41" i="11"/>
  <c r="Y41" i="11"/>
  <c r="AA41" i="11"/>
  <c r="AC41" i="11"/>
  <c r="AE41" i="11"/>
  <c r="AG41" i="11"/>
  <c r="AI41" i="11"/>
  <c r="AK41" i="11"/>
  <c r="AM41" i="11"/>
  <c r="AO41" i="11"/>
  <c r="AQ41" i="11"/>
  <c r="AS41" i="11"/>
  <c r="AU41" i="11"/>
  <c r="AW41" i="11"/>
  <c r="AY41" i="11"/>
  <c r="BA41" i="11"/>
  <c r="BC41" i="11"/>
  <c r="BG41" i="11"/>
  <c r="BI41" i="11"/>
  <c r="BK41" i="11"/>
  <c r="BM41" i="11"/>
  <c r="BO41" i="11"/>
  <c r="BQ41" i="11"/>
  <c r="BS41" i="11"/>
  <c r="BU41" i="11"/>
  <c r="BX41" i="11" s="1"/>
  <c r="BW41" i="11"/>
  <c r="BY41" i="11"/>
  <c r="CA41" i="11"/>
  <c r="CC41" i="11"/>
  <c r="CE41" i="11"/>
  <c r="CG41" i="11"/>
  <c r="CI41" i="11"/>
  <c r="CK41" i="11"/>
  <c r="CM41" i="11"/>
  <c r="CQ41" i="11"/>
  <c r="CS41" i="11"/>
  <c r="CU41" i="11"/>
  <c r="CW41" i="11"/>
  <c r="CY41" i="11"/>
  <c r="DA41" i="11"/>
  <c r="DC41" i="11"/>
  <c r="DE41" i="11"/>
  <c r="DG41" i="11"/>
  <c r="DI41" i="11"/>
  <c r="DK41" i="11"/>
  <c r="DM41" i="11"/>
  <c r="DO41" i="11"/>
  <c r="B42" i="11"/>
  <c r="C42" i="11"/>
  <c r="D42" i="11"/>
  <c r="BT42" i="11" s="1"/>
  <c r="E42" i="11"/>
  <c r="G42" i="11"/>
  <c r="H42" i="11" s="1"/>
  <c r="I42" i="11"/>
  <c r="L42" i="11" s="1"/>
  <c r="K42" i="11"/>
  <c r="M42" i="11"/>
  <c r="O42" i="11"/>
  <c r="Q42" i="11"/>
  <c r="S42" i="11"/>
  <c r="T42" i="11" s="1"/>
  <c r="U42" i="11"/>
  <c r="X42" i="11" s="1"/>
  <c r="W42" i="11"/>
  <c r="Y42" i="11"/>
  <c r="AB42" i="11" s="1"/>
  <c r="AA42" i="11"/>
  <c r="AC42" i="11"/>
  <c r="AE42" i="11"/>
  <c r="AF42" i="11" s="1"/>
  <c r="AG42" i="11"/>
  <c r="AI42" i="11"/>
  <c r="AJ42" i="11"/>
  <c r="AK42" i="11"/>
  <c r="AM42" i="11"/>
  <c r="AN42" i="11"/>
  <c r="AO42" i="11"/>
  <c r="AQ42" i="11"/>
  <c r="AR42" i="11" s="1"/>
  <c r="AS42" i="11"/>
  <c r="AU42" i="11"/>
  <c r="AV42" i="11" s="1"/>
  <c r="AW42" i="11"/>
  <c r="AY42" i="11"/>
  <c r="AZ42" i="11"/>
  <c r="BA42" i="11"/>
  <c r="BC42" i="11"/>
  <c r="BG42" i="11"/>
  <c r="BI42" i="11"/>
  <c r="BK42" i="11"/>
  <c r="BM42" i="11"/>
  <c r="BO42" i="11"/>
  <c r="BQ42" i="11"/>
  <c r="BS42" i="11"/>
  <c r="BU42" i="11"/>
  <c r="BW42" i="11"/>
  <c r="BX42" i="11"/>
  <c r="BY42" i="11"/>
  <c r="CA42" i="11"/>
  <c r="CC42" i="11"/>
  <c r="CE42" i="11"/>
  <c r="CF42" i="11" s="1"/>
  <c r="CG42" i="11"/>
  <c r="CI42" i="11"/>
  <c r="CJ42" i="11"/>
  <c r="CK42" i="11"/>
  <c r="CM42" i="11"/>
  <c r="CQ42" i="11"/>
  <c r="CR42" i="11"/>
  <c r="CS42" i="11"/>
  <c r="CU42" i="11"/>
  <c r="CV42" i="11"/>
  <c r="CW42" i="11"/>
  <c r="CY42" i="11"/>
  <c r="DA42" i="11"/>
  <c r="DC42" i="11"/>
  <c r="DD42" i="11"/>
  <c r="DE42" i="11"/>
  <c r="DG42" i="11"/>
  <c r="DH42" i="11"/>
  <c r="DI42" i="11"/>
  <c r="DL42" i="11" s="1"/>
  <c r="DK42" i="11"/>
  <c r="DM42" i="11"/>
  <c r="DO42" i="11"/>
  <c r="DP42" i="11"/>
  <c r="B43" i="11"/>
  <c r="C43" i="11"/>
  <c r="D43" i="11"/>
  <c r="H43" i="11" s="1"/>
  <c r="E43" i="11"/>
  <c r="G43" i="11"/>
  <c r="I43" i="11"/>
  <c r="J43" i="11"/>
  <c r="K43" i="11"/>
  <c r="M43" i="11"/>
  <c r="N43" i="11"/>
  <c r="O43" i="11"/>
  <c r="Q43" i="11"/>
  <c r="R43" i="11"/>
  <c r="R44" i="11" s="1"/>
  <c r="R45" i="11" s="1"/>
  <c r="R46" i="11" s="1"/>
  <c r="S43" i="11"/>
  <c r="U43" i="11"/>
  <c r="V43" i="11"/>
  <c r="W43" i="11"/>
  <c r="Y43" i="11"/>
  <c r="AB43" i="11" s="1"/>
  <c r="Z43" i="11"/>
  <c r="Z44" i="11" s="1"/>
  <c r="Z45" i="11" s="1"/>
  <c r="Z46" i="11" s="1"/>
  <c r="Z47" i="11" s="1"/>
  <c r="AA43" i="11"/>
  <c r="AC43" i="11"/>
  <c r="AD43" i="11"/>
  <c r="AE43" i="11"/>
  <c r="AG43" i="11"/>
  <c r="AH43" i="11"/>
  <c r="AI43" i="11"/>
  <c r="AK43" i="11"/>
  <c r="AN43" i="11" s="1"/>
  <c r="AL43" i="11"/>
  <c r="AM43" i="11"/>
  <c r="AO43" i="11"/>
  <c r="AP43" i="11"/>
  <c r="AQ43" i="11"/>
  <c r="AS43" i="11"/>
  <c r="AT43" i="11"/>
  <c r="AU43" i="11"/>
  <c r="AW43" i="11"/>
  <c r="AX43" i="11"/>
  <c r="AX44" i="11" s="1"/>
  <c r="AY43" i="11"/>
  <c r="AZ43" i="11"/>
  <c r="BA43" i="11"/>
  <c r="BB43" i="11"/>
  <c r="BC43" i="11"/>
  <c r="BD43" i="11" s="1"/>
  <c r="BF43" i="11"/>
  <c r="BG43" i="11"/>
  <c r="BI43" i="11"/>
  <c r="BJ43" i="11"/>
  <c r="BK43" i="11"/>
  <c r="BM43" i="11"/>
  <c r="BN43" i="11"/>
  <c r="BO43" i="11"/>
  <c r="BP43" i="11" s="1"/>
  <c r="BQ43" i="11"/>
  <c r="BR43" i="11"/>
  <c r="BS43" i="11"/>
  <c r="BU43" i="11"/>
  <c r="BW43" i="11"/>
  <c r="BX43" i="11" s="1"/>
  <c r="BY43" i="11"/>
  <c r="BZ43" i="11"/>
  <c r="BZ44" i="11" s="1"/>
  <c r="BZ45" i="11" s="1"/>
  <c r="BZ46" i="11" s="1"/>
  <c r="CA43" i="11"/>
  <c r="CB43" i="11" s="1"/>
  <c r="CC43" i="11"/>
  <c r="CD43" i="11"/>
  <c r="CE43" i="11"/>
  <c r="CF43" i="11"/>
  <c r="CG43" i="11"/>
  <c r="CH43" i="11"/>
  <c r="CI43" i="11"/>
  <c r="CJ43" i="11" s="1"/>
  <c r="CK43" i="11"/>
  <c r="CL43" i="11"/>
  <c r="CL44" i="11" s="1"/>
  <c r="CL45" i="11" s="1"/>
  <c r="CM43" i="11"/>
  <c r="CP43" i="11"/>
  <c r="CP44" i="11" s="1"/>
  <c r="CQ43" i="11"/>
  <c r="CR43" i="11" s="1"/>
  <c r="CS43" i="11"/>
  <c r="CT43" i="11"/>
  <c r="CU43" i="11"/>
  <c r="CV43" i="11" s="1"/>
  <c r="CW43" i="11"/>
  <c r="CX43" i="11"/>
  <c r="CX44" i="11" s="1"/>
  <c r="CY43" i="11"/>
  <c r="DA43" i="11"/>
  <c r="DB43" i="11"/>
  <c r="DC43" i="11"/>
  <c r="DE43" i="11"/>
  <c r="DF43" i="11"/>
  <c r="DF44" i="11" s="1"/>
  <c r="DF45" i="11" s="1"/>
  <c r="DG43" i="11"/>
  <c r="DH43" i="11" s="1"/>
  <c r="DI43" i="11"/>
  <c r="DJ43" i="11"/>
  <c r="DJ44" i="11" s="1"/>
  <c r="DK43" i="11"/>
  <c r="DM43" i="11"/>
  <c r="DN43" i="11"/>
  <c r="DN44" i="11" s="1"/>
  <c r="DO43" i="11"/>
  <c r="B44" i="11"/>
  <c r="C44" i="11"/>
  <c r="D44" i="11" s="1"/>
  <c r="E44" i="11"/>
  <c r="G44" i="11"/>
  <c r="I44" i="11"/>
  <c r="K44" i="11"/>
  <c r="M44" i="11"/>
  <c r="N44" i="11"/>
  <c r="N45" i="11" s="1"/>
  <c r="O44" i="11"/>
  <c r="Q44" i="11"/>
  <c r="S44" i="11"/>
  <c r="U44" i="11"/>
  <c r="V44" i="11"/>
  <c r="W44" i="11"/>
  <c r="Y44" i="11"/>
  <c r="AA44" i="11"/>
  <c r="AC44" i="11"/>
  <c r="AD44" i="11"/>
  <c r="AE44" i="11"/>
  <c r="AG44" i="11"/>
  <c r="AI44" i="11"/>
  <c r="AK44" i="11"/>
  <c r="AL44" i="11"/>
  <c r="AM44" i="11"/>
  <c r="AO44" i="11"/>
  <c r="AQ44" i="11"/>
  <c r="AS44" i="11"/>
  <c r="AV44" i="11" s="1"/>
  <c r="AT44" i="11"/>
  <c r="AU44" i="11"/>
  <c r="AW44" i="11"/>
  <c r="AY44" i="11"/>
  <c r="BA44" i="11"/>
  <c r="BB44" i="11"/>
  <c r="BC44" i="11"/>
  <c r="BF44" i="11"/>
  <c r="BF45" i="11" s="1"/>
  <c r="BF46" i="11" s="1"/>
  <c r="BF47" i="11" s="1"/>
  <c r="BF48" i="11" s="1"/>
  <c r="BG44" i="11"/>
  <c r="BI44" i="11"/>
  <c r="BK44" i="11"/>
  <c r="BM44" i="11"/>
  <c r="BN44" i="11"/>
  <c r="BN45" i="11" s="1"/>
  <c r="BO44" i="11"/>
  <c r="BQ44" i="11"/>
  <c r="BR44" i="11"/>
  <c r="BS44" i="11"/>
  <c r="BU44" i="11"/>
  <c r="BW44" i="11"/>
  <c r="BY44" i="11"/>
  <c r="CA44" i="11"/>
  <c r="CC44" i="11"/>
  <c r="CD44" i="11"/>
  <c r="CD45" i="11" s="1"/>
  <c r="CE44" i="11"/>
  <c r="CG44" i="11"/>
  <c r="CH44" i="11"/>
  <c r="CI44" i="11"/>
  <c r="CK44" i="11"/>
  <c r="CM44" i="11"/>
  <c r="CQ44" i="11"/>
  <c r="CS44" i="11"/>
  <c r="CT44" i="11"/>
  <c r="CU44" i="11"/>
  <c r="CW44" i="11"/>
  <c r="CY44" i="11"/>
  <c r="DA44" i="11"/>
  <c r="DB44" i="11"/>
  <c r="DC44" i="11"/>
  <c r="DE44" i="11"/>
  <c r="DG44" i="11"/>
  <c r="DH44" i="11" s="1"/>
  <c r="DI44" i="11"/>
  <c r="DK44" i="11"/>
  <c r="DM44" i="11"/>
  <c r="DO44" i="11"/>
  <c r="B45" i="11"/>
  <c r="C45" i="11"/>
  <c r="E45" i="11"/>
  <c r="G45" i="11"/>
  <c r="I45" i="11"/>
  <c r="K45" i="11"/>
  <c r="M45" i="11"/>
  <c r="O45" i="11"/>
  <c r="Q45" i="11"/>
  <c r="S45" i="11"/>
  <c r="U45" i="11"/>
  <c r="V45" i="11"/>
  <c r="V46" i="11" s="1"/>
  <c r="W45" i="11"/>
  <c r="Y45" i="11"/>
  <c r="AA45" i="11"/>
  <c r="AC45" i="11"/>
  <c r="AD45" i="11"/>
  <c r="AD46" i="11" s="1"/>
  <c r="AD47" i="11" s="1"/>
  <c r="AD48" i="11" s="1"/>
  <c r="AD49" i="11" s="1"/>
  <c r="AE45" i="11"/>
  <c r="AG45" i="11"/>
  <c r="AI45" i="11"/>
  <c r="AK45" i="11"/>
  <c r="AL45" i="11"/>
  <c r="AL46" i="11" s="1"/>
  <c r="AM45" i="11"/>
  <c r="AO45" i="11"/>
  <c r="AQ45" i="11"/>
  <c r="AS45" i="11"/>
  <c r="AT45" i="11"/>
  <c r="AU45" i="11"/>
  <c r="AW45" i="11"/>
  <c r="AX45" i="11"/>
  <c r="AY45" i="11"/>
  <c r="BA45" i="11"/>
  <c r="BB45" i="11"/>
  <c r="BB46" i="11" s="1"/>
  <c r="BC45" i="11"/>
  <c r="BG45" i="11"/>
  <c r="BI45" i="11"/>
  <c r="BK45" i="11"/>
  <c r="BM45" i="11"/>
  <c r="BO45" i="11"/>
  <c r="BQ45" i="11"/>
  <c r="BS45" i="11"/>
  <c r="BU45" i="11"/>
  <c r="BW45" i="11"/>
  <c r="BY45" i="11"/>
  <c r="CA45" i="11"/>
  <c r="CC45" i="11"/>
  <c r="CE45" i="11"/>
  <c r="CG45" i="11"/>
  <c r="CH45" i="11"/>
  <c r="CI45" i="11"/>
  <c r="CK45" i="11"/>
  <c r="CM45" i="11"/>
  <c r="CP45" i="11"/>
  <c r="CQ45" i="11"/>
  <c r="CS45" i="11"/>
  <c r="CT45" i="11"/>
  <c r="CU45" i="11"/>
  <c r="CW45" i="11"/>
  <c r="CX45" i="11"/>
  <c r="CY45" i="11"/>
  <c r="DA45" i="11"/>
  <c r="DB45" i="11"/>
  <c r="DC45" i="11"/>
  <c r="DE45" i="11"/>
  <c r="DG45" i="11"/>
  <c r="DI45" i="11"/>
  <c r="DJ45" i="11"/>
  <c r="DK45" i="11"/>
  <c r="DM45" i="11"/>
  <c r="DN45" i="11"/>
  <c r="DO45" i="11"/>
  <c r="B46" i="11"/>
  <c r="C46" i="11"/>
  <c r="D46" i="11" s="1"/>
  <c r="E46" i="11"/>
  <c r="G46" i="11"/>
  <c r="I46" i="11"/>
  <c r="K46" i="11"/>
  <c r="M46" i="11"/>
  <c r="N46" i="11"/>
  <c r="O46" i="11"/>
  <c r="P46" i="11" s="1"/>
  <c r="Q46" i="11"/>
  <c r="S46" i="11"/>
  <c r="U46" i="11"/>
  <c r="W46" i="11"/>
  <c r="Y46" i="11"/>
  <c r="AA46" i="11"/>
  <c r="AC46" i="11"/>
  <c r="AE46" i="11"/>
  <c r="AG46" i="11"/>
  <c r="AI46" i="11"/>
  <c r="AK46" i="11"/>
  <c r="AM46" i="11"/>
  <c r="AO46" i="11"/>
  <c r="AQ46" i="11"/>
  <c r="AS46" i="11"/>
  <c r="AT46" i="11"/>
  <c r="AU46" i="11"/>
  <c r="AV46" i="11" s="1"/>
  <c r="AW46" i="11"/>
  <c r="AY46" i="11"/>
  <c r="BA46" i="11"/>
  <c r="BC46" i="11"/>
  <c r="BG46" i="11"/>
  <c r="BI46" i="11"/>
  <c r="BK46" i="11"/>
  <c r="BM46" i="11"/>
  <c r="BO46" i="11"/>
  <c r="BQ46" i="11"/>
  <c r="BS46" i="11"/>
  <c r="BU46" i="11"/>
  <c r="BW46" i="11"/>
  <c r="BX46" i="11" s="1"/>
  <c r="BY46" i="11"/>
  <c r="CA46" i="11"/>
  <c r="CC46" i="11"/>
  <c r="CD46" i="11"/>
  <c r="CE46" i="11"/>
  <c r="CG46" i="11"/>
  <c r="CH46" i="11"/>
  <c r="CH47" i="11" s="1"/>
  <c r="CH48" i="11" s="1"/>
  <c r="CH49" i="11" s="1"/>
  <c r="CI46" i="11"/>
  <c r="CK46" i="11"/>
  <c r="CL46" i="11"/>
  <c r="CL47" i="11" s="1"/>
  <c r="CL48" i="11" s="1"/>
  <c r="CM46" i="11"/>
  <c r="CQ46" i="11"/>
  <c r="CS46" i="11"/>
  <c r="CU46" i="11"/>
  <c r="CW46" i="11"/>
  <c r="CY46" i="11"/>
  <c r="DA46" i="11"/>
  <c r="DC46" i="11"/>
  <c r="DE46" i="11"/>
  <c r="DG46" i="11"/>
  <c r="DI46" i="11"/>
  <c r="DK46" i="11"/>
  <c r="DM46" i="11"/>
  <c r="DO46" i="11"/>
  <c r="B47" i="11"/>
  <c r="C47" i="11"/>
  <c r="D47" i="11"/>
  <c r="E47" i="11"/>
  <c r="H47" i="11" s="1"/>
  <c r="G47" i="11"/>
  <c r="I47" i="11"/>
  <c r="K47" i="11"/>
  <c r="M47" i="11"/>
  <c r="N47" i="11"/>
  <c r="O47" i="11"/>
  <c r="Q47" i="11"/>
  <c r="R47" i="11"/>
  <c r="S47" i="11"/>
  <c r="U47" i="11"/>
  <c r="V47" i="11"/>
  <c r="V48" i="11" s="1"/>
  <c r="V49" i="11" s="1"/>
  <c r="W47" i="11"/>
  <c r="X47" i="11" s="1"/>
  <c r="Y47" i="11"/>
  <c r="AA47" i="11"/>
  <c r="AC47" i="11"/>
  <c r="AE47" i="11"/>
  <c r="AG47" i="11"/>
  <c r="AI47" i="11"/>
  <c r="AK47" i="11"/>
  <c r="AL47" i="11"/>
  <c r="AM47" i="11"/>
  <c r="AN47" i="11" s="1"/>
  <c r="AO47" i="11"/>
  <c r="AQ47" i="11"/>
  <c r="AS47" i="11"/>
  <c r="AT47" i="11"/>
  <c r="AT48" i="11" s="1"/>
  <c r="AT49" i="11" s="1"/>
  <c r="AU47" i="11"/>
  <c r="AW47" i="11"/>
  <c r="AY47" i="11"/>
  <c r="BA47" i="11"/>
  <c r="BB47" i="11"/>
  <c r="BB48" i="11" s="1"/>
  <c r="BB49" i="11" s="1"/>
  <c r="BB50" i="11" s="1"/>
  <c r="BC47" i="11"/>
  <c r="BD47" i="11" s="1"/>
  <c r="BG47" i="11"/>
  <c r="BI47" i="11"/>
  <c r="BK47" i="11"/>
  <c r="BM47" i="11"/>
  <c r="BO47" i="11"/>
  <c r="BQ47" i="11"/>
  <c r="BS47" i="11"/>
  <c r="BU47" i="11"/>
  <c r="BW47" i="11"/>
  <c r="BX47" i="11" s="1"/>
  <c r="BY47" i="11"/>
  <c r="BZ47" i="11"/>
  <c r="BZ48" i="11" s="1"/>
  <c r="BZ49" i="11" s="1"/>
  <c r="CA47" i="11"/>
  <c r="CC47" i="11"/>
  <c r="CD47" i="11"/>
  <c r="CD48" i="11" s="1"/>
  <c r="CD49" i="11" s="1"/>
  <c r="CD50" i="11" s="1"/>
  <c r="CD51" i="11" s="1"/>
  <c r="CE47" i="11"/>
  <c r="CF47" i="11" s="1"/>
  <c r="CG47" i="11"/>
  <c r="CI47" i="11"/>
  <c r="CJ47" i="11" s="1"/>
  <c r="CK47" i="11"/>
  <c r="CM47" i="11"/>
  <c r="CQ47" i="11"/>
  <c r="CS47" i="11"/>
  <c r="CU47" i="11"/>
  <c r="CW47" i="11"/>
  <c r="CY47" i="11"/>
  <c r="DA47" i="11"/>
  <c r="DC47" i="11"/>
  <c r="DE47" i="11"/>
  <c r="DG47" i="11"/>
  <c r="DI47" i="11"/>
  <c r="DK47" i="11"/>
  <c r="DM47" i="11"/>
  <c r="DO47" i="11"/>
  <c r="B48" i="11"/>
  <c r="C48" i="11"/>
  <c r="D48" i="11"/>
  <c r="E48" i="11"/>
  <c r="G48" i="11"/>
  <c r="I48" i="11"/>
  <c r="K48" i="11"/>
  <c r="M48" i="11"/>
  <c r="O48" i="11"/>
  <c r="Q48" i="11"/>
  <c r="S48" i="11"/>
  <c r="U48" i="11"/>
  <c r="W48" i="11"/>
  <c r="Y48" i="11"/>
  <c r="AA48" i="11"/>
  <c r="AC48" i="11"/>
  <c r="AE48" i="11"/>
  <c r="AG48" i="11"/>
  <c r="AI48" i="11"/>
  <c r="AK48" i="11"/>
  <c r="AL48" i="11"/>
  <c r="AL49" i="11" s="1"/>
  <c r="AL50" i="11" s="1"/>
  <c r="AM48" i="11"/>
  <c r="AO48" i="11"/>
  <c r="AQ48" i="11"/>
  <c r="AS48" i="11"/>
  <c r="AU48" i="11"/>
  <c r="AW48" i="11"/>
  <c r="AY48" i="11"/>
  <c r="BA48" i="11"/>
  <c r="BC48" i="11"/>
  <c r="BG48" i="11"/>
  <c r="BI48" i="11"/>
  <c r="BK48" i="11"/>
  <c r="BM48" i="11"/>
  <c r="BO48" i="11"/>
  <c r="BQ48" i="11"/>
  <c r="BS48" i="11"/>
  <c r="BU48" i="11"/>
  <c r="BW48" i="11"/>
  <c r="BY48" i="11"/>
  <c r="CA48" i="11"/>
  <c r="CC48" i="11"/>
  <c r="CE48" i="11"/>
  <c r="CF48" i="11" s="1"/>
  <c r="CG48" i="11"/>
  <c r="CI48" i="11"/>
  <c r="CJ48" i="11" s="1"/>
  <c r="CK48" i="11"/>
  <c r="CM48" i="11"/>
  <c r="CQ48" i="11"/>
  <c r="CS48" i="11"/>
  <c r="CU48" i="11"/>
  <c r="CW48" i="11"/>
  <c r="CY48" i="11"/>
  <c r="DA48" i="11"/>
  <c r="DC48" i="11"/>
  <c r="DE48" i="11"/>
  <c r="DG48" i="11"/>
  <c r="DI48" i="11"/>
  <c r="DK48" i="11"/>
  <c r="DM48" i="11"/>
  <c r="DO48" i="11"/>
  <c r="B49" i="11"/>
  <c r="C49" i="11"/>
  <c r="E49" i="11"/>
  <c r="G49" i="11"/>
  <c r="I49" i="11"/>
  <c r="K49" i="11"/>
  <c r="M49" i="11"/>
  <c r="O49" i="11"/>
  <c r="Q49" i="11"/>
  <c r="S49" i="11"/>
  <c r="U49" i="11"/>
  <c r="W49" i="11"/>
  <c r="Y49" i="11"/>
  <c r="AA49" i="11"/>
  <c r="AC49" i="11"/>
  <c r="AE49" i="11"/>
  <c r="AG49" i="11"/>
  <c r="AI49" i="11"/>
  <c r="AK49" i="11"/>
  <c r="AM49" i="11"/>
  <c r="AO49" i="11"/>
  <c r="AQ49" i="11"/>
  <c r="AS49" i="11"/>
  <c r="AU49" i="11"/>
  <c r="AW49" i="11"/>
  <c r="AY49" i="11"/>
  <c r="BA49" i="11"/>
  <c r="BC49" i="11"/>
  <c r="BG49" i="11"/>
  <c r="BI49" i="11"/>
  <c r="BK49" i="11"/>
  <c r="BM49" i="11"/>
  <c r="BO49" i="11"/>
  <c r="BQ49" i="11"/>
  <c r="BS49" i="11"/>
  <c r="BU49" i="11"/>
  <c r="BW49" i="11"/>
  <c r="BY49" i="11"/>
  <c r="CA49" i="11"/>
  <c r="CC49" i="11"/>
  <c r="CE49" i="11"/>
  <c r="CG49" i="11"/>
  <c r="CI49" i="11"/>
  <c r="CK49" i="11"/>
  <c r="CM49" i="11"/>
  <c r="CQ49" i="11"/>
  <c r="CS49" i="11"/>
  <c r="CU49" i="11"/>
  <c r="CW49" i="11"/>
  <c r="CY49" i="11"/>
  <c r="DA49" i="11"/>
  <c r="DC49" i="11"/>
  <c r="DE49" i="11"/>
  <c r="DG49" i="11"/>
  <c r="DI49" i="11"/>
  <c r="DK49" i="11"/>
  <c r="DM49" i="11"/>
  <c r="DO49" i="11"/>
  <c r="B50" i="11"/>
  <c r="C50" i="11"/>
  <c r="E50" i="11"/>
  <c r="G50" i="11"/>
  <c r="I50" i="11"/>
  <c r="K50" i="11"/>
  <c r="M50" i="11"/>
  <c r="O50" i="11"/>
  <c r="Q50" i="11"/>
  <c r="S50" i="11"/>
  <c r="U50" i="11"/>
  <c r="V50" i="11"/>
  <c r="V51" i="11" s="1"/>
  <c r="W50" i="11"/>
  <c r="Y50" i="11"/>
  <c r="AA50" i="11"/>
  <c r="AC50" i="11"/>
  <c r="AE50" i="11"/>
  <c r="AG50" i="11"/>
  <c r="AI50" i="11"/>
  <c r="AK50" i="11"/>
  <c r="AM50" i="11"/>
  <c r="AO50" i="11"/>
  <c r="AQ50" i="11"/>
  <c r="AS50" i="11"/>
  <c r="AU50" i="11"/>
  <c r="AW50" i="11"/>
  <c r="AY50" i="11"/>
  <c r="BA50" i="11"/>
  <c r="BC50" i="11"/>
  <c r="BG50" i="11"/>
  <c r="BI50" i="11"/>
  <c r="BK50" i="11"/>
  <c r="BM50" i="11"/>
  <c r="BO50" i="11"/>
  <c r="BQ50" i="11"/>
  <c r="BS50" i="11"/>
  <c r="BU50" i="11"/>
  <c r="BW50" i="11"/>
  <c r="BY50" i="11"/>
  <c r="BZ50" i="11"/>
  <c r="CA50" i="11"/>
  <c r="CC50" i="11"/>
  <c r="CE50" i="11"/>
  <c r="CG50" i="11"/>
  <c r="CI50" i="11"/>
  <c r="CK50" i="11"/>
  <c r="CM50" i="11"/>
  <c r="CQ50" i="11"/>
  <c r="CS50" i="11"/>
  <c r="CU50" i="11"/>
  <c r="CW50" i="11"/>
  <c r="CY50" i="11"/>
  <c r="DA50" i="11"/>
  <c r="DC50" i="11"/>
  <c r="DE50" i="11"/>
  <c r="DG50" i="11"/>
  <c r="DI50" i="11"/>
  <c r="DK50" i="11"/>
  <c r="DM50" i="11"/>
  <c r="DO50" i="11"/>
  <c r="B51" i="11"/>
  <c r="C51" i="11"/>
  <c r="D51" i="11"/>
  <c r="E51" i="11"/>
  <c r="G51" i="11"/>
  <c r="I51" i="11"/>
  <c r="K51" i="11"/>
  <c r="M51" i="11"/>
  <c r="O51" i="11"/>
  <c r="Q51" i="11"/>
  <c r="S51" i="11"/>
  <c r="U51" i="11"/>
  <c r="W51" i="11"/>
  <c r="Y51" i="11"/>
  <c r="AA51" i="11"/>
  <c r="AC51" i="11"/>
  <c r="AE51" i="11"/>
  <c r="AG51" i="11"/>
  <c r="AI51" i="11"/>
  <c r="AK51" i="11"/>
  <c r="AL51" i="11"/>
  <c r="AM51" i="11"/>
  <c r="AO51" i="11"/>
  <c r="AQ51" i="11"/>
  <c r="AS51" i="11"/>
  <c r="AU51" i="11"/>
  <c r="AW51" i="11"/>
  <c r="AY51" i="11"/>
  <c r="BA51" i="11"/>
  <c r="BC51" i="11"/>
  <c r="BG51" i="11"/>
  <c r="BI51" i="11"/>
  <c r="BK51" i="11"/>
  <c r="BM51" i="11"/>
  <c r="BO51" i="11"/>
  <c r="BQ51" i="11"/>
  <c r="BS51" i="11"/>
  <c r="BU51" i="11"/>
  <c r="BW51" i="11"/>
  <c r="BY51" i="11"/>
  <c r="CA51" i="11"/>
  <c r="CC51" i="11"/>
  <c r="CE51" i="11"/>
  <c r="CG51" i="11"/>
  <c r="CI51" i="11"/>
  <c r="CK51" i="11"/>
  <c r="CM51" i="11"/>
  <c r="CQ51" i="11"/>
  <c r="CS51" i="11"/>
  <c r="CU51" i="11"/>
  <c r="CW51" i="11"/>
  <c r="CY51" i="11"/>
  <c r="DA51" i="11"/>
  <c r="DC51" i="11"/>
  <c r="DE51" i="11"/>
  <c r="DG51" i="11"/>
  <c r="DI51" i="11"/>
  <c r="DK51" i="11"/>
  <c r="DM51" i="11"/>
  <c r="DO51" i="11"/>
  <c r="B52" i="11"/>
  <c r="C52" i="11"/>
  <c r="D52" i="11"/>
  <c r="E52" i="11"/>
  <c r="G52" i="11"/>
  <c r="I52" i="11"/>
  <c r="K52" i="11"/>
  <c r="M52" i="11"/>
  <c r="O52" i="11"/>
  <c r="Q52" i="11"/>
  <c r="S52" i="11"/>
  <c r="U52" i="11"/>
  <c r="V52" i="11"/>
  <c r="W52" i="11"/>
  <c r="Y52" i="11"/>
  <c r="AA52" i="11"/>
  <c r="AC52" i="11"/>
  <c r="AE52" i="11"/>
  <c r="AG52" i="11"/>
  <c r="AI52" i="11"/>
  <c r="AK52" i="11"/>
  <c r="AL52" i="11"/>
  <c r="AL53" i="11" s="1"/>
  <c r="AM52" i="11"/>
  <c r="AN52" i="11" s="1"/>
  <c r="AO52" i="11"/>
  <c r="AQ52" i="11"/>
  <c r="AS52" i="11"/>
  <c r="AU52" i="11"/>
  <c r="AW52" i="11"/>
  <c r="AY52" i="11"/>
  <c r="BA52" i="11"/>
  <c r="BC52" i="11"/>
  <c r="BG52" i="11"/>
  <c r="BI52" i="11"/>
  <c r="BK52" i="11"/>
  <c r="BM52" i="11"/>
  <c r="BO52" i="11"/>
  <c r="BQ52" i="11"/>
  <c r="BS52" i="11"/>
  <c r="BU52" i="11"/>
  <c r="BW52" i="11"/>
  <c r="BX52" i="11" s="1"/>
  <c r="BY52" i="11"/>
  <c r="CA52" i="11"/>
  <c r="CC52" i="11"/>
  <c r="CE52" i="11"/>
  <c r="CG52" i="11"/>
  <c r="CI52" i="11"/>
  <c r="CK52" i="11"/>
  <c r="CM52" i="11"/>
  <c r="CQ52" i="11"/>
  <c r="CS52" i="11"/>
  <c r="CU52" i="11"/>
  <c r="CW52" i="11"/>
  <c r="CY52" i="11"/>
  <c r="DA52" i="11"/>
  <c r="DC52" i="11"/>
  <c r="DE52" i="11"/>
  <c r="DG52" i="11"/>
  <c r="DI52" i="11"/>
  <c r="DK52" i="11"/>
  <c r="DM52" i="11"/>
  <c r="DO52" i="11"/>
  <c r="B53" i="11"/>
  <c r="C53" i="11"/>
  <c r="D53" i="11" s="1"/>
  <c r="BX53" i="11" s="1"/>
  <c r="E53" i="11"/>
  <c r="G53" i="11"/>
  <c r="H53" i="11" s="1"/>
  <c r="I53" i="11"/>
  <c r="K53" i="11"/>
  <c r="M53" i="11"/>
  <c r="O53" i="11"/>
  <c r="Q53" i="11"/>
  <c r="S53" i="11"/>
  <c r="U53" i="11"/>
  <c r="W53" i="11"/>
  <c r="Y53" i="11"/>
  <c r="AA53" i="11"/>
  <c r="AC53" i="11"/>
  <c r="AE53" i="11"/>
  <c r="AG53" i="11"/>
  <c r="AI53" i="11"/>
  <c r="AK53" i="11"/>
  <c r="AM53" i="11"/>
  <c r="AN53" i="11" s="1"/>
  <c r="AO53" i="11"/>
  <c r="AQ53" i="11"/>
  <c r="AS53" i="11"/>
  <c r="AU53" i="11"/>
  <c r="AW53" i="11"/>
  <c r="AY53" i="11"/>
  <c r="BA53" i="11"/>
  <c r="BC53" i="11"/>
  <c r="BG53" i="11"/>
  <c r="BI53" i="11"/>
  <c r="BK53" i="11"/>
  <c r="BM53" i="11"/>
  <c r="BO53" i="11"/>
  <c r="BQ53" i="11"/>
  <c r="BS53" i="11"/>
  <c r="BU53" i="11"/>
  <c r="BW53" i="11"/>
  <c r="BY53" i="11"/>
  <c r="CA53" i="11"/>
  <c r="CC53" i="11"/>
  <c r="CE53" i="11"/>
  <c r="CG53" i="11"/>
  <c r="CI53" i="11"/>
  <c r="CK53" i="11"/>
  <c r="CM53" i="11"/>
  <c r="CQ53" i="11"/>
  <c r="CS53" i="11"/>
  <c r="CU53" i="11"/>
  <c r="CW53" i="11"/>
  <c r="CY53" i="11"/>
  <c r="DA53" i="11"/>
  <c r="DC53" i="11"/>
  <c r="DE53" i="11"/>
  <c r="DG53" i="11"/>
  <c r="DI53" i="11"/>
  <c r="DK53" i="11"/>
  <c r="DM53" i="11"/>
  <c r="DO53" i="11"/>
  <c r="B54" i="11"/>
  <c r="C54" i="11"/>
  <c r="E54" i="11"/>
  <c r="G54" i="11"/>
  <c r="I54" i="11"/>
  <c r="K54" i="11"/>
  <c r="M54" i="11"/>
  <c r="O54" i="11"/>
  <c r="Q54" i="11"/>
  <c r="S54" i="11"/>
  <c r="U54" i="11"/>
  <c r="W54" i="11"/>
  <c r="Y54" i="11"/>
  <c r="AA54" i="11"/>
  <c r="AC54" i="11"/>
  <c r="AE54" i="11"/>
  <c r="AG54" i="11"/>
  <c r="AI54" i="11"/>
  <c r="AK54" i="11"/>
  <c r="AM54" i="11"/>
  <c r="AO54" i="11"/>
  <c r="AQ54" i="11"/>
  <c r="AS54" i="11"/>
  <c r="AU54" i="11"/>
  <c r="AW54" i="11"/>
  <c r="AY54" i="11"/>
  <c r="BA54" i="11"/>
  <c r="BC54" i="11"/>
  <c r="BG54" i="11"/>
  <c r="BI54" i="11"/>
  <c r="BK54" i="11"/>
  <c r="BM54" i="11"/>
  <c r="BO54" i="11"/>
  <c r="BQ54" i="11"/>
  <c r="BS54" i="11"/>
  <c r="BU54" i="11"/>
  <c r="BW54" i="11"/>
  <c r="BY54" i="11"/>
  <c r="CA54" i="11"/>
  <c r="CC54" i="11"/>
  <c r="CE54" i="11"/>
  <c r="CG54" i="11"/>
  <c r="CI54" i="11"/>
  <c r="CK54" i="11"/>
  <c r="CM54" i="11"/>
  <c r="CQ54" i="11"/>
  <c r="CS54" i="11"/>
  <c r="CU54" i="11"/>
  <c r="CW54" i="11"/>
  <c r="CY54" i="11"/>
  <c r="DA54" i="11"/>
  <c r="DC54" i="11"/>
  <c r="DE54" i="11"/>
  <c r="DG54" i="11"/>
  <c r="DI54" i="11"/>
  <c r="DK54" i="11"/>
  <c r="DM54" i="11"/>
  <c r="DO54" i="11"/>
  <c r="B55" i="11"/>
  <c r="C55" i="11"/>
  <c r="E55" i="11"/>
  <c r="G55" i="11"/>
  <c r="I55" i="11"/>
  <c r="J55" i="11"/>
  <c r="K55" i="11"/>
  <c r="M55" i="11"/>
  <c r="N55" i="11"/>
  <c r="O55" i="11"/>
  <c r="Q55" i="11"/>
  <c r="R55" i="11"/>
  <c r="S55" i="11"/>
  <c r="U55" i="11"/>
  <c r="V55" i="11"/>
  <c r="W55" i="11"/>
  <c r="Y55" i="11"/>
  <c r="Z55" i="11"/>
  <c r="AA55" i="11"/>
  <c r="AC55" i="11"/>
  <c r="AD55" i="11"/>
  <c r="AE55" i="11"/>
  <c r="AG55" i="11"/>
  <c r="AH55" i="11"/>
  <c r="AI55" i="11"/>
  <c r="AK55" i="11"/>
  <c r="AL55" i="11"/>
  <c r="AM55" i="11"/>
  <c r="AO55" i="11"/>
  <c r="AP55" i="11"/>
  <c r="AQ55" i="11"/>
  <c r="AS55" i="11"/>
  <c r="AT55" i="11"/>
  <c r="AU55" i="11"/>
  <c r="AW55" i="11"/>
  <c r="AX55" i="11"/>
  <c r="AX56" i="11" s="1"/>
  <c r="AY55" i="11"/>
  <c r="BA55" i="11"/>
  <c r="BB55" i="11"/>
  <c r="BC55" i="11"/>
  <c r="BF55" i="11"/>
  <c r="BG55" i="11"/>
  <c r="BI55" i="11"/>
  <c r="BJ55" i="11"/>
  <c r="BK55" i="11"/>
  <c r="BM55" i="11"/>
  <c r="BN55" i="11"/>
  <c r="BN56" i="11" s="1"/>
  <c r="BO55" i="11"/>
  <c r="BQ55" i="11"/>
  <c r="BR55" i="11"/>
  <c r="BS55" i="11"/>
  <c r="BU55" i="11"/>
  <c r="BW55" i="11"/>
  <c r="BY55" i="11"/>
  <c r="BZ55" i="11"/>
  <c r="CA55" i="11"/>
  <c r="CC55" i="11"/>
  <c r="CD55" i="11"/>
  <c r="CE55" i="11"/>
  <c r="CG55" i="11"/>
  <c r="CH55" i="11"/>
  <c r="CI55" i="11"/>
  <c r="CK55" i="11"/>
  <c r="CL55" i="11"/>
  <c r="CM55" i="11"/>
  <c r="CP55" i="11"/>
  <c r="CP56" i="11" s="1"/>
  <c r="CP57" i="11" s="1"/>
  <c r="CP58" i="11" s="1"/>
  <c r="CP59" i="11" s="1"/>
  <c r="CQ55" i="11"/>
  <c r="CS55" i="11"/>
  <c r="CT55" i="11"/>
  <c r="CU55" i="11"/>
  <c r="CW55" i="11"/>
  <c r="CX55" i="11"/>
  <c r="CX56" i="11" s="1"/>
  <c r="CY55" i="11"/>
  <c r="DA55" i="11"/>
  <c r="DB55" i="11"/>
  <c r="DC55" i="11"/>
  <c r="DE55" i="11"/>
  <c r="DF55" i="11"/>
  <c r="DF56" i="11" s="1"/>
  <c r="DG55" i="11"/>
  <c r="DI55" i="11"/>
  <c r="DJ55" i="11"/>
  <c r="DK55" i="11"/>
  <c r="DM55" i="11"/>
  <c r="DN55" i="11"/>
  <c r="DN56" i="11" s="1"/>
  <c r="DO55" i="11"/>
  <c r="B56" i="11"/>
  <c r="C56" i="11"/>
  <c r="D56" i="11"/>
  <c r="E56" i="11"/>
  <c r="G56" i="11"/>
  <c r="H56" i="11" s="1"/>
  <c r="I56" i="11"/>
  <c r="J56" i="11"/>
  <c r="J57" i="11" s="1"/>
  <c r="K56" i="11"/>
  <c r="M56" i="11"/>
  <c r="P56" i="11" s="1"/>
  <c r="N56" i="11"/>
  <c r="O56" i="11"/>
  <c r="Q56" i="11"/>
  <c r="R56" i="11"/>
  <c r="S56" i="11"/>
  <c r="U56" i="11"/>
  <c r="V56" i="11"/>
  <c r="W56" i="11"/>
  <c r="Y56" i="11"/>
  <c r="Z56" i="11"/>
  <c r="AA56" i="11"/>
  <c r="AC56" i="11"/>
  <c r="AD56" i="11"/>
  <c r="AD57" i="11" s="1"/>
  <c r="AD58" i="11" s="1"/>
  <c r="AE56" i="11"/>
  <c r="AG56" i="11"/>
  <c r="AH56" i="11"/>
  <c r="AI56" i="11"/>
  <c r="AK56" i="11"/>
  <c r="AL56" i="11"/>
  <c r="AL57" i="11" s="1"/>
  <c r="AL58" i="11" s="1"/>
  <c r="AM56" i="11"/>
  <c r="AN56" i="11"/>
  <c r="AO56" i="11"/>
  <c r="AP56" i="11"/>
  <c r="AR56" i="11" s="1"/>
  <c r="AQ56" i="11"/>
  <c r="AS56" i="11"/>
  <c r="AV56" i="11" s="1"/>
  <c r="AT56" i="11"/>
  <c r="AU56" i="11"/>
  <c r="AW56" i="11"/>
  <c r="AY56" i="11"/>
  <c r="BA56" i="11"/>
  <c r="BB56" i="11"/>
  <c r="BB57" i="11" s="1"/>
  <c r="BB58" i="11" s="1"/>
  <c r="BB59" i="11" s="1"/>
  <c r="BC56" i="11"/>
  <c r="BG56" i="11"/>
  <c r="BI56" i="11"/>
  <c r="BJ56" i="11"/>
  <c r="BK56" i="11"/>
  <c r="BL56" i="11"/>
  <c r="BM56" i="11"/>
  <c r="BO56" i="11"/>
  <c r="BP56" i="11" s="1"/>
  <c r="BQ56" i="11"/>
  <c r="BR56" i="11"/>
  <c r="BS56" i="11"/>
  <c r="BT56" i="11"/>
  <c r="BU56" i="11"/>
  <c r="BW56" i="11"/>
  <c r="BX56" i="11" s="1"/>
  <c r="BY56" i="11"/>
  <c r="BZ56" i="11"/>
  <c r="CA56" i="11"/>
  <c r="CC56" i="11"/>
  <c r="CD56" i="11"/>
  <c r="CD57" i="11" s="1"/>
  <c r="CD58" i="11" s="1"/>
  <c r="CE56" i="11"/>
  <c r="CF56" i="11" s="1"/>
  <c r="CG56" i="11"/>
  <c r="CH56" i="11"/>
  <c r="CH57" i="11" s="1"/>
  <c r="CH58" i="11" s="1"/>
  <c r="CI56" i="11"/>
  <c r="CK56" i="11"/>
  <c r="CL56" i="11"/>
  <c r="CL57" i="11" s="1"/>
  <c r="CL58" i="11" s="1"/>
  <c r="CM56" i="11"/>
  <c r="CN56" i="11"/>
  <c r="CQ56" i="11"/>
  <c r="CR56" i="11" s="1"/>
  <c r="CS56" i="11"/>
  <c r="CV56" i="11" s="1"/>
  <c r="CT56" i="11"/>
  <c r="CU56" i="11"/>
  <c r="CW56" i="11"/>
  <c r="CY56" i="11"/>
  <c r="DA56" i="11"/>
  <c r="DB56" i="11"/>
  <c r="DD56" i="11" s="1"/>
  <c r="DC56" i="11"/>
  <c r="DE56" i="11"/>
  <c r="DG56" i="11"/>
  <c r="DH56" i="11" s="1"/>
  <c r="DI56" i="11"/>
  <c r="DJ56" i="11"/>
  <c r="DK56" i="11"/>
  <c r="DL56" i="11" s="1"/>
  <c r="DM56" i="11"/>
  <c r="DO56" i="11"/>
  <c r="B57" i="11"/>
  <c r="C57" i="11"/>
  <c r="D57" i="11" s="1"/>
  <c r="CF57" i="11" s="1"/>
  <c r="E57" i="11"/>
  <c r="G57" i="11"/>
  <c r="I57" i="11"/>
  <c r="K57" i="11"/>
  <c r="M57" i="11"/>
  <c r="N57" i="11"/>
  <c r="N58" i="11" s="1"/>
  <c r="N59" i="11" s="1"/>
  <c r="O57" i="11"/>
  <c r="Q57" i="11"/>
  <c r="R57" i="11"/>
  <c r="S57" i="11"/>
  <c r="U57" i="11"/>
  <c r="W57" i="11"/>
  <c r="Y57" i="11"/>
  <c r="AA57" i="11"/>
  <c r="AC57" i="11"/>
  <c r="AE57" i="11"/>
  <c r="AG57" i="11"/>
  <c r="AI57" i="11"/>
  <c r="AK57" i="11"/>
  <c r="AM57" i="11"/>
  <c r="AO57" i="11"/>
  <c r="AP57" i="11"/>
  <c r="AP58" i="11" s="1"/>
  <c r="AP59" i="11" s="1"/>
  <c r="AQ57" i="11"/>
  <c r="AS57" i="11"/>
  <c r="AT57" i="11"/>
  <c r="AT58" i="11" s="1"/>
  <c r="AT59" i="11" s="1"/>
  <c r="AU57" i="11"/>
  <c r="AW57" i="11"/>
  <c r="AY57" i="11"/>
  <c r="BA57" i="11"/>
  <c r="BC57" i="11"/>
  <c r="BG57" i="11"/>
  <c r="BI57" i="11"/>
  <c r="BJ57" i="11"/>
  <c r="BK57" i="11"/>
  <c r="BM57" i="11"/>
  <c r="BN57" i="11"/>
  <c r="BO57" i="11"/>
  <c r="BQ57" i="11"/>
  <c r="BR57" i="11"/>
  <c r="BS57" i="11"/>
  <c r="BU57" i="11"/>
  <c r="BW57" i="11"/>
  <c r="BY57" i="11"/>
  <c r="BZ57" i="11"/>
  <c r="BZ58" i="11" s="1"/>
  <c r="CB58" i="11" s="1"/>
  <c r="CA57" i="11"/>
  <c r="CC57" i="11"/>
  <c r="CE57" i="11"/>
  <c r="CG57" i="11"/>
  <c r="CI57" i="11"/>
  <c r="CK57" i="11"/>
  <c r="CM57" i="11"/>
  <c r="CQ57" i="11"/>
  <c r="CS57" i="11"/>
  <c r="CT57" i="11"/>
  <c r="CU57" i="11"/>
  <c r="CW57" i="11"/>
  <c r="CX57" i="11"/>
  <c r="CY57" i="11"/>
  <c r="DA57" i="11"/>
  <c r="DB57" i="11"/>
  <c r="DC57" i="11"/>
  <c r="DE57" i="11"/>
  <c r="DF57" i="11"/>
  <c r="DG57" i="11"/>
  <c r="DI57" i="11"/>
  <c r="DJ57" i="11"/>
  <c r="DK57" i="11"/>
  <c r="DM57" i="11"/>
  <c r="DN57" i="11"/>
  <c r="DN58" i="11" s="1"/>
  <c r="DO57" i="11"/>
  <c r="B58" i="11"/>
  <c r="C58" i="11"/>
  <c r="D58" i="11" s="1"/>
  <c r="E58" i="11"/>
  <c r="G58" i="11"/>
  <c r="I58" i="11"/>
  <c r="K58" i="11"/>
  <c r="M58" i="11"/>
  <c r="O58" i="11"/>
  <c r="Q58" i="11"/>
  <c r="R58" i="11"/>
  <c r="S58" i="11"/>
  <c r="U58" i="11"/>
  <c r="W58" i="11"/>
  <c r="Y58" i="11"/>
  <c r="AA58" i="11"/>
  <c r="AC58" i="11"/>
  <c r="AE58" i="11"/>
  <c r="AG58" i="11"/>
  <c r="AI58" i="11"/>
  <c r="AK58" i="11"/>
  <c r="AM58" i="11"/>
  <c r="AO58" i="11"/>
  <c r="AQ58" i="11"/>
  <c r="AS58" i="11"/>
  <c r="AU58" i="11"/>
  <c r="AV58" i="11" s="1"/>
  <c r="AW58" i="11"/>
  <c r="AY58" i="11"/>
  <c r="BA58" i="11"/>
  <c r="BC58" i="11"/>
  <c r="BG58" i="11"/>
  <c r="BI58" i="11"/>
  <c r="BK58" i="11"/>
  <c r="BM58" i="11"/>
  <c r="BO58" i="11"/>
  <c r="BQ58" i="11"/>
  <c r="BS58" i="11"/>
  <c r="BU58" i="11"/>
  <c r="BW58" i="11"/>
  <c r="BX58" i="11"/>
  <c r="BY58" i="11"/>
  <c r="CA58" i="11"/>
  <c r="CC58" i="11"/>
  <c r="CE58" i="11"/>
  <c r="CG58" i="11"/>
  <c r="CI58" i="11"/>
  <c r="CK58" i="11"/>
  <c r="CM58" i="11"/>
  <c r="CQ58" i="11"/>
  <c r="CS58" i="11"/>
  <c r="CU58" i="11"/>
  <c r="CW58" i="11"/>
  <c r="CX58" i="11"/>
  <c r="CX59" i="11" s="1"/>
  <c r="CY58" i="11"/>
  <c r="CZ58" i="11" s="1"/>
  <c r="DA58" i="11"/>
  <c r="DB58" i="11"/>
  <c r="DB59" i="11" s="1"/>
  <c r="DC58" i="11"/>
  <c r="DE58" i="11"/>
  <c r="DF58" i="11"/>
  <c r="DF59" i="11" s="1"/>
  <c r="DG58" i="11"/>
  <c r="DI58" i="11"/>
  <c r="DJ58" i="11"/>
  <c r="DJ59" i="11" s="1"/>
  <c r="DJ60" i="11" s="1"/>
  <c r="DJ61" i="11" s="1"/>
  <c r="DK58" i="11"/>
  <c r="DL58" i="11" s="1"/>
  <c r="DM58" i="11"/>
  <c r="DO58" i="11"/>
  <c r="B59" i="11"/>
  <c r="C59" i="11"/>
  <c r="D59" i="11"/>
  <c r="E59" i="11"/>
  <c r="G59" i="11"/>
  <c r="I59" i="11"/>
  <c r="K59" i="11"/>
  <c r="M59" i="11"/>
  <c r="O59" i="11"/>
  <c r="Q59" i="11"/>
  <c r="R59" i="11"/>
  <c r="S59" i="11"/>
  <c r="T59" i="11" s="1"/>
  <c r="U59" i="11"/>
  <c r="W59" i="11"/>
  <c r="Y59" i="11"/>
  <c r="AA59" i="11"/>
  <c r="AC59" i="11"/>
  <c r="AE59" i="11"/>
  <c r="AG59" i="11"/>
  <c r="AI59" i="11"/>
  <c r="AK59" i="11"/>
  <c r="AM59" i="11"/>
  <c r="AO59" i="11"/>
  <c r="AQ59" i="11"/>
  <c r="AS59" i="11"/>
  <c r="AU59" i="11"/>
  <c r="AW59" i="11"/>
  <c r="AY59" i="11"/>
  <c r="BA59" i="11"/>
  <c r="BC59" i="11"/>
  <c r="BG59" i="11"/>
  <c r="BI59" i="11"/>
  <c r="BK59" i="11"/>
  <c r="BM59" i="11"/>
  <c r="BO59" i="11"/>
  <c r="BQ59" i="11"/>
  <c r="BS59" i="11"/>
  <c r="BU59" i="11"/>
  <c r="BW59" i="11"/>
  <c r="BX59" i="11" s="1"/>
  <c r="BY59" i="11"/>
  <c r="BZ59" i="11"/>
  <c r="BZ60" i="11" s="1"/>
  <c r="BZ61" i="11" s="1"/>
  <c r="BZ62" i="11" s="1"/>
  <c r="CA59" i="11"/>
  <c r="CC59" i="11"/>
  <c r="CD59" i="11"/>
  <c r="CE59" i="11"/>
  <c r="CG59" i="11"/>
  <c r="CI59" i="11"/>
  <c r="CK59" i="11"/>
  <c r="CL59" i="11"/>
  <c r="CM59" i="11"/>
  <c r="CQ59" i="11"/>
  <c r="CS59" i="11"/>
  <c r="CU59" i="11"/>
  <c r="CW59" i="11"/>
  <c r="CY59" i="11"/>
  <c r="DA59" i="11"/>
  <c r="DC59" i="11"/>
  <c r="DE59" i="11"/>
  <c r="DG59" i="11"/>
  <c r="DI59" i="11"/>
  <c r="DK59" i="11"/>
  <c r="DL59" i="11"/>
  <c r="DM59" i="11"/>
  <c r="DO59" i="11"/>
  <c r="B60" i="11"/>
  <c r="C60" i="11"/>
  <c r="D60" i="11"/>
  <c r="E60" i="11"/>
  <c r="G60" i="11"/>
  <c r="H60" i="11" s="1"/>
  <c r="I60" i="11"/>
  <c r="K60" i="11"/>
  <c r="M60" i="11"/>
  <c r="N60" i="11"/>
  <c r="N61" i="11" s="1"/>
  <c r="N62" i="11" s="1"/>
  <c r="N63" i="11" s="1"/>
  <c r="O60" i="11"/>
  <c r="Q60" i="11"/>
  <c r="R60" i="11"/>
  <c r="S60" i="11"/>
  <c r="U60" i="11"/>
  <c r="W60" i="11"/>
  <c r="Y60" i="11"/>
  <c r="AA60" i="11"/>
  <c r="AC60" i="11"/>
  <c r="AE60" i="11"/>
  <c r="AG60" i="11"/>
  <c r="AI60" i="11"/>
  <c r="AK60" i="11"/>
  <c r="AM60" i="11"/>
  <c r="AO60" i="11"/>
  <c r="AQ60" i="11"/>
  <c r="AS60" i="11"/>
  <c r="AT60" i="11"/>
  <c r="AU60" i="11"/>
  <c r="AW60" i="11"/>
  <c r="AY60" i="11"/>
  <c r="BA60" i="11"/>
  <c r="BB60" i="11"/>
  <c r="BB61" i="11" s="1"/>
  <c r="BB62" i="11" s="1"/>
  <c r="BC60" i="11"/>
  <c r="BG60" i="11"/>
  <c r="BI60" i="11"/>
  <c r="BK60" i="11"/>
  <c r="BM60" i="11"/>
  <c r="BO60" i="11"/>
  <c r="BQ60" i="11"/>
  <c r="BS60" i="11"/>
  <c r="BU60" i="11"/>
  <c r="BW60" i="11"/>
  <c r="BX60" i="11" s="1"/>
  <c r="BY60" i="11"/>
  <c r="CA60" i="11"/>
  <c r="CC60" i="11"/>
  <c r="CD60" i="11"/>
  <c r="CD61" i="11" s="1"/>
  <c r="CD62" i="11" s="1"/>
  <c r="CD63" i="11" s="1"/>
  <c r="CD64" i="11" s="1"/>
  <c r="CE60" i="11"/>
  <c r="CG60" i="11"/>
  <c r="CI60" i="11"/>
  <c r="CK60" i="11"/>
  <c r="CL60" i="11"/>
  <c r="CL61" i="11" s="1"/>
  <c r="CL62" i="11" s="1"/>
  <c r="CL63" i="11" s="1"/>
  <c r="CL64" i="11" s="1"/>
  <c r="CM60" i="11"/>
  <c r="CN60" i="11" s="1"/>
  <c r="CQ60" i="11"/>
  <c r="CS60" i="11"/>
  <c r="CU60" i="11"/>
  <c r="CW60" i="11"/>
  <c r="CY60" i="11"/>
  <c r="DA60" i="11"/>
  <c r="DB60" i="11"/>
  <c r="DC60" i="11"/>
  <c r="DE60" i="11"/>
  <c r="DG60" i="11"/>
  <c r="DI60" i="11"/>
  <c r="DK60" i="11"/>
  <c r="DM60" i="11"/>
  <c r="DO60" i="11"/>
  <c r="B61" i="11"/>
  <c r="C61" i="11"/>
  <c r="D61" i="11"/>
  <c r="CN61" i="11" s="1"/>
  <c r="E61" i="11"/>
  <c r="G61" i="11"/>
  <c r="I61" i="11"/>
  <c r="K61" i="11"/>
  <c r="M61" i="11"/>
  <c r="O61" i="11"/>
  <c r="Q61" i="11"/>
  <c r="S61" i="11"/>
  <c r="U61" i="11"/>
  <c r="W61" i="11"/>
  <c r="Y61" i="11"/>
  <c r="AA61" i="11"/>
  <c r="AC61" i="11"/>
  <c r="AE61" i="11"/>
  <c r="AG61" i="11"/>
  <c r="AI61" i="11"/>
  <c r="AK61" i="11"/>
  <c r="AM61" i="11"/>
  <c r="AO61" i="11"/>
  <c r="AQ61" i="11"/>
  <c r="AS61" i="11"/>
  <c r="AT61" i="11"/>
  <c r="AT62" i="11" s="1"/>
  <c r="AT63" i="11" s="1"/>
  <c r="AU61" i="11"/>
  <c r="AW61" i="11"/>
  <c r="AY61" i="11"/>
  <c r="BA61" i="11"/>
  <c r="BC61" i="11"/>
  <c r="BD61" i="11" s="1"/>
  <c r="BG61" i="11"/>
  <c r="BI61" i="11"/>
  <c r="BK61" i="11"/>
  <c r="BM61" i="11"/>
  <c r="BO61" i="11"/>
  <c r="BQ61" i="11"/>
  <c r="BS61" i="11"/>
  <c r="BU61" i="11"/>
  <c r="BW61" i="11"/>
  <c r="BY61" i="11"/>
  <c r="CA61" i="11"/>
  <c r="CC61" i="11"/>
  <c r="CE61" i="11"/>
  <c r="CF61" i="11" s="1"/>
  <c r="CG61" i="11"/>
  <c r="CI61" i="11"/>
  <c r="CK61" i="11"/>
  <c r="CM61" i="11"/>
  <c r="CQ61" i="11"/>
  <c r="CS61" i="11"/>
  <c r="CU61" i="11"/>
  <c r="CW61" i="11"/>
  <c r="CY61" i="11"/>
  <c r="DA61" i="11"/>
  <c r="DC61" i="11"/>
  <c r="DE61" i="11"/>
  <c r="DG61" i="11"/>
  <c r="DI61" i="11"/>
  <c r="DK61" i="11"/>
  <c r="DM61" i="11"/>
  <c r="DO61" i="11"/>
  <c r="B62" i="11"/>
  <c r="C62" i="11"/>
  <c r="D62" i="11" s="1"/>
  <c r="AV62" i="11" s="1"/>
  <c r="E62" i="11"/>
  <c r="G62" i="11"/>
  <c r="I62" i="11"/>
  <c r="K62" i="11"/>
  <c r="M62" i="11"/>
  <c r="O62" i="11"/>
  <c r="Q62" i="11"/>
  <c r="S62" i="11"/>
  <c r="U62" i="11"/>
  <c r="W62" i="11"/>
  <c r="Y62" i="11"/>
  <c r="AA62" i="11"/>
  <c r="AC62" i="11"/>
  <c r="AE62" i="11"/>
  <c r="AG62" i="11"/>
  <c r="AI62" i="11"/>
  <c r="AK62" i="11"/>
  <c r="AM62" i="11"/>
  <c r="AO62" i="11"/>
  <c r="AQ62" i="11"/>
  <c r="AS62" i="11"/>
  <c r="AU62" i="11"/>
  <c r="AW62" i="11"/>
  <c r="AY62" i="11"/>
  <c r="BA62" i="11"/>
  <c r="BC62" i="11"/>
  <c r="BG62" i="11"/>
  <c r="BI62" i="11"/>
  <c r="BK62" i="11"/>
  <c r="BM62" i="11"/>
  <c r="BO62" i="11"/>
  <c r="BQ62" i="11"/>
  <c r="BS62" i="11"/>
  <c r="BU62" i="11"/>
  <c r="BW62" i="11"/>
  <c r="BY62" i="11"/>
  <c r="CA62" i="11"/>
  <c r="CC62" i="11"/>
  <c r="CE62" i="11"/>
  <c r="CG62" i="11"/>
  <c r="CI62" i="11"/>
  <c r="CK62" i="11"/>
  <c r="CM62" i="11"/>
  <c r="CQ62" i="11"/>
  <c r="CS62" i="11"/>
  <c r="CU62" i="11"/>
  <c r="CW62" i="11"/>
  <c r="CY62" i="11"/>
  <c r="DA62" i="11"/>
  <c r="DC62" i="11"/>
  <c r="DE62" i="11"/>
  <c r="DG62" i="11"/>
  <c r="DI62" i="11"/>
  <c r="DK62" i="11"/>
  <c r="DM62" i="11"/>
  <c r="DO62" i="11"/>
  <c r="B63" i="11"/>
  <c r="C63" i="11"/>
  <c r="E63" i="11"/>
  <c r="G63" i="11"/>
  <c r="I63" i="11"/>
  <c r="K63" i="11"/>
  <c r="M63" i="11"/>
  <c r="O63" i="11"/>
  <c r="Q63" i="11"/>
  <c r="S63" i="11"/>
  <c r="U63" i="11"/>
  <c r="W63" i="11"/>
  <c r="Y63" i="11"/>
  <c r="AA63" i="11"/>
  <c r="AC63" i="11"/>
  <c r="AE63" i="11"/>
  <c r="AG63" i="11"/>
  <c r="AI63" i="11"/>
  <c r="AK63" i="11"/>
  <c r="AM63" i="11"/>
  <c r="AO63" i="11"/>
  <c r="AQ63" i="11"/>
  <c r="AS63" i="11"/>
  <c r="AU63" i="11"/>
  <c r="AW63" i="11"/>
  <c r="AY63" i="11"/>
  <c r="BA63" i="11"/>
  <c r="BC63" i="11"/>
  <c r="BG63" i="11"/>
  <c r="BI63" i="11"/>
  <c r="BK63" i="11"/>
  <c r="BM63" i="11"/>
  <c r="BO63" i="11"/>
  <c r="BQ63" i="11"/>
  <c r="BS63" i="11"/>
  <c r="BU63" i="11"/>
  <c r="BW63" i="11"/>
  <c r="BY63" i="11"/>
  <c r="CA63" i="11"/>
  <c r="CC63" i="11"/>
  <c r="CE63" i="11"/>
  <c r="CG63" i="11"/>
  <c r="CI63" i="11"/>
  <c r="CK63" i="11"/>
  <c r="CM63" i="11"/>
  <c r="CQ63" i="11"/>
  <c r="CS63" i="11"/>
  <c r="CU63" i="11"/>
  <c r="CW63" i="11"/>
  <c r="CY63" i="11"/>
  <c r="DA63" i="11"/>
  <c r="DC63" i="11"/>
  <c r="DE63" i="11"/>
  <c r="DG63" i="11"/>
  <c r="DI63" i="11"/>
  <c r="DK63" i="11"/>
  <c r="DM63" i="11"/>
  <c r="DO63" i="11"/>
  <c r="B64" i="11"/>
  <c r="C64" i="11"/>
  <c r="D64" i="11"/>
  <c r="E64" i="11"/>
  <c r="H64" i="11" s="1"/>
  <c r="G64" i="11"/>
  <c r="I64" i="11"/>
  <c r="K64" i="11"/>
  <c r="M64" i="11"/>
  <c r="N64" i="11"/>
  <c r="O64" i="11"/>
  <c r="Q64" i="11"/>
  <c r="S64" i="11"/>
  <c r="U64" i="11"/>
  <c r="W64" i="11"/>
  <c r="Y64" i="11"/>
  <c r="AA64" i="11"/>
  <c r="AC64" i="11"/>
  <c r="AE64" i="11"/>
  <c r="AG64" i="11"/>
  <c r="AI64" i="11"/>
  <c r="AK64" i="11"/>
  <c r="AM64" i="11"/>
  <c r="AO64" i="11"/>
  <c r="AQ64" i="11"/>
  <c r="AS64" i="11"/>
  <c r="AT64" i="11"/>
  <c r="AU64" i="11"/>
  <c r="AW64" i="11"/>
  <c r="AY64" i="11"/>
  <c r="BA64" i="11"/>
  <c r="BC64" i="11"/>
  <c r="BG64" i="11"/>
  <c r="BI64" i="11"/>
  <c r="BK64" i="11"/>
  <c r="BM64" i="11"/>
  <c r="BO64" i="11"/>
  <c r="BQ64" i="11"/>
  <c r="BS64" i="11"/>
  <c r="BU64" i="11"/>
  <c r="BX64" i="11" s="1"/>
  <c r="BW64" i="11"/>
  <c r="BY64" i="11"/>
  <c r="CA64" i="11"/>
  <c r="CC64" i="11"/>
  <c r="CE64" i="11"/>
  <c r="CG64" i="11"/>
  <c r="CI64" i="11"/>
  <c r="CK64" i="11"/>
  <c r="CM64" i="11"/>
  <c r="CQ64" i="11"/>
  <c r="CS64" i="11"/>
  <c r="CU64" i="11"/>
  <c r="CW64" i="11"/>
  <c r="CY64" i="11"/>
  <c r="DA64" i="11"/>
  <c r="DC64" i="11"/>
  <c r="DE64" i="11"/>
  <c r="DG64" i="11"/>
  <c r="DI64" i="11"/>
  <c r="DK64" i="11"/>
  <c r="DM64" i="11"/>
  <c r="DO64" i="11"/>
  <c r="B65" i="11"/>
  <c r="D65" i="11" s="1"/>
  <c r="H65" i="11" s="1"/>
  <c r="C65" i="11"/>
  <c r="E65" i="11"/>
  <c r="G65" i="11"/>
  <c r="I65" i="11"/>
  <c r="K65" i="11"/>
  <c r="M65" i="11"/>
  <c r="O65" i="11"/>
  <c r="Q65" i="11"/>
  <c r="S65" i="11"/>
  <c r="U65" i="11"/>
  <c r="W65" i="11"/>
  <c r="Y65" i="11"/>
  <c r="AA65" i="11"/>
  <c r="AC65" i="11"/>
  <c r="AE65" i="11"/>
  <c r="AG65" i="11"/>
  <c r="AI65" i="11"/>
  <c r="AK65" i="11"/>
  <c r="AM65" i="11"/>
  <c r="AO65" i="11"/>
  <c r="AQ65" i="11"/>
  <c r="AS65" i="11"/>
  <c r="AU65" i="11"/>
  <c r="AW65" i="11"/>
  <c r="AY65" i="11"/>
  <c r="BA65" i="11"/>
  <c r="BC65" i="11"/>
  <c r="BG65" i="11"/>
  <c r="BI65" i="11"/>
  <c r="BK65" i="11"/>
  <c r="BM65" i="11"/>
  <c r="BO65" i="11"/>
  <c r="BQ65" i="11"/>
  <c r="BS65" i="11"/>
  <c r="BU65" i="11"/>
  <c r="BW65" i="11"/>
  <c r="BY65" i="11"/>
  <c r="CA65" i="11"/>
  <c r="CC65" i="11"/>
  <c r="CE65" i="11"/>
  <c r="CG65" i="11"/>
  <c r="CI65" i="11"/>
  <c r="CK65" i="11"/>
  <c r="CM65" i="11"/>
  <c r="CQ65" i="11"/>
  <c r="CS65" i="11"/>
  <c r="CU65" i="11"/>
  <c r="CW65" i="11"/>
  <c r="CY65" i="11"/>
  <c r="DA65" i="11"/>
  <c r="DC65" i="11"/>
  <c r="DE65" i="11"/>
  <c r="DG65" i="11"/>
  <c r="DI65" i="11"/>
  <c r="DK65" i="11"/>
  <c r="DM65" i="11"/>
  <c r="DO65" i="11"/>
  <c r="B66" i="11"/>
  <c r="C66" i="11"/>
  <c r="D66" i="11"/>
  <c r="AF66" i="11" s="1"/>
  <c r="E66" i="11"/>
  <c r="G66" i="11"/>
  <c r="I66" i="11"/>
  <c r="K66" i="11"/>
  <c r="L66" i="11" s="1"/>
  <c r="M66" i="11"/>
  <c r="O66" i="11"/>
  <c r="P66" i="11" s="1"/>
  <c r="Q66" i="11"/>
  <c r="S66" i="11"/>
  <c r="T66" i="11" s="1"/>
  <c r="U66" i="11"/>
  <c r="W66" i="11"/>
  <c r="Y66" i="11"/>
  <c r="AA66" i="11"/>
  <c r="AB66" i="11" s="1"/>
  <c r="AC66" i="11"/>
  <c r="AE66" i="11"/>
  <c r="AG66" i="11"/>
  <c r="AJ66" i="11" s="1"/>
  <c r="AI66" i="11"/>
  <c r="AK66" i="11"/>
  <c r="AM66" i="11"/>
  <c r="AO66" i="11"/>
  <c r="AQ66" i="11"/>
  <c r="AR66" i="11"/>
  <c r="AS66" i="11"/>
  <c r="AU66" i="11"/>
  <c r="AV66" i="11" s="1"/>
  <c r="AW66" i="11"/>
  <c r="AY66" i="11"/>
  <c r="BA66" i="11"/>
  <c r="BC66" i="11"/>
  <c r="BD66" i="11" s="1"/>
  <c r="BG66" i="11"/>
  <c r="BI66" i="11"/>
  <c r="BK66" i="11"/>
  <c r="BM66" i="11"/>
  <c r="BO66" i="11"/>
  <c r="BP66" i="11"/>
  <c r="BQ66" i="11"/>
  <c r="BT66" i="11" s="1"/>
  <c r="BS66" i="11"/>
  <c r="BU66" i="11"/>
  <c r="BW66" i="11"/>
  <c r="BY66" i="11"/>
  <c r="CA66" i="11"/>
  <c r="CB66" i="11"/>
  <c r="CC66" i="11"/>
  <c r="CE66" i="11"/>
  <c r="CF66" i="11" s="1"/>
  <c r="CG66" i="11"/>
  <c r="CI66" i="11"/>
  <c r="CJ66" i="11"/>
  <c r="CK66" i="11"/>
  <c r="CM66" i="11"/>
  <c r="CN66" i="11" s="1"/>
  <c r="CQ66" i="11"/>
  <c r="CR66" i="11"/>
  <c r="CS66" i="11"/>
  <c r="CU66" i="11"/>
  <c r="CW66" i="11"/>
  <c r="CY66" i="11"/>
  <c r="DA66" i="11"/>
  <c r="DC66" i="11"/>
  <c r="DD66" i="11" s="1"/>
  <c r="DE66" i="11"/>
  <c r="DG66" i="11"/>
  <c r="DI66" i="11"/>
  <c r="DK66" i="11"/>
  <c r="DL66" i="11" s="1"/>
  <c r="DM66" i="11"/>
  <c r="DO66" i="11"/>
  <c r="C3" i="3"/>
  <c r="D3" i="3"/>
  <c r="A1" i="9"/>
  <c r="B9" i="9" s="1"/>
  <c r="C9" i="9"/>
  <c r="E9" i="9"/>
  <c r="G9" i="9"/>
  <c r="I9" i="9"/>
  <c r="K9" i="9"/>
  <c r="M9" i="9"/>
  <c r="O9" i="9"/>
  <c r="C10" i="9"/>
  <c r="E10" i="9"/>
  <c r="G10" i="9"/>
  <c r="I10" i="9"/>
  <c r="J10" i="9"/>
  <c r="K10" i="9"/>
  <c r="M10" i="9"/>
  <c r="N10" i="9"/>
  <c r="O10" i="9"/>
  <c r="B11" i="9"/>
  <c r="D11" i="9" s="1"/>
  <c r="C11" i="9"/>
  <c r="E11" i="9"/>
  <c r="G11" i="9"/>
  <c r="I11" i="9"/>
  <c r="J11" i="9"/>
  <c r="J12" i="9" s="1"/>
  <c r="K11" i="9"/>
  <c r="M11" i="9"/>
  <c r="N11" i="9"/>
  <c r="N12" i="9" s="1"/>
  <c r="N13" i="9" s="1"/>
  <c r="O11" i="9"/>
  <c r="C12" i="9"/>
  <c r="E12" i="9"/>
  <c r="G12" i="9"/>
  <c r="I12" i="9"/>
  <c r="K12" i="9"/>
  <c r="M12" i="9"/>
  <c r="O12" i="9"/>
  <c r="C13" i="9"/>
  <c r="E13" i="9"/>
  <c r="G13" i="9"/>
  <c r="I13" i="9"/>
  <c r="J13" i="9"/>
  <c r="J14" i="9" s="1"/>
  <c r="K13" i="9"/>
  <c r="M13" i="9"/>
  <c r="O13" i="9"/>
  <c r="C14" i="9"/>
  <c r="E14" i="9"/>
  <c r="G14" i="9"/>
  <c r="I14" i="9"/>
  <c r="K14" i="9"/>
  <c r="M14" i="9"/>
  <c r="N14" i="9"/>
  <c r="N15" i="9" s="1"/>
  <c r="N16" i="9" s="1"/>
  <c r="O14" i="9"/>
  <c r="B15" i="9"/>
  <c r="D15" i="9" s="1"/>
  <c r="H15" i="9" s="1"/>
  <c r="C15" i="9"/>
  <c r="E15" i="9"/>
  <c r="G15" i="9"/>
  <c r="I15" i="9"/>
  <c r="K15" i="9"/>
  <c r="M15" i="9"/>
  <c r="O15" i="9"/>
  <c r="P15" i="9" s="1"/>
  <c r="C16" i="9"/>
  <c r="E16" i="9"/>
  <c r="G16" i="9"/>
  <c r="I16" i="9"/>
  <c r="K16" i="9"/>
  <c r="M16" i="9"/>
  <c r="O16" i="9"/>
  <c r="C17" i="9"/>
  <c r="E17" i="9"/>
  <c r="G17" i="9"/>
  <c r="I17" i="9"/>
  <c r="K17" i="9"/>
  <c r="M17" i="9"/>
  <c r="N17" i="9"/>
  <c r="O17" i="9"/>
  <c r="C18" i="9"/>
  <c r="E18" i="9"/>
  <c r="G18" i="9"/>
  <c r="I18" i="9"/>
  <c r="K18" i="9"/>
  <c r="M18" i="9"/>
  <c r="O18" i="9"/>
  <c r="C19" i="9"/>
  <c r="E19" i="9"/>
  <c r="G19" i="9"/>
  <c r="I19" i="9"/>
  <c r="J19" i="9"/>
  <c r="K19" i="9"/>
  <c r="M19" i="9"/>
  <c r="N19" i="9"/>
  <c r="O19" i="9"/>
  <c r="C20" i="9"/>
  <c r="E20" i="9"/>
  <c r="G20" i="9"/>
  <c r="I20" i="9"/>
  <c r="J20" i="9"/>
  <c r="J21" i="9" s="1"/>
  <c r="K20" i="9"/>
  <c r="M20" i="9"/>
  <c r="N20" i="9"/>
  <c r="O20" i="9"/>
  <c r="B21" i="9"/>
  <c r="C21" i="9"/>
  <c r="D21" i="9" s="1"/>
  <c r="E21" i="9"/>
  <c r="G21" i="9"/>
  <c r="I21" i="9"/>
  <c r="K21" i="9"/>
  <c r="L21" i="9"/>
  <c r="M21" i="9"/>
  <c r="N21" i="9"/>
  <c r="O21" i="9"/>
  <c r="C22" i="9"/>
  <c r="E22" i="9"/>
  <c r="G22" i="9"/>
  <c r="I22" i="9"/>
  <c r="J22" i="9"/>
  <c r="J23" i="9" s="1"/>
  <c r="K22" i="9"/>
  <c r="M22" i="9"/>
  <c r="N22" i="9"/>
  <c r="N23" i="9" s="1"/>
  <c r="O22" i="9"/>
  <c r="C23" i="9"/>
  <c r="E23" i="9"/>
  <c r="G23" i="9"/>
  <c r="I23" i="9"/>
  <c r="K23" i="9"/>
  <c r="M23" i="9"/>
  <c r="O23" i="9"/>
  <c r="B24" i="9"/>
  <c r="D24" i="9" s="1"/>
  <c r="C24" i="9"/>
  <c r="E24" i="9"/>
  <c r="G24" i="9"/>
  <c r="I24" i="9"/>
  <c r="K24" i="9"/>
  <c r="M24" i="9"/>
  <c r="O24" i="9"/>
  <c r="B25" i="9"/>
  <c r="C25" i="9"/>
  <c r="E25" i="9"/>
  <c r="G25" i="9"/>
  <c r="I25" i="9"/>
  <c r="K25" i="9"/>
  <c r="M25" i="9"/>
  <c r="O25" i="9"/>
  <c r="B26" i="9"/>
  <c r="D26" i="9" s="1"/>
  <c r="C26" i="9"/>
  <c r="E26" i="9"/>
  <c r="G26" i="9"/>
  <c r="I26" i="9"/>
  <c r="K26" i="9"/>
  <c r="M26" i="9"/>
  <c r="O26" i="9"/>
  <c r="C27" i="9"/>
  <c r="E27" i="9"/>
  <c r="G27" i="9"/>
  <c r="I27" i="9"/>
  <c r="K27" i="9"/>
  <c r="M27" i="9"/>
  <c r="O27" i="9"/>
  <c r="C28" i="9"/>
  <c r="E28" i="9"/>
  <c r="G28" i="9"/>
  <c r="I28" i="9"/>
  <c r="K28" i="9"/>
  <c r="M28" i="9"/>
  <c r="O28" i="9"/>
  <c r="B29" i="9"/>
  <c r="C29" i="9"/>
  <c r="D29" i="9"/>
  <c r="E29" i="9"/>
  <c r="H29" i="9" s="1"/>
  <c r="G29" i="9"/>
  <c r="I29" i="9"/>
  <c r="K29" i="9"/>
  <c r="M29" i="9"/>
  <c r="O29" i="9"/>
  <c r="B30" i="9"/>
  <c r="D30" i="9" s="1"/>
  <c r="H30" i="9" s="1"/>
  <c r="C30" i="9"/>
  <c r="E30" i="9"/>
  <c r="G30" i="9"/>
  <c r="I30" i="9"/>
  <c r="K30" i="9"/>
  <c r="M30" i="9"/>
  <c r="O30" i="9"/>
  <c r="B31" i="9"/>
  <c r="C31" i="9"/>
  <c r="E31" i="9"/>
  <c r="G31" i="9"/>
  <c r="I31" i="9"/>
  <c r="J31" i="9"/>
  <c r="K31" i="9"/>
  <c r="M31" i="9"/>
  <c r="N31" i="9"/>
  <c r="O31" i="9"/>
  <c r="B32" i="9"/>
  <c r="D32" i="9" s="1"/>
  <c r="C32" i="9"/>
  <c r="E32" i="9"/>
  <c r="G32" i="9"/>
  <c r="I32" i="9"/>
  <c r="J32" i="9"/>
  <c r="J33" i="9" s="1"/>
  <c r="J34" i="9" s="1"/>
  <c r="K32" i="9"/>
  <c r="M32" i="9"/>
  <c r="N32" i="9"/>
  <c r="O32" i="9"/>
  <c r="B33" i="9"/>
  <c r="D33" i="9" s="1"/>
  <c r="C33" i="9"/>
  <c r="E33" i="9"/>
  <c r="G33" i="9"/>
  <c r="I33" i="9"/>
  <c r="K33" i="9"/>
  <c r="M33" i="9"/>
  <c r="O33" i="9"/>
  <c r="C34" i="9"/>
  <c r="E34" i="9"/>
  <c r="G34" i="9"/>
  <c r="I34" i="9"/>
  <c r="K34" i="9"/>
  <c r="M34" i="9"/>
  <c r="O34" i="9"/>
  <c r="C35" i="9"/>
  <c r="E35" i="9"/>
  <c r="G35" i="9"/>
  <c r="I35" i="9"/>
  <c r="K35" i="9"/>
  <c r="M35" i="9"/>
  <c r="O35" i="9"/>
  <c r="C36" i="9"/>
  <c r="E36" i="9"/>
  <c r="G36" i="9"/>
  <c r="I36" i="9"/>
  <c r="K36" i="9"/>
  <c r="M36" i="9"/>
  <c r="O36" i="9"/>
  <c r="B37" i="9"/>
  <c r="C37" i="9"/>
  <c r="D37" i="9" s="1"/>
  <c r="E37" i="9"/>
  <c r="G37" i="9"/>
  <c r="I37" i="9"/>
  <c r="K37" i="9"/>
  <c r="M37" i="9"/>
  <c r="O37" i="9"/>
  <c r="C38" i="9"/>
  <c r="E38" i="9"/>
  <c r="G38" i="9"/>
  <c r="I38" i="9"/>
  <c r="K38" i="9"/>
  <c r="M38" i="9"/>
  <c r="O38" i="9"/>
  <c r="C39" i="9"/>
  <c r="E39" i="9"/>
  <c r="G39" i="9"/>
  <c r="I39" i="9"/>
  <c r="K39" i="9"/>
  <c r="M39" i="9"/>
  <c r="O39" i="9"/>
  <c r="C40" i="9"/>
  <c r="E40" i="9"/>
  <c r="G40" i="9"/>
  <c r="I40" i="9"/>
  <c r="K40" i="9"/>
  <c r="M40" i="9"/>
  <c r="O40" i="9"/>
  <c r="B41" i="9"/>
  <c r="C41" i="9"/>
  <c r="D41" i="9"/>
  <c r="H41" i="9" s="1"/>
  <c r="E41" i="9"/>
  <c r="G41" i="9"/>
  <c r="I41" i="9"/>
  <c r="K41" i="9"/>
  <c r="M41" i="9"/>
  <c r="O41" i="9"/>
  <c r="C42" i="9"/>
  <c r="E42" i="9"/>
  <c r="G42" i="9"/>
  <c r="I42" i="9"/>
  <c r="K42" i="9"/>
  <c r="M42" i="9"/>
  <c r="O42" i="9"/>
  <c r="B43" i="9"/>
  <c r="D43" i="9" s="1"/>
  <c r="C43" i="9"/>
  <c r="E43" i="9"/>
  <c r="G43" i="9"/>
  <c r="I43" i="9"/>
  <c r="J43" i="9"/>
  <c r="J44" i="9" s="1"/>
  <c r="K43" i="9"/>
  <c r="L43" i="9" s="1"/>
  <c r="M43" i="9"/>
  <c r="N43" i="9"/>
  <c r="O43" i="9"/>
  <c r="C44" i="9"/>
  <c r="E44" i="9"/>
  <c r="G44" i="9"/>
  <c r="I44" i="9"/>
  <c r="K44" i="9"/>
  <c r="M44" i="9"/>
  <c r="O44" i="9"/>
  <c r="C45" i="9"/>
  <c r="E45" i="9"/>
  <c r="G45" i="9"/>
  <c r="I45" i="9"/>
  <c r="K45" i="9"/>
  <c r="M45" i="9"/>
  <c r="O45" i="9"/>
  <c r="C46" i="9"/>
  <c r="E46" i="9"/>
  <c r="G46" i="9"/>
  <c r="I46" i="9"/>
  <c r="K46" i="9"/>
  <c r="M46" i="9"/>
  <c r="O46" i="9"/>
  <c r="C47" i="9"/>
  <c r="E47" i="9"/>
  <c r="G47" i="9"/>
  <c r="I47" i="9"/>
  <c r="K47" i="9"/>
  <c r="M47" i="9"/>
  <c r="O47" i="9"/>
  <c r="C48" i="9"/>
  <c r="E48" i="9"/>
  <c r="G48" i="9"/>
  <c r="I48" i="9"/>
  <c r="K48" i="9"/>
  <c r="M48" i="9"/>
  <c r="O48" i="9"/>
  <c r="C49" i="9"/>
  <c r="E49" i="9"/>
  <c r="G49" i="9"/>
  <c r="I49" i="9"/>
  <c r="K49" i="9"/>
  <c r="M49" i="9"/>
  <c r="O49" i="9"/>
  <c r="B50" i="9"/>
  <c r="C50" i="9"/>
  <c r="D50" i="9" s="1"/>
  <c r="H50" i="9" s="1"/>
  <c r="E50" i="9"/>
  <c r="G50" i="9"/>
  <c r="I50" i="9"/>
  <c r="K50" i="9"/>
  <c r="M50" i="9"/>
  <c r="O50" i="9"/>
  <c r="B51" i="9"/>
  <c r="C51" i="9"/>
  <c r="D51" i="9" s="1"/>
  <c r="E51" i="9"/>
  <c r="G51" i="9"/>
  <c r="I51" i="9"/>
  <c r="K51" i="9"/>
  <c r="M51" i="9"/>
  <c r="O51" i="9"/>
  <c r="C52" i="9"/>
  <c r="E52" i="9"/>
  <c r="G52" i="9"/>
  <c r="I52" i="9"/>
  <c r="K52" i="9"/>
  <c r="M52" i="9"/>
  <c r="O52" i="9"/>
  <c r="C53" i="9"/>
  <c r="E53" i="9"/>
  <c r="G53" i="9"/>
  <c r="I53" i="9"/>
  <c r="K53" i="9"/>
  <c r="M53" i="9"/>
  <c r="O53" i="9"/>
  <c r="B54" i="9"/>
  <c r="C54" i="9"/>
  <c r="E54" i="9"/>
  <c r="G54" i="9"/>
  <c r="I54" i="9"/>
  <c r="K54" i="9"/>
  <c r="M54" i="9"/>
  <c r="O54" i="9"/>
  <c r="C55" i="9"/>
  <c r="E55" i="9"/>
  <c r="G55" i="9"/>
  <c r="I55" i="9"/>
  <c r="J55" i="9"/>
  <c r="K55" i="9"/>
  <c r="M55" i="9"/>
  <c r="N55" i="9"/>
  <c r="O55" i="9"/>
  <c r="C56" i="9"/>
  <c r="E56" i="9"/>
  <c r="G56" i="9"/>
  <c r="I56" i="9"/>
  <c r="J56" i="9"/>
  <c r="K56" i="9"/>
  <c r="M56" i="9"/>
  <c r="N56" i="9"/>
  <c r="N57" i="9" s="1"/>
  <c r="O56" i="9"/>
  <c r="B57" i="9"/>
  <c r="C57" i="9"/>
  <c r="E57" i="9"/>
  <c r="G57" i="9"/>
  <c r="I57" i="9"/>
  <c r="J57" i="9"/>
  <c r="J58" i="9" s="1"/>
  <c r="J59" i="9" s="1"/>
  <c r="K57" i="9"/>
  <c r="M57" i="9"/>
  <c r="O57" i="9"/>
  <c r="B58" i="9"/>
  <c r="D58" i="9" s="1"/>
  <c r="C58" i="9"/>
  <c r="E58" i="9"/>
  <c r="G58" i="9"/>
  <c r="I58" i="9"/>
  <c r="K58" i="9"/>
  <c r="L58" i="9" s="1"/>
  <c r="M58" i="9"/>
  <c r="N58" i="9"/>
  <c r="O58" i="9"/>
  <c r="B59" i="9"/>
  <c r="D59" i="9" s="1"/>
  <c r="L59" i="9" s="1"/>
  <c r="C59" i="9"/>
  <c r="E59" i="9"/>
  <c r="G59" i="9"/>
  <c r="H59" i="9" s="1"/>
  <c r="I59" i="9"/>
  <c r="K59" i="9"/>
  <c r="M59" i="9"/>
  <c r="O59" i="9"/>
  <c r="C60" i="9"/>
  <c r="E60" i="9"/>
  <c r="G60" i="9"/>
  <c r="I60" i="9"/>
  <c r="J60" i="9"/>
  <c r="K60" i="9"/>
  <c r="M60" i="9"/>
  <c r="O60" i="9"/>
  <c r="C61" i="9"/>
  <c r="E61" i="9"/>
  <c r="G61" i="9"/>
  <c r="I61" i="9"/>
  <c r="J61" i="9"/>
  <c r="J62" i="9" s="1"/>
  <c r="K61" i="9"/>
  <c r="M61" i="9"/>
  <c r="O61" i="9"/>
  <c r="B62" i="9"/>
  <c r="C62" i="9"/>
  <c r="D62" i="9"/>
  <c r="E62" i="9"/>
  <c r="H62" i="9" s="1"/>
  <c r="G62" i="9"/>
  <c r="I62" i="9"/>
  <c r="K62" i="9"/>
  <c r="M62" i="9"/>
  <c r="O62" i="9"/>
  <c r="C63" i="9"/>
  <c r="E63" i="9"/>
  <c r="G63" i="9"/>
  <c r="I63" i="9"/>
  <c r="K63" i="9"/>
  <c r="M63" i="9"/>
  <c r="O63" i="9"/>
  <c r="C64" i="9"/>
  <c r="E64" i="9"/>
  <c r="G64" i="9"/>
  <c r="I64" i="9"/>
  <c r="K64" i="9"/>
  <c r="M64" i="9"/>
  <c r="O64" i="9"/>
  <c r="C65" i="9"/>
  <c r="E65" i="9"/>
  <c r="G65" i="9"/>
  <c r="I65" i="9"/>
  <c r="K65" i="9"/>
  <c r="M65" i="9"/>
  <c r="O65" i="9"/>
  <c r="B66" i="9"/>
  <c r="D66" i="9" s="1"/>
  <c r="L66" i="9" s="1"/>
  <c r="C66" i="9"/>
  <c r="E66" i="9"/>
  <c r="G66" i="9"/>
  <c r="I66" i="9"/>
  <c r="K66" i="9"/>
  <c r="M66" i="9"/>
  <c r="P66" i="9" s="1"/>
  <c r="O66" i="9"/>
  <c r="DJ62" i="11" l="1"/>
  <c r="DL61" i="11"/>
  <c r="J24" i="9"/>
  <c r="L23" i="9"/>
  <c r="AR59" i="11"/>
  <c r="AP60" i="11"/>
  <c r="J63" i="9"/>
  <c r="J64" i="9" s="1"/>
  <c r="L62" i="9"/>
  <c r="D12" i="9"/>
  <c r="CD52" i="11"/>
  <c r="CF51" i="11"/>
  <c r="CD65" i="11"/>
  <c r="CF65" i="11" s="1"/>
  <c r="CF64" i="11"/>
  <c r="D18" i="9"/>
  <c r="H18" i="9" s="1"/>
  <c r="H33" i="9"/>
  <c r="L33" i="9"/>
  <c r="CJ58" i="11"/>
  <c r="CH59" i="11"/>
  <c r="CH60" i="11" s="1"/>
  <c r="CH61" i="11" s="1"/>
  <c r="CH62" i="11" s="1"/>
  <c r="BZ63" i="11"/>
  <c r="CB62" i="11"/>
  <c r="AD50" i="11"/>
  <c r="AD51" i="11" s="1"/>
  <c r="P62" i="11"/>
  <c r="BP57" i="11"/>
  <c r="CP60" i="11"/>
  <c r="CR59" i="11"/>
  <c r="BL55" i="11"/>
  <c r="T55" i="11"/>
  <c r="BR38" i="11"/>
  <c r="BT37" i="11"/>
  <c r="E6" i="9"/>
  <c r="CB60" i="11"/>
  <c r="H58" i="9"/>
  <c r="J45" i="9"/>
  <c r="L32" i="9"/>
  <c r="H59" i="11"/>
  <c r="CN59" i="11"/>
  <c r="P58" i="9"/>
  <c r="N59" i="9"/>
  <c r="D54" i="9"/>
  <c r="B52" i="9"/>
  <c r="D52" i="9" s="1"/>
  <c r="H52" i="9" s="1"/>
  <c r="B39" i="9"/>
  <c r="D39" i="9" s="1"/>
  <c r="H39" i="9" s="1"/>
  <c r="B13" i="9"/>
  <c r="D13" i="9" s="1"/>
  <c r="BH66" i="11"/>
  <c r="BX61" i="11"/>
  <c r="DL60" i="11"/>
  <c r="DD59" i="11"/>
  <c r="BD59" i="11"/>
  <c r="BD58" i="11"/>
  <c r="P58" i="11"/>
  <c r="BD56" i="11"/>
  <c r="AJ56" i="11"/>
  <c r="AH57" i="11"/>
  <c r="AJ55" i="11"/>
  <c r="BX62" i="11"/>
  <c r="H62" i="11"/>
  <c r="P21" i="9"/>
  <c r="P12" i="9"/>
  <c r="H11" i="9"/>
  <c r="M6" i="9"/>
  <c r="N65" i="11"/>
  <c r="P65" i="11" s="1"/>
  <c r="P64" i="11"/>
  <c r="CZ62" i="11"/>
  <c r="DN59" i="11"/>
  <c r="DP58" i="11"/>
  <c r="X56" i="11"/>
  <c r="V57" i="11"/>
  <c r="V58" i="11" s="1"/>
  <c r="CJ55" i="11"/>
  <c r="H32" i="9"/>
  <c r="P11" i="9"/>
  <c r="B18" i="9"/>
  <c r="B23" i="9"/>
  <c r="D23" i="9" s="1"/>
  <c r="H23" i="9" s="1"/>
  <c r="B22" i="9"/>
  <c r="D22" i="9" s="1"/>
  <c r="H22" i="9" s="1"/>
  <c r="B27" i="9"/>
  <c r="D27" i="9" s="1"/>
  <c r="B34" i="9"/>
  <c r="D34" i="9" s="1"/>
  <c r="B38" i="9"/>
  <c r="D38" i="9" s="1"/>
  <c r="B42" i="9"/>
  <c r="D42" i="9" s="1"/>
  <c r="H42" i="9" s="1"/>
  <c r="B45" i="9"/>
  <c r="D45" i="9" s="1"/>
  <c r="H45" i="9" s="1"/>
  <c r="B49" i="9"/>
  <c r="D49" i="9" s="1"/>
  <c r="H49" i="9" s="1"/>
  <c r="B53" i="9"/>
  <c r="D53" i="9" s="1"/>
  <c r="H53" i="9" s="1"/>
  <c r="B56" i="9"/>
  <c r="D56" i="9" s="1"/>
  <c r="H56" i="9" s="1"/>
  <c r="B60" i="9"/>
  <c r="D60" i="9" s="1"/>
  <c r="H60" i="9" s="1"/>
  <c r="B64" i="9"/>
  <c r="D64" i="9" s="1"/>
  <c r="B12" i="9"/>
  <c r="B17" i="9"/>
  <c r="D17" i="9" s="1"/>
  <c r="H17" i="9" s="1"/>
  <c r="B19" i="9"/>
  <c r="D19" i="9" s="1"/>
  <c r="B35" i="9"/>
  <c r="B61" i="9"/>
  <c r="D61" i="9" s="1"/>
  <c r="B63" i="9"/>
  <c r="D63" i="9" s="1"/>
  <c r="H63" i="9" s="1"/>
  <c r="B14" i="9"/>
  <c r="B28" i="9"/>
  <c r="B46" i="9"/>
  <c r="D46" i="9" s="1"/>
  <c r="H46" i="9" s="1"/>
  <c r="B48" i="9"/>
  <c r="D48" i="9" s="1"/>
  <c r="H48" i="9" s="1"/>
  <c r="B65" i="9"/>
  <c r="D65" i="9" s="1"/>
  <c r="H65" i="9" s="1"/>
  <c r="B16" i="9"/>
  <c r="D16" i="9" s="1"/>
  <c r="H16" i="9" s="1"/>
  <c r="B20" i="9"/>
  <c r="D20" i="9" s="1"/>
  <c r="L20" i="9" s="1"/>
  <c r="B36" i="9"/>
  <c r="D36" i="9" s="1"/>
  <c r="H36" i="9" s="1"/>
  <c r="BD60" i="11"/>
  <c r="BN58" i="11"/>
  <c r="BN59" i="11" s="1"/>
  <c r="T57" i="11"/>
  <c r="CJ56" i="11"/>
  <c r="L57" i="11"/>
  <c r="J58" i="11"/>
  <c r="L55" i="11"/>
  <c r="X44" i="11"/>
  <c r="P16" i="9"/>
  <c r="L14" i="9"/>
  <c r="T60" i="11"/>
  <c r="R61" i="11"/>
  <c r="BH48" i="11"/>
  <c r="BF49" i="11"/>
  <c r="BF50" i="11" s="1"/>
  <c r="AV63" i="11"/>
  <c r="P61" i="11"/>
  <c r="CP35" i="11"/>
  <c r="CP36" i="11" s="1"/>
  <c r="CR34" i="11"/>
  <c r="L42" i="9"/>
  <c r="L18" i="9"/>
  <c r="DD60" i="11"/>
  <c r="DB61" i="11"/>
  <c r="CJ57" i="11"/>
  <c r="P20" i="9"/>
  <c r="BD62" i="11"/>
  <c r="BB63" i="11"/>
  <c r="AD59" i="11"/>
  <c r="AF58" i="11"/>
  <c r="AZ56" i="11"/>
  <c r="AX57" i="11"/>
  <c r="CL49" i="11"/>
  <c r="CN48" i="11"/>
  <c r="BR45" i="11"/>
  <c r="BR46" i="11" s="1"/>
  <c r="BT44" i="11"/>
  <c r="AB47" i="11"/>
  <c r="Z48" i="11"/>
  <c r="AX38" i="11"/>
  <c r="AZ37" i="11"/>
  <c r="L30" i="9"/>
  <c r="H63" i="11"/>
  <c r="CF62" i="11"/>
  <c r="AZ55" i="11"/>
  <c r="AT50" i="11"/>
  <c r="AV49" i="11"/>
  <c r="BX44" i="11"/>
  <c r="CF44" i="11"/>
  <c r="DP44" i="11"/>
  <c r="H44" i="11"/>
  <c r="AN44" i="11"/>
  <c r="DL44" i="11"/>
  <c r="CN44" i="11"/>
  <c r="H64" i="9"/>
  <c r="H27" i="9"/>
  <c r="H9" i="9"/>
  <c r="AT65" i="11"/>
  <c r="AV65" i="11" s="1"/>
  <c r="AV64" i="11"/>
  <c r="CB61" i="11"/>
  <c r="CX60" i="11"/>
  <c r="CX61" i="11" s="1"/>
  <c r="CX62" i="11" s="1"/>
  <c r="CX63" i="11" s="1"/>
  <c r="CZ59" i="11"/>
  <c r="CZ55" i="11"/>
  <c r="BH47" i="11"/>
  <c r="L60" i="9"/>
  <c r="D28" i="9"/>
  <c r="H28" i="9" s="1"/>
  <c r="J15" i="9"/>
  <c r="J16" i="9" s="1"/>
  <c r="J17" i="9" s="1"/>
  <c r="L17" i="9" s="1"/>
  <c r="D14" i="9"/>
  <c r="CN64" i="11"/>
  <c r="CL65" i="11"/>
  <c r="CN65" i="11" s="1"/>
  <c r="P63" i="11"/>
  <c r="DH57" i="11"/>
  <c r="BX57" i="11"/>
  <c r="BF56" i="11"/>
  <c r="BF57" i="11" s="1"/>
  <c r="AB55" i="11"/>
  <c r="CB44" i="11"/>
  <c r="BN46" i="11"/>
  <c r="BD44" i="11"/>
  <c r="B55" i="9"/>
  <c r="D55" i="9" s="1"/>
  <c r="P55" i="9" s="1"/>
  <c r="B47" i="9"/>
  <c r="D47" i="9" s="1"/>
  <c r="B44" i="9"/>
  <c r="D44" i="9" s="1"/>
  <c r="L44" i="9" s="1"/>
  <c r="H43" i="9"/>
  <c r="B40" i="9"/>
  <c r="D40" i="9" s="1"/>
  <c r="H40" i="9" s="1"/>
  <c r="H38" i="9"/>
  <c r="H37" i="9"/>
  <c r="J35" i="9"/>
  <c r="L34" i="9"/>
  <c r="P22" i="9"/>
  <c r="B10" i="9"/>
  <c r="D10" i="9" s="1"/>
  <c r="D9" i="9"/>
  <c r="L9" i="9" s="1"/>
  <c r="H66" i="11"/>
  <c r="DH66" i="11"/>
  <c r="CV66" i="11"/>
  <c r="BX65" i="11"/>
  <c r="CN62" i="11"/>
  <c r="CZ61" i="11"/>
  <c r="CZ60" i="11"/>
  <c r="CF59" i="11"/>
  <c r="DF60" i="11"/>
  <c r="DF61" i="11" s="1"/>
  <c r="DF62" i="11" s="1"/>
  <c r="DF63" i="11" s="1"/>
  <c r="DH59" i="11"/>
  <c r="CF58" i="11"/>
  <c r="AV57" i="11"/>
  <c r="CB52" i="11"/>
  <c r="V53" i="11"/>
  <c r="X53" i="11" s="1"/>
  <c r="X52" i="11"/>
  <c r="T47" i="11"/>
  <c r="R48" i="11"/>
  <c r="DN46" i="11"/>
  <c r="DB46" i="11"/>
  <c r="CF60" i="11"/>
  <c r="CN58" i="11"/>
  <c r="BP58" i="11"/>
  <c r="T58" i="11"/>
  <c r="H58" i="11"/>
  <c r="DL57" i="11"/>
  <c r="CZ57" i="11"/>
  <c r="CN57" i="11"/>
  <c r="CB57" i="11"/>
  <c r="BD57" i="11"/>
  <c r="AF57" i="11"/>
  <c r="CZ56" i="11"/>
  <c r="AB56" i="11"/>
  <c r="Z57" i="11"/>
  <c r="X51" i="11"/>
  <c r="P47" i="11"/>
  <c r="N48" i="11"/>
  <c r="N49" i="11" s="1"/>
  <c r="CV44" i="11"/>
  <c r="BX40" i="11"/>
  <c r="V38" i="11"/>
  <c r="X37" i="11"/>
  <c r="L34" i="11"/>
  <c r="D31" i="9"/>
  <c r="D25" i="9"/>
  <c r="H25" i="9" s="1"/>
  <c r="H24" i="9"/>
  <c r="DP66" i="11"/>
  <c r="CZ66" i="11"/>
  <c r="P59" i="11"/>
  <c r="DH58" i="11"/>
  <c r="DP57" i="11"/>
  <c r="CV57" i="11"/>
  <c r="CT58" i="11"/>
  <c r="CT59" i="11" s="1"/>
  <c r="BJ58" i="11"/>
  <c r="BJ59" i="11" s="1"/>
  <c r="BL57" i="11"/>
  <c r="AF56" i="11"/>
  <c r="D54" i="11"/>
  <c r="DD54" i="11" s="1"/>
  <c r="BB51" i="11"/>
  <c r="DF46" i="11"/>
  <c r="H40" i="11"/>
  <c r="DP34" i="11"/>
  <c r="AF34" i="11"/>
  <c r="BP34" i="11"/>
  <c r="CZ34" i="11"/>
  <c r="DL34" i="11"/>
  <c r="H51" i="9"/>
  <c r="P30" i="9"/>
  <c r="H21" i="9"/>
  <c r="AN66" i="11"/>
  <c r="AV59" i="11"/>
  <c r="DD57" i="11"/>
  <c r="CR57" i="11"/>
  <c r="BR58" i="11"/>
  <c r="BT57" i="11"/>
  <c r="DP56" i="11"/>
  <c r="P54" i="11"/>
  <c r="BZ51" i="11"/>
  <c r="BZ52" i="11" s="1"/>
  <c r="BZ53" i="11" s="1"/>
  <c r="CB53" i="11" s="1"/>
  <c r="BX48" i="11"/>
  <c r="X48" i="11"/>
  <c r="CH50" i="11"/>
  <c r="CH51" i="11" s="1"/>
  <c r="CH52" i="11" s="1"/>
  <c r="CX46" i="11"/>
  <c r="AB44" i="11"/>
  <c r="P44" i="11"/>
  <c r="AP44" i="11"/>
  <c r="AR43" i="11"/>
  <c r="Z38" i="11"/>
  <c r="AB37" i="11"/>
  <c r="CF35" i="11"/>
  <c r="CD36" i="11"/>
  <c r="D35" i="9"/>
  <c r="H35" i="9" s="1"/>
  <c r="H34" i="9"/>
  <c r="P23" i="9"/>
  <c r="L11" i="9"/>
  <c r="BX63" i="11"/>
  <c r="H66" i="9"/>
  <c r="D57" i="9"/>
  <c r="H47" i="9"/>
  <c r="N44" i="9"/>
  <c r="P43" i="9"/>
  <c r="N33" i="9"/>
  <c r="P32" i="9"/>
  <c r="H26" i="9"/>
  <c r="N24" i="9"/>
  <c r="N25" i="9" s="1"/>
  <c r="I6" i="9"/>
  <c r="B6" i="9" s="1"/>
  <c r="BX66" i="11"/>
  <c r="X66" i="11"/>
  <c r="D63" i="11"/>
  <c r="AV61" i="11"/>
  <c r="AV60" i="11"/>
  <c r="P60" i="11"/>
  <c r="CR58" i="11"/>
  <c r="AR58" i="11"/>
  <c r="AL59" i="11"/>
  <c r="AL60" i="11" s="1"/>
  <c r="AL61" i="11" s="1"/>
  <c r="AL62" i="11" s="1"/>
  <c r="AN58" i="11"/>
  <c r="CR55" i="11"/>
  <c r="D55" i="11"/>
  <c r="DH55" i="11" s="1"/>
  <c r="H52" i="11"/>
  <c r="CJ44" i="11"/>
  <c r="BL43" i="11"/>
  <c r="BJ44" i="11"/>
  <c r="BJ45" i="11" s="1"/>
  <c r="DF35" i="11"/>
  <c r="DH34" i="11"/>
  <c r="AL34" i="11"/>
  <c r="AN33" i="11"/>
  <c r="CV58" i="11"/>
  <c r="AN57" i="11"/>
  <c r="BH49" i="11"/>
  <c r="CB48" i="11"/>
  <c r="BD48" i="11"/>
  <c r="CN47" i="11"/>
  <c r="CP46" i="11"/>
  <c r="CB46" i="11"/>
  <c r="AH44" i="11"/>
  <c r="AJ43" i="11"/>
  <c r="L41" i="11"/>
  <c r="CX40" i="11"/>
  <c r="R38" i="11"/>
  <c r="T37" i="11"/>
  <c r="DD33" i="11"/>
  <c r="AH38" i="11"/>
  <c r="AJ37" i="11"/>
  <c r="AP34" i="11"/>
  <c r="AZ66" i="11"/>
  <c r="CF63" i="11"/>
  <c r="L22" i="9"/>
  <c r="BL66" i="11"/>
  <c r="CN63" i="11"/>
  <c r="H61" i="11"/>
  <c r="CB59" i="11"/>
  <c r="DD58" i="11"/>
  <c r="CB56" i="11"/>
  <c r="CJ54" i="11"/>
  <c r="D49" i="11"/>
  <c r="CB47" i="11"/>
  <c r="AF47" i="11"/>
  <c r="BH46" i="11"/>
  <c r="AF46" i="11"/>
  <c r="T46" i="11"/>
  <c r="DJ46" i="11"/>
  <c r="CZ44" i="11"/>
  <c r="H37" i="11"/>
  <c r="BX37" i="11"/>
  <c r="BP37" i="11"/>
  <c r="CV34" i="11"/>
  <c r="P9" i="9"/>
  <c r="P57" i="11"/>
  <c r="L56" i="11"/>
  <c r="BX51" i="11"/>
  <c r="CN46" i="11"/>
  <c r="AX46" i="11"/>
  <c r="AX47" i="11" s="1"/>
  <c r="BL44" i="11"/>
  <c r="AZ44" i="11"/>
  <c r="T44" i="11"/>
  <c r="DL43" i="11"/>
  <c r="AF43" i="11"/>
  <c r="T43" i="11"/>
  <c r="J44" i="11"/>
  <c r="L43" i="11"/>
  <c r="L38" i="11"/>
  <c r="AV34" i="11"/>
  <c r="T24" i="11"/>
  <c r="R25" i="11"/>
  <c r="V21" i="11"/>
  <c r="V22" i="11" s="1"/>
  <c r="V23" i="11" s="1"/>
  <c r="X20" i="11"/>
  <c r="AN61" i="11"/>
  <c r="AR57" i="11"/>
  <c r="X57" i="11"/>
  <c r="T56" i="11"/>
  <c r="AN51" i="11"/>
  <c r="H51" i="11"/>
  <c r="D50" i="11"/>
  <c r="X50" i="11" s="1"/>
  <c r="AV48" i="11"/>
  <c r="AV47" i="11"/>
  <c r="AZ46" i="11"/>
  <c r="CT46" i="11"/>
  <c r="DD44" i="11"/>
  <c r="CR44" i="11"/>
  <c r="AF44" i="11"/>
  <c r="BL42" i="11"/>
  <c r="AR25" i="11"/>
  <c r="AT29" i="11"/>
  <c r="AV28" i="11"/>
  <c r="E6" i="11"/>
  <c r="BD46" i="11"/>
  <c r="X46" i="11"/>
  <c r="CZ43" i="11"/>
  <c r="CN43" i="11"/>
  <c r="P43" i="11"/>
  <c r="CH38" i="11"/>
  <c r="CJ37" i="11"/>
  <c r="BX35" i="11"/>
  <c r="DD32" i="11"/>
  <c r="L28" i="11"/>
  <c r="H57" i="11"/>
  <c r="CB55" i="11"/>
  <c r="H48" i="11"/>
  <c r="CJ46" i="11"/>
  <c r="D45" i="11"/>
  <c r="BT43" i="11"/>
  <c r="BH43" i="11"/>
  <c r="X43" i="11"/>
  <c r="BD42" i="11"/>
  <c r="P42" i="11"/>
  <c r="D39" i="11"/>
  <c r="CZ39" i="11" s="1"/>
  <c r="AB34" i="11"/>
  <c r="P34" i="11"/>
  <c r="CR32" i="11"/>
  <c r="BF35" i="11"/>
  <c r="BF36" i="11" s="1"/>
  <c r="BH34" i="11"/>
  <c r="AT34" i="11"/>
  <c r="AT35" i="11" s="1"/>
  <c r="BD34" i="11"/>
  <c r="BB35" i="11"/>
  <c r="DJ29" i="11"/>
  <c r="DL29" i="11" s="1"/>
  <c r="DL28" i="11"/>
  <c r="AL29" i="11"/>
  <c r="AN28" i="11"/>
  <c r="BX24" i="11"/>
  <c r="AF48" i="11"/>
  <c r="CF46" i="11"/>
  <c r="AN46" i="11"/>
  <c r="H46" i="11"/>
  <c r="BP44" i="11"/>
  <c r="DP43" i="11"/>
  <c r="AV43" i="11"/>
  <c r="CB42" i="11"/>
  <c r="BP42" i="11"/>
  <c r="DL37" i="11"/>
  <c r="DJ38" i="11"/>
  <c r="CR35" i="11"/>
  <c r="X35" i="11"/>
  <c r="BJ32" i="11"/>
  <c r="BJ33" i="11" s="1"/>
  <c r="BJ34" i="11" s="1"/>
  <c r="BJ35" i="11" s="1"/>
  <c r="BJ36" i="11" s="1"/>
  <c r="BJ37" i="11" s="1"/>
  <c r="BJ38" i="11" s="1"/>
  <c r="BL31" i="11"/>
  <c r="AV27" i="11"/>
  <c r="CR16" i="11"/>
  <c r="CP17" i="11"/>
  <c r="N17" i="11"/>
  <c r="P16" i="11"/>
  <c r="DJ14" i="11"/>
  <c r="BR14" i="11"/>
  <c r="BR15" i="11" s="1"/>
  <c r="BR16" i="11" s="1"/>
  <c r="BT13" i="11"/>
  <c r="AN48" i="11"/>
  <c r="AB46" i="11"/>
  <c r="DD43" i="11"/>
  <c r="CZ42" i="11"/>
  <c r="CZ38" i="11"/>
  <c r="X36" i="11"/>
  <c r="AB35" i="11"/>
  <c r="P35" i="11"/>
  <c r="N36" i="11"/>
  <c r="BT34" i="11"/>
  <c r="H34" i="11"/>
  <c r="BZ34" i="11"/>
  <c r="DD26" i="11"/>
  <c r="CL22" i="11"/>
  <c r="DP20" i="11"/>
  <c r="DN21" i="11"/>
  <c r="AT17" i="11"/>
  <c r="AV16" i="11"/>
  <c r="BX38" i="11"/>
  <c r="CV37" i="11"/>
  <c r="BL37" i="11"/>
  <c r="BT36" i="11"/>
  <c r="AJ36" i="11"/>
  <c r="CJ35" i="11"/>
  <c r="AZ35" i="11"/>
  <c r="AF35" i="11"/>
  <c r="AD36" i="11"/>
  <c r="AD37" i="11" s="1"/>
  <c r="T35" i="11"/>
  <c r="AZ34" i="11"/>
  <c r="AF31" i="11"/>
  <c r="AN30" i="11"/>
  <c r="AV26" i="11"/>
  <c r="DH23" i="11"/>
  <c r="DL26" i="11"/>
  <c r="AP25" i="11"/>
  <c r="AP26" i="11" s="1"/>
  <c r="BP16" i="11"/>
  <c r="BN17" i="11"/>
  <c r="BH44" i="11"/>
  <c r="DP35" i="11"/>
  <c r="DN36" i="11"/>
  <c r="BT35" i="11"/>
  <c r="X34" i="11"/>
  <c r="CN32" i="11"/>
  <c r="CL33" i="11"/>
  <c r="CL34" i="11" s="1"/>
  <c r="CL35" i="11" s="1"/>
  <c r="CF30" i="11"/>
  <c r="DD28" i="11"/>
  <c r="CV27" i="11"/>
  <c r="BX23" i="11"/>
  <c r="DD23" i="11"/>
  <c r="AN23" i="11"/>
  <c r="AJ23" i="11"/>
  <c r="DF23" i="11"/>
  <c r="DF24" i="11" s="1"/>
  <c r="DF25" i="11" s="1"/>
  <c r="DF26" i="11" s="1"/>
  <c r="DF27" i="11" s="1"/>
  <c r="DH22" i="11"/>
  <c r="X22" i="11"/>
  <c r="CF20" i="11"/>
  <c r="CD21" i="11"/>
  <c r="BT20" i="11"/>
  <c r="BR21" i="11"/>
  <c r="BR22" i="11" s="1"/>
  <c r="BY6" i="11"/>
  <c r="BH42" i="11"/>
  <c r="BP39" i="11"/>
  <c r="CT38" i="11"/>
  <c r="CJ36" i="11"/>
  <c r="BL36" i="11"/>
  <c r="L35" i="11"/>
  <c r="CJ34" i="11"/>
  <c r="BD32" i="11"/>
  <c r="AJ32" i="11"/>
  <c r="H30" i="11"/>
  <c r="CJ30" i="11"/>
  <c r="CV30" i="11"/>
  <c r="DH30" i="11"/>
  <c r="CR30" i="11"/>
  <c r="BP30" i="11"/>
  <c r="DD29" i="11"/>
  <c r="AJ26" i="11"/>
  <c r="Z25" i="11"/>
  <c r="BN20" i="11"/>
  <c r="BN21" i="11" s="1"/>
  <c r="BN22" i="11" s="1"/>
  <c r="BN23" i="11" s="1"/>
  <c r="BN24" i="11" s="1"/>
  <c r="BN25" i="11" s="1"/>
  <c r="BN26" i="11" s="1"/>
  <c r="BP19" i="11"/>
  <c r="CZ16" i="11"/>
  <c r="BH16" i="11"/>
  <c r="BF17" i="11"/>
  <c r="BH17" i="11" s="1"/>
  <c r="CN42" i="11"/>
  <c r="L40" i="11"/>
  <c r="T34" i="11"/>
  <c r="BD33" i="11"/>
  <c r="CV28" i="11"/>
  <c r="AJ27" i="11"/>
  <c r="AH28" i="11"/>
  <c r="AN26" i="11"/>
  <c r="BT15" i="11"/>
  <c r="CT15" i="11"/>
  <c r="AB36" i="11"/>
  <c r="CN34" i="11"/>
  <c r="DH32" i="11"/>
  <c r="AN32" i="11"/>
  <c r="BD31" i="11"/>
  <c r="X31" i="11"/>
  <c r="DD30" i="11"/>
  <c r="AB30" i="11"/>
  <c r="DD27" i="11"/>
  <c r="CB27" i="11"/>
  <c r="DH25" i="11"/>
  <c r="AV23" i="11"/>
  <c r="CG6" i="11"/>
  <c r="AD22" i="11"/>
  <c r="AF21" i="11"/>
  <c r="BZ15" i="11"/>
  <c r="M6" i="11"/>
  <c r="AZ36" i="11"/>
  <c r="DB33" i="11"/>
  <c r="DB34" i="11" s="1"/>
  <c r="DB35" i="11" s="1"/>
  <c r="CN31" i="11"/>
  <c r="AJ30" i="11"/>
  <c r="CB29" i="11"/>
  <c r="AN29" i="11"/>
  <c r="BX28" i="11"/>
  <c r="DL27" i="11"/>
  <c r="AN27" i="11"/>
  <c r="AV24" i="11"/>
  <c r="DL23" i="11"/>
  <c r="AB23" i="11"/>
  <c r="CP22" i="11"/>
  <c r="CZ15" i="11"/>
  <c r="BQ6" i="11"/>
  <c r="L36" i="11"/>
  <c r="BX34" i="11"/>
  <c r="CZ32" i="11"/>
  <c r="X32" i="11"/>
  <c r="AV31" i="11"/>
  <c r="P31" i="11"/>
  <c r="L31" i="11"/>
  <c r="T31" i="11"/>
  <c r="AB31" i="11"/>
  <c r="AJ31" i="11"/>
  <c r="AR31" i="11"/>
  <c r="AZ31" i="11"/>
  <c r="BT30" i="11"/>
  <c r="CB23" i="11"/>
  <c r="AV22" i="11"/>
  <c r="CZ21" i="11"/>
  <c r="CX22" i="11"/>
  <c r="AX22" i="11"/>
  <c r="AX23" i="11" s="1"/>
  <c r="AX24" i="11" s="1"/>
  <c r="AF20" i="11"/>
  <c r="X16" i="11"/>
  <c r="V17" i="11"/>
  <c r="DN12" i="11"/>
  <c r="DN13" i="11" s="1"/>
  <c r="AK6" i="11"/>
  <c r="U6" i="11"/>
  <c r="T36" i="11"/>
  <c r="CF34" i="11"/>
  <c r="D33" i="11"/>
  <c r="AZ33" i="11" s="1"/>
  <c r="BT32" i="11"/>
  <c r="AF32" i="11"/>
  <c r="BP31" i="11"/>
  <c r="P30" i="11"/>
  <c r="AV29" i="11"/>
  <c r="CV24" i="11"/>
  <c r="CB19" i="11"/>
  <c r="BF20" i="11"/>
  <c r="BH19" i="11"/>
  <c r="AJ10" i="11"/>
  <c r="BL30" i="11"/>
  <c r="CV29" i="11"/>
  <c r="L29" i="11"/>
  <c r="D26" i="11"/>
  <c r="DL24" i="11"/>
  <c r="L24" i="11"/>
  <c r="T23" i="11"/>
  <c r="DL22" i="11"/>
  <c r="AB22" i="11"/>
  <c r="DD21" i="11"/>
  <c r="BJ21" i="11"/>
  <c r="BJ22" i="11" s="1"/>
  <c r="BL20" i="11"/>
  <c r="AV15" i="11"/>
  <c r="Z15" i="11"/>
  <c r="Z16" i="11" s="1"/>
  <c r="CV26" i="11"/>
  <c r="CB25" i="11"/>
  <c r="AV25" i="11"/>
  <c r="AZ23" i="11"/>
  <c r="CH22" i="11"/>
  <c r="CH23" i="11" s="1"/>
  <c r="CH24" i="11" s="1"/>
  <c r="CH25" i="11" s="1"/>
  <c r="CH26" i="11" s="1"/>
  <c r="AS6" i="11"/>
  <c r="CK6" i="11"/>
  <c r="T30" i="11"/>
  <c r="BX27" i="11"/>
  <c r="BB21" i="11"/>
  <c r="BD20" i="11"/>
  <c r="AZ15" i="11"/>
  <c r="J13" i="11"/>
  <c r="AG6" i="11"/>
  <c r="AZ30" i="11"/>
  <c r="AR23" i="11"/>
  <c r="CZ20" i="11"/>
  <c r="N21" i="11"/>
  <c r="P20" i="11"/>
  <c r="BP15" i="11"/>
  <c r="BJ14" i="11"/>
  <c r="BJ15" i="11" s="1"/>
  <c r="BL13" i="11"/>
  <c r="DD10" i="11"/>
  <c r="AD11" i="11"/>
  <c r="AD12" i="11" s="1"/>
  <c r="AF10" i="11"/>
  <c r="T10" i="11"/>
  <c r="DI6" i="11"/>
  <c r="H25" i="11"/>
  <c r="AZ22" i="11"/>
  <c r="T22" i="11"/>
  <c r="CV20" i="11"/>
  <c r="CB20" i="11"/>
  <c r="T20" i="11"/>
  <c r="BX19" i="11"/>
  <c r="BD19" i="11"/>
  <c r="CJ16" i="11"/>
  <c r="BX16" i="11"/>
  <c r="T16" i="11"/>
  <c r="AB13" i="11"/>
  <c r="DF12" i="11"/>
  <c r="DF13" i="11" s="1"/>
  <c r="AL11" i="11"/>
  <c r="AL12" i="11" s="1"/>
  <c r="AN10" i="11"/>
  <c r="DE6" i="11"/>
  <c r="BG72" i="7"/>
  <c r="CJ20" i="11"/>
  <c r="BP20" i="11"/>
  <c r="AB20" i="11"/>
  <c r="CF19" i="11"/>
  <c r="BL19" i="11"/>
  <c r="AR19" i="11"/>
  <c r="X19" i="11"/>
  <c r="P18" i="11"/>
  <c r="CB18" i="11"/>
  <c r="H16" i="11"/>
  <c r="BP13" i="11"/>
  <c r="CD13" i="11"/>
  <c r="CD14" i="11" s="1"/>
  <c r="BP10" i="11"/>
  <c r="BD10" i="11"/>
  <c r="BI6" i="11"/>
  <c r="CV22" i="11"/>
  <c r="CB22" i="11"/>
  <c r="T21" i="11"/>
  <c r="AR20" i="11"/>
  <c r="L19" i="11"/>
  <c r="AB18" i="11"/>
  <c r="CL13" i="11"/>
  <c r="CL14" i="11" s="1"/>
  <c r="DB14" i="11"/>
  <c r="DP10" i="11"/>
  <c r="BU6" i="11"/>
  <c r="AN25" i="11"/>
  <c r="DD22" i="11"/>
  <c r="AJ22" i="11"/>
  <c r="DH21" i="11"/>
  <c r="AZ20" i="11"/>
  <c r="AN19" i="11"/>
  <c r="AX15" i="11"/>
  <c r="AX16" i="11" s="1"/>
  <c r="AZ14" i="11"/>
  <c r="L11" i="11"/>
  <c r="DM6" i="11"/>
  <c r="BA6" i="11"/>
  <c r="B21" i="11"/>
  <c r="D21" i="11" s="1"/>
  <c r="AZ19" i="11"/>
  <c r="BD18" i="11"/>
  <c r="BT14" i="11"/>
  <c r="P13" i="11"/>
  <c r="X11" i="11"/>
  <c r="DL10" i="11"/>
  <c r="AB10" i="11"/>
  <c r="Q6" i="11"/>
  <c r="DH18" i="11"/>
  <c r="AJ15" i="11"/>
  <c r="AJ14" i="11"/>
  <c r="AJ13" i="11"/>
  <c r="BL10" i="11"/>
  <c r="AR10" i="11"/>
  <c r="P10" i="11"/>
  <c r="CS6" i="11"/>
  <c r="AO6" i="11"/>
  <c r="AC6" i="11"/>
  <c r="CZ10" i="11"/>
  <c r="AZ10" i="11"/>
  <c r="B13" i="11"/>
  <c r="D13" i="11" s="1"/>
  <c r="DL13" i="11" s="1"/>
  <c r="B14" i="11"/>
  <c r="B12" i="11"/>
  <c r="D12" i="11" s="1"/>
  <c r="B9" i="11"/>
  <c r="D9" i="11" s="1"/>
  <c r="B10" i="11"/>
  <c r="D10" i="11" s="1"/>
  <c r="DD20" i="11"/>
  <c r="T19" i="11"/>
  <c r="BD13" i="11"/>
  <c r="H13" i="11"/>
  <c r="AV11" i="11"/>
  <c r="B11" i="11"/>
  <c r="D11" i="11" s="1"/>
  <c r="DP11" i="11" s="1"/>
  <c r="CV10" i="11"/>
  <c r="BT10" i="11"/>
  <c r="CC6" i="11"/>
  <c r="Y6" i="11"/>
  <c r="CW6" i="11"/>
  <c r="B24" i="11"/>
  <c r="D24" i="11" s="1"/>
  <c r="DD24" i="11" s="1"/>
  <c r="DL20" i="11"/>
  <c r="AB19" i="11"/>
  <c r="B17" i="11"/>
  <c r="D17" i="11" s="1"/>
  <c r="H17" i="11" s="1"/>
  <c r="CR15" i="11"/>
  <c r="CR14" i="11"/>
  <c r="AP14" i="11"/>
  <c r="D14" i="11"/>
  <c r="AB14" i="11" s="1"/>
  <c r="CN13" i="11"/>
  <c r="DH10" i="11"/>
  <c r="BH10" i="11"/>
  <c r="DA6" i="11"/>
  <c r="BM6" i="11"/>
  <c r="AW6" i="11"/>
  <c r="I6" i="11"/>
  <c r="AJ9" i="11" l="1"/>
  <c r="CB9" i="11"/>
  <c r="CN9" i="11"/>
  <c r="AN9" i="11"/>
  <c r="CR9" i="11"/>
  <c r="AF9" i="11"/>
  <c r="BH9" i="11"/>
  <c r="CZ9" i="11"/>
  <c r="P9" i="11"/>
  <c r="AV9" i="11"/>
  <c r="H9" i="11"/>
  <c r="CJ9" i="11"/>
  <c r="DD9" i="11"/>
  <c r="T9" i="11"/>
  <c r="BP9" i="11"/>
  <c r="CF9" i="11"/>
  <c r="BL9" i="11"/>
  <c r="AZ9" i="11"/>
  <c r="DP9" i="11"/>
  <c r="BT9" i="11"/>
  <c r="AR9" i="11"/>
  <c r="BD9" i="11"/>
  <c r="L9" i="11"/>
  <c r="DL9" i="11"/>
  <c r="AB9" i="11"/>
  <c r="BX9" i="11"/>
  <c r="CV9" i="11"/>
  <c r="DH9" i="11"/>
  <c r="X9" i="11"/>
  <c r="X12" i="11"/>
  <c r="P12" i="11"/>
  <c r="AJ12" i="11"/>
  <c r="T12" i="11"/>
  <c r="AR12" i="11"/>
  <c r="AV12" i="11"/>
  <c r="AB12" i="11"/>
  <c r="BX12" i="11"/>
  <c r="BD12" i="11"/>
  <c r="H12" i="11"/>
  <c r="DL12" i="11"/>
  <c r="CV12" i="11"/>
  <c r="BT12" i="11"/>
  <c r="AZ12" i="11"/>
  <c r="DD12" i="11"/>
  <c r="CF12" i="11"/>
  <c r="CZ12" i="11"/>
  <c r="CJ12" i="11"/>
  <c r="CN12" i="11"/>
  <c r="CB12" i="11"/>
  <c r="BH12" i="11"/>
  <c r="BP12" i="11"/>
  <c r="DH12" i="11"/>
  <c r="CR12" i="11"/>
  <c r="L12" i="11"/>
  <c r="BL12" i="11"/>
  <c r="DP12" i="11"/>
  <c r="H61" i="9"/>
  <c r="L61" i="9"/>
  <c r="H10" i="9"/>
  <c r="P10" i="9"/>
  <c r="L10" i="9"/>
  <c r="H13" i="9"/>
  <c r="L13" i="9"/>
  <c r="P13" i="9"/>
  <c r="H19" i="9"/>
  <c r="P19" i="9"/>
  <c r="L19" i="9"/>
  <c r="BX17" i="11"/>
  <c r="DP21" i="11"/>
  <c r="DN22" i="11"/>
  <c r="BX45" i="11"/>
  <c r="T45" i="11"/>
  <c r="T25" i="11"/>
  <c r="R26" i="11"/>
  <c r="DN47" i="11"/>
  <c r="DP46" i="11"/>
  <c r="DF64" i="11"/>
  <c r="DH63" i="11"/>
  <c r="AD60" i="11"/>
  <c r="AF59" i="11"/>
  <c r="DB62" i="11"/>
  <c r="DD61" i="11"/>
  <c r="H54" i="9"/>
  <c r="L54" i="9"/>
  <c r="CB11" i="11"/>
  <c r="AB11" i="11"/>
  <c r="BP14" i="11"/>
  <c r="AX25" i="11"/>
  <c r="AZ24" i="11"/>
  <c r="DB36" i="11"/>
  <c r="DD35" i="11"/>
  <c r="AH29" i="11"/>
  <c r="AJ29" i="11" s="1"/>
  <c r="AJ28" i="11"/>
  <c r="CN33" i="11"/>
  <c r="BR17" i="11"/>
  <c r="BT17" i="11" s="1"/>
  <c r="BT16" i="11"/>
  <c r="AV35" i="11"/>
  <c r="AT36" i="11"/>
  <c r="DJ47" i="11"/>
  <c r="DL46" i="11"/>
  <c r="AJ38" i="11"/>
  <c r="AH39" i="11"/>
  <c r="AN34" i="11"/>
  <c r="AL35" i="11"/>
  <c r="P33" i="9"/>
  <c r="N34" i="9"/>
  <c r="Z39" i="11"/>
  <c r="AB38" i="11"/>
  <c r="CJ51" i="11"/>
  <c r="BR59" i="11"/>
  <c r="BT58" i="11"/>
  <c r="BJ60" i="11"/>
  <c r="BL59" i="11"/>
  <c r="X38" i="11"/>
  <c r="V39" i="11"/>
  <c r="R49" i="11"/>
  <c r="T48" i="11"/>
  <c r="BF58" i="11"/>
  <c r="BH57" i="11"/>
  <c r="L15" i="9"/>
  <c r="AZ54" i="11"/>
  <c r="P48" i="11"/>
  <c r="AR60" i="11"/>
  <c r="AP61" i="11"/>
  <c r="AP15" i="11"/>
  <c r="AR14" i="11"/>
  <c r="AZ13" i="11"/>
  <c r="H21" i="11"/>
  <c r="AR21" i="11"/>
  <c r="L21" i="11"/>
  <c r="BX21" i="11"/>
  <c r="BT21" i="11"/>
  <c r="BL14" i="11"/>
  <c r="T11" i="11"/>
  <c r="BH13" i="11"/>
  <c r="T13" i="11"/>
  <c r="AV14" i="11"/>
  <c r="CV21" i="11"/>
  <c r="DD13" i="11"/>
  <c r="BD14" i="11"/>
  <c r="DL21" i="11"/>
  <c r="DH11" i="11"/>
  <c r="AD13" i="11"/>
  <c r="AF12" i="11"/>
  <c r="AR13" i="11"/>
  <c r="CJ13" i="11"/>
  <c r="AN24" i="11"/>
  <c r="CB14" i="11"/>
  <c r="H14" i="11"/>
  <c r="DL33" i="11"/>
  <c r="CT39" i="11"/>
  <c r="CV38" i="11"/>
  <c r="AR24" i="11"/>
  <c r="BL35" i="11"/>
  <c r="CJ22" i="11"/>
  <c r="AF45" i="11"/>
  <c r="BF37" i="11"/>
  <c r="BH36" i="11"/>
  <c r="CV45" i="11"/>
  <c r="BX33" i="11"/>
  <c r="AZ45" i="11"/>
  <c r="AV54" i="11"/>
  <c r="P24" i="9"/>
  <c r="BX50" i="11"/>
  <c r="CJ23" i="11"/>
  <c r="L16" i="9"/>
  <c r="AP45" i="11"/>
  <c r="AR44" i="11"/>
  <c r="H31" i="9"/>
  <c r="P31" i="9"/>
  <c r="CR54" i="11"/>
  <c r="CF45" i="11"/>
  <c r="BN47" i="11"/>
  <c r="BP46" i="11"/>
  <c r="P14" i="9"/>
  <c r="H14" i="9"/>
  <c r="X54" i="11"/>
  <c r="BN60" i="11"/>
  <c r="BP59" i="11"/>
  <c r="CJ61" i="11"/>
  <c r="P54" i="9"/>
  <c r="CD53" i="11"/>
  <c r="CF53" i="11" s="1"/>
  <c r="CF52" i="11"/>
  <c r="BX11" i="11"/>
  <c r="BH11" i="11"/>
  <c r="BP11" i="11"/>
  <c r="CZ11" i="11"/>
  <c r="BT11" i="11"/>
  <c r="BL11" i="11"/>
  <c r="AJ11" i="11"/>
  <c r="DD14" i="11"/>
  <c r="DB15" i="11"/>
  <c r="DH13" i="11"/>
  <c r="DF14" i="11"/>
  <c r="CJ24" i="11"/>
  <c r="BL22" i="11"/>
  <c r="BJ23" i="11"/>
  <c r="BF21" i="11"/>
  <c r="BH20" i="11"/>
  <c r="DN14" i="11"/>
  <c r="DP13" i="11"/>
  <c r="CX23" i="11"/>
  <c r="CZ22" i="11"/>
  <c r="BZ16" i="11"/>
  <c r="CB15" i="11"/>
  <c r="BP26" i="11"/>
  <c r="BN27" i="11"/>
  <c r="DP36" i="11"/>
  <c r="DN37" i="11"/>
  <c r="H39" i="11"/>
  <c r="L39" i="11"/>
  <c r="BX39" i="11"/>
  <c r="AB45" i="11"/>
  <c r="CJ45" i="11"/>
  <c r="CX41" i="11"/>
  <c r="CZ41" i="11" s="1"/>
  <c r="CZ40" i="11"/>
  <c r="CB45" i="11"/>
  <c r="N26" i="9"/>
  <c r="P25" i="9"/>
  <c r="L57" i="9"/>
  <c r="P57" i="9"/>
  <c r="H57" i="9"/>
  <c r="CF36" i="11"/>
  <c r="CD37" i="11"/>
  <c r="AB54" i="11"/>
  <c r="BP54" i="11"/>
  <c r="BD54" i="11"/>
  <c r="DH54" i="11"/>
  <c r="AF54" i="11"/>
  <c r="AR54" i="11"/>
  <c r="CF54" i="11"/>
  <c r="CV54" i="11"/>
  <c r="DL54" i="11"/>
  <c r="BL54" i="11"/>
  <c r="Z58" i="11"/>
  <c r="AB57" i="11"/>
  <c r="DD46" i="11"/>
  <c r="DB47" i="11"/>
  <c r="Z49" i="11"/>
  <c r="AB48" i="11"/>
  <c r="AZ57" i="11"/>
  <c r="AX58" i="11"/>
  <c r="BT38" i="11"/>
  <c r="BR39" i="11"/>
  <c r="BZ64" i="11"/>
  <c r="CB63" i="11"/>
  <c r="CH63" i="11"/>
  <c r="CJ62" i="11"/>
  <c r="H12" i="9"/>
  <c r="L12" i="9"/>
  <c r="P11" i="11"/>
  <c r="CF11" i="11"/>
  <c r="AZ11" i="11"/>
  <c r="CJ14" i="11"/>
  <c r="AB15" i="11"/>
  <c r="AZ16" i="11"/>
  <c r="AX17" i="11"/>
  <c r="AZ17" i="11" s="1"/>
  <c r="P33" i="11"/>
  <c r="CJ33" i="11"/>
  <c r="AB33" i="11"/>
  <c r="BP33" i="11"/>
  <c r="L33" i="11"/>
  <c r="H33" i="11"/>
  <c r="X17" i="11"/>
  <c r="CZ17" i="11"/>
  <c r="AB25" i="11"/>
  <c r="Z26" i="11"/>
  <c r="DF28" i="11"/>
  <c r="DH27" i="11"/>
  <c r="X45" i="11"/>
  <c r="CB33" i="11"/>
  <c r="P17" i="11"/>
  <c r="BJ39" i="11"/>
  <c r="BL38" i="11"/>
  <c r="BT33" i="11"/>
  <c r="AV45" i="11"/>
  <c r="AR33" i="11"/>
  <c r="CR45" i="11"/>
  <c r="CJ50" i="11"/>
  <c r="BJ46" i="11"/>
  <c r="BL45" i="11"/>
  <c r="CV55" i="11"/>
  <c r="DD55" i="11"/>
  <c r="DL55" i="11"/>
  <c r="H55" i="11"/>
  <c r="P55" i="11"/>
  <c r="X55" i="11"/>
  <c r="AF55" i="11"/>
  <c r="AN55" i="11"/>
  <c r="AV55" i="11"/>
  <c r="BD55" i="11"/>
  <c r="CN55" i="11"/>
  <c r="BT54" i="11"/>
  <c r="DH62" i="11"/>
  <c r="L56" i="9"/>
  <c r="DH45" i="11"/>
  <c r="BP55" i="11"/>
  <c r="BL33" i="11"/>
  <c r="DD45" i="11"/>
  <c r="BH50" i="11"/>
  <c r="BF51" i="11"/>
  <c r="AR55" i="11"/>
  <c r="DP55" i="11"/>
  <c r="BT45" i="11"/>
  <c r="J25" i="9"/>
  <c r="L24" i="9"/>
  <c r="B6" i="11"/>
  <c r="BX13" i="11"/>
  <c r="AF11" i="11"/>
  <c r="X13" i="11"/>
  <c r="CR10" i="11"/>
  <c r="CB10" i="11"/>
  <c r="CJ10" i="11"/>
  <c r="X10" i="11"/>
  <c r="CF10" i="11"/>
  <c r="BX10" i="11"/>
  <c r="AV10" i="11"/>
  <c r="CN10" i="11"/>
  <c r="H10" i="11"/>
  <c r="CN11" i="11"/>
  <c r="CR11" i="11"/>
  <c r="H11" i="11"/>
  <c r="L10" i="11"/>
  <c r="CL15" i="11"/>
  <c r="CN14" i="11"/>
  <c r="CB21" i="11"/>
  <c r="T17" i="11"/>
  <c r="BL15" i="11"/>
  <c r="BJ16" i="11"/>
  <c r="AJ17" i="11"/>
  <c r="CJ21" i="11"/>
  <c r="CB24" i="11"/>
  <c r="DP33" i="11"/>
  <c r="AJ24" i="11"/>
  <c r="CF13" i="11"/>
  <c r="AD23" i="11"/>
  <c r="AF22" i="11"/>
  <c r="BP21" i="11"/>
  <c r="X33" i="11"/>
  <c r="BD45" i="11"/>
  <c r="AB24" i="11"/>
  <c r="BP17" i="11"/>
  <c r="BP23" i="11"/>
  <c r="BL34" i="11"/>
  <c r="AV17" i="11"/>
  <c r="BZ35" i="11"/>
  <c r="CB34" i="11"/>
  <c r="BD35" i="11"/>
  <c r="BB36" i="11"/>
  <c r="CF33" i="11"/>
  <c r="BH54" i="11"/>
  <c r="V24" i="11"/>
  <c r="X23" i="11"/>
  <c r="H45" i="11"/>
  <c r="AP35" i="11"/>
  <c r="AR34" i="11"/>
  <c r="CR33" i="11"/>
  <c r="CP47" i="11"/>
  <c r="CR46" i="11"/>
  <c r="CB51" i="11"/>
  <c r="T33" i="11"/>
  <c r="BX55" i="11"/>
  <c r="DH60" i="11"/>
  <c r="BL32" i="11"/>
  <c r="CZ45" i="11"/>
  <c r="CB50" i="11"/>
  <c r="DF47" i="11"/>
  <c r="DH46" i="11"/>
  <c r="DP45" i="11"/>
  <c r="CN54" i="11"/>
  <c r="AV50" i="11"/>
  <c r="AT51" i="11"/>
  <c r="L58" i="11"/>
  <c r="J59" i="11"/>
  <c r="V59" i="11"/>
  <c r="X58" i="11"/>
  <c r="AF50" i="11"/>
  <c r="AN60" i="11"/>
  <c r="CB54" i="11"/>
  <c r="AJ54" i="11"/>
  <c r="H44" i="9"/>
  <c r="L31" i="9"/>
  <c r="P42" i="9"/>
  <c r="CD15" i="11"/>
  <c r="CF14" i="11"/>
  <c r="Z17" i="11"/>
  <c r="AB17" i="11" s="1"/>
  <c r="AB16" i="11"/>
  <c r="CN35" i="11"/>
  <c r="CL36" i="11"/>
  <c r="CX47" i="11"/>
  <c r="CZ46" i="11"/>
  <c r="BD51" i="11"/>
  <c r="BB52" i="11"/>
  <c r="L55" i="9"/>
  <c r="H55" i="9"/>
  <c r="H4" i="9" s="1"/>
  <c r="BX14" i="11"/>
  <c r="T14" i="11"/>
  <c r="BH14" i="11"/>
  <c r="AN11" i="11"/>
  <c r="BP22" i="11"/>
  <c r="CR22" i="11"/>
  <c r="CP23" i="11"/>
  <c r="AD38" i="11"/>
  <c r="AF37" i="11"/>
  <c r="BL21" i="11"/>
  <c r="CH39" i="11"/>
  <c r="CJ38" i="11"/>
  <c r="CJ52" i="11"/>
  <c r="CH53" i="11"/>
  <c r="CJ53" i="11" s="1"/>
  <c r="N50" i="11"/>
  <c r="P49" i="11"/>
  <c r="L63" i="9"/>
  <c r="BD63" i="11"/>
  <c r="BB64" i="11"/>
  <c r="P17" i="9"/>
  <c r="CJ60" i="11"/>
  <c r="P59" i="9"/>
  <c r="N60" i="9"/>
  <c r="X14" i="11"/>
  <c r="P14" i="11"/>
  <c r="BD11" i="11"/>
  <c r="AR11" i="11"/>
  <c r="BD17" i="11"/>
  <c r="CZ14" i="11"/>
  <c r="BP24" i="11"/>
  <c r="CB13" i="11"/>
  <c r="X21" i="11"/>
  <c r="AL13" i="11"/>
  <c r="AN12" i="11"/>
  <c r="AJ21" i="11"/>
  <c r="L13" i="11"/>
  <c r="J14" i="11"/>
  <c r="BB22" i="11"/>
  <c r="BD21" i="11"/>
  <c r="AZ21" i="11"/>
  <c r="DH33" i="11"/>
  <c r="CR21" i="11"/>
  <c r="CT16" i="11"/>
  <c r="CV15" i="11"/>
  <c r="CZ33" i="11"/>
  <c r="AJ33" i="11"/>
  <c r="CD22" i="11"/>
  <c r="CF21" i="11"/>
  <c r="AF33" i="11"/>
  <c r="CN21" i="11"/>
  <c r="DD34" i="11"/>
  <c r="AV33" i="11"/>
  <c r="BH35" i="11"/>
  <c r="AN21" i="11"/>
  <c r="CF50" i="11"/>
  <c r="CV33" i="11"/>
  <c r="P45" i="11"/>
  <c r="AN45" i="11"/>
  <c r="DL45" i="11"/>
  <c r="BX49" i="11"/>
  <c r="H49" i="11"/>
  <c r="X49" i="11"/>
  <c r="CB49" i="11"/>
  <c r="BD49" i="11"/>
  <c r="AN49" i="11"/>
  <c r="CF49" i="11"/>
  <c r="R39" i="11"/>
  <c r="T38" i="11"/>
  <c r="CZ54" i="11"/>
  <c r="AL63" i="11"/>
  <c r="AN62" i="11"/>
  <c r="CJ49" i="11"/>
  <c r="CT60" i="11"/>
  <c r="CV59" i="11"/>
  <c r="L54" i="11"/>
  <c r="BX54" i="11"/>
  <c r="BH55" i="11"/>
  <c r="CF55" i="11"/>
  <c r="CP37" i="11"/>
  <c r="CR36" i="11"/>
  <c r="R62" i="11"/>
  <c r="T61" i="11"/>
  <c r="P18" i="9"/>
  <c r="DN60" i="11"/>
  <c r="DP59" i="11"/>
  <c r="AH58" i="11"/>
  <c r="AJ57" i="11"/>
  <c r="AF51" i="11"/>
  <c r="AD52" i="11"/>
  <c r="DJ63" i="11"/>
  <c r="DL62" i="11"/>
  <c r="CH27" i="11"/>
  <c r="CJ26" i="11"/>
  <c r="BT22" i="11"/>
  <c r="BR23" i="11"/>
  <c r="CN45" i="11"/>
  <c r="J36" i="9"/>
  <c r="L35" i="9"/>
  <c r="BT46" i="11"/>
  <c r="BR47" i="11"/>
  <c r="BH45" i="11"/>
  <c r="L64" i="9"/>
  <c r="J65" i="9"/>
  <c r="L65" i="9" s="1"/>
  <c r="DJ39" i="11"/>
  <c r="DL38" i="11"/>
  <c r="AN50" i="11"/>
  <c r="H50" i="11"/>
  <c r="T54" i="11"/>
  <c r="BD50" i="11"/>
  <c r="P56" i="9"/>
  <c r="CZ13" i="11"/>
  <c r="CR13" i="11"/>
  <c r="CV13" i="11"/>
  <c r="DD11" i="11"/>
  <c r="AV13" i="11"/>
  <c r="DL11" i="11"/>
  <c r="CV11" i="11"/>
  <c r="AV21" i="11"/>
  <c r="P21" i="11"/>
  <c r="N22" i="11"/>
  <c r="CJ11" i="11"/>
  <c r="H24" i="11"/>
  <c r="CJ17" i="11"/>
  <c r="BX26" i="11"/>
  <c r="CB26" i="11"/>
  <c r="H26" i="11"/>
  <c r="L26" i="11"/>
  <c r="CR17" i="11"/>
  <c r="AB21" i="11"/>
  <c r="BP25" i="11"/>
  <c r="DH24" i="11"/>
  <c r="CV14" i="11"/>
  <c r="BH33" i="11"/>
  <c r="AP27" i="11"/>
  <c r="AR26" i="11"/>
  <c r="CN22" i="11"/>
  <c r="CL23" i="11"/>
  <c r="N37" i="11"/>
  <c r="P36" i="11"/>
  <c r="DJ15" i="11"/>
  <c r="DL14" i="11"/>
  <c r="AF36" i="11"/>
  <c r="CJ25" i="11"/>
  <c r="CT47" i="11"/>
  <c r="CV46" i="11"/>
  <c r="BL58" i="11"/>
  <c r="DH26" i="11"/>
  <c r="J45" i="11"/>
  <c r="L44" i="11"/>
  <c r="AX48" i="11"/>
  <c r="AZ47" i="11"/>
  <c r="AJ44" i="11"/>
  <c r="AH45" i="11"/>
  <c r="DH35" i="11"/>
  <c r="DF36" i="11"/>
  <c r="BH56" i="11"/>
  <c r="P44" i="9"/>
  <c r="N45" i="9"/>
  <c r="AN54" i="11"/>
  <c r="DP54" i="11"/>
  <c r="BP45" i="11"/>
  <c r="BT55" i="11"/>
  <c r="CX64" i="11"/>
  <c r="CZ63" i="11"/>
  <c r="CJ59" i="11"/>
  <c r="AX39" i="11"/>
  <c r="AZ38" i="11"/>
  <c r="CN49" i="11"/>
  <c r="CL50" i="11"/>
  <c r="DH61" i="11"/>
  <c r="H54" i="11"/>
  <c r="H20" i="9"/>
  <c r="AN59" i="11"/>
  <c r="L45" i="9"/>
  <c r="J46" i="9"/>
  <c r="CR60" i="11"/>
  <c r="CP61" i="11"/>
  <c r="AF49" i="11"/>
  <c r="DF29" i="11" l="1"/>
  <c r="DH29" i="11" s="1"/>
  <c r="DH28" i="11"/>
  <c r="AD39" i="11"/>
  <c r="AF38" i="11"/>
  <c r="AP36" i="11"/>
  <c r="AR35" i="11"/>
  <c r="Z59" i="11"/>
  <c r="AB58" i="11"/>
  <c r="Z40" i="11"/>
  <c r="AB39" i="11"/>
  <c r="N46" i="9"/>
  <c r="P45" i="9"/>
  <c r="AP28" i="11"/>
  <c r="AR27" i="11"/>
  <c r="AH59" i="11"/>
  <c r="AJ58" i="11"/>
  <c r="P50" i="11"/>
  <c r="N51" i="11"/>
  <c r="DB37" i="11"/>
  <c r="DD36" i="11"/>
  <c r="DF37" i="11"/>
  <c r="DH36" i="11"/>
  <c r="R40" i="11"/>
  <c r="T39" i="11"/>
  <c r="X59" i="11"/>
  <c r="V60" i="11"/>
  <c r="DF48" i="11"/>
  <c r="DH47" i="11"/>
  <c r="CH64" i="11"/>
  <c r="CJ63" i="11"/>
  <c r="Z50" i="11"/>
  <c r="AB49" i="11"/>
  <c r="BN28" i="11"/>
  <c r="BP27" i="11"/>
  <c r="AR45" i="11"/>
  <c r="AP46" i="11"/>
  <c r="CT40" i="11"/>
  <c r="CV39" i="11"/>
  <c r="AD14" i="11"/>
  <c r="AF13" i="11"/>
  <c r="AD61" i="11"/>
  <c r="AF60" i="11"/>
  <c r="CT17" i="11"/>
  <c r="CV17" i="11" s="1"/>
  <c r="CV16" i="11"/>
  <c r="BD64" i="11"/>
  <c r="BB65" i="11"/>
  <c r="BD65" i="11" s="1"/>
  <c r="CH40" i="11"/>
  <c r="CJ39" i="11"/>
  <c r="CZ47" i="11"/>
  <c r="CX48" i="11"/>
  <c r="J60" i="11"/>
  <c r="L59" i="11"/>
  <c r="CR47" i="11"/>
  <c r="CP48" i="11"/>
  <c r="DD47" i="11"/>
  <c r="DB48" i="11"/>
  <c r="BF22" i="11"/>
  <c r="BH21" i="11"/>
  <c r="BF59" i="11"/>
  <c r="BH58" i="11"/>
  <c r="BT59" i="11"/>
  <c r="BR60" i="11"/>
  <c r="AH40" i="11"/>
  <c r="AJ39" i="11"/>
  <c r="AH46" i="11"/>
  <c r="AJ45" i="11"/>
  <c r="CN23" i="11"/>
  <c r="CL24" i="11"/>
  <c r="J37" i="9"/>
  <c r="L36" i="9"/>
  <c r="AD53" i="11"/>
  <c r="AF53" i="11" s="1"/>
  <c r="AF52" i="11"/>
  <c r="R63" i="11"/>
  <c r="T62" i="11"/>
  <c r="CT61" i="11"/>
  <c r="CV60" i="11"/>
  <c r="CN36" i="11"/>
  <c r="CL37" i="11"/>
  <c r="BD36" i="11"/>
  <c r="BB37" i="11"/>
  <c r="BF52" i="11"/>
  <c r="BH51" i="11"/>
  <c r="BZ65" i="11"/>
  <c r="CB65" i="11" s="1"/>
  <c r="CB64" i="11"/>
  <c r="BL23" i="11"/>
  <c r="BJ24" i="11"/>
  <c r="BN48" i="11"/>
  <c r="BP47" i="11"/>
  <c r="BF38" i="11"/>
  <c r="BH37" i="11"/>
  <c r="AP16" i="11"/>
  <c r="AR15" i="11"/>
  <c r="DN23" i="11"/>
  <c r="DP22" i="11"/>
  <c r="CL51" i="11"/>
  <c r="CN50" i="11"/>
  <c r="N38" i="11"/>
  <c r="P37" i="11"/>
  <c r="AL14" i="11"/>
  <c r="AN13" i="11"/>
  <c r="Z27" i="11"/>
  <c r="AB26" i="11"/>
  <c r="DJ48" i="11"/>
  <c r="DL47" i="11"/>
  <c r="AX49" i="11"/>
  <c r="AZ48" i="11"/>
  <c r="AN63" i="11"/>
  <c r="AL64" i="11"/>
  <c r="AX59" i="11"/>
  <c r="AZ58" i="11"/>
  <c r="N27" i="9"/>
  <c r="P26" i="9"/>
  <c r="DF15" i="11"/>
  <c r="DH14" i="11"/>
  <c r="N35" i="9"/>
  <c r="P34" i="9"/>
  <c r="DN48" i="11"/>
  <c r="DP47" i="11"/>
  <c r="H4" i="11"/>
  <c r="BL16" i="11"/>
  <c r="BJ17" i="11"/>
  <c r="BL17" i="11" s="1"/>
  <c r="L25" i="9"/>
  <c r="J26" i="9"/>
  <c r="BJ40" i="11"/>
  <c r="BL39" i="11"/>
  <c r="DN38" i="11"/>
  <c r="DP37" i="11"/>
  <c r="DB63" i="11"/>
  <c r="DD62" i="11"/>
  <c r="R27" i="11"/>
  <c r="T26" i="11"/>
  <c r="BX4" i="11"/>
  <c r="CP62" i="11"/>
  <c r="CR61" i="11"/>
  <c r="DJ64" i="11"/>
  <c r="DL63" i="11"/>
  <c r="L46" i="9"/>
  <c r="J47" i="9"/>
  <c r="CT48" i="11"/>
  <c r="CV47" i="11"/>
  <c r="N23" i="11"/>
  <c r="P22" i="11"/>
  <c r="DJ40" i="11"/>
  <c r="DL39" i="11"/>
  <c r="AT52" i="11"/>
  <c r="AV51" i="11"/>
  <c r="CL16" i="11"/>
  <c r="CN15" i="11"/>
  <c r="BR40" i="11"/>
  <c r="BT39" i="11"/>
  <c r="BZ17" i="11"/>
  <c r="CB17" i="11" s="1"/>
  <c r="CB16" i="11"/>
  <c r="AP62" i="11"/>
  <c r="AR61" i="11"/>
  <c r="R50" i="11"/>
  <c r="T49" i="11"/>
  <c r="DF65" i="11"/>
  <c r="DH65" i="11" s="1"/>
  <c r="DH64" i="11"/>
  <c r="AX40" i="11"/>
  <c r="AZ39" i="11"/>
  <c r="BT23" i="11"/>
  <c r="BR24" i="11"/>
  <c r="CP38" i="11"/>
  <c r="CR37" i="11"/>
  <c r="X39" i="11"/>
  <c r="V40" i="11"/>
  <c r="CD23" i="11"/>
  <c r="CF22" i="11"/>
  <c r="N61" i="9"/>
  <c r="P60" i="9"/>
  <c r="CP24" i="11"/>
  <c r="CR23" i="11"/>
  <c r="BZ36" i="11"/>
  <c r="CB35" i="11"/>
  <c r="CX24" i="11"/>
  <c r="CZ23" i="11"/>
  <c r="BN61" i="11"/>
  <c r="BP60" i="11"/>
  <c r="AV36" i="11"/>
  <c r="AT37" i="11"/>
  <c r="BB23" i="11"/>
  <c r="BD22" i="11"/>
  <c r="BB53" i="11"/>
  <c r="BD53" i="11" s="1"/>
  <c r="BD52" i="11"/>
  <c r="CZ64" i="11"/>
  <c r="CX65" i="11"/>
  <c r="CZ65" i="11" s="1"/>
  <c r="J46" i="11"/>
  <c r="L45" i="11"/>
  <c r="DJ16" i="11"/>
  <c r="DL15" i="11"/>
  <c r="BT47" i="11"/>
  <c r="BR48" i="11"/>
  <c r="CH28" i="11"/>
  <c r="CJ27" i="11"/>
  <c r="DN61" i="11"/>
  <c r="DP60" i="11"/>
  <c r="J15" i="11"/>
  <c r="L14" i="11"/>
  <c r="CD16" i="11"/>
  <c r="CF15" i="11"/>
  <c r="V25" i="11"/>
  <c r="X24" i="11"/>
  <c r="AD24" i="11"/>
  <c r="AF23" i="11"/>
  <c r="BJ47" i="11"/>
  <c r="BL46" i="11"/>
  <c r="CF37" i="11"/>
  <c r="CD38" i="11"/>
  <c r="DN15" i="11"/>
  <c r="DP14" i="11"/>
  <c r="DB16" i="11"/>
  <c r="DD15" i="11"/>
  <c r="BJ61" i="11"/>
  <c r="BL60" i="11"/>
  <c r="AN35" i="11"/>
  <c r="AL36" i="11"/>
  <c r="AX26" i="11"/>
  <c r="AZ25" i="11"/>
  <c r="J48" i="9" l="1"/>
  <c r="L47" i="9"/>
  <c r="CV61" i="11"/>
  <c r="CT62" i="11"/>
  <c r="CP49" i="11"/>
  <c r="CR48" i="11"/>
  <c r="DB17" i="11"/>
  <c r="DD17" i="11" s="1"/>
  <c r="DD16" i="11"/>
  <c r="J47" i="11"/>
  <c r="L46" i="11"/>
  <c r="AP63" i="11"/>
  <c r="AR62" i="11"/>
  <c r="Z28" i="11"/>
  <c r="AB27" i="11"/>
  <c r="BZ37" i="11"/>
  <c r="CB36" i="11"/>
  <c r="P35" i="9"/>
  <c r="N36" i="9"/>
  <c r="BF39" i="11"/>
  <c r="BH38" i="11"/>
  <c r="AJ59" i="11"/>
  <c r="AH60" i="11"/>
  <c r="CD17" i="11"/>
  <c r="CF17" i="11" s="1"/>
  <c r="CF16" i="11"/>
  <c r="BR41" i="11"/>
  <c r="BT41" i="11" s="1"/>
  <c r="BT40" i="11"/>
  <c r="N24" i="11"/>
  <c r="P23" i="11"/>
  <c r="CP63" i="11"/>
  <c r="CR62" i="11"/>
  <c r="DB64" i="11"/>
  <c r="DD63" i="11"/>
  <c r="AL15" i="11"/>
  <c r="AN14" i="11"/>
  <c r="BJ25" i="11"/>
  <c r="BL24" i="11"/>
  <c r="CN37" i="11"/>
  <c r="CL38" i="11"/>
  <c r="BF23" i="11"/>
  <c r="BH22" i="11"/>
  <c r="AP47" i="11"/>
  <c r="AR46" i="11"/>
  <c r="AP37" i="11"/>
  <c r="AR36" i="11"/>
  <c r="N28" i="9"/>
  <c r="P27" i="9"/>
  <c r="DN24" i="11"/>
  <c r="DP23" i="11"/>
  <c r="L37" i="9"/>
  <c r="J38" i="9"/>
  <c r="DB49" i="11"/>
  <c r="DD48" i="11"/>
  <c r="DF49" i="11"/>
  <c r="DH48" i="11"/>
  <c r="DD37" i="11"/>
  <c r="DB38" i="11"/>
  <c r="N47" i="9"/>
  <c r="P46" i="9"/>
  <c r="BJ62" i="11"/>
  <c r="BL61" i="11"/>
  <c r="BJ48" i="11"/>
  <c r="BL47" i="11"/>
  <c r="J16" i="11"/>
  <c r="L15" i="11"/>
  <c r="DJ17" i="11"/>
  <c r="DL17" i="11" s="1"/>
  <c r="DL16" i="11"/>
  <c r="BB24" i="11"/>
  <c r="BD23" i="11"/>
  <c r="BT24" i="11"/>
  <c r="BR25" i="11"/>
  <c r="T50" i="11"/>
  <c r="R51" i="11"/>
  <c r="CL17" i="11"/>
  <c r="CN17" i="11" s="1"/>
  <c r="CN16" i="11"/>
  <c r="CV48" i="11"/>
  <c r="CT49" i="11"/>
  <c r="DN39" i="11"/>
  <c r="DP38" i="11"/>
  <c r="DJ49" i="11"/>
  <c r="DL48" i="11"/>
  <c r="N39" i="11"/>
  <c r="P38" i="11"/>
  <c r="CL25" i="11"/>
  <c r="CN24" i="11"/>
  <c r="AH41" i="11"/>
  <c r="AJ41" i="11" s="1"/>
  <c r="AJ40" i="11"/>
  <c r="CH41" i="11"/>
  <c r="CJ41" i="11" s="1"/>
  <c r="CJ40" i="11"/>
  <c r="V61" i="11"/>
  <c r="X60" i="11"/>
  <c r="P51" i="11"/>
  <c r="N52" i="11"/>
  <c r="AD40" i="11"/>
  <c r="AF39" i="11"/>
  <c r="BN62" i="11"/>
  <c r="BP61" i="11"/>
  <c r="BP28" i="11"/>
  <c r="BN29" i="11"/>
  <c r="BP29" i="11" s="1"/>
  <c r="AD25" i="11"/>
  <c r="AF24" i="11"/>
  <c r="AT53" i="11"/>
  <c r="AV53" i="11" s="1"/>
  <c r="AV52" i="11"/>
  <c r="Z51" i="11"/>
  <c r="AB50" i="11"/>
  <c r="V26" i="11"/>
  <c r="X25" i="11"/>
  <c r="CH29" i="11"/>
  <c r="CJ29" i="11" s="1"/>
  <c r="CJ28" i="11"/>
  <c r="CJ4" i="11" s="1"/>
  <c r="AT38" i="11"/>
  <c r="AV37" i="11"/>
  <c r="V41" i="11"/>
  <c r="X41" i="11" s="1"/>
  <c r="X40" i="11"/>
  <c r="DJ41" i="11"/>
  <c r="DL41" i="11" s="1"/>
  <c r="DL40" i="11"/>
  <c r="DJ65" i="11"/>
  <c r="DL65" i="11" s="1"/>
  <c r="DL64" i="11"/>
  <c r="R28" i="11"/>
  <c r="T27" i="11"/>
  <c r="BB38" i="11"/>
  <c r="BD37" i="11"/>
  <c r="BF60" i="11"/>
  <c r="BH59" i="11"/>
  <c r="L60" i="11"/>
  <c r="J61" i="11"/>
  <c r="Z60" i="11"/>
  <c r="AB59" i="11"/>
  <c r="P61" i="9"/>
  <c r="N62" i="9"/>
  <c r="CP39" i="11"/>
  <c r="CR38" i="11"/>
  <c r="CX25" i="11"/>
  <c r="CZ24" i="11"/>
  <c r="CF23" i="11"/>
  <c r="CD24" i="11"/>
  <c r="DN49" i="11"/>
  <c r="DP48" i="11"/>
  <c r="AX60" i="11"/>
  <c r="AZ59" i="11"/>
  <c r="AP17" i="11"/>
  <c r="AR17" i="11" s="1"/>
  <c r="AR16" i="11"/>
  <c r="BT60" i="11"/>
  <c r="BR61" i="11"/>
  <c r="AD62" i="11"/>
  <c r="AF61" i="11"/>
  <c r="DN62" i="11"/>
  <c r="DP61" i="11"/>
  <c r="BJ41" i="11"/>
  <c r="BL41" i="11" s="1"/>
  <c r="BL40" i="11"/>
  <c r="AN64" i="11"/>
  <c r="AL65" i="11"/>
  <c r="AN65" i="11" s="1"/>
  <c r="CN51" i="11"/>
  <c r="CL52" i="11"/>
  <c r="Z41" i="11"/>
  <c r="AB41" i="11" s="1"/>
  <c r="AB40" i="11"/>
  <c r="AX41" i="11"/>
  <c r="AZ41" i="11" s="1"/>
  <c r="AZ40" i="11"/>
  <c r="J27" i="9"/>
  <c r="L26" i="9"/>
  <c r="BF53" i="11"/>
  <c r="BH53" i="11" s="1"/>
  <c r="BH52" i="11"/>
  <c r="T63" i="11"/>
  <c r="R64" i="11"/>
  <c r="AH47" i="11"/>
  <c r="AJ46" i="11"/>
  <c r="AD15" i="11"/>
  <c r="AF14" i="11"/>
  <c r="R41" i="11"/>
  <c r="T41" i="11" s="1"/>
  <c r="T40" i="11"/>
  <c r="AX27" i="11"/>
  <c r="AZ26" i="11"/>
  <c r="DN16" i="11"/>
  <c r="DP15" i="11"/>
  <c r="AL37" i="11"/>
  <c r="AN36" i="11"/>
  <c r="CD39" i="11"/>
  <c r="CF38" i="11"/>
  <c r="BR49" i="11"/>
  <c r="BT48" i="11"/>
  <c r="CP25" i="11"/>
  <c r="CR24" i="11"/>
  <c r="DF16" i="11"/>
  <c r="DH15" i="11"/>
  <c r="AX50" i="11"/>
  <c r="AZ49" i="11"/>
  <c r="BN49" i="11"/>
  <c r="BP48" i="11"/>
  <c r="CX49" i="11"/>
  <c r="CZ48" i="11"/>
  <c r="CT41" i="11"/>
  <c r="CV41" i="11" s="1"/>
  <c r="CV40" i="11"/>
  <c r="CH65" i="11"/>
  <c r="CJ65" i="11" s="1"/>
  <c r="CJ64" i="11"/>
  <c r="DF38" i="11"/>
  <c r="DH37" i="11"/>
  <c r="AP29" i="11"/>
  <c r="AR29" i="11" s="1"/>
  <c r="AR28" i="11"/>
  <c r="AL38" i="11" l="1"/>
  <c r="AN37" i="11"/>
  <c r="N29" i="9"/>
  <c r="P29" i="9" s="1"/>
  <c r="P28" i="9"/>
  <c r="J39" i="9"/>
  <c r="L38" i="9"/>
  <c r="BJ26" i="11"/>
  <c r="BL25" i="11"/>
  <c r="BR50" i="11"/>
  <c r="BT49" i="11"/>
  <c r="AX28" i="11"/>
  <c r="AZ27" i="11"/>
  <c r="DN63" i="11"/>
  <c r="DP62" i="11"/>
  <c r="AX61" i="11"/>
  <c r="AZ60" i="11"/>
  <c r="CP40" i="11"/>
  <c r="CR39" i="11"/>
  <c r="BF61" i="11"/>
  <c r="BH60" i="11"/>
  <c r="V27" i="11"/>
  <c r="X26" i="11"/>
  <c r="V62" i="11"/>
  <c r="X61" i="11"/>
  <c r="P39" i="11"/>
  <c r="N40" i="11"/>
  <c r="P47" i="9"/>
  <c r="N48" i="9"/>
  <c r="BR62" i="11"/>
  <c r="BT61" i="11"/>
  <c r="CD25" i="11"/>
  <c r="CF24" i="11"/>
  <c r="BR26" i="11"/>
  <c r="BT25" i="11"/>
  <c r="BF24" i="11"/>
  <c r="BH23" i="11"/>
  <c r="DF17" i="11"/>
  <c r="DH17" i="11" s="1"/>
  <c r="DH16" i="11"/>
  <c r="AF15" i="11"/>
  <c r="AD16" i="11"/>
  <c r="R29" i="11"/>
  <c r="T29" i="11" s="1"/>
  <c r="T28" i="11"/>
  <c r="AV38" i="11"/>
  <c r="AT39" i="11"/>
  <c r="AD41" i="11"/>
  <c r="AF41" i="11" s="1"/>
  <c r="AF40" i="11"/>
  <c r="DN40" i="11"/>
  <c r="DP39" i="11"/>
  <c r="BJ49" i="11"/>
  <c r="BL48" i="11"/>
  <c r="CL39" i="11"/>
  <c r="CN38" i="11"/>
  <c r="J62" i="11"/>
  <c r="L61" i="11"/>
  <c r="N53" i="11"/>
  <c r="P53" i="11" s="1"/>
  <c r="P52" i="11"/>
  <c r="CT50" i="11"/>
  <c r="CV49" i="11"/>
  <c r="AJ60" i="11"/>
  <c r="AH61" i="11"/>
  <c r="CX50" i="11"/>
  <c r="CZ49" i="11"/>
  <c r="CP26" i="11"/>
  <c r="CR25" i="11"/>
  <c r="DN17" i="11"/>
  <c r="DP17" i="11" s="1"/>
  <c r="DP16" i="11"/>
  <c r="AJ47" i="11"/>
  <c r="AH48" i="11"/>
  <c r="CX26" i="11"/>
  <c r="CZ25" i="11"/>
  <c r="AD26" i="11"/>
  <c r="AF25" i="11"/>
  <c r="CL26" i="11"/>
  <c r="CN25" i="11"/>
  <c r="BB25" i="11"/>
  <c r="BD24" i="11"/>
  <c r="BJ63" i="11"/>
  <c r="BL62" i="11"/>
  <c r="DB50" i="11"/>
  <c r="DD49" i="11"/>
  <c r="CR63" i="11"/>
  <c r="CP64" i="11"/>
  <c r="Z29" i="11"/>
  <c r="AB29" i="11" s="1"/>
  <c r="AB28" i="11"/>
  <c r="CP50" i="11"/>
  <c r="CR49" i="11"/>
  <c r="J28" i="9"/>
  <c r="L27" i="9"/>
  <c r="AB60" i="11"/>
  <c r="Z61" i="11"/>
  <c r="AP38" i="11"/>
  <c r="AR37" i="11"/>
  <c r="BN50" i="11"/>
  <c r="BP49" i="11"/>
  <c r="N25" i="11"/>
  <c r="P24" i="11"/>
  <c r="BF40" i="11"/>
  <c r="BH39" i="11"/>
  <c r="AP64" i="11"/>
  <c r="AR63" i="11"/>
  <c r="CL53" i="11"/>
  <c r="CN53" i="11" s="1"/>
  <c r="CN52" i="11"/>
  <c r="P62" i="9"/>
  <c r="N63" i="9"/>
  <c r="R52" i="11"/>
  <c r="T51" i="11"/>
  <c r="DB39" i="11"/>
  <c r="DD38" i="11"/>
  <c r="AR47" i="11"/>
  <c r="AP48" i="11"/>
  <c r="AL16" i="11"/>
  <c r="AN15" i="11"/>
  <c r="N37" i="9"/>
  <c r="P36" i="9"/>
  <c r="DF50" i="11"/>
  <c r="DH49" i="11"/>
  <c r="DB65" i="11"/>
  <c r="DD65" i="11" s="1"/>
  <c r="DD64" i="11"/>
  <c r="BZ38" i="11"/>
  <c r="CB37" i="11"/>
  <c r="R65" i="11"/>
  <c r="T65" i="11" s="1"/>
  <c r="T64" i="11"/>
  <c r="CT63" i="11"/>
  <c r="CV62" i="11"/>
  <c r="DF39" i="11"/>
  <c r="DH38" i="11"/>
  <c r="AX51" i="11"/>
  <c r="AZ50" i="11"/>
  <c r="CD40" i="11"/>
  <c r="CF39" i="11"/>
  <c r="AF62" i="11"/>
  <c r="AD63" i="11"/>
  <c r="DN50" i="11"/>
  <c r="DP49" i="11"/>
  <c r="BB39" i="11"/>
  <c r="BD38" i="11"/>
  <c r="Z52" i="11"/>
  <c r="AB51" i="11"/>
  <c r="BN63" i="11"/>
  <c r="BP62" i="11"/>
  <c r="DJ50" i="11"/>
  <c r="DL49" i="11"/>
  <c r="L16" i="11"/>
  <c r="J17" i="11"/>
  <c r="L17" i="11" s="1"/>
  <c r="DN25" i="11"/>
  <c r="DP24" i="11"/>
  <c r="L47" i="11"/>
  <c r="J48" i="11"/>
  <c r="L48" i="9"/>
  <c r="J49" i="9"/>
  <c r="BF25" i="11" l="1"/>
  <c r="BH24" i="11"/>
  <c r="AD64" i="11"/>
  <c r="AF63" i="11"/>
  <c r="AD27" i="11"/>
  <c r="AF26" i="11"/>
  <c r="BJ50" i="11"/>
  <c r="BL49" i="11"/>
  <c r="DN26" i="11"/>
  <c r="DP25" i="11"/>
  <c r="Z53" i="11"/>
  <c r="AB53" i="11" s="1"/>
  <c r="AB52" i="11"/>
  <c r="CD41" i="11"/>
  <c r="CF41" i="11" s="1"/>
  <c r="CF40" i="11"/>
  <c r="AP39" i="11"/>
  <c r="AR38" i="11"/>
  <c r="AH49" i="11"/>
  <c r="AJ48" i="11"/>
  <c r="AH62" i="11"/>
  <c r="AJ61" i="11"/>
  <c r="N41" i="11"/>
  <c r="P41" i="11" s="1"/>
  <c r="P40" i="11"/>
  <c r="J49" i="11"/>
  <c r="L48" i="11"/>
  <c r="DJ51" i="11"/>
  <c r="DL50" i="11"/>
  <c r="DF40" i="11"/>
  <c r="DH39" i="11"/>
  <c r="AP49" i="11"/>
  <c r="AR48" i="11"/>
  <c r="J29" i="9"/>
  <c r="L29" i="9" s="1"/>
  <c r="L28" i="9"/>
  <c r="P37" i="9"/>
  <c r="N38" i="9"/>
  <c r="R53" i="11"/>
  <c r="T53" i="11" s="1"/>
  <c r="T52" i="11"/>
  <c r="BF41" i="11"/>
  <c r="BH41" i="11" s="1"/>
  <c r="BH40" i="11"/>
  <c r="Z62" i="11"/>
  <c r="AB61" i="11"/>
  <c r="CP65" i="11"/>
  <c r="CR65" i="11" s="1"/>
  <c r="CR64" i="11"/>
  <c r="BB26" i="11"/>
  <c r="BD25" i="11"/>
  <c r="CD26" i="11"/>
  <c r="CF25" i="11"/>
  <c r="CP41" i="11"/>
  <c r="CR41" i="11" s="1"/>
  <c r="CR40" i="11"/>
  <c r="BR51" i="11"/>
  <c r="BT50" i="11"/>
  <c r="L49" i="9"/>
  <c r="J50" i="9"/>
  <c r="BD39" i="11"/>
  <c r="BB40" i="11"/>
  <c r="AX52" i="11"/>
  <c r="AZ51" i="11"/>
  <c r="N64" i="9"/>
  <c r="P63" i="9"/>
  <c r="AV39" i="11"/>
  <c r="AT40" i="11"/>
  <c r="AL39" i="11"/>
  <c r="AN38" i="11"/>
  <c r="BZ39" i="11"/>
  <c r="CB38" i="11"/>
  <c r="AL17" i="11"/>
  <c r="AN17" i="11" s="1"/>
  <c r="AN16" i="11"/>
  <c r="N26" i="11"/>
  <c r="P25" i="11"/>
  <c r="CL27" i="11"/>
  <c r="CN26" i="11"/>
  <c r="CT51" i="11"/>
  <c r="CV50" i="11"/>
  <c r="CL40" i="11"/>
  <c r="CN39" i="11"/>
  <c r="BR63" i="11"/>
  <c r="BT62" i="11"/>
  <c r="X62" i="11"/>
  <c r="V63" i="11"/>
  <c r="AX62" i="11"/>
  <c r="AZ61" i="11"/>
  <c r="BJ27" i="11"/>
  <c r="BL26" i="11"/>
  <c r="DN51" i="11"/>
  <c r="DP50" i="11"/>
  <c r="DB51" i="11"/>
  <c r="DD50" i="11"/>
  <c r="CP27" i="11"/>
  <c r="CR26" i="11"/>
  <c r="BP63" i="11"/>
  <c r="BN64" i="11"/>
  <c r="CT64" i="11"/>
  <c r="CV63" i="11"/>
  <c r="BN51" i="11"/>
  <c r="BP50" i="11"/>
  <c r="CR50" i="11"/>
  <c r="CP51" i="11"/>
  <c r="AF16" i="11"/>
  <c r="AD17" i="11"/>
  <c r="AF17" i="11" s="1"/>
  <c r="BR27" i="11"/>
  <c r="BT26" i="11"/>
  <c r="N49" i="9"/>
  <c r="P48" i="9"/>
  <c r="T4" i="11"/>
  <c r="V28" i="11"/>
  <c r="X27" i="11"/>
  <c r="DN64" i="11"/>
  <c r="DP63" i="11"/>
  <c r="J40" i="9"/>
  <c r="L39" i="9"/>
  <c r="DF51" i="11"/>
  <c r="DH50" i="11"/>
  <c r="DB40" i="11"/>
  <c r="DD39" i="11"/>
  <c r="AP65" i="11"/>
  <c r="AR65" i="11" s="1"/>
  <c r="AR64" i="11"/>
  <c r="BJ64" i="11"/>
  <c r="BL63" i="11"/>
  <c r="CX27" i="11"/>
  <c r="CZ26" i="11"/>
  <c r="CX51" i="11"/>
  <c r="CZ50" i="11"/>
  <c r="J63" i="11"/>
  <c r="L62" i="11"/>
  <c r="DN41" i="11"/>
  <c r="DP41" i="11" s="1"/>
  <c r="DP40" i="11"/>
  <c r="BF62" i="11"/>
  <c r="BH61" i="11"/>
  <c r="AX29" i="11"/>
  <c r="AZ29" i="11" s="1"/>
  <c r="AZ28" i="11"/>
  <c r="AT41" i="11" l="1"/>
  <c r="AV41" i="11" s="1"/>
  <c r="AV40" i="11"/>
  <c r="CD27" i="11"/>
  <c r="CF26" i="11"/>
  <c r="AP50" i="11"/>
  <c r="AR49" i="11"/>
  <c r="DP51" i="11"/>
  <c r="DN52" i="11"/>
  <c r="CX52" i="11"/>
  <c r="CZ51" i="11"/>
  <c r="DB41" i="11"/>
  <c r="DD41" i="11" s="1"/>
  <c r="DD40" i="11"/>
  <c r="X28" i="11"/>
  <c r="V29" i="11"/>
  <c r="X29" i="11" s="1"/>
  <c r="CR51" i="11"/>
  <c r="CP52" i="11"/>
  <c r="BR52" i="11"/>
  <c r="BT51" i="11"/>
  <c r="DJ52" i="11"/>
  <c r="DL51" i="11"/>
  <c r="AH50" i="11"/>
  <c r="AJ49" i="11"/>
  <c r="DN27" i="11"/>
  <c r="DP26" i="11"/>
  <c r="BF26" i="11"/>
  <c r="BH25" i="11"/>
  <c r="BJ65" i="11"/>
  <c r="BL65" i="11" s="1"/>
  <c r="BL64" i="11"/>
  <c r="J41" i="9"/>
  <c r="L41" i="9" s="1"/>
  <c r="L40" i="9"/>
  <c r="BF63" i="11"/>
  <c r="BH62" i="11"/>
  <c r="CP28" i="11"/>
  <c r="CR27" i="11"/>
  <c r="AX63" i="11"/>
  <c r="AZ62" i="11"/>
  <c r="CT52" i="11"/>
  <c r="CV51" i="11"/>
  <c r="BZ40" i="11"/>
  <c r="CB39" i="11"/>
  <c r="AX53" i="11"/>
  <c r="AZ53" i="11" s="1"/>
  <c r="AZ52" i="11"/>
  <c r="CZ27" i="11"/>
  <c r="CX28" i="11"/>
  <c r="DF52" i="11"/>
  <c r="DH51" i="11"/>
  <c r="V64" i="11"/>
  <c r="X63" i="11"/>
  <c r="BB41" i="11"/>
  <c r="BD41" i="11" s="1"/>
  <c r="BD40" i="11"/>
  <c r="Z63" i="11"/>
  <c r="AB62" i="11"/>
  <c r="J50" i="11"/>
  <c r="L49" i="11"/>
  <c r="AP40" i="11"/>
  <c r="AR39" i="11"/>
  <c r="BJ51" i="11"/>
  <c r="BL50" i="11"/>
  <c r="N50" i="9"/>
  <c r="P49" i="9"/>
  <c r="BN52" i="11"/>
  <c r="BP51" i="11"/>
  <c r="DB52" i="11"/>
  <c r="DD51" i="11"/>
  <c r="CL28" i="11"/>
  <c r="CN27" i="11"/>
  <c r="AN39" i="11"/>
  <c r="AL40" i="11"/>
  <c r="BR28" i="11"/>
  <c r="BT27" i="11"/>
  <c r="BR64" i="11"/>
  <c r="BT63" i="11"/>
  <c r="J64" i="11"/>
  <c r="L63" i="11"/>
  <c r="DP64" i="11"/>
  <c r="DN65" i="11"/>
  <c r="DP65" i="11" s="1"/>
  <c r="BN65" i="11"/>
  <c r="BP65" i="11" s="1"/>
  <c r="BP64" i="11"/>
  <c r="BB27" i="11"/>
  <c r="BD26" i="11"/>
  <c r="DF41" i="11"/>
  <c r="DH41" i="11" s="1"/>
  <c r="DH40" i="11"/>
  <c r="AH63" i="11"/>
  <c r="AJ62" i="11"/>
  <c r="AF64" i="11"/>
  <c r="AD65" i="11"/>
  <c r="AF65" i="11" s="1"/>
  <c r="AD28" i="11"/>
  <c r="AF27" i="11"/>
  <c r="CT65" i="11"/>
  <c r="CV65" i="11" s="1"/>
  <c r="CV64" i="11"/>
  <c r="P26" i="11"/>
  <c r="N27" i="11"/>
  <c r="L50" i="9"/>
  <c r="J51" i="9"/>
  <c r="BJ28" i="11"/>
  <c r="BL27" i="11"/>
  <c r="CL41" i="11"/>
  <c r="CN41" i="11" s="1"/>
  <c r="CN40" i="11"/>
  <c r="N65" i="9"/>
  <c r="P65" i="9" s="1"/>
  <c r="P64" i="9"/>
  <c r="N39" i="9"/>
  <c r="P38" i="9"/>
  <c r="CR4" i="11" l="1"/>
  <c r="N40" i="9"/>
  <c r="P39" i="9"/>
  <c r="DB53" i="11"/>
  <c r="DD53" i="11" s="1"/>
  <c r="DD52" i="11"/>
  <c r="AP41" i="11"/>
  <c r="AR41" i="11" s="1"/>
  <c r="AR40" i="11"/>
  <c r="BR53" i="11"/>
  <c r="BT53" i="11" s="1"/>
  <c r="BT52" i="11"/>
  <c r="P27" i="11"/>
  <c r="N28" i="11"/>
  <c r="BR29" i="11"/>
  <c r="BT29" i="11" s="1"/>
  <c r="BT28" i="11"/>
  <c r="BZ41" i="11"/>
  <c r="CB41" i="11" s="1"/>
  <c r="CB4" i="11" s="1"/>
  <c r="CB40" i="11"/>
  <c r="AV4" i="11"/>
  <c r="J65" i="11"/>
  <c r="L65" i="11" s="1"/>
  <c r="L64" i="11"/>
  <c r="N51" i="9"/>
  <c r="P50" i="9"/>
  <c r="Z64" i="11"/>
  <c r="AB63" i="11"/>
  <c r="CZ28" i="11"/>
  <c r="CX29" i="11"/>
  <c r="CZ29" i="11" s="1"/>
  <c r="CN4" i="11"/>
  <c r="AX64" i="11"/>
  <c r="AZ63" i="11"/>
  <c r="DJ53" i="11"/>
  <c r="DL53" i="11" s="1"/>
  <c r="DL4" i="11" s="1"/>
  <c r="DL52" i="11"/>
  <c r="AR50" i="11"/>
  <c r="AP51" i="11"/>
  <c r="BJ29" i="11"/>
  <c r="BL29" i="11" s="1"/>
  <c r="BL28" i="11"/>
  <c r="AF28" i="11"/>
  <c r="AF4" i="11" s="1"/>
  <c r="AD29" i="11"/>
  <c r="AF29" i="11" s="1"/>
  <c r="BB28" i="11"/>
  <c r="BD27" i="11"/>
  <c r="CN28" i="11"/>
  <c r="CL29" i="11"/>
  <c r="CN29" i="11" s="1"/>
  <c r="BJ52" i="11"/>
  <c r="BL51" i="11"/>
  <c r="DD4" i="11"/>
  <c r="J52" i="9"/>
  <c r="L51" i="9"/>
  <c r="BR65" i="11"/>
  <c r="BT65" i="11" s="1"/>
  <c r="BT64" i="11"/>
  <c r="CR28" i="11"/>
  <c r="CP29" i="11"/>
  <c r="CR29" i="11" s="1"/>
  <c r="BF27" i="11"/>
  <c r="BH26" i="11"/>
  <c r="CD28" i="11"/>
  <c r="CF27" i="11"/>
  <c r="AH64" i="11"/>
  <c r="AJ63" i="11"/>
  <c r="BN53" i="11"/>
  <c r="BP53" i="11" s="1"/>
  <c r="BP52" i="11"/>
  <c r="BP4" i="11" s="1"/>
  <c r="J51" i="11"/>
  <c r="L50" i="11"/>
  <c r="CR52" i="11"/>
  <c r="CP53" i="11"/>
  <c r="CR53" i="11" s="1"/>
  <c r="DN53" i="11"/>
  <c r="DP53" i="11" s="1"/>
  <c r="DP52" i="11"/>
  <c r="X64" i="11"/>
  <c r="V65" i="11"/>
  <c r="X65" i="11" s="1"/>
  <c r="X4" i="11" s="1"/>
  <c r="BH63" i="11"/>
  <c r="BF64" i="11"/>
  <c r="DP27" i="11"/>
  <c r="DN28" i="11"/>
  <c r="CZ52" i="11"/>
  <c r="CX53" i="11"/>
  <c r="CZ53" i="11" s="1"/>
  <c r="AN40" i="11"/>
  <c r="AL41" i="11"/>
  <c r="AN41" i="11" s="1"/>
  <c r="AN4" i="11" s="1"/>
  <c r="DF53" i="11"/>
  <c r="DH53" i="11" s="1"/>
  <c r="DH4" i="11" s="1"/>
  <c r="DH52" i="11"/>
  <c r="CT53" i="11"/>
  <c r="CV53" i="11" s="1"/>
  <c r="CV52" i="11"/>
  <c r="AH51" i="11"/>
  <c r="AJ50" i="11"/>
  <c r="AH65" i="11" l="1"/>
  <c r="AJ65" i="11" s="1"/>
  <c r="AJ64" i="11"/>
  <c r="BJ53" i="11"/>
  <c r="BL53" i="11" s="1"/>
  <c r="BL52" i="11"/>
  <c r="BL4" i="11" s="1"/>
  <c r="DN29" i="11"/>
  <c r="DP29" i="11" s="1"/>
  <c r="DP28" i="11"/>
  <c r="AP52" i="11"/>
  <c r="AR51" i="11"/>
  <c r="J52" i="11"/>
  <c r="L51" i="11"/>
  <c r="J53" i="9"/>
  <c r="L53" i="9" s="1"/>
  <c r="L52" i="9"/>
  <c r="BD28" i="11"/>
  <c r="BD4" i="11" s="1"/>
  <c r="BB29" i="11"/>
  <c r="BD29" i="11" s="1"/>
  <c r="Z65" i="11"/>
  <c r="AB65" i="11" s="1"/>
  <c r="AB4" i="11" s="1"/>
  <c r="AB64" i="11"/>
  <c r="BF28" i="11"/>
  <c r="BH27" i="11"/>
  <c r="P51" i="9"/>
  <c r="N52" i="9"/>
  <c r="N29" i="11"/>
  <c r="P29" i="11" s="1"/>
  <c r="P4" i="11" s="1"/>
  <c r="P28" i="11"/>
  <c r="CZ4" i="11"/>
  <c r="AX65" i="11"/>
  <c r="AZ65" i="11" s="1"/>
  <c r="AZ64" i="11"/>
  <c r="N41" i="9"/>
  <c r="P41" i="9" s="1"/>
  <c r="P40" i="9"/>
  <c r="AH52" i="11"/>
  <c r="AJ51" i="11"/>
  <c r="BT4" i="11"/>
  <c r="CV4" i="11"/>
  <c r="BF65" i="11"/>
  <c r="BH65" i="11" s="1"/>
  <c r="BH64" i="11"/>
  <c r="CD29" i="11"/>
  <c r="CF29" i="11" s="1"/>
  <c r="CF28" i="11"/>
  <c r="CF4" i="11" s="1"/>
  <c r="BF29" i="11" l="1"/>
  <c r="BH29" i="11" s="1"/>
  <c r="BH28" i="11"/>
  <c r="BH4" i="11" s="1"/>
  <c r="J53" i="11"/>
  <c r="L53" i="11" s="1"/>
  <c r="L52" i="11"/>
  <c r="L4" i="11" s="1"/>
  <c r="B4" i="11" s="1"/>
  <c r="DP4" i="11"/>
  <c r="AH53" i="11"/>
  <c r="AJ53" i="11" s="1"/>
  <c r="AJ52" i="11"/>
  <c r="N53" i="9"/>
  <c r="P53" i="9" s="1"/>
  <c r="P52" i="9"/>
  <c r="P4" i="9"/>
  <c r="L4" i="9"/>
  <c r="B4" i="9" s="1"/>
  <c r="AZ4" i="11"/>
  <c r="AJ4" i="11"/>
  <c r="AP53" i="11"/>
  <c r="AR53" i="11" s="1"/>
  <c r="AR4" i="11" s="1"/>
  <c r="AR52" i="11"/>
</calcChain>
</file>

<file path=xl/sharedStrings.xml><?xml version="1.0" encoding="utf-8"?>
<sst xmlns="http://schemas.openxmlformats.org/spreadsheetml/2006/main" count="615" uniqueCount="235">
  <si>
    <t>HH - South Pelto 18</t>
  </si>
  <si>
    <t>HH - South Pelto 14/15</t>
  </si>
  <si>
    <t>HH - Vermilion 320</t>
  </si>
  <si>
    <t>HH - Vermilion 325</t>
  </si>
  <si>
    <t>HH - West Cameron 149</t>
  </si>
  <si>
    <t>HH - East Cameron 160</t>
  </si>
  <si>
    <t>X</t>
  </si>
  <si>
    <t>DEDICATED TO DYNEGY</t>
  </si>
  <si>
    <t>HH - High Island A-327</t>
  </si>
  <si>
    <t>KCS GULF COAST PROPERTIES</t>
  </si>
  <si>
    <t>Cypress/Langham</t>
  </si>
  <si>
    <t>75% dedication to HPL thru 6/30</t>
  </si>
  <si>
    <t>kcs does not want us to take</t>
  </si>
  <si>
    <t>physically in to Tenn because</t>
  </si>
  <si>
    <t>they can get a better price in to HPL</t>
  </si>
  <si>
    <t>Eugene Island 251/262</t>
  </si>
  <si>
    <t>Roche Ranch</t>
  </si>
  <si>
    <t>South Tim 148</t>
  </si>
  <si>
    <t>Franklin Deep</t>
  </si>
  <si>
    <t>Welder Ranch</t>
  </si>
  <si>
    <t>KCS MID CON PROPERTIES</t>
  </si>
  <si>
    <t>Mills Ranch - Austin #1</t>
  </si>
  <si>
    <t>Wilberton - Comissioner #14&amp; McCabe #1</t>
  </si>
  <si>
    <t xml:space="preserve">HALL HOUSTON PROPERTIES - gulf </t>
  </si>
  <si>
    <t>Production</t>
  </si>
  <si>
    <t>Month</t>
  </si>
  <si>
    <t>Total</t>
  </si>
  <si>
    <t>Hall Houston VPP - SP 18</t>
  </si>
  <si>
    <t>Hall Houston VPP - SP 14/15</t>
  </si>
  <si>
    <t>South Timb 148</t>
  </si>
  <si>
    <t>Mills Ranch</t>
  </si>
  <si>
    <t xml:space="preserve"> </t>
  </si>
  <si>
    <t>KCS VPP &amp; EXCESS gas that Enron is proposing to take physically</t>
  </si>
  <si>
    <t>PROPERTY</t>
  </si>
  <si>
    <t>Total vpp &amp; excess</t>
  </si>
  <si>
    <t>Volumes/mmbtu</t>
  </si>
  <si>
    <t>KCS TRANSPORT</t>
  </si>
  <si>
    <t>custody</t>
  </si>
  <si>
    <t>ENRON TRANSPORT</t>
  </si>
  <si>
    <t>TRSCO z3</t>
  </si>
  <si>
    <t>TRSCO</t>
  </si>
  <si>
    <t>transfer</t>
  </si>
  <si>
    <t>SP18</t>
  </si>
  <si>
    <t>SP 13</t>
  </si>
  <si>
    <t>interconnect</t>
  </si>
  <si>
    <t xml:space="preserve">STA 65 </t>
  </si>
  <si>
    <t>point</t>
  </si>
  <si>
    <t>mtr 0067</t>
  </si>
  <si>
    <t>POOL</t>
  </si>
  <si>
    <t>TENN Z1/500</t>
  </si>
  <si>
    <t>SP14/15</t>
  </si>
  <si>
    <t>ST 34</t>
  </si>
  <si>
    <t>mtr 019012</t>
  </si>
  <si>
    <t>STRY</t>
  </si>
  <si>
    <t>NGPL-LA</t>
  </si>
  <si>
    <t>VR 320</t>
  </si>
  <si>
    <t>mtr 7117</t>
  </si>
  <si>
    <t>mtr 5433</t>
  </si>
  <si>
    <t>VR 325</t>
  </si>
  <si>
    <t>KSC TRANSPORT</t>
  </si>
  <si>
    <t>TEXAS GAS</t>
  </si>
  <si>
    <t>WC 149</t>
  </si>
  <si>
    <t>WC 167</t>
  </si>
  <si>
    <t>ANR mtr 186211</t>
  </si>
  <si>
    <t>UTOS</t>
  </si>
  <si>
    <t>TETCO WLA</t>
  </si>
  <si>
    <t>EC 160</t>
  </si>
  <si>
    <t>mtr 71474</t>
  </si>
  <si>
    <t>(mainline pt.)</t>
  </si>
  <si>
    <t>HIOS</t>
  </si>
  <si>
    <t>ANR</t>
  </si>
  <si>
    <t>(BTU OFO)</t>
  </si>
  <si>
    <t>HI A-327</t>
  </si>
  <si>
    <t>ANR LATERAL</t>
  </si>
  <si>
    <t>mtr 327327</t>
  </si>
  <si>
    <t>PROCESSING</t>
  </si>
  <si>
    <t>BTUs</t>
  </si>
  <si>
    <t>HPL</t>
  </si>
  <si>
    <t>cypress/</t>
  </si>
  <si>
    <t>langham</t>
  </si>
  <si>
    <t>KCS resource gathering line</t>
  </si>
  <si>
    <t>mtr 989658</t>
  </si>
  <si>
    <t>(option to deliver to HPL or TENN)</t>
  </si>
  <si>
    <t>TENN ZN 0</t>
  </si>
  <si>
    <t>mtr 012399</t>
  </si>
  <si>
    <t>E.I. 251/262</t>
  </si>
  <si>
    <t>ml connect</t>
  </si>
  <si>
    <t>mainline point</t>
  </si>
  <si>
    <t xml:space="preserve">mtr </t>
  </si>
  <si>
    <t>roche</t>
  </si>
  <si>
    <t>ranch</t>
  </si>
  <si>
    <t>Wiser gathering line</t>
  </si>
  <si>
    <t>TRUNK WLA</t>
  </si>
  <si>
    <t>ST 148</t>
  </si>
  <si>
    <t>GARDEN</t>
  </si>
  <si>
    <t>TENN ZN SL 800</t>
  </si>
  <si>
    <t>franklin</t>
  </si>
  <si>
    <t>CITY</t>
  </si>
  <si>
    <t>deep</t>
  </si>
  <si>
    <t>GAS PLANT</t>
  </si>
  <si>
    <t xml:space="preserve">welder </t>
  </si>
  <si>
    <t>mills</t>
  </si>
  <si>
    <t>NGPL - MC</t>
  </si>
  <si>
    <t>Reliant</t>
  </si>
  <si>
    <t>(enron purchasing thru June)</t>
  </si>
  <si>
    <t>austin #1</t>
  </si>
  <si>
    <t>wilberton</t>
  </si>
  <si>
    <t>NORAM E</t>
  </si>
  <si>
    <t>comm #14</t>
  </si>
  <si>
    <t>McCabe #1</t>
  </si>
  <si>
    <t>TRCO ZN3</t>
  </si>
  <si>
    <t>TENN LA [ZN 1]</t>
  </si>
  <si>
    <t>NGPL LA</t>
  </si>
  <si>
    <t>ANR LA</t>
  </si>
  <si>
    <t>CG</t>
  </si>
  <si>
    <t>TRUNK LA</t>
  </si>
  <si>
    <t>TENN LA</t>
  </si>
  <si>
    <t>NGPL-MC</t>
  </si>
  <si>
    <t>Reliant - NORAM E</t>
  </si>
  <si>
    <t xml:space="preserve">CGULF </t>
  </si>
  <si>
    <t>*** Currently the operator, Newfield is moving this gas on a discounted IT rate to the CGULF onshore pool.  If we buy this gas we WILL HAVE TO PAY transport****</t>
  </si>
  <si>
    <t>EI 251 mtr 647</t>
  </si>
  <si>
    <t>EI 262 mtr 4114</t>
  </si>
  <si>
    <t>***There should be free transport into Enron's Tabs pool on Trunkline, but you should verify this, otherwise there could be a transport cost***</t>
  </si>
  <si>
    <t>3 mtrs:  82600,</t>
  </si>
  <si>
    <t>82599, 80268</t>
  </si>
  <si>
    <t>Volume might change</t>
  </si>
  <si>
    <t>FIRM</t>
  </si>
  <si>
    <t>Index Bid</t>
  </si>
  <si>
    <t>IT</t>
  </si>
  <si>
    <t>GAS DAILY</t>
  </si>
  <si>
    <t>Larger VPP</t>
  </si>
  <si>
    <t>Smaller VPP</t>
  </si>
  <si>
    <t>KCS - Large VPP</t>
  </si>
  <si>
    <t>Gas Volumes for Hedging</t>
  </si>
  <si>
    <t>Gas Volumes by</t>
  </si>
  <si>
    <t>% of Hartland that is GDD</t>
  </si>
  <si>
    <t>% of Hartland that is GDM</t>
  </si>
  <si>
    <t>of Provident City Allocated to HSC</t>
  </si>
  <si>
    <t>Index Point for Hedging</t>
  </si>
  <si>
    <t>of 1/3 of Shugart</t>
  </si>
  <si>
    <t>% of Provident City Allocated to TETCO STX</t>
  </si>
  <si>
    <t>Large VPP</t>
  </si>
  <si>
    <t>is allocated to NNG TOK</t>
  </si>
  <si>
    <t>is allocated to El Paso -Perm</t>
  </si>
  <si>
    <t>of Half of Sawyer/Sonora (Sutton County) Non-tax is Allocated to HSC</t>
  </si>
  <si>
    <t>of Glasscock Ranch</t>
  </si>
  <si>
    <t>Index Points:</t>
  </si>
  <si>
    <t>SONAT LA</t>
  </si>
  <si>
    <t>TETCO E Tx</t>
  </si>
  <si>
    <t>NNG TOK</t>
  </si>
  <si>
    <t>El Paso - Perm</t>
  </si>
  <si>
    <t>MI Consumer Energy GDD</t>
  </si>
  <si>
    <t>MI Consumer Energy GDM</t>
  </si>
  <si>
    <t>MI MI Con GDM</t>
  </si>
  <si>
    <t>ANR - OK</t>
  </si>
  <si>
    <t>HSC</t>
  </si>
  <si>
    <t>PGE TX</t>
  </si>
  <si>
    <t>NGPL MC</t>
  </si>
  <si>
    <t>PEPL TO</t>
  </si>
  <si>
    <t>WMS TOK</t>
  </si>
  <si>
    <t>TW</t>
  </si>
  <si>
    <t>TETCO STX</t>
  </si>
  <si>
    <t>KOCH SLA</t>
  </si>
  <si>
    <t>TENN 800 Leg</t>
  </si>
  <si>
    <t>TENN LA [ZN L - 500 leg]</t>
  </si>
  <si>
    <t>TRCO ZN 4</t>
  </si>
  <si>
    <t>TOTAL NON-TAX CREDIT VOLUMES</t>
  </si>
  <si>
    <t>Field behind Index Point:</t>
  </si>
  <si>
    <t>W Arcadia, Bayou de Fleur</t>
  </si>
  <si>
    <t>Elm Grove</t>
  </si>
  <si>
    <t>Follett, 90% of 1/3 of W Shugart</t>
  </si>
  <si>
    <t>Haley, 90% of 1/3 of W Shugart</t>
  </si>
  <si>
    <t>Hartland Area</t>
  </si>
  <si>
    <t>Hayes 11, Mayfield 28</t>
  </si>
  <si>
    <t>Mocane-Laverne</t>
  </si>
  <si>
    <t>Oak Hill, Bob West, Cypress-Langham, N Padre, Provident City, S Dickinson, Falcon Bob West, 95% of 50% of Sutton County Non-tax, 93% of Glasscock Ranch</t>
  </si>
  <si>
    <t>50% of Sutton County Non-tax</t>
  </si>
  <si>
    <t>1/3 of Sentinel</t>
  </si>
  <si>
    <t>Simsboro, South Drew, Wilberton</t>
  </si>
  <si>
    <t>Austin Deep, Provident City</t>
  </si>
  <si>
    <t>N Clara</t>
  </si>
  <si>
    <t>Roche Ranch, Welder Ranch</t>
  </si>
  <si>
    <t>Hall Houston VPP - Verm 320, Verm 325</t>
  </si>
  <si>
    <t>Hall Houston VPP - WCam 149, HI A327</t>
  </si>
  <si>
    <t>Hall Houston VPP - ECam 160</t>
  </si>
  <si>
    <t>Greens Creek</t>
  </si>
  <si>
    <t>for NYMEX Swap</t>
  </si>
  <si>
    <t>Gas</t>
  </si>
  <si>
    <t>MMBtu/month</t>
  </si>
  <si>
    <t>KCS - Sutton County (Small) VPP</t>
  </si>
  <si>
    <t>of Half of Sawyer/Sonora (Sutton County) Tax is Allocated to HSC</t>
  </si>
  <si>
    <t>TOTAL TAX CREDIT VOLUMES</t>
  </si>
  <si>
    <t>95% of 50% of Sutton County Tax</t>
  </si>
  <si>
    <t>50% of Sutton County Tax</t>
  </si>
  <si>
    <t>mmbtu/day</t>
  </si>
  <si>
    <t>Volumes for Nymex hedging Star VPP, LP</t>
  </si>
  <si>
    <t>Volume</t>
  </si>
  <si>
    <t>ContractPrice</t>
  </si>
  <si>
    <t>MidCurve</t>
  </si>
  <si>
    <t xml:space="preserve">Date </t>
  </si>
  <si>
    <t>Libor</t>
  </si>
  <si>
    <t>Time(days)</t>
  </si>
  <si>
    <t>DisFact</t>
  </si>
  <si>
    <t>NG-P</t>
  </si>
  <si>
    <t>MTM</t>
  </si>
  <si>
    <t>IF-SONAT/LA-D</t>
  </si>
  <si>
    <t>IF-ANR/OK-D</t>
  </si>
  <si>
    <t>IF-ANR/LA-D</t>
  </si>
  <si>
    <t>IF-COLGULF/LA-D</t>
  </si>
  <si>
    <t>IF-ELPO/PERMIAN-D</t>
  </si>
  <si>
    <t>IF-HPL/SHPCHAN-D</t>
  </si>
  <si>
    <t>IF-KOCH/LA-D</t>
  </si>
  <si>
    <t>MICH/CONS-D</t>
  </si>
  <si>
    <t>NGI-MICH_CG-D</t>
  </si>
  <si>
    <t>IF-NGPL/MIDCON-D</t>
  </si>
  <si>
    <t>IF-NGPL/LA-D</t>
  </si>
  <si>
    <t>IF-NNG/TOK-D</t>
  </si>
  <si>
    <t>IF-ONG/OKLAHOMA-D</t>
  </si>
  <si>
    <t>IF-PAN/TX/OK-D</t>
  </si>
  <si>
    <t>IF-VALERO/TX-D</t>
  </si>
  <si>
    <t>IF-NORAM/EAST-D</t>
  </si>
  <si>
    <t>IF-TENN/LA-D</t>
  </si>
  <si>
    <t>IF-TENN/TX-D</t>
  </si>
  <si>
    <t>IF-TETCO/ETX-D</t>
  </si>
  <si>
    <t>IF-TETCO/STX-D</t>
  </si>
  <si>
    <t>IF-TETCO/ELA-D</t>
  </si>
  <si>
    <t>IF-TETCO/WLA-D</t>
  </si>
  <si>
    <t>IF-TRANSCO/Z3-D</t>
  </si>
  <si>
    <t>IF-TRANSCO/Z4-D</t>
  </si>
  <si>
    <t>IF-TRUNKL/LA-D</t>
  </si>
  <si>
    <t>IF-WNG/TOK-D</t>
  </si>
  <si>
    <t>Nymex</t>
  </si>
  <si>
    <t>MTM&gt;&gt;&gt;</t>
  </si>
  <si>
    <t>Volume&gt;&gt;&gt;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</si>
</sst>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77" formatCode="_(* #,##0.0000_);_(* \(#,##0.0000\);_(* &quot;-&quot;??_);_(@_)"/>
    <numFmt numFmtId="192" formatCode="_(&quot;$&quot;* #,##0_);_(&quot;$&quot;* \(#,##0\);_(&quot;$&quot;* &quot;-&quot;??_);_(@_)"/>
    <numFmt numFmtId="194" formatCode="_(&quot;$&quot;* #,##0.0000_);_(&quot;$&quot;* \(#,##0.0000\);_(&quot;$&quot;* &quot;-&quot;??_);_(@_)"/>
  </numFmts>
  <fonts count="2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</font>
    <font>
      <i/>
      <sz val="10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4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b/>
      <sz val="8"/>
      <name val="Times New Roman"/>
      <family val="1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</cellStyleXfs>
  <cellXfs count="30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2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3" fillId="3" borderId="1" xfId="0" applyFont="1" applyFill="1" applyBorder="1"/>
    <xf numFmtId="0" fontId="4" fillId="3" borderId="2" xfId="0" applyFont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2" borderId="0" xfId="0" applyFill="1" applyBorder="1"/>
    <xf numFmtId="0" fontId="5" fillId="4" borderId="7" xfId="0" applyFont="1" applyFill="1" applyBorder="1" applyAlignment="1">
      <alignment horizontal="left"/>
    </xf>
    <xf numFmtId="0" fontId="5" fillId="4" borderId="8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0" borderId="1" xfId="0" applyFont="1" applyBorder="1"/>
    <xf numFmtId="0" fontId="5" fillId="4" borderId="9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2" fillId="0" borderId="2" xfId="0" applyFont="1" applyBorder="1" applyAlignment="1">
      <alignment horizontal="center" wrapText="1"/>
    </xf>
    <xf numFmtId="0" fontId="5" fillId="4" borderId="11" xfId="0" applyFont="1" applyFill="1" applyBorder="1" applyAlignment="1">
      <alignment horizontal="left"/>
    </xf>
    <xf numFmtId="0" fontId="0" fillId="4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9" fillId="0" borderId="1" xfId="1" applyNumberFormat="1" applyFont="1" applyBorder="1"/>
    <xf numFmtId="1" fontId="0" fillId="0" borderId="0" xfId="0" applyNumberFormat="1"/>
    <xf numFmtId="0" fontId="2" fillId="0" borderId="0" xfId="0" applyFont="1" applyBorder="1" applyAlignment="1">
      <alignment horizontal="center"/>
    </xf>
    <xf numFmtId="0" fontId="3" fillId="0" borderId="0" xfId="0" applyFont="1"/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7" xfId="0" applyBorder="1"/>
    <xf numFmtId="0" fontId="5" fillId="0" borderId="18" xfId="0" applyFont="1" applyBorder="1" applyAlignment="1">
      <alignment horizontal="center"/>
    </xf>
    <xf numFmtId="0" fontId="0" fillId="5" borderId="19" xfId="0" applyFill="1" applyBorder="1" applyAlignment="1">
      <alignment horizontal="center"/>
    </xf>
    <xf numFmtId="164" fontId="2" fillId="0" borderId="2" xfId="1" quotePrefix="1" applyNumberFormat="1" applyFont="1" applyBorder="1" applyAlignment="1">
      <alignment horizontal="center"/>
    </xf>
    <xf numFmtId="164" fontId="2" fillId="0" borderId="20" xfId="1" quotePrefix="1" applyNumberFormat="1" applyFont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3" borderId="20" xfId="0" applyFont="1" applyFill="1" applyBorder="1"/>
    <xf numFmtId="0" fontId="10" fillId="3" borderId="21" xfId="0" applyFont="1" applyFill="1" applyBorder="1"/>
    <xf numFmtId="0" fontId="0" fillId="0" borderId="11" xfId="0" applyBorder="1"/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15" xfId="0" applyBorder="1"/>
    <xf numFmtId="0" fontId="11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/>
    <xf numFmtId="0" fontId="2" fillId="0" borderId="22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25" xfId="1" applyNumberFormat="1" applyFont="1" applyBorder="1" applyAlignment="1">
      <alignment horizontal="center"/>
    </xf>
    <xf numFmtId="0" fontId="0" fillId="0" borderId="25" xfId="0" applyBorder="1"/>
    <xf numFmtId="0" fontId="0" fillId="0" borderId="23" xfId="0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3" xfId="0" applyFill="1" applyBorder="1"/>
    <xf numFmtId="0" fontId="0" fillId="2" borderId="0" xfId="0" applyFill="1"/>
    <xf numFmtId="164" fontId="2" fillId="0" borderId="5" xfId="1" quotePrefix="1" applyNumberFormat="1" applyFont="1" applyBorder="1" applyAlignment="1">
      <alignment horizontal="center"/>
    </xf>
    <xf numFmtId="164" fontId="0" fillId="0" borderId="20" xfId="1" applyNumberFormat="1" applyFont="1" applyBorder="1" applyAlignment="1">
      <alignment horizontal="center"/>
    </xf>
    <xf numFmtId="0" fontId="0" fillId="3" borderId="20" xfId="0" applyFill="1" applyBorder="1"/>
    <xf numFmtId="0" fontId="0" fillId="3" borderId="21" xfId="0" applyFill="1" applyBorder="1"/>
    <xf numFmtId="164" fontId="2" fillId="0" borderId="0" xfId="1" quotePrefix="1" applyNumberFormat="1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64" fontId="2" fillId="0" borderId="21" xfId="1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2" fillId="3" borderId="5" xfId="1" applyNumberFormat="1" applyFont="1" applyFill="1" applyBorder="1" applyAlignment="1">
      <alignment horizontal="center"/>
    </xf>
    <xf numFmtId="164" fontId="2" fillId="3" borderId="20" xfId="1" applyNumberFormat="1" applyFont="1" applyFill="1" applyBorder="1" applyAlignment="1">
      <alignment horizontal="center"/>
    </xf>
    <xf numFmtId="164" fontId="0" fillId="3" borderId="2" xfId="1" applyNumberFormat="1" applyFont="1" applyFill="1" applyBorder="1" applyAlignment="1">
      <alignment horizontal="center"/>
    </xf>
    <xf numFmtId="164" fontId="0" fillId="3" borderId="0" xfId="1" applyNumberFormat="1" applyFont="1" applyFill="1" applyBorder="1" applyAlignment="1">
      <alignment horizontal="center"/>
    </xf>
    <xf numFmtId="0" fontId="0" fillId="3" borderId="15" xfId="0" applyFill="1" applyBorder="1"/>
    <xf numFmtId="0" fontId="0" fillId="3" borderId="0" xfId="0" applyFill="1" applyBorder="1"/>
    <xf numFmtId="0" fontId="2" fillId="3" borderId="15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0" fillId="3" borderId="13" xfId="0" applyFill="1" applyBorder="1"/>
    <xf numFmtId="0" fontId="0" fillId="3" borderId="22" xfId="0" applyFill="1" applyBorder="1" applyAlignment="1">
      <alignment horizontal="center"/>
    </xf>
    <xf numFmtId="0" fontId="0" fillId="3" borderId="23" xfId="0" applyFill="1" applyBorder="1"/>
    <xf numFmtId="0" fontId="10" fillId="3" borderId="26" xfId="0" applyFont="1" applyFill="1" applyBorder="1" applyAlignment="1">
      <alignment horizontal="center"/>
    </xf>
    <xf numFmtId="0" fontId="0" fillId="3" borderId="17" xfId="0" applyFill="1" applyBorder="1"/>
    <xf numFmtId="0" fontId="0" fillId="3" borderId="17" xfId="0" applyFill="1" applyBorder="1" applyAlignment="1">
      <alignment horizontal="center"/>
    </xf>
    <xf numFmtId="164" fontId="0" fillId="3" borderId="4" xfId="1" applyNumberFormat="1" applyFont="1" applyFill="1" applyBorder="1" applyAlignment="1">
      <alignment horizontal="center"/>
    </xf>
    <xf numFmtId="164" fontId="0" fillId="3" borderId="25" xfId="1" applyNumberFormat="1" applyFont="1" applyFill="1" applyBorder="1" applyAlignment="1">
      <alignment horizontal="center"/>
    </xf>
    <xf numFmtId="0" fontId="0" fillId="3" borderId="25" xfId="0" applyFill="1" applyBorder="1"/>
    <xf numFmtId="0" fontId="10" fillId="3" borderId="25" xfId="0" applyFont="1" applyFill="1" applyBorder="1"/>
    <xf numFmtId="0" fontId="0" fillId="3" borderId="14" xfId="0" applyFill="1" applyBorder="1"/>
    <xf numFmtId="164" fontId="2" fillId="0" borderId="20" xfId="1" applyNumberFormat="1" applyFont="1" applyBorder="1" applyAlignment="1">
      <alignment horizontal="center"/>
    </xf>
    <xf numFmtId="0" fontId="0" fillId="0" borderId="20" xfId="0" applyBorder="1"/>
    <xf numFmtId="0" fontId="0" fillId="0" borderId="26" xfId="0" applyBorder="1"/>
    <xf numFmtId="0" fontId="5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0" borderId="28" xfId="0" applyBorder="1"/>
    <xf numFmtId="164" fontId="2" fillId="3" borderId="2" xfId="1" applyNumberFormat="1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0" fillId="3" borderId="0" xfId="0" applyFont="1" applyFill="1" applyBorder="1"/>
    <xf numFmtId="0" fontId="0" fillId="3" borderId="23" xfId="0" applyFill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0" fillId="0" borderId="22" xfId="0" applyBorder="1"/>
    <xf numFmtId="0" fontId="5" fillId="0" borderId="29" xfId="0" applyFont="1" applyBorder="1"/>
    <xf numFmtId="0" fontId="0" fillId="0" borderId="20" xfId="0" applyBorder="1" applyAlignment="1">
      <alignment horizontal="center"/>
    </xf>
    <xf numFmtId="0" fontId="0" fillId="3" borderId="30" xfId="0" applyFill="1" applyBorder="1"/>
    <xf numFmtId="0" fontId="10" fillId="0" borderId="25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10" fillId="5" borderId="31" xfId="0" applyFont="1" applyFill="1" applyBorder="1" applyAlignment="1">
      <alignment horizontal="center"/>
    </xf>
    <xf numFmtId="0" fontId="10" fillId="5" borderId="31" xfId="0" applyFont="1" applyFill="1" applyBorder="1"/>
    <xf numFmtId="0" fontId="0" fillId="5" borderId="31" xfId="0" applyFill="1" applyBorder="1"/>
    <xf numFmtId="0" fontId="0" fillId="5" borderId="28" xfId="0" applyFill="1" applyBorder="1"/>
    <xf numFmtId="0" fontId="0" fillId="0" borderId="2" xfId="0" applyBorder="1" applyAlignment="1">
      <alignment wrapText="1"/>
    </xf>
    <xf numFmtId="0" fontId="0" fillId="0" borderId="32" xfId="0" applyBorder="1"/>
    <xf numFmtId="0" fontId="0" fillId="0" borderId="33" xfId="0" applyBorder="1"/>
    <xf numFmtId="0" fontId="12" fillId="0" borderId="19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2" borderId="31" xfId="0" applyFill="1" applyBorder="1"/>
    <xf numFmtId="17" fontId="0" fillId="0" borderId="1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/>
    <xf numFmtId="0" fontId="2" fillId="0" borderId="0" xfId="0" applyFont="1"/>
    <xf numFmtId="38" fontId="0" fillId="0" borderId="0" xfId="0" applyNumberFormat="1"/>
    <xf numFmtId="17" fontId="0" fillId="0" borderId="34" xfId="0" applyNumberFormat="1" applyBorder="1" applyAlignment="1">
      <alignment horizontal="center"/>
    </xf>
    <xf numFmtId="38" fontId="0" fillId="0" borderId="35" xfId="0" applyNumberFormat="1" applyBorder="1" applyAlignment="1">
      <alignment horizontal="center"/>
    </xf>
    <xf numFmtId="38" fontId="0" fillId="0" borderId="35" xfId="0" applyNumberFormat="1" applyBorder="1"/>
    <xf numFmtId="0" fontId="12" fillId="0" borderId="0" xfId="0" applyFon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0" xfId="0" applyNumberFormat="1" applyBorder="1"/>
    <xf numFmtId="17" fontId="0" fillId="0" borderId="35" xfId="0" applyNumberFormat="1" applyBorder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 wrapText="1"/>
    </xf>
    <xf numFmtId="38" fontId="2" fillId="0" borderId="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 wrapText="1"/>
    </xf>
    <xf numFmtId="164" fontId="9" fillId="0" borderId="13" xfId="1" applyNumberFormat="1" applyFont="1" applyBorder="1"/>
    <xf numFmtId="17" fontId="1" fillId="0" borderId="2" xfId="0" applyNumberFormat="1" applyFont="1" applyBorder="1"/>
    <xf numFmtId="164" fontId="13" fillId="0" borderId="13" xfId="0" applyNumberFormat="1" applyFont="1" applyBorder="1"/>
    <xf numFmtId="17" fontId="13" fillId="0" borderId="2" xfId="0" applyNumberFormat="1" applyFont="1" applyBorder="1"/>
    <xf numFmtId="164" fontId="13" fillId="0" borderId="14" xfId="0" applyNumberFormat="1" applyFont="1" applyBorder="1"/>
    <xf numFmtId="164" fontId="0" fillId="0" borderId="0" xfId="0" applyNumberFormat="1"/>
    <xf numFmtId="0" fontId="14" fillId="0" borderId="0" xfId="3" applyFont="1"/>
    <xf numFmtId="0" fontId="9" fillId="0" borderId="0" xfId="3"/>
    <xf numFmtId="0" fontId="9" fillId="0" borderId="0" xfId="3" applyAlignment="1"/>
    <xf numFmtId="14" fontId="7" fillId="0" borderId="0" xfId="3" applyNumberFormat="1" applyFont="1" applyAlignment="1">
      <alignment horizontal="left"/>
    </xf>
    <xf numFmtId="0" fontId="15" fillId="0" borderId="0" xfId="3" applyFont="1"/>
    <xf numFmtId="9" fontId="16" fillId="0" borderId="0" xfId="4" applyFont="1" applyAlignment="1">
      <alignment horizontal="right"/>
    </xf>
    <xf numFmtId="9" fontId="16" fillId="0" borderId="0" xfId="4" applyFont="1"/>
    <xf numFmtId="9" fontId="16" fillId="0" borderId="0" xfId="4" applyFont="1" applyAlignment="1">
      <alignment horizontal="center"/>
    </xf>
    <xf numFmtId="9" fontId="9" fillId="0" borderId="0" xfId="3" applyNumberFormat="1" applyAlignment="1">
      <alignment horizontal="center"/>
    </xf>
    <xf numFmtId="0" fontId="16" fillId="0" borderId="0" xfId="3" applyFont="1" applyAlignment="1">
      <alignment horizontal="center"/>
    </xf>
    <xf numFmtId="0" fontId="17" fillId="0" borderId="0" xfId="3" applyFont="1" applyAlignment="1">
      <alignment horizontal="left"/>
    </xf>
    <xf numFmtId="9" fontId="17" fillId="0" borderId="0" xfId="4" applyFont="1" applyAlignment="1">
      <alignment horizontal="center"/>
    </xf>
    <xf numFmtId="0" fontId="6" fillId="0" borderId="5" xfId="3" applyFont="1" applyBorder="1" applyAlignment="1">
      <alignment horizontal="right"/>
    </xf>
    <xf numFmtId="0" fontId="19" fillId="0" borderId="4" xfId="3" applyFont="1" applyBorder="1" applyAlignment="1">
      <alignment horizontal="right"/>
    </xf>
    <xf numFmtId="0" fontId="7" fillId="0" borderId="2" xfId="3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7" fillId="0" borderId="13" xfId="3" applyFont="1" applyBorder="1" applyAlignment="1">
      <alignment horizontal="center"/>
    </xf>
    <xf numFmtId="0" fontId="7" fillId="0" borderId="0" xfId="3" applyFont="1" applyBorder="1" applyAlignment="1">
      <alignment horizontal="center"/>
    </xf>
    <xf numFmtId="0" fontId="7" fillId="0" borderId="6" xfId="3" applyFont="1" applyBorder="1" applyAlignment="1">
      <alignment horizontal="center"/>
    </xf>
    <xf numFmtId="0" fontId="7" fillId="0" borderId="21" xfId="3" applyFont="1" applyBorder="1" applyAlignment="1">
      <alignment horizontal="center"/>
    </xf>
    <xf numFmtId="0" fontId="9" fillId="0" borderId="1" xfId="3" applyBorder="1" applyAlignment="1">
      <alignment horizontal="center"/>
    </xf>
    <xf numFmtId="0" fontId="9" fillId="0" borderId="0" xfId="3" applyAlignment="1">
      <alignment horizontal="center"/>
    </xf>
    <xf numFmtId="0" fontId="7" fillId="0" borderId="4" xfId="3" applyFont="1" applyBorder="1" applyAlignment="1">
      <alignment horizontal="center"/>
    </xf>
    <xf numFmtId="0" fontId="7" fillId="0" borderId="3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7" fillId="0" borderId="25" xfId="3" applyFont="1" applyBorder="1" applyAlignment="1">
      <alignment horizontal="center"/>
    </xf>
    <xf numFmtId="0" fontId="9" fillId="0" borderId="3" xfId="3" applyBorder="1" applyAlignment="1">
      <alignment horizontal="center"/>
    </xf>
    <xf numFmtId="17" fontId="9" fillId="0" borderId="2" xfId="3" applyNumberFormat="1" applyBorder="1"/>
    <xf numFmtId="164" fontId="9" fillId="0" borderId="6" xfId="1" applyNumberFormat="1" applyFont="1" applyBorder="1"/>
    <xf numFmtId="164" fontId="9" fillId="0" borderId="21" xfId="1" applyNumberFormat="1" applyFont="1" applyBorder="1"/>
    <xf numFmtId="164" fontId="9" fillId="0" borderId="0" xfId="1" applyNumberFormat="1" applyFont="1" applyBorder="1"/>
    <xf numFmtId="164" fontId="9" fillId="0" borderId="1" xfId="1" applyNumberFormat="1" applyFont="1" applyBorder="1" applyAlignment="1"/>
    <xf numFmtId="0" fontId="9" fillId="0" borderId="1" xfId="3" applyBorder="1"/>
    <xf numFmtId="164" fontId="9" fillId="0" borderId="3" xfId="1" applyNumberFormat="1" applyFont="1" applyBorder="1"/>
    <xf numFmtId="164" fontId="9" fillId="0" borderId="14" xfId="1" applyNumberFormat="1" applyFont="1" applyBorder="1"/>
    <xf numFmtId="17" fontId="8" fillId="0" borderId="36" xfId="3" applyNumberFormat="1" applyFont="1" applyBorder="1"/>
    <xf numFmtId="164" fontId="8" fillId="0" borderId="37" xfId="3" applyNumberFormat="1" applyFont="1" applyBorder="1"/>
    <xf numFmtId="164" fontId="8" fillId="0" borderId="28" xfId="3" applyNumberFormat="1" applyFont="1" applyBorder="1"/>
    <xf numFmtId="164" fontId="8" fillId="0" borderId="31" xfId="3" applyNumberFormat="1" applyFont="1" applyBorder="1"/>
    <xf numFmtId="164" fontId="8" fillId="0" borderId="37" xfId="3" applyNumberFormat="1" applyFont="1" applyBorder="1" applyAlignment="1"/>
    <xf numFmtId="0" fontId="9" fillId="0" borderId="37" xfId="3" applyBorder="1"/>
    <xf numFmtId="17" fontId="9" fillId="0" borderId="0" xfId="3" applyNumberFormat="1"/>
    <xf numFmtId="0" fontId="6" fillId="0" borderId="6" xfId="3" applyFont="1" applyBorder="1"/>
    <xf numFmtId="0" fontId="18" fillId="0" borderId="21" xfId="3" applyFont="1" applyBorder="1"/>
    <xf numFmtId="0" fontId="19" fillId="0" borderId="3" xfId="3" applyFont="1" applyBorder="1" applyAlignment="1">
      <alignment horizontal="left"/>
    </xf>
    <xf numFmtId="0" fontId="19" fillId="0" borderId="14" xfId="3" applyFont="1" applyBorder="1" applyAlignment="1">
      <alignment horizontal="left"/>
    </xf>
    <xf numFmtId="0" fontId="9" fillId="0" borderId="13" xfId="3" applyBorder="1" applyAlignment="1">
      <alignment horizontal="center"/>
    </xf>
    <xf numFmtId="0" fontId="9" fillId="0" borderId="14" xfId="3" applyBorder="1" applyAlignment="1">
      <alignment horizontal="center"/>
    </xf>
    <xf numFmtId="0" fontId="9" fillId="0" borderId="13" xfId="3" applyBorder="1"/>
    <xf numFmtId="164" fontId="9" fillId="0" borderId="13" xfId="3" applyNumberFormat="1" applyBorder="1"/>
    <xf numFmtId="0" fontId="9" fillId="0" borderId="3" xfId="3" applyBorder="1"/>
    <xf numFmtId="164" fontId="9" fillId="0" borderId="14" xfId="3" applyNumberFormat="1" applyBorder="1"/>
    <xf numFmtId="0" fontId="19" fillId="0" borderId="4" xfId="3" applyFont="1" applyBorder="1" applyAlignment="1">
      <alignment horizontal="right" wrapText="1"/>
    </xf>
    <xf numFmtId="0" fontId="19" fillId="0" borderId="0" xfId="3" applyFont="1" applyAlignment="1">
      <alignment horizontal="left" wrapText="1"/>
    </xf>
    <xf numFmtId="0" fontId="6" fillId="0" borderId="5" xfId="3" applyFont="1" applyBorder="1" applyAlignment="1">
      <alignment horizontal="right" wrapText="1"/>
    </xf>
    <xf numFmtId="0" fontId="18" fillId="0" borderId="0" xfId="3" applyFont="1" applyAlignment="1">
      <alignment wrapText="1"/>
    </xf>
    <xf numFmtId="0" fontId="0" fillId="0" borderId="6" xfId="0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17" fontId="13" fillId="0" borderId="4" xfId="0" applyNumberFormat="1" applyFont="1" applyBorder="1"/>
    <xf numFmtId="14" fontId="0" fillId="0" borderId="0" xfId="0" applyNumberFormat="1"/>
    <xf numFmtId="194" fontId="0" fillId="0" borderId="0" xfId="2" applyNumberFormat="1" applyFont="1"/>
    <xf numFmtId="192" fontId="0" fillId="0" borderId="0" xfId="2" applyNumberFormat="1" applyFont="1"/>
    <xf numFmtId="192" fontId="0" fillId="0" borderId="0" xfId="0" applyNumberFormat="1"/>
    <xf numFmtId="0" fontId="20" fillId="0" borderId="0" xfId="0" applyFont="1"/>
    <xf numFmtId="194" fontId="1" fillId="0" borderId="0" xfId="2" applyNumberFormat="1"/>
    <xf numFmtId="192" fontId="1" fillId="0" borderId="0" xfId="2" applyNumberFormat="1"/>
    <xf numFmtId="17" fontId="1" fillId="0" borderId="4" xfId="0" applyNumberFormat="1" applyFont="1" applyBorder="1"/>
    <xf numFmtId="0" fontId="0" fillId="0" borderId="5" xfId="0" applyBorder="1"/>
    <xf numFmtId="0" fontId="0" fillId="0" borderId="21" xfId="0" applyBorder="1"/>
    <xf numFmtId="0" fontId="2" fillId="0" borderId="13" xfId="0" applyFont="1" applyBorder="1" applyAlignment="1">
      <alignment horizontal="center"/>
    </xf>
    <xf numFmtId="164" fontId="0" fillId="0" borderId="0" xfId="1" applyNumberFormat="1" applyFont="1" applyBorder="1"/>
    <xf numFmtId="177" fontId="0" fillId="0" borderId="0" xfId="1" applyNumberFormat="1" applyFont="1" applyBorder="1"/>
    <xf numFmtId="177" fontId="0" fillId="0" borderId="13" xfId="1" applyNumberFormat="1" applyFont="1" applyBorder="1"/>
    <xf numFmtId="164" fontId="0" fillId="0" borderId="25" xfId="1" applyNumberFormat="1" applyFont="1" applyBorder="1"/>
    <xf numFmtId="177" fontId="0" fillId="0" borderId="25" xfId="1" applyNumberFormat="1" applyFont="1" applyBorder="1"/>
    <xf numFmtId="177" fontId="0" fillId="0" borderId="14" xfId="1" applyNumberFormat="1" applyFont="1" applyBorder="1"/>
    <xf numFmtId="0" fontId="0" fillId="0" borderId="20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192" fontId="0" fillId="0" borderId="13" xfId="0" applyNumberFormat="1" applyBorder="1"/>
    <xf numFmtId="44" fontId="0" fillId="0" borderId="0" xfId="2" applyFont="1" applyBorder="1"/>
    <xf numFmtId="194" fontId="0" fillId="0" borderId="0" xfId="2" applyNumberFormat="1" applyFont="1" applyBorder="1"/>
    <xf numFmtId="192" fontId="0" fillId="0" borderId="13" xfId="2" applyNumberFormat="1" applyFont="1" applyBorder="1"/>
    <xf numFmtId="44" fontId="0" fillId="0" borderId="25" xfId="2" applyFont="1" applyBorder="1"/>
    <xf numFmtId="194" fontId="0" fillId="0" borderId="25" xfId="2" applyNumberFormat="1" applyFont="1" applyBorder="1"/>
    <xf numFmtId="192" fontId="0" fillId="0" borderId="14" xfId="2" applyNumberFormat="1" applyFont="1" applyBorder="1"/>
    <xf numFmtId="192" fontId="0" fillId="0" borderId="0" xfId="0" applyNumberFormat="1" applyBorder="1"/>
    <xf numFmtId="0" fontId="0" fillId="0" borderId="5" xfId="0" applyBorder="1" applyAlignment="1">
      <alignment horizontal="centerContinuous"/>
    </xf>
    <xf numFmtId="0" fontId="2" fillId="0" borderId="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4" fontId="1" fillId="0" borderId="0" xfId="1" applyNumberFormat="1" applyBorder="1"/>
    <xf numFmtId="177" fontId="1" fillId="0" borderId="0" xfId="1" applyNumberFormat="1" applyBorder="1"/>
    <xf numFmtId="177" fontId="1" fillId="0" borderId="13" xfId="1" applyNumberFormat="1" applyBorder="1"/>
    <xf numFmtId="44" fontId="1" fillId="0" borderId="0" xfId="2" applyBorder="1"/>
    <xf numFmtId="194" fontId="1" fillId="0" borderId="0" xfId="2" applyNumberFormat="1" applyBorder="1"/>
    <xf numFmtId="192" fontId="1" fillId="0" borderId="13" xfId="2" applyNumberFormat="1" applyBorder="1"/>
    <xf numFmtId="164" fontId="1" fillId="0" borderId="25" xfId="1" applyNumberFormat="1" applyBorder="1"/>
    <xf numFmtId="177" fontId="1" fillId="0" borderId="25" xfId="1" applyNumberFormat="1" applyBorder="1"/>
    <xf numFmtId="177" fontId="1" fillId="0" borderId="14" xfId="1" applyNumberFormat="1" applyBorder="1"/>
    <xf numFmtId="44" fontId="1" fillId="0" borderId="25" xfId="2" applyBorder="1"/>
    <xf numFmtId="194" fontId="1" fillId="0" borderId="25" xfId="2" applyNumberFormat="1" applyBorder="1"/>
    <xf numFmtId="192" fontId="1" fillId="0" borderId="14" xfId="2" applyNumberFormat="1" applyBorder="1"/>
    <xf numFmtId="164" fontId="0" fillId="0" borderId="1" xfId="0" applyNumberFormat="1" applyBorder="1"/>
    <xf numFmtId="164" fontId="0" fillId="0" borderId="0" xfId="0" applyNumberFormat="1" applyBorder="1"/>
    <xf numFmtId="0" fontId="2" fillId="0" borderId="13" xfId="0" applyFont="1" applyBorder="1"/>
    <xf numFmtId="0" fontId="19" fillId="0" borderId="3" xfId="3" applyFont="1" applyBorder="1" applyAlignment="1">
      <alignment horizontal="center" wrapText="1"/>
    </xf>
    <xf numFmtId="0" fontId="19" fillId="0" borderId="14" xfId="3" applyFont="1" applyBorder="1" applyAlignment="1">
      <alignment horizontal="center" wrapText="1"/>
    </xf>
    <xf numFmtId="0" fontId="6" fillId="0" borderId="6" xfId="3" applyFont="1" applyBorder="1" applyAlignment="1">
      <alignment horizontal="center" wrapText="1"/>
    </xf>
    <xf numFmtId="0" fontId="6" fillId="0" borderId="21" xfId="3" applyFont="1" applyBorder="1" applyAlignment="1">
      <alignment horizontal="center" wrapText="1"/>
    </xf>
    <xf numFmtId="0" fontId="6" fillId="0" borderId="6" xfId="3" applyFont="1" applyFill="1" applyBorder="1" applyAlignment="1">
      <alignment horizontal="center" wrapText="1"/>
    </xf>
    <xf numFmtId="0" fontId="6" fillId="0" borderId="21" xfId="3" applyFont="1" applyFill="1" applyBorder="1" applyAlignment="1">
      <alignment horizontal="center" wrapText="1"/>
    </xf>
    <xf numFmtId="0" fontId="6" fillId="0" borderId="6" xfId="3" applyFont="1" applyBorder="1" applyAlignment="1">
      <alignment horizontal="center"/>
    </xf>
    <xf numFmtId="0" fontId="6" fillId="0" borderId="21" xfId="3" applyFont="1" applyBorder="1" applyAlignment="1">
      <alignment horizontal="center"/>
    </xf>
    <xf numFmtId="0" fontId="6" fillId="0" borderId="6" xfId="3" applyFont="1" applyFill="1" applyBorder="1" applyAlignment="1">
      <alignment horizontal="center"/>
    </xf>
    <xf numFmtId="0" fontId="6" fillId="0" borderId="21" xfId="3" applyFont="1" applyFill="1" applyBorder="1" applyAlignment="1">
      <alignment horizontal="center"/>
    </xf>
    <xf numFmtId="0" fontId="19" fillId="0" borderId="3" xfId="3" applyFont="1" applyBorder="1" applyAlignment="1">
      <alignment horizontal="center"/>
    </xf>
    <xf numFmtId="0" fontId="19" fillId="0" borderId="14" xfId="3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3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10" fillId="3" borderId="20" xfId="0" applyFont="1" applyFill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0" fillId="5" borderId="31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10" fillId="3" borderId="39" xfId="0" applyFont="1" applyFill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5" fillId="0" borderId="27" xfId="0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KCS Gas Volumes for Hedging - 2-15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ve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definedNames>
      <definedName name="Curves" refersTo="='Curves'!$C$8:$AL$8"/>
      <definedName name="Table" refersTo="='Curves'!$C$8:$AL$370"/>
    </definedNames>
    <sheetDataSet>
      <sheetData sheetId="0"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NG_OMICRON_1-P</v>
          </cell>
          <cell r="H8" t="str">
            <v>NG_OMICRON_15-P</v>
          </cell>
          <cell r="I8" t="str">
            <v>IF-ANR/OK-D</v>
          </cell>
          <cell r="J8" t="str">
            <v>IF-ANR/LA-D</v>
          </cell>
          <cell r="K8" t="str">
            <v>IF-COLGULF/LA-D</v>
          </cell>
          <cell r="L8" t="str">
            <v>IF-ELPO/PERMIAN-D</v>
          </cell>
          <cell r="M8" t="str">
            <v>IF-HPL/SHPCHAN-D</v>
          </cell>
          <cell r="N8" t="str">
            <v>IF-KOCH/LA-D</v>
          </cell>
          <cell r="O8" t="str">
            <v>MICH/CONS-D</v>
          </cell>
          <cell r="P8" t="str">
            <v>NGI-MICH_CG-D</v>
          </cell>
          <cell r="Q8" t="str">
            <v>IF-NGPL/MIDCON-D</v>
          </cell>
          <cell r="R8" t="str">
            <v>IF-NGPL/LA-D</v>
          </cell>
          <cell r="S8" t="str">
            <v>IF-NNG/TOK-D</v>
          </cell>
          <cell r="T8" t="str">
            <v>IF-NNG/DEMARCAT-D</v>
          </cell>
          <cell r="U8" t="str">
            <v>IF-ONG/OKLAHOMA-D</v>
          </cell>
          <cell r="V8" t="str">
            <v>IF-PAN/TX/OK-D</v>
          </cell>
          <cell r="W8" t="str">
            <v>IF-VALERO/TX-D</v>
          </cell>
          <cell r="X8" t="str">
            <v>IF-SONAT/LA-D</v>
          </cell>
          <cell r="Y8" t="str">
            <v>IF-TENN/LA-D</v>
          </cell>
          <cell r="Z8" t="str">
            <v>IF-TENN/TX-D</v>
          </cell>
          <cell r="AA8" t="str">
            <v>IF-TETCO/ETX-D</v>
          </cell>
          <cell r="AB8" t="str">
            <v>IF-TETCO/STX-D</v>
          </cell>
          <cell r="AC8" t="str">
            <v>IF-TETCO/ELA-D</v>
          </cell>
          <cell r="AD8" t="str">
            <v>IF-TETCO/WLA-D</v>
          </cell>
          <cell r="AE8" t="str">
            <v>IF-TRANSCO/Z3-D</v>
          </cell>
          <cell r="AF8" t="str">
            <v>IF-TRANSCO/Z4-D</v>
          </cell>
          <cell r="AG8" t="str">
            <v>IF-TRUNKL/LA-D</v>
          </cell>
          <cell r="AH8" t="str">
            <v>IF-HEHUB-I</v>
          </cell>
          <cell r="AI8" t="str">
            <v>IF-NORAM/EAST-D</v>
          </cell>
          <cell r="AJ8" t="str">
            <v>IF-NORAM/EAST-I</v>
          </cell>
          <cell r="AK8" t="str">
            <v>IF-WNG/TOK-D</v>
          </cell>
          <cell r="AL8" t="str">
            <v>IF-WNG/TOK-I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  <cell r="H10">
            <v>4</v>
          </cell>
          <cell r="I10">
            <v>4</v>
          </cell>
          <cell r="J10">
            <v>4</v>
          </cell>
          <cell r="K10">
            <v>4</v>
          </cell>
          <cell r="L10">
            <v>4</v>
          </cell>
          <cell r="M10">
            <v>4</v>
          </cell>
          <cell r="N10">
            <v>4</v>
          </cell>
          <cell r="O10">
            <v>4</v>
          </cell>
          <cell r="P10">
            <v>4</v>
          </cell>
          <cell r="Q10">
            <v>4</v>
          </cell>
          <cell r="R10">
            <v>4</v>
          </cell>
          <cell r="S10">
            <v>4</v>
          </cell>
          <cell r="T10">
            <v>4</v>
          </cell>
          <cell r="U10">
            <v>4</v>
          </cell>
          <cell r="V10">
            <v>4</v>
          </cell>
          <cell r="W10">
            <v>4</v>
          </cell>
          <cell r="X10">
            <v>5</v>
          </cell>
          <cell r="Y10">
            <v>6</v>
          </cell>
          <cell r="Z10">
            <v>7</v>
          </cell>
          <cell r="AA10">
            <v>8</v>
          </cell>
          <cell r="AB10">
            <v>9</v>
          </cell>
          <cell r="AC10">
            <v>10</v>
          </cell>
          <cell r="AD10">
            <v>11</v>
          </cell>
          <cell r="AE10">
            <v>12</v>
          </cell>
          <cell r="AF10">
            <v>13</v>
          </cell>
          <cell r="AG10">
            <v>13</v>
          </cell>
          <cell r="AH10">
            <v>5</v>
          </cell>
          <cell r="AI10">
            <v>6</v>
          </cell>
        </row>
        <row r="11">
          <cell r="C11" t="str">
            <v>Effective Date</v>
          </cell>
          <cell r="D11">
            <v>36938</v>
          </cell>
          <cell r="E11">
            <v>36938</v>
          </cell>
          <cell r="F11">
            <v>36938</v>
          </cell>
          <cell r="G11">
            <v>36938</v>
          </cell>
          <cell r="H11">
            <v>36938</v>
          </cell>
          <cell r="I11">
            <v>36938</v>
          </cell>
          <cell r="J11">
            <v>36938</v>
          </cell>
          <cell r="K11">
            <v>36938</v>
          </cell>
          <cell r="L11">
            <v>36938</v>
          </cell>
          <cell r="M11">
            <v>36938</v>
          </cell>
          <cell r="N11">
            <v>36938</v>
          </cell>
          <cell r="O11">
            <v>36938</v>
          </cell>
          <cell r="P11">
            <v>36938</v>
          </cell>
          <cell r="Q11">
            <v>36938</v>
          </cell>
          <cell r="R11">
            <v>36938</v>
          </cell>
          <cell r="S11">
            <v>36938</v>
          </cell>
          <cell r="T11">
            <v>36938</v>
          </cell>
          <cell r="U11">
            <v>36938</v>
          </cell>
          <cell r="V11">
            <v>36938</v>
          </cell>
          <cell r="W11">
            <v>36938</v>
          </cell>
          <cell r="X11">
            <v>36938</v>
          </cell>
          <cell r="Y11">
            <v>36938</v>
          </cell>
          <cell r="Z11">
            <v>36938</v>
          </cell>
          <cell r="AA11">
            <v>36938</v>
          </cell>
          <cell r="AB11">
            <v>36938</v>
          </cell>
          <cell r="AC11">
            <v>36938</v>
          </cell>
          <cell r="AD11">
            <v>36938</v>
          </cell>
          <cell r="AE11">
            <v>36938</v>
          </cell>
          <cell r="AF11">
            <v>36938</v>
          </cell>
          <cell r="AG11">
            <v>36938</v>
          </cell>
          <cell r="AH11">
            <v>36938</v>
          </cell>
          <cell r="AI11">
            <v>36938</v>
          </cell>
          <cell r="AJ11">
            <v>36938</v>
          </cell>
          <cell r="AK11">
            <v>36938</v>
          </cell>
          <cell r="AL11">
            <v>36938</v>
          </cell>
        </row>
        <row r="12">
          <cell r="C12" t="str">
            <v>Prompt Month</v>
          </cell>
          <cell r="D12">
            <v>36951</v>
          </cell>
          <cell r="E12">
            <v>36951</v>
          </cell>
          <cell r="F12">
            <v>36951</v>
          </cell>
          <cell r="G12">
            <v>36951</v>
          </cell>
          <cell r="H12">
            <v>36951</v>
          </cell>
          <cell r="I12">
            <v>36951</v>
          </cell>
          <cell r="J12">
            <v>36951</v>
          </cell>
          <cell r="K12">
            <v>36951</v>
          </cell>
          <cell r="L12">
            <v>36951</v>
          </cell>
          <cell r="M12">
            <v>36951</v>
          </cell>
          <cell r="N12">
            <v>36951</v>
          </cell>
          <cell r="O12">
            <v>36951</v>
          </cell>
          <cell r="P12">
            <v>36951</v>
          </cell>
          <cell r="Q12">
            <v>36951</v>
          </cell>
          <cell r="R12">
            <v>36951</v>
          </cell>
          <cell r="S12">
            <v>36951</v>
          </cell>
          <cell r="T12">
            <v>36951</v>
          </cell>
          <cell r="U12">
            <v>36951</v>
          </cell>
          <cell r="V12">
            <v>36951</v>
          </cell>
          <cell r="W12">
            <v>36951</v>
          </cell>
          <cell r="X12">
            <v>36951</v>
          </cell>
          <cell r="Y12">
            <v>36951</v>
          </cell>
          <cell r="Z12">
            <v>36951</v>
          </cell>
          <cell r="AA12">
            <v>36951</v>
          </cell>
          <cell r="AB12">
            <v>36951</v>
          </cell>
          <cell r="AC12">
            <v>36951</v>
          </cell>
          <cell r="AD12">
            <v>36951</v>
          </cell>
          <cell r="AE12">
            <v>36951</v>
          </cell>
          <cell r="AF12">
            <v>36951</v>
          </cell>
          <cell r="AG12">
            <v>36951</v>
          </cell>
          <cell r="AH12">
            <v>36951</v>
          </cell>
          <cell r="AI12">
            <v>36951</v>
          </cell>
          <cell r="AJ12">
            <v>36951</v>
          </cell>
          <cell r="AK12">
            <v>36951</v>
          </cell>
          <cell r="AL12">
            <v>36951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NG_OMICRON_1</v>
          </cell>
          <cell r="H13" t="str">
            <v>NG_OMICRON_15</v>
          </cell>
          <cell r="I13" t="str">
            <v>IF-ANR/OK</v>
          </cell>
          <cell r="J13" t="str">
            <v>IF-ANR/LA</v>
          </cell>
          <cell r="K13" t="str">
            <v>IF-COLGULF/LA</v>
          </cell>
          <cell r="L13" t="str">
            <v>IF-ELPO/PERMIAN</v>
          </cell>
          <cell r="M13" t="str">
            <v>IF-HPL/SHPCHAN</v>
          </cell>
          <cell r="N13" t="str">
            <v>IF-KOCH/LA</v>
          </cell>
          <cell r="O13" t="str">
            <v>MICH/CONS</v>
          </cell>
          <cell r="P13" t="str">
            <v>NGI-MICH_CG</v>
          </cell>
          <cell r="Q13" t="str">
            <v>IF-NGPL/MIDCON</v>
          </cell>
          <cell r="R13" t="str">
            <v>IF-NGPL/LA</v>
          </cell>
          <cell r="S13" t="str">
            <v>IF-NNG/TOK</v>
          </cell>
          <cell r="T13" t="str">
            <v>IF-NNG/DEMARCAT</v>
          </cell>
          <cell r="U13" t="str">
            <v>IF-ONG/OKLAHOMA</v>
          </cell>
          <cell r="V13" t="str">
            <v>IF-PAN/TX/OK</v>
          </cell>
          <cell r="W13" t="str">
            <v>IF-VALERO/TX</v>
          </cell>
          <cell r="X13" t="str">
            <v>IF-SONAT/LA</v>
          </cell>
          <cell r="Y13" t="str">
            <v>IF-TENN/LA</v>
          </cell>
          <cell r="Z13" t="str">
            <v>IF-TENN/TX</v>
          </cell>
          <cell r="AA13" t="str">
            <v>IF-TETCO/ETX</v>
          </cell>
          <cell r="AB13" t="str">
            <v>IF-TETCO/STX</v>
          </cell>
          <cell r="AC13" t="str">
            <v>IF-TETCO/ELA</v>
          </cell>
          <cell r="AD13" t="str">
            <v>IF-TETCO/WLA</v>
          </cell>
          <cell r="AE13" t="str">
            <v>IF-TRANSCO/Z3</v>
          </cell>
          <cell r="AF13" t="str">
            <v>IF-TRANSCO/Z4</v>
          </cell>
          <cell r="AG13" t="str">
            <v>IF-TRUNKL/LA</v>
          </cell>
          <cell r="AH13" t="str">
            <v>IF-HEHUB</v>
          </cell>
          <cell r="AI13" t="str">
            <v>IF-NORAM/EAST</v>
          </cell>
          <cell r="AJ13" t="str">
            <v>IF-NORAM/EAST</v>
          </cell>
          <cell r="AK13" t="str">
            <v>IF-WNG/TOK</v>
          </cell>
          <cell r="AL13" t="str">
            <v>IF-WNG/TOK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  <cell r="H14" t="str">
            <v>VO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PR</v>
          </cell>
          <cell r="Q14" t="str">
            <v>PR</v>
          </cell>
          <cell r="R14" t="str">
            <v>PR</v>
          </cell>
          <cell r="S14" t="str">
            <v>PR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PR</v>
          </cell>
          <cell r="Y14" t="str">
            <v>PR</v>
          </cell>
          <cell r="Z14" t="str">
            <v>PR</v>
          </cell>
          <cell r="AA14" t="str">
            <v>PR</v>
          </cell>
          <cell r="AB14" t="str">
            <v>PR</v>
          </cell>
          <cell r="AC14" t="str">
            <v>PR</v>
          </cell>
          <cell r="AD14" t="str">
            <v>PR</v>
          </cell>
          <cell r="AE14" t="str">
            <v>PR</v>
          </cell>
          <cell r="AF14" t="str">
            <v>PR</v>
          </cell>
          <cell r="AG14" t="str">
            <v>PR</v>
          </cell>
          <cell r="AH14" t="str">
            <v>PR</v>
          </cell>
          <cell r="AI14" t="str">
            <v>PR</v>
          </cell>
          <cell r="AJ14" t="str">
            <v>PR</v>
          </cell>
          <cell r="AK14" t="str">
            <v>PR</v>
          </cell>
          <cell r="AL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  <cell r="H15" t="str">
            <v>P</v>
          </cell>
          <cell r="I15" t="str">
            <v>D</v>
          </cell>
          <cell r="J15" t="str">
            <v>D</v>
          </cell>
          <cell r="K15" t="str">
            <v>D</v>
          </cell>
          <cell r="L15" t="str">
            <v>D</v>
          </cell>
          <cell r="M15" t="str">
            <v>D</v>
          </cell>
          <cell r="N15" t="str">
            <v>D</v>
          </cell>
          <cell r="O15" t="str">
            <v>D</v>
          </cell>
          <cell r="P15" t="str">
            <v>D</v>
          </cell>
          <cell r="Q15" t="str">
            <v>D</v>
          </cell>
          <cell r="R15" t="str">
            <v>D</v>
          </cell>
          <cell r="S15" t="str">
            <v>D</v>
          </cell>
          <cell r="T15" t="str">
            <v>D</v>
          </cell>
          <cell r="U15" t="str">
            <v>D</v>
          </cell>
          <cell r="V15" t="str">
            <v>D</v>
          </cell>
          <cell r="W15" t="str">
            <v>D</v>
          </cell>
          <cell r="X15" t="str">
            <v>D</v>
          </cell>
          <cell r="Y15" t="str">
            <v>D</v>
          </cell>
          <cell r="Z15" t="str">
            <v>D</v>
          </cell>
          <cell r="AA15" t="str">
            <v>D</v>
          </cell>
          <cell r="AB15" t="str">
            <v>D</v>
          </cell>
          <cell r="AC15" t="str">
            <v>D</v>
          </cell>
          <cell r="AD15" t="str">
            <v>D</v>
          </cell>
          <cell r="AE15" t="str">
            <v>D</v>
          </cell>
          <cell r="AF15" t="str">
            <v>D</v>
          </cell>
          <cell r="AG15" t="str">
            <v>D</v>
          </cell>
          <cell r="AH15" t="str">
            <v>I</v>
          </cell>
          <cell r="AI15" t="str">
            <v>D</v>
          </cell>
          <cell r="AJ15" t="str">
            <v>I</v>
          </cell>
          <cell r="AK15" t="str">
            <v>D</v>
          </cell>
          <cell r="AL15" t="str">
            <v>I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SSCOTT5</v>
          </cell>
          <cell r="H16" t="str">
            <v>SSCOTT5</v>
          </cell>
          <cell r="I16" t="str">
            <v>BMILLS</v>
          </cell>
          <cell r="J16" t="str">
            <v>BMILLS</v>
          </cell>
          <cell r="K16" t="str">
            <v>SBRAWNE</v>
          </cell>
          <cell r="L16" t="str">
            <v>JCROOK2</v>
          </cell>
          <cell r="M16" t="str">
            <v>EBASS</v>
          </cell>
          <cell r="N16" t="str">
            <v>SBRAWNE</v>
          </cell>
          <cell r="O16" t="str">
            <v>VGUGGEN</v>
          </cell>
          <cell r="P16" t="str">
            <v>VGUGGEN</v>
          </cell>
          <cell r="Q16" t="str">
            <v>BMILLS</v>
          </cell>
          <cell r="R16" t="str">
            <v>BMILLS</v>
          </cell>
          <cell r="S16" t="str">
            <v>BMILLS</v>
          </cell>
          <cell r="T16" t="str">
            <v>BMILLS</v>
          </cell>
          <cell r="U16" t="str">
            <v>BMILLS</v>
          </cell>
          <cell r="V16" t="str">
            <v>BMILLS</v>
          </cell>
          <cell r="W16" t="str">
            <v>EBASS</v>
          </cell>
          <cell r="X16" t="str">
            <v>SBRAWNE</v>
          </cell>
          <cell r="Y16" t="str">
            <v>SBRAWNE</v>
          </cell>
          <cell r="Z16" t="str">
            <v>SBRAWNE</v>
          </cell>
          <cell r="AA16" t="str">
            <v>SBRAWNE</v>
          </cell>
          <cell r="AB16" t="str">
            <v>SBRAWNE</v>
          </cell>
          <cell r="AC16" t="str">
            <v>SBRAWNE</v>
          </cell>
          <cell r="AD16" t="str">
            <v>SBRAWNE</v>
          </cell>
          <cell r="AE16" t="str">
            <v>SBRAWNE</v>
          </cell>
          <cell r="AF16" t="str">
            <v>SBRAWNE</v>
          </cell>
          <cell r="AG16" t="str">
            <v>BMILLS</v>
          </cell>
          <cell r="AH16" t="str">
            <v>SBRAWNE</v>
          </cell>
          <cell r="AI16" t="str">
            <v>BMILLS</v>
          </cell>
          <cell r="AJ16" t="str">
            <v>BMILLS</v>
          </cell>
          <cell r="AK16" t="str">
            <v>BMILLS</v>
          </cell>
          <cell r="AL16" t="str">
            <v>BMILLS</v>
          </cell>
        </row>
        <row r="17">
          <cell r="C17">
            <v>36951</v>
          </cell>
          <cell r="D17">
            <v>5.7056661397992196E-2</v>
          </cell>
          <cell r="E17">
            <v>5.5680000000000005</v>
          </cell>
          <cell r="F17">
            <v>0.78</v>
          </cell>
          <cell r="G17">
            <v>1.2849999999999999</v>
          </cell>
          <cell r="H17">
            <v>2.76</v>
          </cell>
          <cell r="I17">
            <v>-0.06</v>
          </cell>
          <cell r="J17">
            <v>-0.1</v>
          </cell>
          <cell r="K17">
            <v>-7.4999999999999997E-3</v>
          </cell>
          <cell r="L17">
            <v>0.125</v>
          </cell>
          <cell r="M17">
            <v>-1.2500000000000001E-2</v>
          </cell>
          <cell r="N17">
            <v>-0.17499999999999999</v>
          </cell>
          <cell r="O17">
            <v>0.315</v>
          </cell>
          <cell r="P17">
            <v>0.26500000000000001</v>
          </cell>
          <cell r="Q17">
            <v>-0.08</v>
          </cell>
          <cell r="R17">
            <v>-0.09</v>
          </cell>
          <cell r="S17">
            <v>-0.08</v>
          </cell>
          <cell r="T17">
            <v>0.15</v>
          </cell>
          <cell r="U17">
            <v>-0.03</v>
          </cell>
          <cell r="V17">
            <v>-0.06</v>
          </cell>
          <cell r="W17">
            <v>-0.29499999999999998</v>
          </cell>
          <cell r="X17">
            <v>-0.01</v>
          </cell>
          <cell r="Y17">
            <v>-0.1</v>
          </cell>
          <cell r="Z17">
            <v>-0.18</v>
          </cell>
          <cell r="AA17">
            <v>-0.27</v>
          </cell>
          <cell r="AB17">
            <v>-0.28000000000000003</v>
          </cell>
          <cell r="AC17">
            <v>-0.11</v>
          </cell>
          <cell r="AD17">
            <v>-0.13</v>
          </cell>
          <cell r="AE17">
            <v>1.7500000000000002E-2</v>
          </cell>
          <cell r="AF17">
            <v>7.7499999999999999E-2</v>
          </cell>
          <cell r="AG17">
            <v>-0.1225</v>
          </cell>
          <cell r="AH17">
            <v>0</v>
          </cell>
          <cell r="AI17">
            <v>-7.7499999999999999E-2</v>
          </cell>
          <cell r="AJ17">
            <v>-5.0000000000000001E-3</v>
          </cell>
          <cell r="AK17">
            <v>-0.06</v>
          </cell>
          <cell r="AL17">
            <v>0</v>
          </cell>
        </row>
        <row r="18">
          <cell r="C18">
            <v>36982</v>
          </cell>
          <cell r="D18">
            <v>5.6905021137369206E-2</v>
          </cell>
          <cell r="E18">
            <v>5.5280000000000005</v>
          </cell>
          <cell r="F18">
            <v>0.61</v>
          </cell>
          <cell r="G18">
            <v>0.56000000000000005</v>
          </cell>
          <cell r="H18">
            <v>2.36</v>
          </cell>
          <cell r="I18">
            <v>-9.5000000000000001E-2</v>
          </cell>
          <cell r="J18">
            <v>-9.5000000000000001E-2</v>
          </cell>
          <cell r="K18">
            <v>-0.02</v>
          </cell>
          <cell r="L18">
            <v>6.5000000000000002E-2</v>
          </cell>
          <cell r="M18">
            <v>5.0000000000000001E-3</v>
          </cell>
          <cell r="N18">
            <v>-0.15</v>
          </cell>
          <cell r="O18">
            <v>0.22</v>
          </cell>
          <cell r="P18">
            <v>0.22</v>
          </cell>
          <cell r="Q18">
            <v>-0.115</v>
          </cell>
          <cell r="R18">
            <v>-7.7499999999999999E-2</v>
          </cell>
          <cell r="S18">
            <v>-0.03</v>
          </cell>
          <cell r="T18">
            <v>5.0000000000000001E-3</v>
          </cell>
          <cell r="U18">
            <v>-6.5000000000000002E-2</v>
          </cell>
          <cell r="V18">
            <v>-9.5000000000000001E-2</v>
          </cell>
          <cell r="W18">
            <v>-0.16250000000000001</v>
          </cell>
          <cell r="X18">
            <v>-2.5000000000000001E-3</v>
          </cell>
          <cell r="Y18">
            <v>-0.08</v>
          </cell>
          <cell r="Z18">
            <v>-0.1225</v>
          </cell>
          <cell r="AA18">
            <v>-0.15</v>
          </cell>
          <cell r="AB18">
            <v>-0.16</v>
          </cell>
          <cell r="AC18">
            <v>-6.7500000000000004E-2</v>
          </cell>
          <cell r="AD18">
            <v>-0.1125</v>
          </cell>
          <cell r="AE18">
            <v>0.02</v>
          </cell>
          <cell r="AF18">
            <v>0.05</v>
          </cell>
          <cell r="AG18">
            <v>-0.1075</v>
          </cell>
          <cell r="AH18">
            <v>0</v>
          </cell>
          <cell r="AI18">
            <v>-8.5000000000000006E-2</v>
          </cell>
          <cell r="AJ18">
            <v>0.01</v>
          </cell>
          <cell r="AK18">
            <v>-9.5000000000000001E-2</v>
          </cell>
          <cell r="AL18">
            <v>1.4999999999999999E-2</v>
          </cell>
        </row>
        <row r="19">
          <cell r="C19">
            <v>37012</v>
          </cell>
          <cell r="D19">
            <v>5.605629102617371E-2</v>
          </cell>
          <cell r="E19">
            <v>5.5</v>
          </cell>
          <cell r="F19">
            <v>0.51500000000000001</v>
          </cell>
          <cell r="G19">
            <v>0.51</v>
          </cell>
          <cell r="H19">
            <v>2.21</v>
          </cell>
          <cell r="I19">
            <v>-0.09</v>
          </cell>
          <cell r="J19">
            <v>-0.09</v>
          </cell>
          <cell r="K19">
            <v>-0.02</v>
          </cell>
          <cell r="L19">
            <v>6.5000000000000002E-2</v>
          </cell>
          <cell r="M19">
            <v>2.75E-2</v>
          </cell>
          <cell r="N19">
            <v>-0.18</v>
          </cell>
          <cell r="O19">
            <v>0.22</v>
          </cell>
          <cell r="P19">
            <v>0.22</v>
          </cell>
          <cell r="Q19">
            <v>-0.11</v>
          </cell>
          <cell r="R19">
            <v>-7.0000000000000007E-2</v>
          </cell>
          <cell r="S19">
            <v>-0.03</v>
          </cell>
          <cell r="T19">
            <v>0.01</v>
          </cell>
          <cell r="U19">
            <v>-0.06</v>
          </cell>
          <cell r="V19">
            <v>-0.09</v>
          </cell>
          <cell r="W19">
            <v>-0.1525</v>
          </cell>
          <cell r="X19">
            <v>-2.5000000000000001E-3</v>
          </cell>
          <cell r="Y19">
            <v>-0.08</v>
          </cell>
          <cell r="Z19">
            <v>-0.11</v>
          </cell>
          <cell r="AA19">
            <v>-0.14000000000000001</v>
          </cell>
          <cell r="AB19">
            <v>-0.15</v>
          </cell>
          <cell r="AC19">
            <v>-6.7500000000000004E-2</v>
          </cell>
          <cell r="AD19">
            <v>-0.1125</v>
          </cell>
          <cell r="AE19">
            <v>0.02</v>
          </cell>
          <cell r="AF19">
            <v>0.05</v>
          </cell>
          <cell r="AG19">
            <v>-0.10249999999999999</v>
          </cell>
          <cell r="AH19">
            <v>0</v>
          </cell>
          <cell r="AI19">
            <v>-0.08</v>
          </cell>
          <cell r="AJ19">
            <v>7.4999999999999997E-3</v>
          </cell>
          <cell r="AK19">
            <v>-0.09</v>
          </cell>
          <cell r="AL19">
            <v>1.4999999999999999E-2</v>
          </cell>
        </row>
        <row r="20">
          <cell r="C20">
            <v>37043</v>
          </cell>
          <cell r="D20">
            <v>5.4856475455269005E-2</v>
          </cell>
          <cell r="E20">
            <v>5.5049999999999999</v>
          </cell>
          <cell r="F20">
            <v>0.5</v>
          </cell>
          <cell r="G20">
            <v>0.51</v>
          </cell>
          <cell r="H20">
            <v>2.31</v>
          </cell>
          <cell r="I20">
            <v>-8.5000000000000006E-2</v>
          </cell>
          <cell r="J20">
            <v>-8.5000000000000006E-2</v>
          </cell>
          <cell r="K20">
            <v>-0.02</v>
          </cell>
          <cell r="L20">
            <v>6.5000000000000002E-2</v>
          </cell>
          <cell r="M20">
            <v>4.2500000000000003E-2</v>
          </cell>
          <cell r="N20">
            <v>-0.17600000000000002</v>
          </cell>
          <cell r="O20">
            <v>0.22</v>
          </cell>
          <cell r="P20">
            <v>0.22</v>
          </cell>
          <cell r="Q20">
            <v>-0.105</v>
          </cell>
          <cell r="R20">
            <v>-6.5000000000000002E-2</v>
          </cell>
          <cell r="S20">
            <v>-0.03</v>
          </cell>
          <cell r="T20">
            <v>1.4999999999999999E-2</v>
          </cell>
          <cell r="U20">
            <v>-5.5E-2</v>
          </cell>
          <cell r="V20">
            <v>-8.5000000000000006E-2</v>
          </cell>
          <cell r="W20">
            <v>-0.14749999999999999</v>
          </cell>
          <cell r="X20">
            <v>-2.5000000000000001E-3</v>
          </cell>
          <cell r="Y20">
            <v>-0.08</v>
          </cell>
          <cell r="Z20">
            <v>-0.1075</v>
          </cell>
          <cell r="AA20">
            <v>-0.13500000000000001</v>
          </cell>
          <cell r="AB20">
            <v>-0.14499999999999999</v>
          </cell>
          <cell r="AC20">
            <v>-6.7500000000000004E-2</v>
          </cell>
          <cell r="AD20">
            <v>-0.1125</v>
          </cell>
          <cell r="AE20">
            <v>0.02</v>
          </cell>
          <cell r="AF20">
            <v>0.05</v>
          </cell>
          <cell r="AG20">
            <v>-9.7500000000000003E-2</v>
          </cell>
          <cell r="AH20">
            <v>0</v>
          </cell>
          <cell r="AI20">
            <v>-7.4999999999999997E-2</v>
          </cell>
          <cell r="AJ20">
            <v>5.0000000000000001E-3</v>
          </cell>
          <cell r="AK20">
            <v>-8.5000000000000006E-2</v>
          </cell>
          <cell r="AL20">
            <v>1.4999999999999999E-2</v>
          </cell>
        </row>
        <row r="21">
          <cell r="C21">
            <v>37073</v>
          </cell>
          <cell r="D21">
            <v>5.3830004915086611E-2</v>
          </cell>
          <cell r="E21">
            <v>5.53</v>
          </cell>
          <cell r="F21">
            <v>0.495</v>
          </cell>
          <cell r="G21">
            <v>0.56000000000000005</v>
          </cell>
          <cell r="H21">
            <v>2.91</v>
          </cell>
          <cell r="I21">
            <v>-8.5000000000000006E-2</v>
          </cell>
          <cell r="J21">
            <v>-8.5000000000000006E-2</v>
          </cell>
          <cell r="K21">
            <v>-0.02</v>
          </cell>
          <cell r="L21">
            <v>0.17</v>
          </cell>
          <cell r="M21">
            <v>4.7500000000000001E-2</v>
          </cell>
          <cell r="N21">
            <v>-0.129</v>
          </cell>
          <cell r="O21">
            <v>0.22</v>
          </cell>
          <cell r="P21">
            <v>0.22</v>
          </cell>
          <cell r="Q21">
            <v>-0.105</v>
          </cell>
          <cell r="R21">
            <v>-6.5000000000000002E-2</v>
          </cell>
          <cell r="S21">
            <v>8.5000000000000006E-2</v>
          </cell>
          <cell r="T21">
            <v>1.4999999999999999E-2</v>
          </cell>
          <cell r="U21">
            <v>-5.5E-2</v>
          </cell>
          <cell r="V21">
            <v>-8.5000000000000006E-2</v>
          </cell>
          <cell r="W21">
            <v>-0.13750000000000001</v>
          </cell>
          <cell r="X21">
            <v>-2.5000000000000001E-3</v>
          </cell>
          <cell r="Y21">
            <v>-0.08</v>
          </cell>
          <cell r="Z21">
            <v>-9.7500000000000003E-2</v>
          </cell>
          <cell r="AA21">
            <v>-0.125</v>
          </cell>
          <cell r="AB21">
            <v>-0.13500000000000001</v>
          </cell>
          <cell r="AC21">
            <v>-6.7500000000000004E-2</v>
          </cell>
          <cell r="AD21">
            <v>-0.1125</v>
          </cell>
          <cell r="AE21">
            <v>0.02</v>
          </cell>
          <cell r="AF21">
            <v>0.05</v>
          </cell>
          <cell r="AG21">
            <v>-9.7500000000000003E-2</v>
          </cell>
          <cell r="AH21">
            <v>0</v>
          </cell>
          <cell r="AI21">
            <v>-7.4999999999999997E-2</v>
          </cell>
          <cell r="AJ21">
            <v>2.5000000000000001E-3</v>
          </cell>
          <cell r="AK21">
            <v>-8.5000000000000006E-2</v>
          </cell>
          <cell r="AL21">
            <v>1.4999999999999999E-2</v>
          </cell>
        </row>
        <row r="22">
          <cell r="C22">
            <v>37104</v>
          </cell>
          <cell r="D22">
            <v>5.3352483197838502E-2</v>
          </cell>
          <cell r="E22">
            <v>5.54</v>
          </cell>
          <cell r="F22">
            <v>0.495</v>
          </cell>
          <cell r="G22">
            <v>0.61</v>
          </cell>
          <cell r="H22">
            <v>3.01</v>
          </cell>
          <cell r="I22">
            <v>-8.5000000000000006E-2</v>
          </cell>
          <cell r="J22">
            <v>-8.5000000000000006E-2</v>
          </cell>
          <cell r="K22">
            <v>-0.02</v>
          </cell>
          <cell r="L22">
            <v>0.17</v>
          </cell>
          <cell r="M22">
            <v>0.05</v>
          </cell>
          <cell r="N22">
            <v>-0.12</v>
          </cell>
          <cell r="O22">
            <v>0.22</v>
          </cell>
          <cell r="P22">
            <v>0.22</v>
          </cell>
          <cell r="Q22">
            <v>-0.105</v>
          </cell>
          <cell r="R22">
            <v>-6.5000000000000002E-2</v>
          </cell>
          <cell r="S22">
            <v>8.5000000000000006E-2</v>
          </cell>
          <cell r="T22">
            <v>1.4999999999999999E-2</v>
          </cell>
          <cell r="U22">
            <v>-5.5E-2</v>
          </cell>
          <cell r="V22">
            <v>-8.5000000000000006E-2</v>
          </cell>
          <cell r="W22">
            <v>-0.13250000000000001</v>
          </cell>
          <cell r="X22">
            <v>-2.5000000000000001E-3</v>
          </cell>
          <cell r="Y22">
            <v>-0.08</v>
          </cell>
          <cell r="Z22">
            <v>-9.5000000000000001E-2</v>
          </cell>
          <cell r="AA22">
            <v>-0.12</v>
          </cell>
          <cell r="AB22">
            <v>-0.13</v>
          </cell>
          <cell r="AC22">
            <v>-6.7500000000000004E-2</v>
          </cell>
          <cell r="AD22">
            <v>-0.1125</v>
          </cell>
          <cell r="AE22">
            <v>0.02</v>
          </cell>
          <cell r="AF22">
            <v>0.05</v>
          </cell>
          <cell r="AG22">
            <v>-9.7500000000000003E-2</v>
          </cell>
          <cell r="AH22">
            <v>0</v>
          </cell>
          <cell r="AI22">
            <v>-7.4999999999999997E-2</v>
          </cell>
          <cell r="AJ22">
            <v>2.5000000000000001E-3</v>
          </cell>
          <cell r="AK22">
            <v>-8.5000000000000006E-2</v>
          </cell>
          <cell r="AL22">
            <v>1.4999999999999999E-2</v>
          </cell>
        </row>
        <row r="23">
          <cell r="C23">
            <v>37135</v>
          </cell>
          <cell r="D23">
            <v>5.2874961556600215E-2</v>
          </cell>
          <cell r="E23">
            <v>5.5</v>
          </cell>
          <cell r="F23">
            <v>0.495</v>
          </cell>
          <cell r="G23">
            <v>0.61</v>
          </cell>
          <cell r="H23">
            <v>2.96</v>
          </cell>
          <cell r="I23">
            <v>-0.08</v>
          </cell>
          <cell r="J23">
            <v>-0.08</v>
          </cell>
          <cell r="K23">
            <v>-0.02</v>
          </cell>
          <cell r="L23">
            <v>0.17</v>
          </cell>
          <cell r="M23">
            <v>0.03</v>
          </cell>
          <cell r="N23">
            <v>-0.14800000000000002</v>
          </cell>
          <cell r="O23">
            <v>0.22</v>
          </cell>
          <cell r="P23">
            <v>0.22</v>
          </cell>
          <cell r="Q23">
            <v>-0.1</v>
          </cell>
          <cell r="R23">
            <v>-0.06</v>
          </cell>
          <cell r="S23">
            <v>8.5000000000000006E-2</v>
          </cell>
          <cell r="T23">
            <v>0.02</v>
          </cell>
          <cell r="U23">
            <v>-0.05</v>
          </cell>
          <cell r="V23">
            <v>-0.08</v>
          </cell>
          <cell r="W23">
            <v>-0.14249999999999999</v>
          </cell>
          <cell r="X23">
            <v>-2.5000000000000001E-3</v>
          </cell>
          <cell r="Y23">
            <v>-0.08</v>
          </cell>
          <cell r="Z23">
            <v>-0.10249999999999999</v>
          </cell>
          <cell r="AA23">
            <v>-0.13</v>
          </cell>
          <cell r="AB23">
            <v>-0.14000000000000001</v>
          </cell>
          <cell r="AC23">
            <v>-6.7500000000000004E-2</v>
          </cell>
          <cell r="AD23">
            <v>-0.1125</v>
          </cell>
          <cell r="AE23">
            <v>0.02</v>
          </cell>
          <cell r="AF23">
            <v>0.05</v>
          </cell>
          <cell r="AG23">
            <v>-9.2499999999999999E-2</v>
          </cell>
          <cell r="AH23">
            <v>0</v>
          </cell>
          <cell r="AI23">
            <v>-7.0000000000000007E-2</v>
          </cell>
          <cell r="AJ23">
            <v>-2.5000000000000001E-3</v>
          </cell>
          <cell r="AK23">
            <v>-0.08</v>
          </cell>
          <cell r="AL23">
            <v>1.4999999999999999E-2</v>
          </cell>
        </row>
        <row r="24">
          <cell r="C24">
            <v>37165</v>
          </cell>
          <cell r="D24">
            <v>5.2512736790713416E-2</v>
          </cell>
          <cell r="E24">
            <v>5.51</v>
          </cell>
          <cell r="F24">
            <v>0.495</v>
          </cell>
          <cell r="G24">
            <v>0.66</v>
          </cell>
          <cell r="H24">
            <v>2.86</v>
          </cell>
          <cell r="I24">
            <v>-7.4999999999999997E-2</v>
          </cell>
          <cell r="J24">
            <v>-7.4999999999999997E-2</v>
          </cell>
          <cell r="K24">
            <v>-0.02</v>
          </cell>
          <cell r="L24">
            <v>4.4999999999999998E-2</v>
          </cell>
          <cell r="M24">
            <v>1.2500000000000001E-2</v>
          </cell>
          <cell r="N24">
            <v>-0.17249999999999999</v>
          </cell>
          <cell r="O24">
            <v>0.22</v>
          </cell>
          <cell r="P24">
            <v>0.22</v>
          </cell>
          <cell r="Q24">
            <v>-9.5000000000000001E-2</v>
          </cell>
          <cell r="R24">
            <v>-5.5E-2</v>
          </cell>
          <cell r="S24">
            <v>-0.02</v>
          </cell>
          <cell r="T24">
            <v>2.5000000000000001E-2</v>
          </cell>
          <cell r="U24">
            <v>-4.4999999999999998E-2</v>
          </cell>
          <cell r="V24">
            <v>-7.4999999999999997E-2</v>
          </cell>
          <cell r="W24">
            <v>-0.155</v>
          </cell>
          <cell r="X24">
            <v>-2.5000000000000001E-3</v>
          </cell>
          <cell r="Y24">
            <v>-0.08</v>
          </cell>
          <cell r="Z24">
            <v>-0.1225</v>
          </cell>
          <cell r="AA24">
            <v>-0.14249999999999999</v>
          </cell>
          <cell r="AB24">
            <v>-0.1525</v>
          </cell>
          <cell r="AC24">
            <v>-6.7500000000000004E-2</v>
          </cell>
          <cell r="AD24">
            <v>-0.1125</v>
          </cell>
          <cell r="AE24">
            <v>0.02</v>
          </cell>
          <cell r="AF24">
            <v>0.05</v>
          </cell>
          <cell r="AG24">
            <v>-8.7499999999999994E-2</v>
          </cell>
          <cell r="AH24">
            <v>0</v>
          </cell>
          <cell r="AI24">
            <v>-6.5000000000000002E-2</v>
          </cell>
          <cell r="AJ24">
            <v>2.5000000000000001E-3</v>
          </cell>
          <cell r="AK24">
            <v>-7.4999999999999997E-2</v>
          </cell>
          <cell r="AL24">
            <v>1.4999999999999999E-2</v>
          </cell>
        </row>
        <row r="25">
          <cell r="C25">
            <v>37196</v>
          </cell>
          <cell r="D25">
            <v>5.2299661156691706E-2</v>
          </cell>
          <cell r="E25">
            <v>5.59</v>
          </cell>
          <cell r="F25">
            <v>0.49</v>
          </cell>
          <cell r="G25">
            <v>1</v>
          </cell>
          <cell r="H25">
            <v>1.55</v>
          </cell>
          <cell r="I25">
            <v>-0.09</v>
          </cell>
          <cell r="J25">
            <v>-8.2500000000000004E-2</v>
          </cell>
          <cell r="K25">
            <v>-2.2499999999999999E-2</v>
          </cell>
          <cell r="L25">
            <v>0.08</v>
          </cell>
          <cell r="M25">
            <v>0</v>
          </cell>
          <cell r="N25">
            <v>-0.155</v>
          </cell>
          <cell r="O25">
            <v>0.34</v>
          </cell>
          <cell r="P25">
            <v>0.26</v>
          </cell>
          <cell r="Q25">
            <v>-0.11</v>
          </cell>
          <cell r="R25">
            <v>-7.0000000000000007E-2</v>
          </cell>
          <cell r="S25">
            <v>-0.02</v>
          </cell>
          <cell r="T25">
            <v>0.11</v>
          </cell>
          <cell r="U25">
            <v>-0.06</v>
          </cell>
          <cell r="V25">
            <v>-0.09</v>
          </cell>
          <cell r="W25">
            <v>-0.155</v>
          </cell>
          <cell r="X25">
            <v>-0.01</v>
          </cell>
          <cell r="Y25">
            <v>-7.4999999999999997E-2</v>
          </cell>
          <cell r="Z25">
            <v>-0.125</v>
          </cell>
          <cell r="AA25">
            <v>-0.14499999999999999</v>
          </cell>
          <cell r="AB25">
            <v>-0.155</v>
          </cell>
          <cell r="AC25">
            <v>-6.7500000000000004E-2</v>
          </cell>
          <cell r="AD25">
            <v>-0.1</v>
          </cell>
          <cell r="AE25">
            <v>0.02</v>
          </cell>
          <cell r="AF25">
            <v>0.05</v>
          </cell>
          <cell r="AG25">
            <v>-8.5000000000000006E-2</v>
          </cell>
          <cell r="AH25">
            <v>0</v>
          </cell>
          <cell r="AI25">
            <v>-7.7499999999999999E-2</v>
          </cell>
          <cell r="AJ25">
            <v>-5.0000000000000001E-3</v>
          </cell>
          <cell r="AK25">
            <v>-0.09</v>
          </cell>
          <cell r="AL25">
            <v>0.01</v>
          </cell>
        </row>
        <row r="26">
          <cell r="C26">
            <v>37226</v>
          </cell>
          <cell r="D26">
            <v>5.2093458944635802E-2</v>
          </cell>
          <cell r="E26">
            <v>5.6830000000000007</v>
          </cell>
          <cell r="F26">
            <v>0.49</v>
          </cell>
          <cell r="G26">
            <v>1.2</v>
          </cell>
          <cell r="H26">
            <v>1.75</v>
          </cell>
          <cell r="I26">
            <v>-9.2499999999999999E-2</v>
          </cell>
          <cell r="J26">
            <v>-8.2500000000000004E-2</v>
          </cell>
          <cell r="K26">
            <v>-2.2499999999999999E-2</v>
          </cell>
          <cell r="L26">
            <v>0.08</v>
          </cell>
          <cell r="M26">
            <v>-2.2499999999999999E-2</v>
          </cell>
          <cell r="N26">
            <v>-0.156</v>
          </cell>
          <cell r="O26">
            <v>0.34</v>
          </cell>
          <cell r="P26">
            <v>0.26</v>
          </cell>
          <cell r="Q26">
            <v>-0.1125</v>
          </cell>
          <cell r="R26">
            <v>-7.0000000000000007E-2</v>
          </cell>
          <cell r="S26">
            <v>-0.02</v>
          </cell>
          <cell r="T26">
            <v>0.13</v>
          </cell>
          <cell r="U26">
            <v>-6.25E-2</v>
          </cell>
          <cell r="V26">
            <v>-9.2499999999999999E-2</v>
          </cell>
          <cell r="W26">
            <v>-0.18</v>
          </cell>
          <cell r="X26">
            <v>-0.01</v>
          </cell>
          <cell r="Y26">
            <v>-7.4999999999999997E-2</v>
          </cell>
          <cell r="Z26">
            <v>-0.14749999999999999</v>
          </cell>
          <cell r="AA26">
            <v>-0.17</v>
          </cell>
          <cell r="AB26">
            <v>-0.18</v>
          </cell>
          <cell r="AC26">
            <v>-6.7500000000000004E-2</v>
          </cell>
          <cell r="AD26">
            <v>-0.1</v>
          </cell>
          <cell r="AE26">
            <v>0.02</v>
          </cell>
          <cell r="AF26">
            <v>0.05</v>
          </cell>
          <cell r="AG26">
            <v>-8.5000000000000006E-2</v>
          </cell>
          <cell r="AH26">
            <v>0</v>
          </cell>
          <cell r="AI26">
            <v>-0.08</v>
          </cell>
          <cell r="AJ26">
            <v>5.0000000000000001E-3</v>
          </cell>
          <cell r="AK26">
            <v>-9.2499999999999999E-2</v>
          </cell>
          <cell r="AL26">
            <v>0.01</v>
          </cell>
        </row>
        <row r="27">
          <cell r="C27">
            <v>37257</v>
          </cell>
          <cell r="D27">
            <v>5.1984262367705814E-2</v>
          </cell>
          <cell r="E27">
            <v>5.6880000000000006</v>
          </cell>
          <cell r="F27">
            <v>0.49249999999999999</v>
          </cell>
          <cell r="G27">
            <v>1.2</v>
          </cell>
          <cell r="H27">
            <v>1.3</v>
          </cell>
          <cell r="I27">
            <v>-9.5000000000000001E-2</v>
          </cell>
          <cell r="J27">
            <v>-8.2500000000000004E-2</v>
          </cell>
          <cell r="K27">
            <v>-2.2499999999999999E-2</v>
          </cell>
          <cell r="L27">
            <v>0.08</v>
          </cell>
          <cell r="M27">
            <v>-2.75E-2</v>
          </cell>
          <cell r="N27">
            <v>-0.17499999999999999</v>
          </cell>
          <cell r="O27">
            <v>0.34</v>
          </cell>
          <cell r="P27">
            <v>0.26</v>
          </cell>
          <cell r="Q27">
            <v>-0.115</v>
          </cell>
          <cell r="R27">
            <v>-7.0000000000000007E-2</v>
          </cell>
          <cell r="S27">
            <v>-0.02</v>
          </cell>
          <cell r="T27">
            <v>0.14249999999999999</v>
          </cell>
          <cell r="U27">
            <v>-6.5000000000000002E-2</v>
          </cell>
          <cell r="V27">
            <v>-9.5000000000000001E-2</v>
          </cell>
          <cell r="W27">
            <v>-0.185</v>
          </cell>
          <cell r="X27">
            <v>-0.01</v>
          </cell>
          <cell r="Y27">
            <v>-7.4999999999999997E-2</v>
          </cell>
          <cell r="Z27">
            <v>-0.155</v>
          </cell>
          <cell r="AA27">
            <v>-0.14800000000000002</v>
          </cell>
          <cell r="AB27">
            <v>-0.185</v>
          </cell>
          <cell r="AC27">
            <v>-6.7500000000000004E-2</v>
          </cell>
          <cell r="AD27">
            <v>-0.1</v>
          </cell>
          <cell r="AE27">
            <v>0.02</v>
          </cell>
          <cell r="AF27">
            <v>0.05</v>
          </cell>
          <cell r="AG27">
            <v>-8.5000000000000006E-2</v>
          </cell>
          <cell r="AH27">
            <v>0</v>
          </cell>
          <cell r="AI27">
            <v>-8.2500000000000004E-2</v>
          </cell>
          <cell r="AJ27">
            <v>2.5000000000000001E-3</v>
          </cell>
          <cell r="AK27">
            <v>-9.5000000000000001E-2</v>
          </cell>
          <cell r="AL27">
            <v>0.01</v>
          </cell>
        </row>
        <row r="28">
          <cell r="C28">
            <v>37288</v>
          </cell>
          <cell r="D28">
            <v>5.2018898294789111E-2</v>
          </cell>
          <cell r="E28">
            <v>5.4349999999999996</v>
          </cell>
          <cell r="F28">
            <v>0.47749999999999998</v>
          </cell>
          <cell r="G28">
            <v>1.2</v>
          </cell>
          <cell r="H28">
            <v>1.3</v>
          </cell>
          <cell r="I28">
            <v>-8.7499999999999994E-2</v>
          </cell>
          <cell r="J28">
            <v>-8.2500000000000004E-2</v>
          </cell>
          <cell r="K28">
            <v>-2.2499999999999999E-2</v>
          </cell>
          <cell r="L28">
            <v>0.08</v>
          </cell>
          <cell r="M28">
            <v>-1.2500000000000001E-2</v>
          </cell>
          <cell r="N28">
            <v>-0.19500000000000001</v>
          </cell>
          <cell r="O28">
            <v>0.34</v>
          </cell>
          <cell r="P28">
            <v>0.26</v>
          </cell>
          <cell r="Q28">
            <v>-0.1075</v>
          </cell>
          <cell r="R28">
            <v>-7.0000000000000007E-2</v>
          </cell>
          <cell r="S28">
            <v>-0.02</v>
          </cell>
          <cell r="T28">
            <v>0.14749999999999999</v>
          </cell>
          <cell r="U28">
            <v>-5.7500000000000002E-2</v>
          </cell>
          <cell r="V28">
            <v>-8.7499999999999994E-2</v>
          </cell>
          <cell r="W28">
            <v>-0.17</v>
          </cell>
          <cell r="X28">
            <v>-0.01</v>
          </cell>
          <cell r="Y28">
            <v>-7.4999999999999997E-2</v>
          </cell>
          <cell r="Z28">
            <v>-0.13750000000000001</v>
          </cell>
          <cell r="AA28">
            <v>-0.27100000000000002</v>
          </cell>
          <cell r="AB28">
            <v>-0.17</v>
          </cell>
          <cell r="AC28">
            <v>-6.7500000000000004E-2</v>
          </cell>
          <cell r="AD28">
            <v>-0.1</v>
          </cell>
          <cell r="AE28">
            <v>0.02</v>
          </cell>
          <cell r="AF28">
            <v>0.05</v>
          </cell>
          <cell r="AG28">
            <v>-8.5000000000000006E-2</v>
          </cell>
          <cell r="AH28">
            <v>0</v>
          </cell>
          <cell r="AI28">
            <v>-7.4999999999999997E-2</v>
          </cell>
          <cell r="AJ28">
            <v>5.0000000000000001E-3</v>
          </cell>
          <cell r="AK28">
            <v>-8.7499999999999994E-2</v>
          </cell>
          <cell r="AL28">
            <v>0.01</v>
          </cell>
        </row>
        <row r="29">
          <cell r="C29">
            <v>37316</v>
          </cell>
          <cell r="D29">
            <v>5.2050182358305302E-2</v>
          </cell>
          <cell r="E29">
            <v>5.0449999999999999</v>
          </cell>
          <cell r="F29">
            <v>0.42749999999999999</v>
          </cell>
          <cell r="G29">
            <v>0.95</v>
          </cell>
          <cell r="H29">
            <v>1.05</v>
          </cell>
          <cell r="I29">
            <v>-8.5000000000000006E-2</v>
          </cell>
          <cell r="J29">
            <v>-8.2500000000000004E-2</v>
          </cell>
          <cell r="K29">
            <v>-2.2499999999999999E-2</v>
          </cell>
          <cell r="L29">
            <v>0.08</v>
          </cell>
          <cell r="M29">
            <v>-2.5000000000000001E-3</v>
          </cell>
          <cell r="N29">
            <v>-0.17499999999999999</v>
          </cell>
          <cell r="O29">
            <v>0.34</v>
          </cell>
          <cell r="P29">
            <v>0.26</v>
          </cell>
          <cell r="Q29">
            <v>-0.105</v>
          </cell>
          <cell r="R29">
            <v>-7.0000000000000007E-2</v>
          </cell>
          <cell r="S29">
            <v>-0.02</v>
          </cell>
          <cell r="T29">
            <v>0.14499999999999999</v>
          </cell>
          <cell r="U29">
            <v>-5.5E-2</v>
          </cell>
          <cell r="V29">
            <v>-8.5000000000000006E-2</v>
          </cell>
          <cell r="W29">
            <v>-0.16</v>
          </cell>
          <cell r="X29">
            <v>-0.01</v>
          </cell>
          <cell r="Y29">
            <v>-7.4999999999999997E-2</v>
          </cell>
          <cell r="Z29">
            <v>-0.1275</v>
          </cell>
          <cell r="AA29">
            <v>-0.26800000000000002</v>
          </cell>
          <cell r="AB29">
            <v>-0.16</v>
          </cell>
          <cell r="AC29">
            <v>-6.7500000000000004E-2</v>
          </cell>
          <cell r="AD29">
            <v>-0.1</v>
          </cell>
          <cell r="AE29">
            <v>0.02</v>
          </cell>
          <cell r="AF29">
            <v>0.05</v>
          </cell>
          <cell r="AG29">
            <v>-8.5000000000000006E-2</v>
          </cell>
          <cell r="AH29">
            <v>0</v>
          </cell>
          <cell r="AI29">
            <v>-7.2499999999999995E-2</v>
          </cell>
          <cell r="AJ29">
            <v>2.5000000000000001E-3</v>
          </cell>
          <cell r="AK29">
            <v>-8.5000000000000006E-2</v>
          </cell>
          <cell r="AL29">
            <v>0.01</v>
          </cell>
        </row>
        <row r="30">
          <cell r="C30">
            <v>37347</v>
          </cell>
          <cell r="D30">
            <v>5.2095517489038706E-2</v>
          </cell>
          <cell r="E30">
            <v>4.5650000000000004</v>
          </cell>
          <cell r="F30">
            <v>0.36749999999999999</v>
          </cell>
          <cell r="G30">
            <v>0.4</v>
          </cell>
          <cell r="H30">
            <v>0.55000000000000004</v>
          </cell>
          <cell r="I30">
            <v>-0.1</v>
          </cell>
          <cell r="J30">
            <v>-0.06</v>
          </cell>
          <cell r="K30">
            <v>-0.02</v>
          </cell>
          <cell r="L30">
            <v>0.09</v>
          </cell>
          <cell r="M30">
            <v>1.2500000000000001E-2</v>
          </cell>
          <cell r="N30">
            <v>-0.15</v>
          </cell>
          <cell r="O30">
            <v>0.16</v>
          </cell>
          <cell r="P30">
            <v>0.16</v>
          </cell>
          <cell r="Q30">
            <v>-0.12</v>
          </cell>
          <cell r="R30">
            <v>-0.06</v>
          </cell>
          <cell r="S30">
            <v>0.01</v>
          </cell>
          <cell r="T30">
            <v>0.01</v>
          </cell>
          <cell r="U30">
            <v>-7.0000000000000007E-2</v>
          </cell>
          <cell r="V30">
            <v>-0.1</v>
          </cell>
          <cell r="W30">
            <v>-0.14000000000000001</v>
          </cell>
          <cell r="X30">
            <v>-5.0000000000000001E-3</v>
          </cell>
          <cell r="Y30">
            <v>-8.2500000000000004E-2</v>
          </cell>
          <cell r="Z30">
            <v>-0.1525</v>
          </cell>
          <cell r="AA30">
            <v>-0.14800000000000002</v>
          </cell>
          <cell r="AB30">
            <v>-0.14000000000000001</v>
          </cell>
          <cell r="AC30">
            <v>-6.5000000000000002E-2</v>
          </cell>
          <cell r="AD30">
            <v>-0.1</v>
          </cell>
          <cell r="AE30">
            <v>1.4999999999999999E-2</v>
          </cell>
          <cell r="AF30">
            <v>3.5000000000000003E-2</v>
          </cell>
          <cell r="AG30">
            <v>-6.25E-2</v>
          </cell>
          <cell r="AH30">
            <v>0</v>
          </cell>
          <cell r="AI30">
            <v>-0.08</v>
          </cell>
          <cell r="AJ30">
            <v>0.01</v>
          </cell>
          <cell r="AK30">
            <v>-0.1</v>
          </cell>
          <cell r="AL30">
            <v>0</v>
          </cell>
        </row>
        <row r="31">
          <cell r="C31">
            <v>37377</v>
          </cell>
          <cell r="D31">
            <v>5.2150718138100204E-2</v>
          </cell>
          <cell r="E31">
            <v>4.42</v>
          </cell>
          <cell r="F31">
            <v>0.33500000000000002</v>
          </cell>
          <cell r="G31">
            <v>0.45</v>
          </cell>
          <cell r="H31">
            <v>0.5</v>
          </cell>
          <cell r="I31">
            <v>-0.1</v>
          </cell>
          <cell r="J31">
            <v>-0.06</v>
          </cell>
          <cell r="K31">
            <v>-0.02</v>
          </cell>
          <cell r="L31">
            <v>0.09</v>
          </cell>
          <cell r="M31">
            <v>1.2500000000000001E-2</v>
          </cell>
          <cell r="N31">
            <v>-0.18</v>
          </cell>
          <cell r="O31">
            <v>0.16</v>
          </cell>
          <cell r="P31">
            <v>0.16</v>
          </cell>
          <cell r="Q31">
            <v>-0.12</v>
          </cell>
          <cell r="R31">
            <v>-0.06</v>
          </cell>
          <cell r="S31">
            <v>0.01</v>
          </cell>
          <cell r="T31">
            <v>0.01</v>
          </cell>
          <cell r="U31">
            <v>-7.0000000000000007E-2</v>
          </cell>
          <cell r="V31">
            <v>-0.1</v>
          </cell>
          <cell r="W31">
            <v>-0.1275</v>
          </cell>
          <cell r="X31">
            <v>-5.0000000000000001E-3</v>
          </cell>
          <cell r="Y31">
            <v>-8.2500000000000004E-2</v>
          </cell>
          <cell r="Z31">
            <v>-0.11</v>
          </cell>
          <cell r="AA31">
            <v>-0.13800000000000001</v>
          </cell>
          <cell r="AB31">
            <v>-0.125</v>
          </cell>
          <cell r="AC31">
            <v>-6.5000000000000002E-2</v>
          </cell>
          <cell r="AD31">
            <v>-0.1</v>
          </cell>
          <cell r="AE31">
            <v>1.4999999999999999E-2</v>
          </cell>
          <cell r="AF31">
            <v>3.5000000000000003E-2</v>
          </cell>
          <cell r="AG31">
            <v>-6.25E-2</v>
          </cell>
          <cell r="AH31">
            <v>0</v>
          </cell>
          <cell r="AI31">
            <v>-0.08</v>
          </cell>
          <cell r="AJ31">
            <v>7.4999999999999997E-3</v>
          </cell>
          <cell r="AK31">
            <v>-0.1</v>
          </cell>
          <cell r="AL31">
            <v>0</v>
          </cell>
        </row>
        <row r="32">
          <cell r="C32">
            <v>37408</v>
          </cell>
          <cell r="D32">
            <v>5.2207758809865314E-2</v>
          </cell>
          <cell r="E32">
            <v>4.4249999999999998</v>
          </cell>
          <cell r="F32">
            <v>0.32500000000000001</v>
          </cell>
          <cell r="G32">
            <v>0.45</v>
          </cell>
          <cell r="H32">
            <v>0.6</v>
          </cell>
          <cell r="I32">
            <v>-0.1</v>
          </cell>
          <cell r="J32">
            <v>-0.06</v>
          </cell>
          <cell r="K32">
            <v>-0.02</v>
          </cell>
          <cell r="L32">
            <v>0.09</v>
          </cell>
          <cell r="M32">
            <v>1.7500000000000002E-2</v>
          </cell>
          <cell r="N32">
            <v>-0.17600000000000002</v>
          </cell>
          <cell r="O32">
            <v>0.16</v>
          </cell>
          <cell r="P32">
            <v>0.16</v>
          </cell>
          <cell r="Q32">
            <v>-0.12</v>
          </cell>
          <cell r="R32">
            <v>-0.06</v>
          </cell>
          <cell r="S32">
            <v>0.01</v>
          </cell>
          <cell r="T32">
            <v>0.01</v>
          </cell>
          <cell r="U32">
            <v>-7.0000000000000007E-2</v>
          </cell>
          <cell r="V32">
            <v>-0.1</v>
          </cell>
          <cell r="W32">
            <v>-0.1225</v>
          </cell>
          <cell r="X32">
            <v>-5.0000000000000001E-3</v>
          </cell>
          <cell r="Y32">
            <v>-8.2500000000000004E-2</v>
          </cell>
          <cell r="Z32">
            <v>-0.105</v>
          </cell>
          <cell r="AA32">
            <v>-0.13300000000000001</v>
          </cell>
          <cell r="AB32">
            <v>-0.12</v>
          </cell>
          <cell r="AC32">
            <v>-6.5000000000000002E-2</v>
          </cell>
          <cell r="AD32">
            <v>-0.1</v>
          </cell>
          <cell r="AE32">
            <v>1.4999999999999999E-2</v>
          </cell>
          <cell r="AF32">
            <v>3.5000000000000003E-2</v>
          </cell>
          <cell r="AG32">
            <v>-6.25E-2</v>
          </cell>
          <cell r="AH32">
            <v>0</v>
          </cell>
          <cell r="AI32">
            <v>-0.08</v>
          </cell>
          <cell r="AJ32">
            <v>5.0000000000000001E-3</v>
          </cell>
          <cell r="AK32">
            <v>-0.1</v>
          </cell>
          <cell r="AL32">
            <v>0</v>
          </cell>
        </row>
        <row r="33">
          <cell r="C33">
            <v>37438</v>
          </cell>
          <cell r="D33">
            <v>5.2288287325646693E-2</v>
          </cell>
          <cell r="E33">
            <v>4.4450000000000003</v>
          </cell>
          <cell r="F33">
            <v>0.32500000000000001</v>
          </cell>
          <cell r="G33">
            <v>0.5</v>
          </cell>
          <cell r="H33">
            <v>0.6</v>
          </cell>
          <cell r="I33">
            <v>-0.1</v>
          </cell>
          <cell r="J33">
            <v>-0.06</v>
          </cell>
          <cell r="K33">
            <v>-0.02</v>
          </cell>
          <cell r="L33">
            <v>0.09</v>
          </cell>
          <cell r="M33">
            <v>0.02</v>
          </cell>
          <cell r="N33">
            <v>-0.129</v>
          </cell>
          <cell r="O33">
            <v>0.16</v>
          </cell>
          <cell r="P33">
            <v>0.16</v>
          </cell>
          <cell r="Q33">
            <v>-0.12</v>
          </cell>
          <cell r="R33">
            <v>-0.06</v>
          </cell>
          <cell r="S33">
            <v>0.01</v>
          </cell>
          <cell r="T33">
            <v>0.01</v>
          </cell>
          <cell r="U33">
            <v>-7.0000000000000007E-2</v>
          </cell>
          <cell r="V33">
            <v>-0.1</v>
          </cell>
          <cell r="W33">
            <v>-0.1125</v>
          </cell>
          <cell r="X33">
            <v>-5.0000000000000001E-3</v>
          </cell>
          <cell r="Y33">
            <v>-8.2500000000000004E-2</v>
          </cell>
          <cell r="Z33">
            <v>-9.5000000000000001E-2</v>
          </cell>
          <cell r="AA33">
            <v>-0.12300000000000001</v>
          </cell>
          <cell r="AB33">
            <v>-0.11</v>
          </cell>
          <cell r="AC33">
            <v>-6.5000000000000002E-2</v>
          </cell>
          <cell r="AD33">
            <v>-0.1</v>
          </cell>
          <cell r="AE33">
            <v>1.4999999999999999E-2</v>
          </cell>
          <cell r="AF33">
            <v>3.5000000000000003E-2</v>
          </cell>
          <cell r="AG33">
            <v>-6.25E-2</v>
          </cell>
          <cell r="AH33">
            <v>0</v>
          </cell>
          <cell r="AI33">
            <v>-0.08</v>
          </cell>
          <cell r="AJ33">
            <v>2.5000000000000001E-3</v>
          </cell>
          <cell r="AK33">
            <v>-0.1</v>
          </cell>
          <cell r="AL33">
            <v>0</v>
          </cell>
        </row>
        <row r="34">
          <cell r="C34">
            <v>37469</v>
          </cell>
          <cell r="D34">
            <v>5.24130433238508E-2</v>
          </cell>
          <cell r="E34">
            <v>4.4450000000000003</v>
          </cell>
          <cell r="F34">
            <v>0.32500000000000001</v>
          </cell>
          <cell r="G34">
            <v>0.55000000000000004</v>
          </cell>
          <cell r="H34">
            <v>0.7</v>
          </cell>
          <cell r="I34">
            <v>-0.1</v>
          </cell>
          <cell r="J34">
            <v>-0.06</v>
          </cell>
          <cell r="K34">
            <v>-0.02</v>
          </cell>
          <cell r="L34">
            <v>0.09</v>
          </cell>
          <cell r="M34">
            <v>2.2499999999999999E-2</v>
          </cell>
          <cell r="N34">
            <v>-0.12</v>
          </cell>
          <cell r="O34">
            <v>0.16</v>
          </cell>
          <cell r="P34">
            <v>0.16</v>
          </cell>
          <cell r="Q34">
            <v>-0.12</v>
          </cell>
          <cell r="R34">
            <v>-0.06</v>
          </cell>
          <cell r="S34">
            <v>0.01</v>
          </cell>
          <cell r="T34">
            <v>0.01</v>
          </cell>
          <cell r="U34">
            <v>-7.0000000000000007E-2</v>
          </cell>
          <cell r="V34">
            <v>-0.1</v>
          </cell>
          <cell r="W34">
            <v>-0.1075</v>
          </cell>
          <cell r="X34">
            <v>-5.0000000000000001E-3</v>
          </cell>
          <cell r="Y34">
            <v>-8.2500000000000004E-2</v>
          </cell>
          <cell r="Z34">
            <v>-9.2499999999999999E-2</v>
          </cell>
          <cell r="AA34">
            <v>-0.11800000000000001</v>
          </cell>
          <cell r="AB34">
            <v>-0.105</v>
          </cell>
          <cell r="AC34">
            <v>-6.5000000000000002E-2</v>
          </cell>
          <cell r="AD34">
            <v>-0.1</v>
          </cell>
          <cell r="AE34">
            <v>1.4999999999999999E-2</v>
          </cell>
          <cell r="AF34">
            <v>3.5000000000000003E-2</v>
          </cell>
          <cell r="AG34">
            <v>-6.25E-2</v>
          </cell>
          <cell r="AH34">
            <v>0</v>
          </cell>
          <cell r="AI34">
            <v>-0.08</v>
          </cell>
          <cell r="AJ34">
            <v>2.5000000000000001E-3</v>
          </cell>
          <cell r="AK34">
            <v>-0.1</v>
          </cell>
          <cell r="AL34">
            <v>0</v>
          </cell>
        </row>
        <row r="35">
          <cell r="C35">
            <v>37500</v>
          </cell>
          <cell r="D35">
            <v>5.253779932724581E-2</v>
          </cell>
          <cell r="E35">
            <v>4.43</v>
          </cell>
          <cell r="F35">
            <v>0.32500000000000001</v>
          </cell>
          <cell r="G35">
            <v>0.55000000000000004</v>
          </cell>
          <cell r="H35">
            <v>0.65</v>
          </cell>
          <cell r="I35">
            <v>-0.1</v>
          </cell>
          <cell r="J35">
            <v>-0.06</v>
          </cell>
          <cell r="K35">
            <v>-0.02</v>
          </cell>
          <cell r="L35">
            <v>0.09</v>
          </cell>
          <cell r="M35">
            <v>1.4999999999999999E-2</v>
          </cell>
          <cell r="N35">
            <v>-0.14800000000000002</v>
          </cell>
          <cell r="O35">
            <v>0.16</v>
          </cell>
          <cell r="P35">
            <v>0.16</v>
          </cell>
          <cell r="Q35">
            <v>-0.12</v>
          </cell>
          <cell r="R35">
            <v>-0.06</v>
          </cell>
          <cell r="S35">
            <v>0.01</v>
          </cell>
          <cell r="T35">
            <v>0.01</v>
          </cell>
          <cell r="U35">
            <v>-7.0000000000000007E-2</v>
          </cell>
          <cell r="V35">
            <v>-0.1</v>
          </cell>
          <cell r="W35">
            <v>-0.11749999999999999</v>
          </cell>
          <cell r="X35">
            <v>-5.0000000000000001E-3</v>
          </cell>
          <cell r="Y35">
            <v>-8.2500000000000004E-2</v>
          </cell>
          <cell r="Z35">
            <v>-0.1</v>
          </cell>
          <cell r="AA35">
            <v>-0.128</v>
          </cell>
          <cell r="AB35">
            <v>-0.115</v>
          </cell>
          <cell r="AC35">
            <v>-6.5000000000000002E-2</v>
          </cell>
          <cell r="AD35">
            <v>-0.1</v>
          </cell>
          <cell r="AE35">
            <v>1.4999999999999999E-2</v>
          </cell>
          <cell r="AF35">
            <v>3.5000000000000003E-2</v>
          </cell>
          <cell r="AG35">
            <v>-6.25E-2</v>
          </cell>
          <cell r="AH35">
            <v>0</v>
          </cell>
          <cell r="AI35">
            <v>-0.08</v>
          </cell>
          <cell r="AJ35">
            <v>-2.5000000000000001E-3</v>
          </cell>
          <cell r="AK35">
            <v>-0.1</v>
          </cell>
          <cell r="AL35">
            <v>0</v>
          </cell>
        </row>
        <row r="36">
          <cell r="C36">
            <v>37530</v>
          </cell>
          <cell r="D36">
            <v>5.26694553966989E-2</v>
          </cell>
          <cell r="E36">
            <v>4.4249999999999998</v>
          </cell>
          <cell r="F36">
            <v>0.32750000000000001</v>
          </cell>
          <cell r="G36">
            <v>0.6</v>
          </cell>
          <cell r="H36">
            <v>0.7</v>
          </cell>
          <cell r="I36">
            <v>-0.1</v>
          </cell>
          <cell r="J36">
            <v>-0.06</v>
          </cell>
          <cell r="K36">
            <v>-0.02</v>
          </cell>
          <cell r="L36">
            <v>0.09</v>
          </cell>
          <cell r="M36">
            <v>5.0000000000000001E-3</v>
          </cell>
          <cell r="N36">
            <v>-0.17050000000000001</v>
          </cell>
          <cell r="O36">
            <v>0.16</v>
          </cell>
          <cell r="P36">
            <v>0.16</v>
          </cell>
          <cell r="Q36">
            <v>-0.12</v>
          </cell>
          <cell r="R36">
            <v>-0.06</v>
          </cell>
          <cell r="S36">
            <v>0.01</v>
          </cell>
          <cell r="T36">
            <v>0.01</v>
          </cell>
          <cell r="U36">
            <v>-7.0000000000000007E-2</v>
          </cell>
          <cell r="V36">
            <v>-0.1</v>
          </cell>
          <cell r="W36">
            <v>-0.13</v>
          </cell>
          <cell r="X36">
            <v>-5.0000000000000001E-3</v>
          </cell>
          <cell r="Y36">
            <v>-8.2500000000000004E-2</v>
          </cell>
          <cell r="Z36">
            <v>-0.12</v>
          </cell>
          <cell r="AA36">
            <v>-0.14050000000000001</v>
          </cell>
          <cell r="AB36">
            <v>-0.1275</v>
          </cell>
          <cell r="AC36">
            <v>-6.5000000000000002E-2</v>
          </cell>
          <cell r="AD36">
            <v>-0.1</v>
          </cell>
          <cell r="AE36">
            <v>1.4999999999999999E-2</v>
          </cell>
          <cell r="AF36">
            <v>3.5000000000000003E-2</v>
          </cell>
          <cell r="AG36">
            <v>-6.25E-2</v>
          </cell>
          <cell r="AH36">
            <v>0</v>
          </cell>
          <cell r="AI36">
            <v>-0.08</v>
          </cell>
          <cell r="AJ36">
            <v>2.5000000000000001E-3</v>
          </cell>
          <cell r="AK36">
            <v>-0.1</v>
          </cell>
          <cell r="AL36">
            <v>0</v>
          </cell>
        </row>
        <row r="37">
          <cell r="C37">
            <v>37561</v>
          </cell>
          <cell r="D37">
            <v>5.2821136234490612E-2</v>
          </cell>
          <cell r="E37">
            <v>4.54</v>
          </cell>
          <cell r="F37">
            <v>0.33</v>
          </cell>
          <cell r="G37">
            <v>0.8</v>
          </cell>
          <cell r="H37">
            <v>0.9</v>
          </cell>
          <cell r="I37">
            <v>-0.105</v>
          </cell>
          <cell r="J37">
            <v>-0.06</v>
          </cell>
          <cell r="K37">
            <v>-2.8000000000000004E-2</v>
          </cell>
          <cell r="L37">
            <v>0.09</v>
          </cell>
          <cell r="M37">
            <v>-0.01</v>
          </cell>
          <cell r="N37">
            <v>-0.153</v>
          </cell>
          <cell r="O37">
            <v>0.26</v>
          </cell>
          <cell r="P37">
            <v>0.22</v>
          </cell>
          <cell r="Q37">
            <v>-0.125</v>
          </cell>
          <cell r="R37">
            <v>-0.06</v>
          </cell>
          <cell r="S37">
            <v>0.01</v>
          </cell>
          <cell r="T37">
            <v>2.5000000000000001E-2</v>
          </cell>
          <cell r="U37">
            <v>-7.4999999999999997E-2</v>
          </cell>
          <cell r="V37">
            <v>-0.105</v>
          </cell>
          <cell r="W37">
            <v>-0.14000000000000001</v>
          </cell>
          <cell r="X37">
            <v>-8.0000000000000002E-3</v>
          </cell>
          <cell r="Y37">
            <v>-7.4999999999999997E-2</v>
          </cell>
          <cell r="Z37">
            <v>-0.1225</v>
          </cell>
          <cell r="AA37">
            <v>-0.14300000000000002</v>
          </cell>
          <cell r="AB37">
            <v>-0.14000000000000001</v>
          </cell>
          <cell r="AC37">
            <v>-6.7500000000000004E-2</v>
          </cell>
          <cell r="AD37">
            <v>-9.7500000000000003E-2</v>
          </cell>
          <cell r="AE37">
            <v>0.02</v>
          </cell>
          <cell r="AF37">
            <v>5.2000000000000005E-2</v>
          </cell>
          <cell r="AG37">
            <v>-7.2499999999999995E-2</v>
          </cell>
          <cell r="AH37">
            <v>0</v>
          </cell>
          <cell r="AI37">
            <v>-8.5000000000000006E-2</v>
          </cell>
          <cell r="AJ37">
            <v>-5.0000000000000001E-3</v>
          </cell>
          <cell r="AK37">
            <v>-0.105</v>
          </cell>
          <cell r="AL37">
            <v>0.01</v>
          </cell>
        </row>
        <row r="38">
          <cell r="C38">
            <v>37591</v>
          </cell>
          <cell r="D38">
            <v>5.2967924149335009E-2</v>
          </cell>
          <cell r="E38">
            <v>4.6550000000000002</v>
          </cell>
          <cell r="F38">
            <v>0.33</v>
          </cell>
          <cell r="G38">
            <v>1</v>
          </cell>
          <cell r="H38">
            <v>1.1000000000000001</v>
          </cell>
          <cell r="I38">
            <v>-0.1075</v>
          </cell>
          <cell r="J38">
            <v>-0.06</v>
          </cell>
          <cell r="K38">
            <v>-2.8000000000000004E-2</v>
          </cell>
          <cell r="L38">
            <v>0.09</v>
          </cell>
          <cell r="M38">
            <v>-3.2500000000000001E-2</v>
          </cell>
          <cell r="N38">
            <v>-0.154</v>
          </cell>
          <cell r="O38">
            <v>0.26</v>
          </cell>
          <cell r="P38">
            <v>0.22</v>
          </cell>
          <cell r="Q38">
            <v>-0.1275</v>
          </cell>
          <cell r="R38">
            <v>-0.06</v>
          </cell>
          <cell r="S38">
            <v>0.01</v>
          </cell>
          <cell r="T38">
            <v>4.4999999999999998E-2</v>
          </cell>
          <cell r="U38">
            <v>-7.7499999999999999E-2</v>
          </cell>
          <cell r="V38">
            <v>-0.1075</v>
          </cell>
          <cell r="W38">
            <v>-0.16500000000000001</v>
          </cell>
          <cell r="X38">
            <v>-8.0000000000000002E-3</v>
          </cell>
          <cell r="Y38">
            <v>-7.4999999999999997E-2</v>
          </cell>
          <cell r="Z38">
            <v>-0.14499999999999999</v>
          </cell>
          <cell r="AA38">
            <v>-0.16800000000000001</v>
          </cell>
          <cell r="AB38">
            <v>-0.16500000000000001</v>
          </cell>
          <cell r="AC38">
            <v>-6.7500000000000004E-2</v>
          </cell>
          <cell r="AD38">
            <v>-9.7500000000000003E-2</v>
          </cell>
          <cell r="AE38">
            <v>0.02</v>
          </cell>
          <cell r="AF38">
            <v>5.2000000000000005E-2</v>
          </cell>
          <cell r="AG38">
            <v>-7.2499999999999995E-2</v>
          </cell>
          <cell r="AH38">
            <v>0</v>
          </cell>
          <cell r="AI38">
            <v>-8.7499999999999994E-2</v>
          </cell>
          <cell r="AJ38">
            <v>5.0000000000000001E-3</v>
          </cell>
          <cell r="AK38">
            <v>-0.1075</v>
          </cell>
          <cell r="AL38">
            <v>0.01</v>
          </cell>
        </row>
        <row r="39">
          <cell r="C39">
            <v>37622</v>
          </cell>
          <cell r="D39">
            <v>5.3133997667484507E-2</v>
          </cell>
          <cell r="E39">
            <v>4.6950000000000003</v>
          </cell>
          <cell r="F39">
            <v>0.33</v>
          </cell>
          <cell r="G39">
            <v>1</v>
          </cell>
          <cell r="H39">
            <v>1.1000000000000001</v>
          </cell>
          <cell r="I39">
            <v>-0.11</v>
          </cell>
          <cell r="J39">
            <v>-0.06</v>
          </cell>
          <cell r="K39">
            <v>-2.2499999999999999E-2</v>
          </cell>
          <cell r="L39">
            <v>0.1</v>
          </cell>
          <cell r="M39">
            <v>-3.5000000000000003E-2</v>
          </cell>
          <cell r="N39">
            <v>-0.17300000000000001</v>
          </cell>
          <cell r="O39">
            <v>0.26</v>
          </cell>
          <cell r="P39">
            <v>0.22</v>
          </cell>
          <cell r="Q39">
            <v>-0.13</v>
          </cell>
          <cell r="R39">
            <v>-5.7500000000000002E-2</v>
          </cell>
          <cell r="S39">
            <v>0.02</v>
          </cell>
          <cell r="T39">
            <v>5.7500000000000002E-2</v>
          </cell>
          <cell r="U39">
            <v>-0.08</v>
          </cell>
          <cell r="V39">
            <v>-0.11</v>
          </cell>
          <cell r="W39">
            <v>-0.17</v>
          </cell>
          <cell r="X39">
            <v>-0.01</v>
          </cell>
          <cell r="Y39">
            <v>-7.4999999999999997E-2</v>
          </cell>
          <cell r="Z39">
            <v>-0.1525</v>
          </cell>
          <cell r="AA39">
            <v>-0.14599999999999999</v>
          </cell>
          <cell r="AB39">
            <v>-0.17</v>
          </cell>
          <cell r="AC39">
            <v>-6.7500000000000004E-2</v>
          </cell>
          <cell r="AD39">
            <v>-9.7500000000000003E-2</v>
          </cell>
          <cell r="AE39">
            <v>0.02</v>
          </cell>
          <cell r="AF39">
            <v>5.2000000000000005E-2</v>
          </cell>
          <cell r="AG39">
            <v>-7.2499999999999995E-2</v>
          </cell>
          <cell r="AH39">
            <v>0</v>
          </cell>
          <cell r="AI39">
            <v>-0.09</v>
          </cell>
          <cell r="AJ39">
            <v>2.5000000000000001E-3</v>
          </cell>
          <cell r="AK39">
            <v>-0.11</v>
          </cell>
          <cell r="AL39">
            <v>0.01</v>
          </cell>
        </row>
        <row r="40">
          <cell r="C40">
            <v>37653</v>
          </cell>
          <cell r="D40">
            <v>5.3317548003708519E-2</v>
          </cell>
          <cell r="E40">
            <v>4.5750000000000002</v>
          </cell>
          <cell r="F40">
            <v>0.32</v>
          </cell>
          <cell r="G40">
            <v>1</v>
          </cell>
          <cell r="H40">
            <v>1.1000000000000001</v>
          </cell>
          <cell r="I40">
            <v>-0.10249999999999999</v>
          </cell>
          <cell r="J40">
            <v>-0.06</v>
          </cell>
          <cell r="K40">
            <v>-2.2499999999999999E-2</v>
          </cell>
          <cell r="L40">
            <v>0.1</v>
          </cell>
          <cell r="M40">
            <v>-1.7500000000000002E-2</v>
          </cell>
          <cell r="N40">
            <v>-0.193</v>
          </cell>
          <cell r="O40">
            <v>0.26</v>
          </cell>
          <cell r="P40">
            <v>0.22</v>
          </cell>
          <cell r="Q40">
            <v>-0.1225</v>
          </cell>
          <cell r="R40">
            <v>-5.7500000000000002E-2</v>
          </cell>
          <cell r="S40">
            <v>0.02</v>
          </cell>
          <cell r="T40">
            <v>6.25E-2</v>
          </cell>
          <cell r="U40">
            <v>-7.2499999999999995E-2</v>
          </cell>
          <cell r="V40">
            <v>-0.10249999999999999</v>
          </cell>
          <cell r="W40">
            <v>-0.155</v>
          </cell>
          <cell r="X40">
            <v>-0.01</v>
          </cell>
          <cell r="Y40">
            <v>-7.4999999999999997E-2</v>
          </cell>
          <cell r="Z40">
            <v>-0.13500000000000001</v>
          </cell>
          <cell r="AA40">
            <v>-0.26900000000000002</v>
          </cell>
          <cell r="AB40">
            <v>-0.155</v>
          </cell>
          <cell r="AC40">
            <v>-6.7500000000000004E-2</v>
          </cell>
          <cell r="AD40">
            <v>-9.7500000000000003E-2</v>
          </cell>
          <cell r="AE40">
            <v>0.02</v>
          </cell>
          <cell r="AF40">
            <v>5.2000000000000005E-2</v>
          </cell>
          <cell r="AG40">
            <v>-7.2499999999999995E-2</v>
          </cell>
          <cell r="AH40">
            <v>0</v>
          </cell>
          <cell r="AI40">
            <v>-8.2500000000000004E-2</v>
          </cell>
          <cell r="AJ40">
            <v>5.0000000000000001E-3</v>
          </cell>
          <cell r="AK40">
            <v>-0.10249999999999999</v>
          </cell>
          <cell r="AL40">
            <v>0.01</v>
          </cell>
        </row>
        <row r="41">
          <cell r="C41">
            <v>37681</v>
          </cell>
          <cell r="D41">
            <v>5.3483335413822018E-2</v>
          </cell>
          <cell r="E41">
            <v>4.415</v>
          </cell>
          <cell r="F41">
            <v>0.3125</v>
          </cell>
          <cell r="G41">
            <v>0.75</v>
          </cell>
          <cell r="H41">
            <v>0.85</v>
          </cell>
          <cell r="I41">
            <v>-0.1</v>
          </cell>
          <cell r="J41">
            <v>-0.06</v>
          </cell>
          <cell r="K41">
            <v>-2.2499999999999999E-2</v>
          </cell>
          <cell r="L41">
            <v>0.1</v>
          </cell>
          <cell r="M41">
            <v>-5.0000000000000001E-3</v>
          </cell>
          <cell r="N41">
            <v>-0.17300000000000001</v>
          </cell>
          <cell r="O41">
            <v>0.26</v>
          </cell>
          <cell r="P41">
            <v>0.22</v>
          </cell>
          <cell r="Q41">
            <v>-0.12</v>
          </cell>
          <cell r="R41">
            <v>-5.7500000000000002E-2</v>
          </cell>
          <cell r="S41">
            <v>0.02</v>
          </cell>
          <cell r="T41">
            <v>0.06</v>
          </cell>
          <cell r="U41">
            <v>-7.0000000000000007E-2</v>
          </cell>
          <cell r="V41">
            <v>-0.1</v>
          </cell>
          <cell r="W41">
            <v>-0.14499999999999999</v>
          </cell>
          <cell r="X41">
            <v>-0.01</v>
          </cell>
          <cell r="Y41">
            <v>-7.4999999999999997E-2</v>
          </cell>
          <cell r="Z41">
            <v>-0.125</v>
          </cell>
          <cell r="AA41">
            <v>-0.26600000000000001</v>
          </cell>
          <cell r="AB41">
            <v>-0.14499999999999999</v>
          </cell>
          <cell r="AC41">
            <v>-6.7500000000000004E-2</v>
          </cell>
          <cell r="AD41">
            <v>-9.7500000000000003E-2</v>
          </cell>
          <cell r="AE41">
            <v>0.02</v>
          </cell>
          <cell r="AF41">
            <v>5.2000000000000005E-2</v>
          </cell>
          <cell r="AG41">
            <v>-7.2499999999999995E-2</v>
          </cell>
          <cell r="AH41">
            <v>0</v>
          </cell>
          <cell r="AI41">
            <v>-0.08</v>
          </cell>
          <cell r="AJ41">
            <v>2.5000000000000001E-3</v>
          </cell>
          <cell r="AK41">
            <v>-0.1</v>
          </cell>
          <cell r="AL41">
            <v>0.01</v>
          </cell>
        </row>
        <row r="42">
          <cell r="C42">
            <v>37712</v>
          </cell>
          <cell r="D42">
            <v>5.3652205516023302E-2</v>
          </cell>
          <cell r="E42">
            <v>4.2249999999999996</v>
          </cell>
          <cell r="F42">
            <v>0.3</v>
          </cell>
          <cell r="G42">
            <v>0.4</v>
          </cell>
          <cell r="H42">
            <v>0.55000000000000004</v>
          </cell>
          <cell r="I42">
            <v>-0.11</v>
          </cell>
          <cell r="J42">
            <v>-5.7500000000000002E-2</v>
          </cell>
          <cell r="K42">
            <v>-0.02</v>
          </cell>
          <cell r="L42">
            <v>0.1</v>
          </cell>
          <cell r="M42">
            <v>7.4999999999999997E-3</v>
          </cell>
          <cell r="N42">
            <v>-0.14800000000000002</v>
          </cell>
          <cell r="O42">
            <v>0.16</v>
          </cell>
          <cell r="P42">
            <v>0.16</v>
          </cell>
          <cell r="Q42">
            <v>-0.13</v>
          </cell>
          <cell r="R42">
            <v>-5.5E-2</v>
          </cell>
          <cell r="S42">
            <v>0.02</v>
          </cell>
          <cell r="T42">
            <v>-0.05</v>
          </cell>
          <cell r="U42">
            <v>-0.08</v>
          </cell>
          <cell r="V42">
            <v>-0.11</v>
          </cell>
          <cell r="W42">
            <v>-0.13</v>
          </cell>
          <cell r="X42">
            <v>-5.0000000000000001E-3</v>
          </cell>
          <cell r="Y42">
            <v>-8.2500000000000004E-2</v>
          </cell>
          <cell r="Z42">
            <v>-0.15</v>
          </cell>
          <cell r="AA42">
            <v>-0.14599999999999999</v>
          </cell>
          <cell r="AB42">
            <v>-0.13</v>
          </cell>
          <cell r="AC42">
            <v>-6.7500000000000004E-2</v>
          </cell>
          <cell r="AD42">
            <v>-9.7500000000000003E-2</v>
          </cell>
          <cell r="AE42">
            <v>1.4999999999999999E-2</v>
          </cell>
          <cell r="AF42">
            <v>3.7000000000000005E-2</v>
          </cell>
          <cell r="AG42">
            <v>-7.0000000000000007E-2</v>
          </cell>
          <cell r="AH42">
            <v>0</v>
          </cell>
          <cell r="AI42">
            <v>-0.08</v>
          </cell>
          <cell r="AJ42">
            <v>0.01</v>
          </cell>
          <cell r="AK42">
            <v>-0.11</v>
          </cell>
          <cell r="AL42">
            <v>0</v>
          </cell>
        </row>
        <row r="43">
          <cell r="C43">
            <v>37742</v>
          </cell>
          <cell r="D43">
            <v>5.3795976761200404E-2</v>
          </cell>
          <cell r="E43">
            <v>4.1950000000000003</v>
          </cell>
          <cell r="F43">
            <v>0.29749999999999999</v>
          </cell>
          <cell r="G43">
            <v>0.45</v>
          </cell>
          <cell r="H43">
            <v>0.5</v>
          </cell>
          <cell r="I43">
            <v>-0.11</v>
          </cell>
          <cell r="J43">
            <v>-5.7500000000000002E-2</v>
          </cell>
          <cell r="K43">
            <v>-0.02</v>
          </cell>
          <cell r="L43">
            <v>0.1</v>
          </cell>
          <cell r="M43">
            <v>7.4999999999999997E-3</v>
          </cell>
          <cell r="N43">
            <v>-0.17800000000000002</v>
          </cell>
          <cell r="O43">
            <v>0.16</v>
          </cell>
          <cell r="P43">
            <v>0.16</v>
          </cell>
          <cell r="Q43">
            <v>-0.13</v>
          </cell>
          <cell r="R43">
            <v>-5.5E-2</v>
          </cell>
          <cell r="S43">
            <v>0.02</v>
          </cell>
          <cell r="T43">
            <v>-0.05</v>
          </cell>
          <cell r="U43">
            <v>-0.08</v>
          </cell>
          <cell r="V43">
            <v>-0.11</v>
          </cell>
          <cell r="W43">
            <v>-0.11749999999999999</v>
          </cell>
          <cell r="X43">
            <v>-5.0000000000000001E-3</v>
          </cell>
          <cell r="Y43">
            <v>-8.2500000000000004E-2</v>
          </cell>
          <cell r="Z43">
            <v>-0.1075</v>
          </cell>
          <cell r="AA43">
            <v>-0.13600000000000001</v>
          </cell>
          <cell r="AB43">
            <v>-0.115</v>
          </cell>
          <cell r="AC43">
            <v>-6.7500000000000004E-2</v>
          </cell>
          <cell r="AD43">
            <v>-9.7500000000000003E-2</v>
          </cell>
          <cell r="AE43">
            <v>1.4999999999999999E-2</v>
          </cell>
          <cell r="AF43">
            <v>3.7000000000000005E-2</v>
          </cell>
          <cell r="AG43">
            <v>-7.0000000000000007E-2</v>
          </cell>
          <cell r="AH43">
            <v>0</v>
          </cell>
          <cell r="AI43">
            <v>-0.08</v>
          </cell>
          <cell r="AJ43">
            <v>7.4999999999999997E-3</v>
          </cell>
          <cell r="AK43">
            <v>-0.11</v>
          </cell>
          <cell r="AL43">
            <v>0</v>
          </cell>
        </row>
        <row r="44">
          <cell r="C44">
            <v>37773</v>
          </cell>
          <cell r="D44">
            <v>5.3944540388453519E-2</v>
          </cell>
          <cell r="E44">
            <v>4.2380000000000004</v>
          </cell>
          <cell r="F44">
            <v>0.29749999999999999</v>
          </cell>
          <cell r="G44">
            <v>0.45</v>
          </cell>
          <cell r="H44">
            <v>0.6</v>
          </cell>
          <cell r="I44">
            <v>-0.11</v>
          </cell>
          <cell r="J44">
            <v>-5.7500000000000002E-2</v>
          </cell>
          <cell r="K44">
            <v>-0.02</v>
          </cell>
          <cell r="L44">
            <v>0.1</v>
          </cell>
          <cell r="M44">
            <v>1.2500000000000001E-2</v>
          </cell>
          <cell r="N44">
            <v>-0.17400000000000002</v>
          </cell>
          <cell r="O44">
            <v>0.16</v>
          </cell>
          <cell r="P44">
            <v>0.16</v>
          </cell>
          <cell r="Q44">
            <v>-0.13</v>
          </cell>
          <cell r="R44">
            <v>-5.5E-2</v>
          </cell>
          <cell r="S44">
            <v>0.02</v>
          </cell>
          <cell r="T44">
            <v>-0.05</v>
          </cell>
          <cell r="U44">
            <v>-0.08</v>
          </cell>
          <cell r="V44">
            <v>-0.11</v>
          </cell>
          <cell r="W44">
            <v>-0.1125</v>
          </cell>
          <cell r="X44">
            <v>-5.0000000000000001E-3</v>
          </cell>
          <cell r="Y44">
            <v>-8.2500000000000004E-2</v>
          </cell>
          <cell r="Z44">
            <v>-0.10249999999999999</v>
          </cell>
          <cell r="AA44">
            <v>-0.13100000000000001</v>
          </cell>
          <cell r="AB44">
            <v>-0.11</v>
          </cell>
          <cell r="AC44">
            <v>-6.7500000000000004E-2</v>
          </cell>
          <cell r="AD44">
            <v>-9.7500000000000003E-2</v>
          </cell>
          <cell r="AE44">
            <v>1.4999999999999999E-2</v>
          </cell>
          <cell r="AF44">
            <v>3.7000000000000005E-2</v>
          </cell>
          <cell r="AG44">
            <v>-7.0000000000000007E-2</v>
          </cell>
          <cell r="AH44">
            <v>0</v>
          </cell>
          <cell r="AI44">
            <v>-0.08</v>
          </cell>
          <cell r="AJ44">
            <v>5.0000000000000001E-3</v>
          </cell>
          <cell r="AK44">
            <v>-0.11</v>
          </cell>
          <cell r="AL44">
            <v>0</v>
          </cell>
        </row>
        <row r="45">
          <cell r="C45">
            <v>37803</v>
          </cell>
          <cell r="D45">
            <v>5.4085176416605013E-2</v>
          </cell>
          <cell r="E45">
            <v>4.25</v>
          </cell>
          <cell r="F45">
            <v>0.29749999999999999</v>
          </cell>
          <cell r="G45">
            <v>0.5</v>
          </cell>
          <cell r="H45">
            <v>0.6</v>
          </cell>
          <cell r="I45">
            <v>-0.11</v>
          </cell>
          <cell r="J45">
            <v>-5.7500000000000002E-2</v>
          </cell>
          <cell r="K45">
            <v>-0.02</v>
          </cell>
          <cell r="L45">
            <v>0.1</v>
          </cell>
          <cell r="M45">
            <v>1.4999999999999999E-2</v>
          </cell>
          <cell r="N45">
            <v>-0.127</v>
          </cell>
          <cell r="O45">
            <v>0.16</v>
          </cell>
          <cell r="P45">
            <v>0.16</v>
          </cell>
          <cell r="Q45">
            <v>-0.13</v>
          </cell>
          <cell r="R45">
            <v>-5.5E-2</v>
          </cell>
          <cell r="S45">
            <v>0.02</v>
          </cell>
          <cell r="T45">
            <v>-0.05</v>
          </cell>
          <cell r="U45">
            <v>-0.08</v>
          </cell>
          <cell r="V45">
            <v>-0.11</v>
          </cell>
          <cell r="W45">
            <v>-0.10249999999999999</v>
          </cell>
          <cell r="X45">
            <v>-5.0000000000000001E-3</v>
          </cell>
          <cell r="Y45">
            <v>-8.2500000000000004E-2</v>
          </cell>
          <cell r="Z45">
            <v>-9.2499999999999999E-2</v>
          </cell>
          <cell r="AA45">
            <v>-0.121</v>
          </cell>
          <cell r="AB45">
            <v>-0.1</v>
          </cell>
          <cell r="AC45">
            <v>-6.7500000000000004E-2</v>
          </cell>
          <cell r="AD45">
            <v>-9.7500000000000003E-2</v>
          </cell>
          <cell r="AE45">
            <v>1.4999999999999999E-2</v>
          </cell>
          <cell r="AF45">
            <v>3.7000000000000005E-2</v>
          </cell>
          <cell r="AG45">
            <v>-7.0000000000000007E-2</v>
          </cell>
          <cell r="AH45">
            <v>0</v>
          </cell>
          <cell r="AI45">
            <v>-0.08</v>
          </cell>
          <cell r="AJ45">
            <v>2.5000000000000001E-3</v>
          </cell>
          <cell r="AK45">
            <v>-0.11</v>
          </cell>
          <cell r="AL45">
            <v>0</v>
          </cell>
        </row>
        <row r="46">
          <cell r="C46">
            <v>37834</v>
          </cell>
          <cell r="D46">
            <v>5.4225999923603212E-2</v>
          </cell>
          <cell r="E46">
            <v>4.2730000000000006</v>
          </cell>
          <cell r="F46">
            <v>0.29749999999999999</v>
          </cell>
          <cell r="G46">
            <v>0.55000000000000004</v>
          </cell>
          <cell r="H46">
            <v>0.7</v>
          </cell>
          <cell r="I46">
            <v>-0.11</v>
          </cell>
          <cell r="J46">
            <v>-5.7500000000000002E-2</v>
          </cell>
          <cell r="K46">
            <v>-0.02</v>
          </cell>
          <cell r="L46">
            <v>0.1</v>
          </cell>
          <cell r="M46">
            <v>1.7500000000000002E-2</v>
          </cell>
          <cell r="N46">
            <v>-0.11800000000000001</v>
          </cell>
          <cell r="O46">
            <v>0.16</v>
          </cell>
          <cell r="P46">
            <v>0.16</v>
          </cell>
          <cell r="Q46">
            <v>-0.13</v>
          </cell>
          <cell r="R46">
            <v>-5.5E-2</v>
          </cell>
          <cell r="S46">
            <v>0.02</v>
          </cell>
          <cell r="T46">
            <v>-0.05</v>
          </cell>
          <cell r="U46">
            <v>-0.08</v>
          </cell>
          <cell r="V46">
            <v>-0.11</v>
          </cell>
          <cell r="W46">
            <v>-9.7500000000000003E-2</v>
          </cell>
          <cell r="X46">
            <v>-5.0000000000000001E-3</v>
          </cell>
          <cell r="Y46">
            <v>-8.2500000000000004E-2</v>
          </cell>
          <cell r="Z46">
            <v>-0.09</v>
          </cell>
          <cell r="AA46">
            <v>-0.11599999999999999</v>
          </cell>
          <cell r="AB46">
            <v>-9.5000000000000001E-2</v>
          </cell>
          <cell r="AC46">
            <v>-6.7500000000000004E-2</v>
          </cell>
          <cell r="AD46">
            <v>-9.7500000000000003E-2</v>
          </cell>
          <cell r="AE46">
            <v>1.4999999999999999E-2</v>
          </cell>
          <cell r="AF46">
            <v>3.7000000000000005E-2</v>
          </cell>
          <cell r="AG46">
            <v>-7.0000000000000007E-2</v>
          </cell>
          <cell r="AH46">
            <v>0</v>
          </cell>
          <cell r="AI46">
            <v>-0.08</v>
          </cell>
          <cell r="AJ46">
            <v>2.5000000000000001E-3</v>
          </cell>
          <cell r="AK46">
            <v>-0.11</v>
          </cell>
          <cell r="AL46">
            <v>0</v>
          </cell>
        </row>
        <row r="47">
          <cell r="C47">
            <v>37865</v>
          </cell>
          <cell r="D47">
            <v>5.4366823437208611E-2</v>
          </cell>
          <cell r="E47">
            <v>4.2730000000000006</v>
          </cell>
          <cell r="F47">
            <v>0.29749999999999999</v>
          </cell>
          <cell r="G47">
            <v>0.55000000000000004</v>
          </cell>
          <cell r="H47">
            <v>0.65</v>
          </cell>
          <cell r="I47">
            <v>-0.11</v>
          </cell>
          <cell r="J47">
            <v>-5.7500000000000002E-2</v>
          </cell>
          <cell r="K47">
            <v>-0.02</v>
          </cell>
          <cell r="L47">
            <v>0.1</v>
          </cell>
          <cell r="M47">
            <v>0.01</v>
          </cell>
          <cell r="N47">
            <v>-0.14599999999999999</v>
          </cell>
          <cell r="O47">
            <v>0.16</v>
          </cell>
          <cell r="P47">
            <v>0.16</v>
          </cell>
          <cell r="Q47">
            <v>-0.13</v>
          </cell>
          <cell r="R47">
            <v>-5.5E-2</v>
          </cell>
          <cell r="S47">
            <v>0.02</v>
          </cell>
          <cell r="T47">
            <v>-0.05</v>
          </cell>
          <cell r="U47">
            <v>-0.08</v>
          </cell>
          <cell r="V47">
            <v>-0.11</v>
          </cell>
          <cell r="W47">
            <v>-0.1075</v>
          </cell>
          <cell r="X47">
            <v>-5.0000000000000001E-3</v>
          </cell>
          <cell r="Y47">
            <v>-8.2500000000000004E-2</v>
          </cell>
          <cell r="Z47">
            <v>-9.7500000000000003E-2</v>
          </cell>
          <cell r="AA47">
            <v>-0.126</v>
          </cell>
          <cell r="AB47">
            <v>-0.105</v>
          </cell>
          <cell r="AC47">
            <v>-6.7500000000000004E-2</v>
          </cell>
          <cell r="AD47">
            <v>-9.7500000000000003E-2</v>
          </cell>
          <cell r="AE47">
            <v>1.4999999999999999E-2</v>
          </cell>
          <cell r="AF47">
            <v>3.7000000000000005E-2</v>
          </cell>
          <cell r="AG47">
            <v>-7.0000000000000007E-2</v>
          </cell>
          <cell r="AH47">
            <v>0</v>
          </cell>
          <cell r="AI47">
            <v>-0.08</v>
          </cell>
          <cell r="AJ47">
            <v>-2.5000000000000001E-3</v>
          </cell>
          <cell r="AK47">
            <v>-0.11</v>
          </cell>
          <cell r="AL47">
            <v>0</v>
          </cell>
        </row>
        <row r="48">
          <cell r="C48">
            <v>37895</v>
          </cell>
          <cell r="D48">
            <v>5.4499920280477503E-2</v>
          </cell>
          <cell r="E48">
            <v>4.2830000000000004</v>
          </cell>
          <cell r="F48">
            <v>0.29749999999999999</v>
          </cell>
          <cell r="G48">
            <v>0.6</v>
          </cell>
          <cell r="H48">
            <v>0.7</v>
          </cell>
          <cell r="I48">
            <v>-0.11</v>
          </cell>
          <cell r="J48">
            <v>-5.7500000000000002E-2</v>
          </cell>
          <cell r="K48">
            <v>-0.02</v>
          </cell>
          <cell r="L48">
            <v>0.1</v>
          </cell>
          <cell r="M48">
            <v>0</v>
          </cell>
          <cell r="N48">
            <v>-0.16850000000000001</v>
          </cell>
          <cell r="O48">
            <v>0.16</v>
          </cell>
          <cell r="P48">
            <v>0.16</v>
          </cell>
          <cell r="Q48">
            <v>-0.13</v>
          </cell>
          <cell r="R48">
            <v>-5.5E-2</v>
          </cell>
          <cell r="S48">
            <v>0.02</v>
          </cell>
          <cell r="T48">
            <v>-0.05</v>
          </cell>
          <cell r="U48">
            <v>-0.08</v>
          </cell>
          <cell r="V48">
            <v>-0.11</v>
          </cell>
          <cell r="W48">
            <v>-0.12</v>
          </cell>
          <cell r="X48">
            <v>-5.0000000000000001E-3</v>
          </cell>
          <cell r="Y48">
            <v>-8.2500000000000004E-2</v>
          </cell>
          <cell r="Z48">
            <v>-0.11749999999999999</v>
          </cell>
          <cell r="AA48">
            <v>-0.13850000000000001</v>
          </cell>
          <cell r="AB48">
            <v>-0.11749999999999999</v>
          </cell>
          <cell r="AC48">
            <v>-6.7500000000000004E-2</v>
          </cell>
          <cell r="AD48">
            <v>-9.7500000000000003E-2</v>
          </cell>
          <cell r="AE48">
            <v>1.4999999999999999E-2</v>
          </cell>
          <cell r="AF48">
            <v>3.7000000000000005E-2</v>
          </cell>
          <cell r="AG48">
            <v>-7.0000000000000007E-2</v>
          </cell>
          <cell r="AH48">
            <v>0</v>
          </cell>
          <cell r="AI48">
            <v>-0.08</v>
          </cell>
          <cell r="AJ48">
            <v>2.5000000000000001E-3</v>
          </cell>
          <cell r="AK48">
            <v>-0.11</v>
          </cell>
          <cell r="AL48">
            <v>0</v>
          </cell>
        </row>
        <row r="49">
          <cell r="C49">
            <v>37926</v>
          </cell>
          <cell r="D49">
            <v>5.4633458363954314E-2</v>
          </cell>
          <cell r="E49">
            <v>4.42</v>
          </cell>
          <cell r="F49">
            <v>0.29749999999999999</v>
          </cell>
          <cell r="G49">
            <v>0.8</v>
          </cell>
          <cell r="H49">
            <v>0.9</v>
          </cell>
          <cell r="I49">
            <v>-0.115</v>
          </cell>
          <cell r="J49">
            <v>-0.06</v>
          </cell>
          <cell r="K49">
            <v>-2.8000000000000004E-2</v>
          </cell>
          <cell r="L49">
            <v>0.1</v>
          </cell>
          <cell r="M49">
            <v>-0.01</v>
          </cell>
          <cell r="N49">
            <v>-0.151</v>
          </cell>
          <cell r="O49">
            <v>0.21</v>
          </cell>
          <cell r="P49">
            <v>0.21</v>
          </cell>
          <cell r="Q49">
            <v>-0.13500000000000001</v>
          </cell>
          <cell r="R49">
            <v>-5.7500000000000002E-2</v>
          </cell>
          <cell r="S49">
            <v>0.02</v>
          </cell>
          <cell r="T49">
            <v>2.5000000000000001E-2</v>
          </cell>
          <cell r="U49">
            <v>-8.5000000000000006E-2</v>
          </cell>
          <cell r="V49">
            <v>-0.115</v>
          </cell>
          <cell r="W49">
            <v>-0.14000000000000001</v>
          </cell>
          <cell r="X49">
            <v>-6.0000000000000001E-3</v>
          </cell>
          <cell r="Y49">
            <v>-7.4999999999999997E-2</v>
          </cell>
          <cell r="Z49">
            <v>-0.12</v>
          </cell>
          <cell r="AA49">
            <v>-0.14099999999999999</v>
          </cell>
          <cell r="AB49">
            <v>-0.14000000000000001</v>
          </cell>
          <cell r="AC49">
            <v>-6.7500000000000004E-2</v>
          </cell>
          <cell r="AD49">
            <v>-0.09</v>
          </cell>
          <cell r="AE49">
            <v>0.02</v>
          </cell>
          <cell r="AF49">
            <v>5.4000000000000006E-2</v>
          </cell>
          <cell r="AG49">
            <v>-7.2499999999999995E-2</v>
          </cell>
          <cell r="AH49">
            <v>0</v>
          </cell>
          <cell r="AI49">
            <v>-8.5000000000000006E-2</v>
          </cell>
          <cell r="AJ49">
            <v>-5.0000000000000001E-3</v>
          </cell>
          <cell r="AK49">
            <v>-0.115</v>
          </cell>
          <cell r="AL49">
            <v>0.01</v>
          </cell>
        </row>
        <row r="50">
          <cell r="C50">
            <v>37956</v>
          </cell>
          <cell r="D50">
            <v>5.4762688772974411E-2</v>
          </cell>
          <cell r="E50">
            <v>4.5549999999999997</v>
          </cell>
          <cell r="F50">
            <v>0.29749999999999999</v>
          </cell>
          <cell r="G50">
            <v>1</v>
          </cell>
          <cell r="H50">
            <v>1.1000000000000001</v>
          </cell>
          <cell r="I50">
            <v>-0.11749999999999999</v>
          </cell>
          <cell r="J50">
            <v>-0.06</v>
          </cell>
          <cell r="K50">
            <v>-2.8000000000000004E-2</v>
          </cell>
          <cell r="L50">
            <v>0.1</v>
          </cell>
          <cell r="M50">
            <v>-3.2500000000000001E-2</v>
          </cell>
          <cell r="N50">
            <v>-0.15200000000000002</v>
          </cell>
          <cell r="O50">
            <v>0.21</v>
          </cell>
          <cell r="P50">
            <v>0.21</v>
          </cell>
          <cell r="Q50">
            <v>-0.13750000000000001</v>
          </cell>
          <cell r="R50">
            <v>-0.06</v>
          </cell>
          <cell r="S50">
            <v>0.02</v>
          </cell>
          <cell r="T50">
            <v>4.4999999999999998E-2</v>
          </cell>
          <cell r="U50">
            <v>-8.7499999999999994E-2</v>
          </cell>
          <cell r="V50">
            <v>-0.11749999999999999</v>
          </cell>
          <cell r="W50">
            <v>-0.16250000000000001</v>
          </cell>
          <cell r="X50">
            <v>-6.0000000000000001E-3</v>
          </cell>
          <cell r="Y50">
            <v>-7.4999999999999997E-2</v>
          </cell>
          <cell r="Z50">
            <v>-0.14249999999999999</v>
          </cell>
          <cell r="AA50">
            <v>-0.16600000000000001</v>
          </cell>
          <cell r="AB50">
            <v>-0.16250000000000001</v>
          </cell>
          <cell r="AC50">
            <v>-6.7500000000000004E-2</v>
          </cell>
          <cell r="AD50">
            <v>-0.09</v>
          </cell>
          <cell r="AE50">
            <v>0.02</v>
          </cell>
          <cell r="AF50">
            <v>5.4000000000000006E-2</v>
          </cell>
          <cell r="AG50">
            <v>-7.2499999999999995E-2</v>
          </cell>
          <cell r="AH50">
            <v>0</v>
          </cell>
          <cell r="AI50">
            <v>-8.7499999999999994E-2</v>
          </cell>
          <cell r="AJ50">
            <v>5.0000000000000001E-3</v>
          </cell>
          <cell r="AK50">
            <v>-0.11749999999999999</v>
          </cell>
          <cell r="AL50">
            <v>0.01</v>
          </cell>
        </row>
        <row r="51">
          <cell r="C51">
            <v>37987</v>
          </cell>
          <cell r="D51">
            <v>5.4901004395890012E-2</v>
          </cell>
          <cell r="E51">
            <v>4.5949999999999998</v>
          </cell>
          <cell r="F51">
            <v>0.3</v>
          </cell>
          <cell r="G51">
            <v>1</v>
          </cell>
          <cell r="H51">
            <v>1.1000000000000001</v>
          </cell>
          <cell r="I51">
            <v>-0.12</v>
          </cell>
          <cell r="J51">
            <v>-0.06</v>
          </cell>
          <cell r="K51">
            <v>-2.5000000000000001E-2</v>
          </cell>
          <cell r="L51">
            <v>0.1</v>
          </cell>
          <cell r="M51">
            <v>-3.5000000000000003E-2</v>
          </cell>
          <cell r="N51">
            <v>-0.17100000000000001</v>
          </cell>
          <cell r="O51">
            <v>0.21</v>
          </cell>
          <cell r="P51">
            <v>0.21</v>
          </cell>
          <cell r="Q51">
            <v>-0.14000000000000001</v>
          </cell>
          <cell r="R51">
            <v>-0.06</v>
          </cell>
          <cell r="S51">
            <v>0.03</v>
          </cell>
          <cell r="T51">
            <v>5.7500000000000002E-2</v>
          </cell>
          <cell r="U51">
            <v>-0.09</v>
          </cell>
          <cell r="V51">
            <v>-0.12</v>
          </cell>
          <cell r="W51">
            <v>-0.16750000000000001</v>
          </cell>
          <cell r="X51">
            <v>-0.01</v>
          </cell>
          <cell r="Y51">
            <v>-7.4999999999999997E-2</v>
          </cell>
          <cell r="Z51">
            <v>-0.15</v>
          </cell>
          <cell r="AA51">
            <v>-0.14400000000000002</v>
          </cell>
          <cell r="AB51">
            <v>-0.16750000000000001</v>
          </cell>
          <cell r="AC51">
            <v>-6.5500000000000003E-2</v>
          </cell>
          <cell r="AD51">
            <v>-8.8000000000000009E-2</v>
          </cell>
          <cell r="AE51">
            <v>0.02</v>
          </cell>
          <cell r="AF51">
            <v>5.4000000000000006E-2</v>
          </cell>
          <cell r="AG51">
            <v>-7.2499999999999995E-2</v>
          </cell>
          <cell r="AH51">
            <v>0</v>
          </cell>
          <cell r="AI51">
            <v>-0.09</v>
          </cell>
          <cell r="AJ51">
            <v>2.5000000000000001E-3</v>
          </cell>
          <cell r="AK51">
            <v>-0.12</v>
          </cell>
          <cell r="AL51">
            <v>0.01</v>
          </cell>
        </row>
        <row r="52">
          <cell r="C52">
            <v>38018</v>
          </cell>
          <cell r="D52">
            <v>5.5044416055022111E-2</v>
          </cell>
          <cell r="E52">
            <v>4.4749999999999996</v>
          </cell>
          <cell r="F52">
            <v>0.29749999999999999</v>
          </cell>
          <cell r="G52">
            <v>1</v>
          </cell>
          <cell r="H52">
            <v>1.1000000000000001</v>
          </cell>
          <cell r="I52">
            <v>-0.1125</v>
          </cell>
          <cell r="J52">
            <v>-0.06</v>
          </cell>
          <cell r="K52">
            <v>-2.5000000000000001E-2</v>
          </cell>
          <cell r="L52">
            <v>0.1</v>
          </cell>
          <cell r="M52">
            <v>-1.7500000000000002E-2</v>
          </cell>
          <cell r="N52">
            <v>-0.19100000000000003</v>
          </cell>
          <cell r="O52">
            <v>0.21</v>
          </cell>
          <cell r="P52">
            <v>0.21</v>
          </cell>
          <cell r="Q52">
            <v>-0.13250000000000001</v>
          </cell>
          <cell r="R52">
            <v>-0.06</v>
          </cell>
          <cell r="S52">
            <v>0.03</v>
          </cell>
          <cell r="T52">
            <v>6.25E-2</v>
          </cell>
          <cell r="U52">
            <v>-8.2500000000000004E-2</v>
          </cell>
          <cell r="V52">
            <v>-0.1125</v>
          </cell>
          <cell r="W52">
            <v>-0.1525</v>
          </cell>
          <cell r="X52">
            <v>-0.01</v>
          </cell>
          <cell r="Y52">
            <v>-7.4999999999999997E-2</v>
          </cell>
          <cell r="Z52">
            <v>-0.13250000000000001</v>
          </cell>
          <cell r="AA52">
            <v>-0.26700000000000002</v>
          </cell>
          <cell r="AB52">
            <v>-0.1525</v>
          </cell>
          <cell r="AC52">
            <v>-6.5500000000000003E-2</v>
          </cell>
          <cell r="AD52">
            <v>-8.8000000000000009E-2</v>
          </cell>
          <cell r="AE52">
            <v>0.02</v>
          </cell>
          <cell r="AF52">
            <v>5.4000000000000006E-2</v>
          </cell>
          <cell r="AG52">
            <v>-7.2499999999999995E-2</v>
          </cell>
          <cell r="AH52">
            <v>0</v>
          </cell>
          <cell r="AI52">
            <v>-8.2500000000000004E-2</v>
          </cell>
          <cell r="AJ52">
            <v>5.0000000000000001E-3</v>
          </cell>
          <cell r="AK52">
            <v>-0.1125</v>
          </cell>
          <cell r="AL52">
            <v>0.01</v>
          </cell>
        </row>
        <row r="53">
          <cell r="C53">
            <v>38047</v>
          </cell>
          <cell r="D53">
            <v>5.5178575355250316E-2</v>
          </cell>
          <cell r="E53">
            <v>4.3949999999999996</v>
          </cell>
          <cell r="F53">
            <v>0.29249999999999998</v>
          </cell>
          <cell r="G53">
            <v>0.75</v>
          </cell>
          <cell r="H53">
            <v>0.85</v>
          </cell>
          <cell r="I53">
            <v>-0.11</v>
          </cell>
          <cell r="J53">
            <v>-0.06</v>
          </cell>
          <cell r="K53">
            <v>-2.5000000000000001E-2</v>
          </cell>
          <cell r="L53">
            <v>0.1</v>
          </cell>
          <cell r="M53">
            <v>-5.0000000000000001E-3</v>
          </cell>
          <cell r="N53">
            <v>-0.17100000000000001</v>
          </cell>
          <cell r="O53">
            <v>0.21</v>
          </cell>
          <cell r="P53">
            <v>0.21</v>
          </cell>
          <cell r="Q53">
            <v>-0.13</v>
          </cell>
          <cell r="R53">
            <v>-0.06</v>
          </cell>
          <cell r="S53">
            <v>0.03</v>
          </cell>
          <cell r="T53">
            <v>0.06</v>
          </cell>
          <cell r="U53">
            <v>-0.08</v>
          </cell>
          <cell r="V53">
            <v>-0.11</v>
          </cell>
          <cell r="W53">
            <v>-0.14249999999999999</v>
          </cell>
          <cell r="X53">
            <v>-0.01</v>
          </cell>
          <cell r="Y53">
            <v>-7.4999999999999997E-2</v>
          </cell>
          <cell r="Z53">
            <v>-0.1225</v>
          </cell>
          <cell r="AA53">
            <v>-0.26400000000000001</v>
          </cell>
          <cell r="AB53">
            <v>-0.14249999999999999</v>
          </cell>
          <cell r="AC53">
            <v>-6.5500000000000003E-2</v>
          </cell>
          <cell r="AD53">
            <v>-8.8000000000000009E-2</v>
          </cell>
          <cell r="AE53">
            <v>0.02</v>
          </cell>
          <cell r="AF53">
            <v>5.4000000000000006E-2</v>
          </cell>
          <cell r="AG53">
            <v>-7.2499999999999995E-2</v>
          </cell>
          <cell r="AH53">
            <v>0</v>
          </cell>
          <cell r="AI53">
            <v>-0.08</v>
          </cell>
          <cell r="AJ53">
            <v>2.5000000000000001E-3</v>
          </cell>
          <cell r="AK53">
            <v>-0.11</v>
          </cell>
          <cell r="AL53">
            <v>0.01</v>
          </cell>
        </row>
        <row r="54">
          <cell r="C54">
            <v>38078</v>
          </cell>
          <cell r="D54">
            <v>5.5308982873737207E-2</v>
          </cell>
          <cell r="E54">
            <v>4.3049999999999997</v>
          </cell>
          <cell r="F54">
            <v>0.28499999999999998</v>
          </cell>
          <cell r="G54">
            <v>0.4</v>
          </cell>
          <cell r="H54">
            <v>0.55000000000000004</v>
          </cell>
          <cell r="I54">
            <v>-0.12</v>
          </cell>
          <cell r="J54">
            <v>-5.7500000000000002E-2</v>
          </cell>
          <cell r="K54">
            <v>-2.2499999999999999E-2</v>
          </cell>
          <cell r="L54">
            <v>0.1</v>
          </cell>
          <cell r="M54">
            <v>7.4999999999999997E-3</v>
          </cell>
          <cell r="N54">
            <v>-0.14599999999999999</v>
          </cell>
          <cell r="O54">
            <v>0.16500000000000001</v>
          </cell>
          <cell r="P54">
            <v>0.16500000000000001</v>
          </cell>
          <cell r="Q54">
            <v>-0.14000000000000001</v>
          </cell>
          <cell r="R54">
            <v>-5.7500000000000002E-2</v>
          </cell>
          <cell r="S54">
            <v>0.03</v>
          </cell>
          <cell r="T54">
            <v>-0.06</v>
          </cell>
          <cell r="U54">
            <v>-0.09</v>
          </cell>
          <cell r="V54">
            <v>-0.12</v>
          </cell>
          <cell r="W54">
            <v>-0.13</v>
          </cell>
          <cell r="X54">
            <v>-5.0000000000000001E-3</v>
          </cell>
          <cell r="Y54">
            <v>-8.2500000000000004E-2</v>
          </cell>
          <cell r="Z54">
            <v>-0.14749999999999999</v>
          </cell>
          <cell r="AA54">
            <v>-0.14400000000000002</v>
          </cell>
          <cell r="AB54">
            <v>-0.13</v>
          </cell>
          <cell r="AC54">
            <v>-6.5500000000000003E-2</v>
          </cell>
          <cell r="AD54">
            <v>-8.8000000000000009E-2</v>
          </cell>
          <cell r="AE54">
            <v>1.4999999999999999E-2</v>
          </cell>
          <cell r="AF54">
            <v>3.9E-2</v>
          </cell>
          <cell r="AG54">
            <v>-7.0000000000000007E-2</v>
          </cell>
          <cell r="AH54">
            <v>0</v>
          </cell>
          <cell r="AI54">
            <v>-0.09</v>
          </cell>
          <cell r="AJ54">
            <v>0.01</v>
          </cell>
          <cell r="AK54">
            <v>-0.12</v>
          </cell>
          <cell r="AL54">
            <v>0</v>
          </cell>
        </row>
        <row r="55">
          <cell r="C55">
            <v>38108</v>
          </cell>
          <cell r="D55">
            <v>5.5421760060228531E-2</v>
          </cell>
          <cell r="E55">
            <v>4.2850000000000001</v>
          </cell>
          <cell r="F55">
            <v>0.28499999999999998</v>
          </cell>
          <cell r="G55">
            <v>0.45</v>
          </cell>
          <cell r="H55">
            <v>0.5</v>
          </cell>
          <cell r="I55">
            <v>-0.12</v>
          </cell>
          <cell r="J55">
            <v>-5.7500000000000002E-2</v>
          </cell>
          <cell r="K55">
            <v>-2.2499999999999999E-2</v>
          </cell>
          <cell r="L55">
            <v>0.1</v>
          </cell>
          <cell r="M55">
            <v>7.4999999999999997E-3</v>
          </cell>
          <cell r="N55">
            <v>-0.17600000000000002</v>
          </cell>
          <cell r="O55">
            <v>0.16500000000000001</v>
          </cell>
          <cell r="P55">
            <v>0.16500000000000001</v>
          </cell>
          <cell r="Q55">
            <v>-0.14000000000000001</v>
          </cell>
          <cell r="R55">
            <v>-5.7500000000000002E-2</v>
          </cell>
          <cell r="S55">
            <v>0.03</v>
          </cell>
          <cell r="T55">
            <v>-0.06</v>
          </cell>
          <cell r="U55">
            <v>-0.09</v>
          </cell>
          <cell r="V55">
            <v>-0.12</v>
          </cell>
          <cell r="W55">
            <v>-0.11749999999999999</v>
          </cell>
          <cell r="X55">
            <v>-5.0000000000000001E-3</v>
          </cell>
          <cell r="Y55">
            <v>-8.2500000000000004E-2</v>
          </cell>
          <cell r="Z55">
            <v>-0.105</v>
          </cell>
          <cell r="AA55">
            <v>-0.13400000000000001</v>
          </cell>
          <cell r="AB55">
            <v>-0.115</v>
          </cell>
          <cell r="AC55">
            <v>-6.5500000000000003E-2</v>
          </cell>
          <cell r="AD55">
            <v>-8.8000000000000009E-2</v>
          </cell>
          <cell r="AE55">
            <v>1.4999999999999999E-2</v>
          </cell>
          <cell r="AF55">
            <v>3.9E-2</v>
          </cell>
          <cell r="AG55">
            <v>-7.0000000000000007E-2</v>
          </cell>
          <cell r="AH55">
            <v>0</v>
          </cell>
          <cell r="AI55">
            <v>-0.09</v>
          </cell>
          <cell r="AJ55">
            <v>7.4999999999999997E-3</v>
          </cell>
          <cell r="AK55">
            <v>-0.12</v>
          </cell>
          <cell r="AL55">
            <v>0</v>
          </cell>
        </row>
        <row r="56">
          <cell r="C56">
            <v>38139</v>
          </cell>
          <cell r="D56">
            <v>5.5538296490719403E-2</v>
          </cell>
          <cell r="E56">
            <v>4.3130000000000006</v>
          </cell>
          <cell r="F56">
            <v>0.28249999999999997</v>
          </cell>
          <cell r="G56">
            <v>0.45</v>
          </cell>
          <cell r="H56">
            <v>0.6</v>
          </cell>
          <cell r="I56">
            <v>-0.12</v>
          </cell>
          <cell r="J56">
            <v>-5.7500000000000002E-2</v>
          </cell>
          <cell r="K56">
            <v>-2.2499999999999999E-2</v>
          </cell>
          <cell r="L56">
            <v>0.1</v>
          </cell>
          <cell r="M56">
            <v>1.2500000000000001E-2</v>
          </cell>
          <cell r="N56">
            <v>-0.17199999999999999</v>
          </cell>
          <cell r="O56">
            <v>0.16500000000000001</v>
          </cell>
          <cell r="P56">
            <v>0.16500000000000001</v>
          </cell>
          <cell r="Q56">
            <v>-0.14000000000000001</v>
          </cell>
          <cell r="R56">
            <v>-5.7500000000000002E-2</v>
          </cell>
          <cell r="S56">
            <v>0.03</v>
          </cell>
          <cell r="T56">
            <v>-0.06</v>
          </cell>
          <cell r="U56">
            <v>-0.09</v>
          </cell>
          <cell r="V56">
            <v>-0.12</v>
          </cell>
          <cell r="W56">
            <v>-0.1125</v>
          </cell>
          <cell r="X56">
            <v>-5.0000000000000001E-3</v>
          </cell>
          <cell r="Y56">
            <v>-8.2500000000000004E-2</v>
          </cell>
          <cell r="Z56">
            <v>-0.1</v>
          </cell>
          <cell r="AA56">
            <v>-0.129</v>
          </cell>
          <cell r="AB56">
            <v>-0.11</v>
          </cell>
          <cell r="AC56">
            <v>-6.5500000000000003E-2</v>
          </cell>
          <cell r="AD56">
            <v>-8.8000000000000009E-2</v>
          </cell>
          <cell r="AE56">
            <v>1.4999999999999999E-2</v>
          </cell>
          <cell r="AF56">
            <v>3.9E-2</v>
          </cell>
          <cell r="AG56">
            <v>-7.0000000000000007E-2</v>
          </cell>
          <cell r="AH56">
            <v>0</v>
          </cell>
          <cell r="AI56">
            <v>-0.09</v>
          </cell>
          <cell r="AJ56">
            <v>5.0000000000000001E-3</v>
          </cell>
          <cell r="AK56">
            <v>-0.12</v>
          </cell>
          <cell r="AL56">
            <v>0</v>
          </cell>
        </row>
        <row r="57">
          <cell r="C57">
            <v>38169</v>
          </cell>
          <cell r="D57">
            <v>5.5649062485411412E-2</v>
          </cell>
          <cell r="E57">
            <v>4.34</v>
          </cell>
          <cell r="F57">
            <v>0.28249999999999997</v>
          </cell>
          <cell r="G57">
            <v>0.5</v>
          </cell>
          <cell r="H57">
            <v>0.6</v>
          </cell>
          <cell r="I57">
            <v>-0.12</v>
          </cell>
          <cell r="J57">
            <v>-5.7500000000000002E-2</v>
          </cell>
          <cell r="K57">
            <v>-2.2499999999999999E-2</v>
          </cell>
          <cell r="L57">
            <v>0.1</v>
          </cell>
          <cell r="M57">
            <v>1.4999999999999999E-2</v>
          </cell>
          <cell r="N57">
            <v>-0.125</v>
          </cell>
          <cell r="O57">
            <v>0.16500000000000001</v>
          </cell>
          <cell r="P57">
            <v>0.16500000000000001</v>
          </cell>
          <cell r="Q57">
            <v>-0.14000000000000001</v>
          </cell>
          <cell r="R57">
            <v>-5.7500000000000002E-2</v>
          </cell>
          <cell r="S57">
            <v>0.03</v>
          </cell>
          <cell r="T57">
            <v>-0.06</v>
          </cell>
          <cell r="U57">
            <v>-0.09</v>
          </cell>
          <cell r="V57">
            <v>-0.12</v>
          </cell>
          <cell r="W57">
            <v>-0.10249999999999999</v>
          </cell>
          <cell r="X57">
            <v>-5.0000000000000001E-3</v>
          </cell>
          <cell r="Y57">
            <v>-8.2500000000000004E-2</v>
          </cell>
          <cell r="Z57">
            <v>-0.09</v>
          </cell>
          <cell r="AA57">
            <v>-0.11900000000000001</v>
          </cell>
          <cell r="AB57">
            <v>-0.1</v>
          </cell>
          <cell r="AC57">
            <v>-6.5500000000000003E-2</v>
          </cell>
          <cell r="AD57">
            <v>-8.8000000000000009E-2</v>
          </cell>
          <cell r="AE57">
            <v>1.4999999999999999E-2</v>
          </cell>
          <cell r="AF57">
            <v>3.9E-2</v>
          </cell>
          <cell r="AG57">
            <v>-7.0000000000000007E-2</v>
          </cell>
          <cell r="AH57">
            <v>0</v>
          </cell>
          <cell r="AI57">
            <v>-0.09</v>
          </cell>
          <cell r="AJ57">
            <v>2.5000000000000001E-3</v>
          </cell>
          <cell r="AK57">
            <v>-0.12</v>
          </cell>
          <cell r="AL57">
            <v>0</v>
          </cell>
        </row>
        <row r="58">
          <cell r="C58">
            <v>38200</v>
          </cell>
          <cell r="D58">
            <v>5.5761311172571715E-2</v>
          </cell>
          <cell r="E58">
            <v>4.3630000000000004</v>
          </cell>
          <cell r="F58">
            <v>0.28249999999999997</v>
          </cell>
          <cell r="G58">
            <v>0.55000000000000004</v>
          </cell>
          <cell r="H58">
            <v>0.7</v>
          </cell>
          <cell r="I58">
            <v>-0.12</v>
          </cell>
          <cell r="J58">
            <v>-5.7500000000000002E-2</v>
          </cell>
          <cell r="K58">
            <v>-2.2499999999999999E-2</v>
          </cell>
          <cell r="L58">
            <v>0.1</v>
          </cell>
          <cell r="M58">
            <v>1.7500000000000002E-2</v>
          </cell>
          <cell r="N58">
            <v>-0.11599999999999999</v>
          </cell>
          <cell r="O58">
            <v>0.16500000000000001</v>
          </cell>
          <cell r="P58">
            <v>0.16500000000000001</v>
          </cell>
          <cell r="Q58">
            <v>-0.14000000000000001</v>
          </cell>
          <cell r="R58">
            <v>-5.7500000000000002E-2</v>
          </cell>
          <cell r="S58">
            <v>0.03</v>
          </cell>
          <cell r="T58">
            <v>-0.06</v>
          </cell>
          <cell r="U58">
            <v>-0.09</v>
          </cell>
          <cell r="V58">
            <v>-0.12</v>
          </cell>
          <cell r="W58">
            <v>-9.7500000000000003E-2</v>
          </cell>
          <cell r="X58">
            <v>-5.0000000000000001E-3</v>
          </cell>
          <cell r="Y58">
            <v>-8.2500000000000004E-2</v>
          </cell>
          <cell r="Z58">
            <v>-8.7499999999999994E-2</v>
          </cell>
          <cell r="AA58">
            <v>-0.114</v>
          </cell>
          <cell r="AB58">
            <v>-9.5000000000000001E-2</v>
          </cell>
          <cell r="AC58">
            <v>-6.5500000000000003E-2</v>
          </cell>
          <cell r="AD58">
            <v>-8.8000000000000009E-2</v>
          </cell>
          <cell r="AE58">
            <v>1.4999999999999999E-2</v>
          </cell>
          <cell r="AF58">
            <v>3.9E-2</v>
          </cell>
          <cell r="AG58">
            <v>-7.0000000000000007E-2</v>
          </cell>
          <cell r="AH58">
            <v>0</v>
          </cell>
          <cell r="AI58">
            <v>-0.09</v>
          </cell>
          <cell r="AJ58">
            <v>2.5000000000000001E-3</v>
          </cell>
          <cell r="AK58">
            <v>-0.12</v>
          </cell>
          <cell r="AL58">
            <v>0</v>
          </cell>
        </row>
        <row r="59">
          <cell r="C59">
            <v>38231</v>
          </cell>
          <cell r="D59">
            <v>5.5873559863927315E-2</v>
          </cell>
          <cell r="E59">
            <v>4.3530000000000006</v>
          </cell>
          <cell r="F59">
            <v>0.28249999999999997</v>
          </cell>
          <cell r="G59">
            <v>0.55000000000000004</v>
          </cell>
          <cell r="H59">
            <v>0.65</v>
          </cell>
          <cell r="I59">
            <v>-0.12</v>
          </cell>
          <cell r="J59">
            <v>-5.7500000000000002E-2</v>
          </cell>
          <cell r="K59">
            <v>-2.2499999999999999E-2</v>
          </cell>
          <cell r="L59">
            <v>0.1</v>
          </cell>
          <cell r="M59">
            <v>0.01</v>
          </cell>
          <cell r="N59">
            <v>-0.14400000000000002</v>
          </cell>
          <cell r="O59">
            <v>0.16500000000000001</v>
          </cell>
          <cell r="P59">
            <v>0.16500000000000001</v>
          </cell>
          <cell r="Q59">
            <v>-0.14000000000000001</v>
          </cell>
          <cell r="R59">
            <v>-5.7500000000000002E-2</v>
          </cell>
          <cell r="S59">
            <v>0.03</v>
          </cell>
          <cell r="T59">
            <v>-0.06</v>
          </cell>
          <cell r="U59">
            <v>-0.09</v>
          </cell>
          <cell r="V59">
            <v>-0.12</v>
          </cell>
          <cell r="W59">
            <v>-0.1075</v>
          </cell>
          <cell r="X59">
            <v>-5.0000000000000001E-3</v>
          </cell>
          <cell r="Y59">
            <v>-8.2500000000000004E-2</v>
          </cell>
          <cell r="Z59">
            <v>-9.5000000000000001E-2</v>
          </cell>
          <cell r="AA59">
            <v>-0.12400000000000001</v>
          </cell>
          <cell r="AB59">
            <v>-0.105</v>
          </cell>
          <cell r="AC59">
            <v>-6.5500000000000003E-2</v>
          </cell>
          <cell r="AD59">
            <v>-8.8000000000000009E-2</v>
          </cell>
          <cell r="AE59">
            <v>1.4999999999999999E-2</v>
          </cell>
          <cell r="AF59">
            <v>3.9E-2</v>
          </cell>
          <cell r="AG59">
            <v>-7.0000000000000007E-2</v>
          </cell>
          <cell r="AH59">
            <v>0</v>
          </cell>
          <cell r="AI59">
            <v>-0.09</v>
          </cell>
          <cell r="AJ59">
            <v>-2.5000000000000001E-3</v>
          </cell>
          <cell r="AK59">
            <v>-0.12</v>
          </cell>
          <cell r="AL59">
            <v>0</v>
          </cell>
        </row>
        <row r="60">
          <cell r="C60">
            <v>38261</v>
          </cell>
          <cell r="D60">
            <v>5.5980093447062916E-2</v>
          </cell>
          <cell r="E60">
            <v>4.3630000000000004</v>
          </cell>
          <cell r="F60">
            <v>0.28249999999999997</v>
          </cell>
          <cell r="G60">
            <v>0.6</v>
          </cell>
          <cell r="H60">
            <v>0.7</v>
          </cell>
          <cell r="I60">
            <v>-0.12</v>
          </cell>
          <cell r="J60">
            <v>-5.7500000000000002E-2</v>
          </cell>
          <cell r="K60">
            <v>-2.2499999999999999E-2</v>
          </cell>
          <cell r="L60">
            <v>0.1</v>
          </cell>
          <cell r="M60">
            <v>0</v>
          </cell>
          <cell r="N60">
            <v>-0.16649999999999998</v>
          </cell>
          <cell r="O60">
            <v>0.16500000000000001</v>
          </cell>
          <cell r="P60">
            <v>0.16500000000000001</v>
          </cell>
          <cell r="Q60">
            <v>-0.14000000000000001</v>
          </cell>
          <cell r="R60">
            <v>-5.7500000000000002E-2</v>
          </cell>
          <cell r="S60">
            <v>0.03</v>
          </cell>
          <cell r="T60">
            <v>-0.06</v>
          </cell>
          <cell r="U60">
            <v>-0.09</v>
          </cell>
          <cell r="V60">
            <v>-0.12</v>
          </cell>
          <cell r="W60">
            <v>-0.12</v>
          </cell>
          <cell r="X60">
            <v>-5.0000000000000001E-3</v>
          </cell>
          <cell r="Y60">
            <v>-8.2500000000000004E-2</v>
          </cell>
          <cell r="Z60">
            <v>-0.115</v>
          </cell>
          <cell r="AA60">
            <v>-0.13650000000000001</v>
          </cell>
          <cell r="AB60">
            <v>-0.11749999999999999</v>
          </cell>
          <cell r="AC60">
            <v>-6.5500000000000003E-2</v>
          </cell>
          <cell r="AD60">
            <v>-8.8000000000000009E-2</v>
          </cell>
          <cell r="AE60">
            <v>1.4999999999999999E-2</v>
          </cell>
          <cell r="AF60">
            <v>3.9E-2</v>
          </cell>
          <cell r="AG60">
            <v>-7.0000000000000007E-2</v>
          </cell>
          <cell r="AH60">
            <v>0</v>
          </cell>
          <cell r="AI60">
            <v>-0.09</v>
          </cell>
          <cell r="AJ60">
            <v>2.5000000000000001E-3</v>
          </cell>
          <cell r="AK60">
            <v>-0.12</v>
          </cell>
          <cell r="AL60">
            <v>0</v>
          </cell>
        </row>
        <row r="61">
          <cell r="C61">
            <v>38292</v>
          </cell>
          <cell r="D61">
            <v>5.6088163121439813E-2</v>
          </cell>
          <cell r="E61">
            <v>4.5</v>
          </cell>
          <cell r="F61">
            <v>0.28249999999999997</v>
          </cell>
          <cell r="G61">
            <v>0.8</v>
          </cell>
          <cell r="H61">
            <v>0.9</v>
          </cell>
          <cell r="I61">
            <v>-0.13</v>
          </cell>
          <cell r="J61">
            <v>-5.2499999999999998E-2</v>
          </cell>
          <cell r="K61">
            <v>-3.0500000000000003E-2</v>
          </cell>
          <cell r="L61">
            <v>0.1</v>
          </cell>
          <cell r="M61">
            <v>-0.01</v>
          </cell>
          <cell r="N61">
            <v>-0.14899999999999999</v>
          </cell>
          <cell r="O61">
            <v>0.185</v>
          </cell>
          <cell r="P61">
            <v>0.185</v>
          </cell>
          <cell r="Q61">
            <v>-0.15</v>
          </cell>
          <cell r="R61">
            <v>-5.2499999999999998E-2</v>
          </cell>
          <cell r="S61">
            <v>0.03</v>
          </cell>
          <cell r="T61">
            <v>2.5000000000000001E-2</v>
          </cell>
          <cell r="U61">
            <v>-0.1</v>
          </cell>
          <cell r="V61">
            <v>-0.13</v>
          </cell>
          <cell r="W61">
            <v>-0.125</v>
          </cell>
          <cell r="X61">
            <v>-6.0000000000000001E-3</v>
          </cell>
          <cell r="Y61">
            <v>-7.4999999999999997E-2</v>
          </cell>
          <cell r="Z61">
            <v>-0.11749999999999999</v>
          </cell>
          <cell r="AA61">
            <v>-0.13900000000000001</v>
          </cell>
          <cell r="AB61">
            <v>-0.125</v>
          </cell>
          <cell r="AC61">
            <v>-6.5500000000000003E-2</v>
          </cell>
          <cell r="AD61">
            <v>-8.8000000000000009E-2</v>
          </cell>
          <cell r="AE61">
            <v>0.02</v>
          </cell>
          <cell r="AF61">
            <v>5.6000000000000008E-2</v>
          </cell>
          <cell r="AG61">
            <v>-5.5E-2</v>
          </cell>
          <cell r="AH61">
            <v>0</v>
          </cell>
          <cell r="AI61">
            <v>-0.1</v>
          </cell>
          <cell r="AJ61">
            <v>-5.0000000000000001E-3</v>
          </cell>
          <cell r="AK61">
            <v>-0.13</v>
          </cell>
          <cell r="AL61">
            <v>0.01</v>
          </cell>
        </row>
        <row r="62">
          <cell r="C62">
            <v>38322</v>
          </cell>
          <cell r="D62">
            <v>5.6192746680990613E-2</v>
          </cell>
          <cell r="E62">
            <v>4.6349999999999998</v>
          </cell>
          <cell r="F62">
            <v>0.28249999999999997</v>
          </cell>
          <cell r="G62">
            <v>1</v>
          </cell>
          <cell r="H62">
            <v>1.1000000000000001</v>
          </cell>
          <cell r="I62">
            <v>-0.13250000000000001</v>
          </cell>
          <cell r="J62">
            <v>-5.2499999999999998E-2</v>
          </cell>
          <cell r="K62">
            <v>-3.0500000000000003E-2</v>
          </cell>
          <cell r="L62">
            <v>0.1</v>
          </cell>
          <cell r="M62">
            <v>-3.2500000000000001E-2</v>
          </cell>
          <cell r="N62">
            <v>-0.15</v>
          </cell>
          <cell r="O62">
            <v>0.2</v>
          </cell>
          <cell r="P62">
            <v>0.2</v>
          </cell>
          <cell r="Q62">
            <v>-0.1525</v>
          </cell>
          <cell r="R62">
            <v>-5.2499999999999998E-2</v>
          </cell>
          <cell r="S62">
            <v>0.03</v>
          </cell>
          <cell r="T62">
            <v>4.4999999999999998E-2</v>
          </cell>
          <cell r="U62">
            <v>-0.10249999999999999</v>
          </cell>
          <cell r="V62">
            <v>-0.13250000000000001</v>
          </cell>
          <cell r="W62">
            <v>-0.14749999999999999</v>
          </cell>
          <cell r="X62">
            <v>-6.0000000000000001E-3</v>
          </cell>
          <cell r="Y62">
            <v>-7.4999999999999997E-2</v>
          </cell>
          <cell r="Z62">
            <v>-0.14000000000000001</v>
          </cell>
          <cell r="AA62">
            <v>-0.16399999999999998</v>
          </cell>
          <cell r="AB62">
            <v>-0.14749999999999999</v>
          </cell>
          <cell r="AC62">
            <v>-6.5500000000000003E-2</v>
          </cell>
          <cell r="AD62">
            <v>-8.8000000000000009E-2</v>
          </cell>
          <cell r="AE62">
            <v>0.02</v>
          </cell>
          <cell r="AF62">
            <v>5.6000000000000008E-2</v>
          </cell>
          <cell r="AG62">
            <v>-5.5E-2</v>
          </cell>
          <cell r="AH62">
            <v>0</v>
          </cell>
          <cell r="AI62">
            <v>-0.10249999999999999</v>
          </cell>
          <cell r="AJ62">
            <v>5.0000000000000001E-3</v>
          </cell>
          <cell r="AK62">
            <v>-0.13250000000000001</v>
          </cell>
          <cell r="AL62">
            <v>0.01</v>
          </cell>
        </row>
        <row r="63">
          <cell r="C63">
            <v>38353</v>
          </cell>
          <cell r="D63">
            <v>5.6304603779185725E-2</v>
          </cell>
          <cell r="E63">
            <v>4.66</v>
          </cell>
          <cell r="F63">
            <v>0.28499999999999998</v>
          </cell>
          <cell r="G63">
            <v>1</v>
          </cell>
          <cell r="H63">
            <v>1.1000000000000001</v>
          </cell>
          <cell r="I63">
            <v>-0.13500000000000001</v>
          </cell>
          <cell r="J63">
            <v>-5.2499999999999998E-2</v>
          </cell>
          <cell r="K63">
            <v>-2.5000000000000001E-2</v>
          </cell>
          <cell r="L63">
            <v>0.1</v>
          </cell>
          <cell r="M63">
            <v>-3.5000000000000003E-2</v>
          </cell>
          <cell r="N63">
            <v>-0.16899999999999998</v>
          </cell>
          <cell r="O63">
            <v>0.21</v>
          </cell>
          <cell r="P63">
            <v>0.21</v>
          </cell>
          <cell r="Q63">
            <v>-0.155</v>
          </cell>
          <cell r="R63">
            <v>-5.2499999999999998E-2</v>
          </cell>
          <cell r="S63">
            <v>0.03</v>
          </cell>
          <cell r="T63">
            <v>5.7500000000000002E-2</v>
          </cell>
          <cell r="U63">
            <v>-0.105</v>
          </cell>
          <cell r="V63">
            <v>-0.13500000000000001</v>
          </cell>
          <cell r="W63">
            <v>-0.1525</v>
          </cell>
          <cell r="X63">
            <v>-0.01</v>
          </cell>
          <cell r="Y63">
            <v>-7.4999999999999997E-2</v>
          </cell>
          <cell r="Z63">
            <v>-0.14800000000000002</v>
          </cell>
          <cell r="AA63">
            <v>-0.14200000000000002</v>
          </cell>
          <cell r="AB63">
            <v>-0.1525</v>
          </cell>
          <cell r="AC63">
            <v>-6.3500000000000001E-2</v>
          </cell>
          <cell r="AD63">
            <v>-8.5999999999999993E-2</v>
          </cell>
          <cell r="AE63">
            <v>0.02</v>
          </cell>
          <cell r="AF63">
            <v>5.6000000000000008E-2</v>
          </cell>
          <cell r="AG63">
            <v>-5.5E-2</v>
          </cell>
          <cell r="AH63">
            <v>0</v>
          </cell>
          <cell r="AI63">
            <v>-0.105</v>
          </cell>
          <cell r="AJ63">
            <v>2.5000000000000001E-3</v>
          </cell>
          <cell r="AK63">
            <v>-0.13500000000000001</v>
          </cell>
          <cell r="AL63">
            <v>0.01</v>
          </cell>
        </row>
        <row r="64">
          <cell r="C64">
            <v>38384</v>
          </cell>
          <cell r="D64">
            <v>5.6419579930274008E-2</v>
          </cell>
          <cell r="E64">
            <v>4.54</v>
          </cell>
          <cell r="F64">
            <v>0.28249999999999997</v>
          </cell>
          <cell r="G64">
            <v>1</v>
          </cell>
          <cell r="H64">
            <v>1.1000000000000001</v>
          </cell>
          <cell r="I64">
            <v>-0.1275</v>
          </cell>
          <cell r="J64">
            <v>-5.2499999999999998E-2</v>
          </cell>
          <cell r="K64">
            <v>-2.5000000000000001E-2</v>
          </cell>
          <cell r="L64">
            <v>0.1</v>
          </cell>
          <cell r="M64">
            <v>-1.7500000000000002E-2</v>
          </cell>
          <cell r="N64">
            <v>-0.18900000000000003</v>
          </cell>
          <cell r="O64">
            <v>0.2</v>
          </cell>
          <cell r="P64">
            <v>0.2</v>
          </cell>
          <cell r="Q64">
            <v>-0.14749999999999999</v>
          </cell>
          <cell r="R64">
            <v>-5.2499999999999998E-2</v>
          </cell>
          <cell r="S64">
            <v>0.03</v>
          </cell>
          <cell r="T64">
            <v>6.25E-2</v>
          </cell>
          <cell r="U64">
            <v>-9.7500000000000003E-2</v>
          </cell>
          <cell r="V64">
            <v>-0.1275</v>
          </cell>
          <cell r="W64">
            <v>-0.13750000000000001</v>
          </cell>
          <cell r="X64">
            <v>-0.01</v>
          </cell>
          <cell r="Y64">
            <v>-7.4999999999999997E-2</v>
          </cell>
          <cell r="Z64">
            <v>-0.1305</v>
          </cell>
          <cell r="AA64">
            <v>-0.26500000000000001</v>
          </cell>
          <cell r="AB64">
            <v>-0.13750000000000001</v>
          </cell>
          <cell r="AC64">
            <v>-6.3500000000000001E-2</v>
          </cell>
          <cell r="AD64">
            <v>-8.5999999999999993E-2</v>
          </cell>
          <cell r="AE64">
            <v>0.02</v>
          </cell>
          <cell r="AF64">
            <v>5.6000000000000008E-2</v>
          </cell>
          <cell r="AG64">
            <v>-5.5E-2</v>
          </cell>
          <cell r="AH64">
            <v>0</v>
          </cell>
          <cell r="AI64">
            <v>-9.7500000000000003E-2</v>
          </cell>
          <cell r="AJ64">
            <v>5.0000000000000001E-3</v>
          </cell>
          <cell r="AK64">
            <v>-0.1275</v>
          </cell>
          <cell r="AL64">
            <v>0.01</v>
          </cell>
        </row>
        <row r="65">
          <cell r="C65">
            <v>38412</v>
          </cell>
          <cell r="D65">
            <v>5.6523429360845395E-2</v>
          </cell>
          <cell r="E65">
            <v>4.46</v>
          </cell>
          <cell r="F65">
            <v>0.27500000000000002</v>
          </cell>
          <cell r="G65">
            <v>0.75</v>
          </cell>
          <cell r="H65">
            <v>0.85</v>
          </cell>
          <cell r="I65">
            <v>-0.125</v>
          </cell>
          <cell r="J65">
            <v>-5.2499999999999998E-2</v>
          </cell>
          <cell r="K65">
            <v>-2.5000000000000001E-2</v>
          </cell>
          <cell r="L65">
            <v>0.1</v>
          </cell>
          <cell r="M65">
            <v>-5.0000000000000001E-3</v>
          </cell>
          <cell r="N65">
            <v>-0.16899999999999998</v>
          </cell>
          <cell r="O65">
            <v>0.19500000000000001</v>
          </cell>
          <cell r="P65">
            <v>0.19500000000000001</v>
          </cell>
          <cell r="Q65">
            <v>-0.14499999999999999</v>
          </cell>
          <cell r="R65">
            <v>-5.2499999999999998E-2</v>
          </cell>
          <cell r="S65">
            <v>0.03</v>
          </cell>
          <cell r="T65">
            <v>0.06</v>
          </cell>
          <cell r="U65">
            <v>-9.5000000000000001E-2</v>
          </cell>
          <cell r="V65">
            <v>-0.125</v>
          </cell>
          <cell r="W65">
            <v>-0.1275</v>
          </cell>
          <cell r="X65">
            <v>-0.01</v>
          </cell>
          <cell r="Y65">
            <v>-7.4999999999999997E-2</v>
          </cell>
          <cell r="Z65">
            <v>-0.12050000000000001</v>
          </cell>
          <cell r="AA65">
            <v>-0.26200000000000001</v>
          </cell>
          <cell r="AB65">
            <v>-0.1275</v>
          </cell>
          <cell r="AC65">
            <v>-6.3500000000000001E-2</v>
          </cell>
          <cell r="AD65">
            <v>-8.5999999999999993E-2</v>
          </cell>
          <cell r="AE65">
            <v>0.02</v>
          </cell>
          <cell r="AF65">
            <v>5.6000000000000008E-2</v>
          </cell>
          <cell r="AG65">
            <v>-5.5E-2</v>
          </cell>
          <cell r="AH65">
            <v>0</v>
          </cell>
          <cell r="AI65">
            <v>-9.5000000000000001E-2</v>
          </cell>
          <cell r="AJ65">
            <v>2.5000000000000001E-3</v>
          </cell>
          <cell r="AK65">
            <v>-0.125</v>
          </cell>
          <cell r="AL65">
            <v>0.01</v>
          </cell>
        </row>
        <row r="66">
          <cell r="C66">
            <v>38443</v>
          </cell>
          <cell r="D66">
            <v>5.662827690283341E-2</v>
          </cell>
          <cell r="E66">
            <v>4.37</v>
          </cell>
          <cell r="F66">
            <v>0.26250000000000001</v>
          </cell>
          <cell r="G66">
            <v>0.4</v>
          </cell>
          <cell r="H66">
            <v>0.55000000000000004</v>
          </cell>
          <cell r="I66">
            <v>-0.13</v>
          </cell>
          <cell r="J66">
            <v>-5.5E-2</v>
          </cell>
          <cell r="K66">
            <v>-2.2499999999999999E-2</v>
          </cell>
          <cell r="L66">
            <v>0.1</v>
          </cell>
          <cell r="M66">
            <v>1.4999999999999999E-2</v>
          </cell>
          <cell r="N66">
            <v>-0.14400000000000002</v>
          </cell>
          <cell r="O66">
            <v>0.16</v>
          </cell>
          <cell r="P66">
            <v>0.16</v>
          </cell>
          <cell r="Q66">
            <v>-0.15</v>
          </cell>
          <cell r="R66">
            <v>-5.5E-2</v>
          </cell>
          <cell r="S66">
            <v>0.03</v>
          </cell>
          <cell r="T66">
            <v>-7.0000000000000007E-2</v>
          </cell>
          <cell r="U66">
            <v>-0.1</v>
          </cell>
          <cell r="V66">
            <v>-0.13</v>
          </cell>
          <cell r="W66">
            <v>-0.128</v>
          </cell>
          <cell r="X66">
            <v>-5.0000000000000001E-3</v>
          </cell>
          <cell r="Y66">
            <v>-8.2500000000000004E-2</v>
          </cell>
          <cell r="Z66">
            <v>-0.14550000000000002</v>
          </cell>
          <cell r="AA66">
            <v>-0.14200000000000002</v>
          </cell>
          <cell r="AB66">
            <v>-0.128</v>
          </cell>
          <cell r="AC66">
            <v>-6.3500000000000001E-2</v>
          </cell>
          <cell r="AD66">
            <v>-8.5999999999999993E-2</v>
          </cell>
          <cell r="AE66">
            <v>1.4999999999999999E-2</v>
          </cell>
          <cell r="AF66">
            <v>4.0999999999999995E-2</v>
          </cell>
          <cell r="AG66">
            <v>-5.7500000000000002E-2</v>
          </cell>
          <cell r="AH66">
            <v>0</v>
          </cell>
          <cell r="AI66">
            <v>-0.1</v>
          </cell>
          <cell r="AJ66">
            <v>0.01</v>
          </cell>
          <cell r="AK66">
            <v>-0.13</v>
          </cell>
          <cell r="AL66">
            <v>0</v>
          </cell>
        </row>
        <row r="67">
          <cell r="C67">
            <v>38473</v>
          </cell>
          <cell r="D67">
            <v>5.6721670126323315E-2</v>
          </cell>
          <cell r="E67">
            <v>4.3499999999999996</v>
          </cell>
          <cell r="F67">
            <v>0.255</v>
          </cell>
          <cell r="G67">
            <v>0.45</v>
          </cell>
          <cell r="H67">
            <v>0.5</v>
          </cell>
          <cell r="I67">
            <v>-0.13</v>
          </cell>
          <cell r="J67">
            <v>-5.5E-2</v>
          </cell>
          <cell r="K67">
            <v>-2.2499999999999999E-2</v>
          </cell>
          <cell r="L67">
            <v>0.1</v>
          </cell>
          <cell r="M67">
            <v>1.4999999999999999E-2</v>
          </cell>
          <cell r="N67">
            <v>-0.17400000000000002</v>
          </cell>
          <cell r="O67">
            <v>0.16</v>
          </cell>
          <cell r="P67">
            <v>0.16</v>
          </cell>
          <cell r="Q67">
            <v>-0.15</v>
          </cell>
          <cell r="R67">
            <v>-5.5E-2</v>
          </cell>
          <cell r="S67">
            <v>0.03</v>
          </cell>
          <cell r="T67">
            <v>-7.0000000000000007E-2</v>
          </cell>
          <cell r="U67">
            <v>-0.1</v>
          </cell>
          <cell r="V67">
            <v>-0.13</v>
          </cell>
          <cell r="W67">
            <v>-0.11550000000000001</v>
          </cell>
          <cell r="X67">
            <v>-5.0000000000000001E-3</v>
          </cell>
          <cell r="Y67">
            <v>-8.2500000000000004E-2</v>
          </cell>
          <cell r="Z67">
            <v>-0.10300000000000001</v>
          </cell>
          <cell r="AA67">
            <v>-0.13200000000000001</v>
          </cell>
          <cell r="AB67">
            <v>-0.113</v>
          </cell>
          <cell r="AC67">
            <v>-6.3500000000000001E-2</v>
          </cell>
          <cell r="AD67">
            <v>-8.5999999999999993E-2</v>
          </cell>
          <cell r="AE67">
            <v>1.4999999999999999E-2</v>
          </cell>
          <cell r="AF67">
            <v>4.0999999999999995E-2</v>
          </cell>
          <cell r="AG67">
            <v>-5.7500000000000002E-2</v>
          </cell>
          <cell r="AH67">
            <v>0</v>
          </cell>
          <cell r="AI67">
            <v>-0.1</v>
          </cell>
          <cell r="AJ67">
            <v>7.4999999999999997E-3</v>
          </cell>
          <cell r="AK67">
            <v>-0.13</v>
          </cell>
          <cell r="AL67">
            <v>0</v>
          </cell>
        </row>
        <row r="68">
          <cell r="C68">
            <v>38504</v>
          </cell>
          <cell r="D68">
            <v>5.6818176460312814E-2</v>
          </cell>
          <cell r="E68">
            <v>4.3780000000000001</v>
          </cell>
          <cell r="F68">
            <v>0.25</v>
          </cell>
          <cell r="G68">
            <v>0.45</v>
          </cell>
          <cell r="H68">
            <v>0.6</v>
          </cell>
          <cell r="I68">
            <v>-0.13</v>
          </cell>
          <cell r="J68">
            <v>-5.5E-2</v>
          </cell>
          <cell r="K68">
            <v>-2.2499999999999999E-2</v>
          </cell>
          <cell r="L68">
            <v>0.1</v>
          </cell>
          <cell r="M68">
            <v>0.02</v>
          </cell>
          <cell r="N68">
            <v>-0.17</v>
          </cell>
          <cell r="O68">
            <v>0.16</v>
          </cell>
          <cell r="P68">
            <v>0.16</v>
          </cell>
          <cell r="Q68">
            <v>-0.15</v>
          </cell>
          <cell r="R68">
            <v>-5.5E-2</v>
          </cell>
          <cell r="S68">
            <v>0.03</v>
          </cell>
          <cell r="T68">
            <v>-7.0000000000000007E-2</v>
          </cell>
          <cell r="U68">
            <v>-0.1</v>
          </cell>
          <cell r="V68">
            <v>-0.13</v>
          </cell>
          <cell r="W68">
            <v>-0.11050000000000001</v>
          </cell>
          <cell r="X68">
            <v>-5.0000000000000001E-3</v>
          </cell>
          <cell r="Y68">
            <v>-8.2500000000000004E-2</v>
          </cell>
          <cell r="Z68">
            <v>-9.8000000000000004E-2</v>
          </cell>
          <cell r="AA68">
            <v>-0.127</v>
          </cell>
          <cell r="AB68">
            <v>-0.10800000000000001</v>
          </cell>
          <cell r="AC68">
            <v>-6.3500000000000001E-2</v>
          </cell>
          <cell r="AD68">
            <v>-8.5999999999999993E-2</v>
          </cell>
          <cell r="AE68">
            <v>1.4999999999999999E-2</v>
          </cell>
          <cell r="AF68">
            <v>4.0999999999999995E-2</v>
          </cell>
          <cell r="AG68">
            <v>-5.7500000000000002E-2</v>
          </cell>
          <cell r="AH68">
            <v>0</v>
          </cell>
          <cell r="AI68">
            <v>-0.1</v>
          </cell>
          <cell r="AJ68">
            <v>5.0000000000000001E-3</v>
          </cell>
          <cell r="AK68">
            <v>-0.13</v>
          </cell>
          <cell r="AL68">
            <v>0</v>
          </cell>
        </row>
        <row r="69">
          <cell r="C69">
            <v>38534</v>
          </cell>
          <cell r="D69">
            <v>5.6911569689704698E-2</v>
          </cell>
          <cell r="E69">
            <v>4.4050000000000002</v>
          </cell>
          <cell r="F69">
            <v>0.25</v>
          </cell>
          <cell r="G69">
            <v>0.5</v>
          </cell>
          <cell r="H69">
            <v>0.6</v>
          </cell>
          <cell r="I69">
            <v>-0.13</v>
          </cell>
          <cell r="J69">
            <v>-5.5E-2</v>
          </cell>
          <cell r="K69">
            <v>-2.2499999999999999E-2</v>
          </cell>
          <cell r="L69">
            <v>0.1</v>
          </cell>
          <cell r="M69">
            <v>2.2499999999999999E-2</v>
          </cell>
          <cell r="N69">
            <v>-0.12300000000000001</v>
          </cell>
          <cell r="O69">
            <v>0.16</v>
          </cell>
          <cell r="P69">
            <v>0.16</v>
          </cell>
          <cell r="Q69">
            <v>-0.15</v>
          </cell>
          <cell r="R69">
            <v>-5.5E-2</v>
          </cell>
          <cell r="S69">
            <v>0.03</v>
          </cell>
          <cell r="T69">
            <v>-7.0000000000000007E-2</v>
          </cell>
          <cell r="U69">
            <v>-0.1</v>
          </cell>
          <cell r="V69">
            <v>-0.13</v>
          </cell>
          <cell r="W69">
            <v>-0.10050000000000001</v>
          </cell>
          <cell r="X69">
            <v>-5.0000000000000001E-3</v>
          </cell>
          <cell r="Y69">
            <v>-8.2500000000000004E-2</v>
          </cell>
          <cell r="Z69">
            <v>-8.8000000000000009E-2</v>
          </cell>
          <cell r="AA69">
            <v>-0.11700000000000001</v>
          </cell>
          <cell r="AB69">
            <v>-9.8000000000000004E-2</v>
          </cell>
          <cell r="AC69">
            <v>-6.3500000000000001E-2</v>
          </cell>
          <cell r="AD69">
            <v>-8.5999999999999993E-2</v>
          </cell>
          <cell r="AE69">
            <v>1.4999999999999999E-2</v>
          </cell>
          <cell r="AF69">
            <v>4.0999999999999995E-2</v>
          </cell>
          <cell r="AG69">
            <v>-5.7500000000000002E-2</v>
          </cell>
          <cell r="AH69">
            <v>0</v>
          </cell>
          <cell r="AI69">
            <v>-0.1</v>
          </cell>
          <cell r="AJ69">
            <v>2.5000000000000001E-3</v>
          </cell>
          <cell r="AK69">
            <v>-0.13</v>
          </cell>
          <cell r="AL69">
            <v>0</v>
          </cell>
        </row>
        <row r="70">
          <cell r="C70">
            <v>38565</v>
          </cell>
          <cell r="D70">
            <v>5.7008076029792909E-2</v>
          </cell>
          <cell r="E70">
            <v>4.4279999999999999</v>
          </cell>
          <cell r="F70">
            <v>0.25</v>
          </cell>
          <cell r="G70">
            <v>0.55000000000000004</v>
          </cell>
          <cell r="H70">
            <v>0.7</v>
          </cell>
          <cell r="I70">
            <v>-0.13</v>
          </cell>
          <cell r="J70">
            <v>-5.5E-2</v>
          </cell>
          <cell r="K70">
            <v>-2.2499999999999999E-2</v>
          </cell>
          <cell r="L70">
            <v>0.1</v>
          </cell>
          <cell r="M70">
            <v>2.5000000000000001E-2</v>
          </cell>
          <cell r="N70">
            <v>-0.114</v>
          </cell>
          <cell r="O70">
            <v>0.16</v>
          </cell>
          <cell r="P70">
            <v>0.16</v>
          </cell>
          <cell r="Q70">
            <v>-0.15</v>
          </cell>
          <cell r="R70">
            <v>-5.5E-2</v>
          </cell>
          <cell r="S70">
            <v>0.03</v>
          </cell>
          <cell r="T70">
            <v>-7.0000000000000007E-2</v>
          </cell>
          <cell r="U70">
            <v>-0.1</v>
          </cell>
          <cell r="V70">
            <v>-0.13</v>
          </cell>
          <cell r="W70">
            <v>-9.5500000000000015E-2</v>
          </cell>
          <cell r="X70">
            <v>-5.0000000000000001E-3</v>
          </cell>
          <cell r="Y70">
            <v>-8.2500000000000004E-2</v>
          </cell>
          <cell r="Z70">
            <v>-8.5500000000000007E-2</v>
          </cell>
          <cell r="AA70">
            <v>-0.11200000000000002</v>
          </cell>
          <cell r="AB70">
            <v>-9.3000000000000013E-2</v>
          </cell>
          <cell r="AC70">
            <v>-6.3500000000000001E-2</v>
          </cell>
          <cell r="AD70">
            <v>-8.5999999999999993E-2</v>
          </cell>
          <cell r="AE70">
            <v>1.4999999999999999E-2</v>
          </cell>
          <cell r="AF70">
            <v>4.0999999999999995E-2</v>
          </cell>
          <cell r="AG70">
            <v>-5.7500000000000002E-2</v>
          </cell>
          <cell r="AH70">
            <v>0</v>
          </cell>
          <cell r="AI70">
            <v>-0.1</v>
          </cell>
          <cell r="AJ70">
            <v>2.5000000000000001E-3</v>
          </cell>
          <cell r="AK70">
            <v>-0.13</v>
          </cell>
          <cell r="AL70">
            <v>0</v>
          </cell>
        </row>
        <row r="71">
          <cell r="C71">
            <v>38596</v>
          </cell>
          <cell r="D71">
            <v>5.7104582372979912E-2</v>
          </cell>
          <cell r="E71">
            <v>4.4180000000000001</v>
          </cell>
          <cell r="F71">
            <v>0.25</v>
          </cell>
          <cell r="G71">
            <v>0.55000000000000004</v>
          </cell>
          <cell r="H71">
            <v>0.65</v>
          </cell>
          <cell r="I71">
            <v>-0.13</v>
          </cell>
          <cell r="J71">
            <v>-5.5E-2</v>
          </cell>
          <cell r="K71">
            <v>-2.2499999999999999E-2</v>
          </cell>
          <cell r="L71">
            <v>0.1</v>
          </cell>
          <cell r="M71">
            <v>1.7500000000000002E-2</v>
          </cell>
          <cell r="N71">
            <v>-0.14200000000000002</v>
          </cell>
          <cell r="O71">
            <v>0.16</v>
          </cell>
          <cell r="P71">
            <v>0.16</v>
          </cell>
          <cell r="Q71">
            <v>-0.15</v>
          </cell>
          <cell r="R71">
            <v>-5.5E-2</v>
          </cell>
          <cell r="S71">
            <v>0.03</v>
          </cell>
          <cell r="T71">
            <v>-7.0000000000000007E-2</v>
          </cell>
          <cell r="U71">
            <v>-0.1</v>
          </cell>
          <cell r="V71">
            <v>-0.13</v>
          </cell>
          <cell r="W71">
            <v>-0.10550000000000001</v>
          </cell>
          <cell r="X71">
            <v>-5.0000000000000001E-3</v>
          </cell>
          <cell r="Y71">
            <v>-8.2500000000000004E-2</v>
          </cell>
          <cell r="Z71">
            <v>-9.3000000000000013E-2</v>
          </cell>
          <cell r="AA71">
            <v>-0.12200000000000001</v>
          </cell>
          <cell r="AB71">
            <v>-0.10300000000000001</v>
          </cell>
          <cell r="AC71">
            <v>-6.3500000000000001E-2</v>
          </cell>
          <cell r="AD71">
            <v>-8.5999999999999993E-2</v>
          </cell>
          <cell r="AE71">
            <v>1.4999999999999999E-2</v>
          </cell>
          <cell r="AF71">
            <v>4.0999999999999995E-2</v>
          </cell>
          <cell r="AG71">
            <v>-5.7500000000000002E-2</v>
          </cell>
          <cell r="AH71">
            <v>0</v>
          </cell>
          <cell r="AI71">
            <v>-0.1</v>
          </cell>
          <cell r="AJ71">
            <v>-2.5000000000000001E-3</v>
          </cell>
          <cell r="AK71">
            <v>-0.13</v>
          </cell>
          <cell r="AL71">
            <v>0</v>
          </cell>
        </row>
        <row r="72">
          <cell r="C72">
            <v>38626</v>
          </cell>
          <cell r="D72">
            <v>5.7197975611272212E-2</v>
          </cell>
          <cell r="E72">
            <v>4.4279999999999999</v>
          </cell>
          <cell r="F72">
            <v>0.25</v>
          </cell>
          <cell r="G72">
            <v>0.6</v>
          </cell>
          <cell r="H72">
            <v>0.7</v>
          </cell>
          <cell r="I72">
            <v>-0.13</v>
          </cell>
          <cell r="J72">
            <v>-5.5E-2</v>
          </cell>
          <cell r="K72">
            <v>-2.2499999999999999E-2</v>
          </cell>
          <cell r="L72">
            <v>0.1</v>
          </cell>
          <cell r="M72">
            <v>7.4999999999999997E-3</v>
          </cell>
          <cell r="N72">
            <v>-0.16450000000000001</v>
          </cell>
          <cell r="O72">
            <v>0.16</v>
          </cell>
          <cell r="P72">
            <v>0.16</v>
          </cell>
          <cell r="Q72">
            <v>-0.15</v>
          </cell>
          <cell r="R72">
            <v>-5.5E-2</v>
          </cell>
          <cell r="S72">
            <v>0.03</v>
          </cell>
          <cell r="T72">
            <v>-7.0000000000000007E-2</v>
          </cell>
          <cell r="U72">
            <v>-0.1</v>
          </cell>
          <cell r="V72">
            <v>-0.13</v>
          </cell>
          <cell r="W72">
            <v>-0.11800000000000001</v>
          </cell>
          <cell r="X72">
            <v>-5.0000000000000001E-3</v>
          </cell>
          <cell r="Y72">
            <v>-8.2500000000000004E-2</v>
          </cell>
          <cell r="Z72">
            <v>-0.113</v>
          </cell>
          <cell r="AA72">
            <v>-0.13450000000000001</v>
          </cell>
          <cell r="AB72">
            <v>-0.11550000000000001</v>
          </cell>
          <cell r="AC72">
            <v>-6.3500000000000001E-2</v>
          </cell>
          <cell r="AD72">
            <v>-8.5999999999999993E-2</v>
          </cell>
          <cell r="AE72">
            <v>1.4999999999999999E-2</v>
          </cell>
          <cell r="AF72">
            <v>4.0999999999999995E-2</v>
          </cell>
          <cell r="AG72">
            <v>-5.7500000000000002E-2</v>
          </cell>
          <cell r="AH72">
            <v>0</v>
          </cell>
          <cell r="AI72">
            <v>-0.1</v>
          </cell>
          <cell r="AJ72">
            <v>2.5000000000000001E-3</v>
          </cell>
          <cell r="AK72">
            <v>-0.13</v>
          </cell>
          <cell r="AL72">
            <v>0</v>
          </cell>
        </row>
        <row r="73">
          <cell r="C73">
            <v>38657</v>
          </cell>
          <cell r="D73">
            <v>5.7294481960557003E-2</v>
          </cell>
          <cell r="E73">
            <v>4.5650000000000004</v>
          </cell>
          <cell r="F73">
            <v>0.25</v>
          </cell>
          <cell r="G73">
            <v>0.8</v>
          </cell>
          <cell r="H73">
            <v>0.9</v>
          </cell>
          <cell r="I73">
            <v>-0.13</v>
          </cell>
          <cell r="J73">
            <v>-0.06</v>
          </cell>
          <cell r="K73">
            <v>-3.0500000000000003E-2</v>
          </cell>
          <cell r="L73">
            <v>0.1</v>
          </cell>
          <cell r="M73">
            <v>-3.2500000000000001E-2</v>
          </cell>
          <cell r="N73">
            <v>-0.14700000000000002</v>
          </cell>
          <cell r="O73">
            <v>0.2</v>
          </cell>
          <cell r="P73">
            <v>0.2</v>
          </cell>
          <cell r="Q73">
            <v>-0.15</v>
          </cell>
          <cell r="R73">
            <v>-0.06</v>
          </cell>
          <cell r="S73">
            <v>0.03</v>
          </cell>
          <cell r="T73">
            <v>2.5000000000000001E-2</v>
          </cell>
          <cell r="U73">
            <v>-0.1</v>
          </cell>
          <cell r="V73">
            <v>-0.13</v>
          </cell>
          <cell r="W73">
            <v>-0.12300000000000001</v>
          </cell>
          <cell r="X73">
            <v>-6.0000000000000001E-3</v>
          </cell>
          <cell r="Y73">
            <v>-7.4999999999999997E-2</v>
          </cell>
          <cell r="Z73">
            <v>-0.11550000000000001</v>
          </cell>
          <cell r="AA73">
            <v>-0.13700000000000001</v>
          </cell>
          <cell r="AB73">
            <v>-0.12300000000000001</v>
          </cell>
          <cell r="AC73">
            <v>-6.3500000000000001E-2</v>
          </cell>
          <cell r="AD73">
            <v>-8.5999999999999993E-2</v>
          </cell>
          <cell r="AE73">
            <v>2.1000000000000001E-2</v>
          </cell>
          <cell r="AF73">
            <v>5.7999999999999996E-2</v>
          </cell>
          <cell r="AG73">
            <v>-6.25E-2</v>
          </cell>
          <cell r="AH73">
            <v>0</v>
          </cell>
          <cell r="AI73">
            <v>-0.1</v>
          </cell>
          <cell r="AJ73">
            <v>-5.0000000000000001E-3</v>
          </cell>
          <cell r="AK73">
            <v>-0.13</v>
          </cell>
          <cell r="AL73">
            <v>0.01</v>
          </cell>
        </row>
        <row r="74">
          <cell r="C74">
            <v>38687</v>
          </cell>
          <cell r="D74">
            <v>5.7387875204749916E-2</v>
          </cell>
          <cell r="E74">
            <v>4.7</v>
          </cell>
          <cell r="F74">
            <v>0.25</v>
          </cell>
          <cell r="G74">
            <v>1</v>
          </cell>
          <cell r="H74">
            <v>1.1000000000000001</v>
          </cell>
          <cell r="I74">
            <v>-0.13250000000000001</v>
          </cell>
          <cell r="J74">
            <v>-0.06</v>
          </cell>
          <cell r="K74">
            <v>-3.0500000000000003E-2</v>
          </cell>
          <cell r="L74">
            <v>0.1</v>
          </cell>
          <cell r="M74">
            <v>-5.5E-2</v>
          </cell>
          <cell r="N74">
            <v>-0.14800000000000002</v>
          </cell>
          <cell r="O74">
            <v>0.22</v>
          </cell>
          <cell r="P74">
            <v>0.22</v>
          </cell>
          <cell r="Q74">
            <v>-0.1525</v>
          </cell>
          <cell r="R74">
            <v>-0.06</v>
          </cell>
          <cell r="S74">
            <v>0.03</v>
          </cell>
          <cell r="T74">
            <v>4.4999999999999998E-2</v>
          </cell>
          <cell r="U74">
            <v>-0.10249999999999999</v>
          </cell>
          <cell r="V74">
            <v>-0.13250000000000001</v>
          </cell>
          <cell r="W74">
            <v>-0.14550000000000002</v>
          </cell>
          <cell r="X74">
            <v>-6.0000000000000001E-3</v>
          </cell>
          <cell r="Y74">
            <v>-7.4999999999999997E-2</v>
          </cell>
          <cell r="Z74">
            <v>-0.13800000000000001</v>
          </cell>
          <cell r="AA74">
            <v>-0.16200000000000001</v>
          </cell>
          <cell r="AB74">
            <v>-0.14550000000000002</v>
          </cell>
          <cell r="AC74">
            <v>-6.3500000000000001E-2</v>
          </cell>
          <cell r="AD74">
            <v>-8.5999999999999993E-2</v>
          </cell>
          <cell r="AE74">
            <v>2.1000000000000001E-2</v>
          </cell>
          <cell r="AF74">
            <v>5.7999999999999996E-2</v>
          </cell>
          <cell r="AG74">
            <v>-6.25E-2</v>
          </cell>
          <cell r="AH74">
            <v>0</v>
          </cell>
          <cell r="AI74">
            <v>-0.10249999999999999</v>
          </cell>
          <cell r="AJ74">
            <v>5.0000000000000001E-3</v>
          </cell>
          <cell r="AK74">
            <v>-0.13250000000000001</v>
          </cell>
          <cell r="AL74">
            <v>0.01</v>
          </cell>
        </row>
        <row r="75">
          <cell r="C75">
            <v>38718</v>
          </cell>
          <cell r="D75">
            <v>5.7484381560131602E-2</v>
          </cell>
          <cell r="E75">
            <v>4.7300000000000004</v>
          </cell>
          <cell r="F75">
            <v>0.25</v>
          </cell>
          <cell r="G75">
            <v>1</v>
          </cell>
          <cell r="H75">
            <v>1.1000000000000001</v>
          </cell>
          <cell r="I75">
            <v>-0.13500000000000001</v>
          </cell>
          <cell r="J75">
            <v>-0.06</v>
          </cell>
          <cell r="K75">
            <v>-2.3000000000000003E-2</v>
          </cell>
          <cell r="L75">
            <v>0.1</v>
          </cell>
          <cell r="M75">
            <v>-5.7500000000000002E-2</v>
          </cell>
          <cell r="N75">
            <v>-0.16700000000000001</v>
          </cell>
          <cell r="O75">
            <v>0.23</v>
          </cell>
          <cell r="P75">
            <v>0.23</v>
          </cell>
          <cell r="Q75">
            <v>-0.155</v>
          </cell>
          <cell r="R75">
            <v>-0.06</v>
          </cell>
          <cell r="S75">
            <v>0.03</v>
          </cell>
          <cell r="T75">
            <v>5.7500000000000002E-2</v>
          </cell>
          <cell r="U75">
            <v>-0.105</v>
          </cell>
          <cell r="V75">
            <v>-0.13500000000000001</v>
          </cell>
          <cell r="W75">
            <v>-0.15050000000000002</v>
          </cell>
          <cell r="X75">
            <v>-0.01</v>
          </cell>
          <cell r="Y75">
            <v>-7.4999999999999997E-2</v>
          </cell>
          <cell r="Z75">
            <v>-0.14599999999999999</v>
          </cell>
          <cell r="AA75">
            <v>-0.14000000000000001</v>
          </cell>
          <cell r="AB75">
            <v>-0.15050000000000002</v>
          </cell>
          <cell r="AC75">
            <v>-6.1500000000000006E-2</v>
          </cell>
          <cell r="AD75">
            <v>-8.4000000000000005E-2</v>
          </cell>
          <cell r="AE75">
            <v>2.1000000000000001E-2</v>
          </cell>
          <cell r="AF75">
            <v>5.7999999999999996E-2</v>
          </cell>
          <cell r="AG75">
            <v>-6.25E-2</v>
          </cell>
          <cell r="AH75">
            <v>0</v>
          </cell>
          <cell r="AI75">
            <v>-0.105</v>
          </cell>
          <cell r="AJ75">
            <v>2.5000000000000001E-3</v>
          </cell>
          <cell r="AK75">
            <v>-0.13500000000000001</v>
          </cell>
          <cell r="AL75">
            <v>0.01</v>
          </cell>
        </row>
        <row r="76">
          <cell r="C76">
            <v>38749</v>
          </cell>
          <cell r="D76">
            <v>5.7580887918611712E-2</v>
          </cell>
          <cell r="E76">
            <v>4.6100000000000003</v>
          </cell>
          <cell r="F76">
            <v>0.25</v>
          </cell>
          <cell r="G76">
            <v>1</v>
          </cell>
          <cell r="H76">
            <v>1.1000000000000001</v>
          </cell>
          <cell r="I76">
            <v>-0.1275</v>
          </cell>
          <cell r="J76">
            <v>-0.06</v>
          </cell>
          <cell r="K76">
            <v>-2.3000000000000003E-2</v>
          </cell>
          <cell r="L76">
            <v>0.1</v>
          </cell>
          <cell r="M76">
            <v>-0.04</v>
          </cell>
          <cell r="N76">
            <v>-0.187</v>
          </cell>
          <cell r="O76">
            <v>0.22</v>
          </cell>
          <cell r="P76">
            <v>0.22</v>
          </cell>
          <cell r="Q76">
            <v>-0.14749999999999999</v>
          </cell>
          <cell r="R76">
            <v>-0.06</v>
          </cell>
          <cell r="S76">
            <v>0.03</v>
          </cell>
          <cell r="T76">
            <v>6.25E-2</v>
          </cell>
          <cell r="U76">
            <v>-9.7500000000000003E-2</v>
          </cell>
          <cell r="V76">
            <v>-0.1275</v>
          </cell>
          <cell r="W76">
            <v>-0.13550000000000001</v>
          </cell>
          <cell r="X76">
            <v>-0.01</v>
          </cell>
          <cell r="Y76">
            <v>-7.4999999999999997E-2</v>
          </cell>
          <cell r="Z76">
            <v>-0.1285</v>
          </cell>
          <cell r="AA76">
            <v>-0.26300000000000001</v>
          </cell>
          <cell r="AB76">
            <v>-0.13550000000000001</v>
          </cell>
          <cell r="AC76">
            <v>-6.1500000000000006E-2</v>
          </cell>
          <cell r="AD76">
            <v>-8.4000000000000005E-2</v>
          </cell>
          <cell r="AE76">
            <v>2.1000000000000001E-2</v>
          </cell>
          <cell r="AF76">
            <v>5.7999999999999996E-2</v>
          </cell>
          <cell r="AG76">
            <v>-6.25E-2</v>
          </cell>
          <cell r="AH76">
            <v>0</v>
          </cell>
          <cell r="AI76">
            <v>-9.7500000000000003E-2</v>
          </cell>
          <cell r="AJ76">
            <v>5.0000000000000001E-3</v>
          </cell>
          <cell r="AK76">
            <v>-0.1275</v>
          </cell>
          <cell r="AL76">
            <v>0.01</v>
          </cell>
        </row>
        <row r="77">
          <cell r="C77">
            <v>38777</v>
          </cell>
          <cell r="D77">
            <v>5.7662302937912593E-2</v>
          </cell>
          <cell r="E77">
            <v>4.53</v>
          </cell>
          <cell r="F77">
            <v>0.24249999999999999</v>
          </cell>
          <cell r="G77">
            <v>0.75</v>
          </cell>
          <cell r="H77">
            <v>0.85</v>
          </cell>
          <cell r="I77">
            <v>-0.125</v>
          </cell>
          <cell r="J77">
            <v>-0.06</v>
          </cell>
          <cell r="K77">
            <v>-2.3000000000000003E-2</v>
          </cell>
          <cell r="L77">
            <v>0.1</v>
          </cell>
          <cell r="M77">
            <v>-2.75E-2</v>
          </cell>
          <cell r="N77">
            <v>-0.16700000000000001</v>
          </cell>
          <cell r="O77">
            <v>0.215</v>
          </cell>
          <cell r="P77">
            <v>0.215</v>
          </cell>
          <cell r="Q77">
            <v>-0.14499999999999999</v>
          </cell>
          <cell r="R77">
            <v>-0.06</v>
          </cell>
          <cell r="S77">
            <v>0.03</v>
          </cell>
          <cell r="T77">
            <v>0.06</v>
          </cell>
          <cell r="U77">
            <v>-9.5000000000000001E-2</v>
          </cell>
          <cell r="V77">
            <v>-0.125</v>
          </cell>
          <cell r="W77">
            <v>-0.1255</v>
          </cell>
          <cell r="X77">
            <v>-0.01</v>
          </cell>
          <cell r="Y77">
            <v>-7.4999999999999997E-2</v>
          </cell>
          <cell r="Z77">
            <v>-0.11849999999999999</v>
          </cell>
          <cell r="AA77">
            <v>-0.26</v>
          </cell>
          <cell r="AB77">
            <v>-0.1255</v>
          </cell>
          <cell r="AC77">
            <v>-6.1500000000000006E-2</v>
          </cell>
          <cell r="AD77">
            <v>-8.4000000000000005E-2</v>
          </cell>
          <cell r="AE77">
            <v>2.1000000000000001E-2</v>
          </cell>
          <cell r="AF77">
            <v>5.7999999999999996E-2</v>
          </cell>
          <cell r="AG77">
            <v>-6.25E-2</v>
          </cell>
          <cell r="AH77">
            <v>0</v>
          </cell>
          <cell r="AI77">
            <v>-9.5000000000000001E-2</v>
          </cell>
          <cell r="AJ77">
            <v>2.5000000000000001E-3</v>
          </cell>
          <cell r="AK77">
            <v>-0.125</v>
          </cell>
          <cell r="AL77">
            <v>0.01</v>
          </cell>
        </row>
        <row r="78">
          <cell r="C78">
            <v>38808</v>
          </cell>
          <cell r="D78">
            <v>5.7736520236286309E-2</v>
          </cell>
          <cell r="E78">
            <v>4.4400000000000004</v>
          </cell>
          <cell r="F78">
            <v>0.24249999999999999</v>
          </cell>
          <cell r="G78">
            <v>0.4</v>
          </cell>
          <cell r="H78">
            <v>0.55000000000000004</v>
          </cell>
          <cell r="I78">
            <v>-0.13</v>
          </cell>
          <cell r="J78">
            <v>-5.7500000000000002E-2</v>
          </cell>
          <cell r="K78">
            <v>-2.0499999999999997E-2</v>
          </cell>
          <cell r="L78">
            <v>0.1</v>
          </cell>
          <cell r="M78">
            <v>1.4999999999999999E-2</v>
          </cell>
          <cell r="N78">
            <v>-0.14200000000000002</v>
          </cell>
          <cell r="O78">
            <v>0.16</v>
          </cell>
          <cell r="P78">
            <v>0.16</v>
          </cell>
          <cell r="Q78">
            <v>-0.15</v>
          </cell>
          <cell r="R78">
            <v>-5.7500000000000002E-2</v>
          </cell>
          <cell r="S78">
            <v>0.03</v>
          </cell>
          <cell r="T78">
            <v>-7.0000000000000007E-2</v>
          </cell>
          <cell r="U78">
            <v>-0.1</v>
          </cell>
          <cell r="V78">
            <v>-0.13</v>
          </cell>
          <cell r="W78">
            <v>-0.126</v>
          </cell>
          <cell r="X78">
            <v>-5.0000000000000001E-3</v>
          </cell>
          <cell r="Y78">
            <v>-8.2500000000000004E-2</v>
          </cell>
          <cell r="Z78">
            <v>-0.14349999999999999</v>
          </cell>
          <cell r="AA78">
            <v>-0.14000000000000001</v>
          </cell>
          <cell r="AB78">
            <v>-0.126</v>
          </cell>
          <cell r="AC78">
            <v>-6.1500000000000006E-2</v>
          </cell>
          <cell r="AD78">
            <v>-8.4000000000000005E-2</v>
          </cell>
          <cell r="AE78">
            <v>1.5500000000000002E-2</v>
          </cell>
          <cell r="AF78">
            <v>4.2999999999999997E-2</v>
          </cell>
          <cell r="AG78">
            <v>-0.06</v>
          </cell>
          <cell r="AH78">
            <v>0</v>
          </cell>
          <cell r="AI78">
            <v>-0.1</v>
          </cell>
          <cell r="AJ78">
            <v>0.01</v>
          </cell>
          <cell r="AK78">
            <v>-0.13</v>
          </cell>
          <cell r="AL78">
            <v>0</v>
          </cell>
        </row>
        <row r="79">
          <cell r="C79">
            <v>38838</v>
          </cell>
          <cell r="D79">
            <v>5.7808343430005814E-2</v>
          </cell>
          <cell r="E79">
            <v>4.42</v>
          </cell>
          <cell r="F79">
            <v>0.24</v>
          </cell>
          <cell r="G79">
            <v>0.45</v>
          </cell>
          <cell r="H79">
            <v>0.5</v>
          </cell>
          <cell r="I79">
            <v>-0.13</v>
          </cell>
          <cell r="J79">
            <v>-5.7500000000000002E-2</v>
          </cell>
          <cell r="K79">
            <v>-2.0499999999999997E-2</v>
          </cell>
          <cell r="L79">
            <v>0.1</v>
          </cell>
          <cell r="M79">
            <v>1.4999999999999999E-2</v>
          </cell>
          <cell r="N79">
            <v>-0.17199999999999999</v>
          </cell>
          <cell r="O79">
            <v>0.16</v>
          </cell>
          <cell r="P79">
            <v>0.16</v>
          </cell>
          <cell r="Q79">
            <v>-0.15</v>
          </cell>
          <cell r="R79">
            <v>-5.7500000000000002E-2</v>
          </cell>
          <cell r="S79">
            <v>0.03</v>
          </cell>
          <cell r="T79">
            <v>-7.0000000000000007E-2</v>
          </cell>
          <cell r="U79">
            <v>-0.1</v>
          </cell>
          <cell r="V79">
            <v>-0.13</v>
          </cell>
          <cell r="W79">
            <v>-0.1135</v>
          </cell>
          <cell r="X79">
            <v>-5.0000000000000001E-3</v>
          </cell>
          <cell r="Y79">
            <v>-8.2500000000000004E-2</v>
          </cell>
          <cell r="Z79">
            <v>-0.10099999999999999</v>
          </cell>
          <cell r="AA79">
            <v>-0.13</v>
          </cell>
          <cell r="AB79">
            <v>-0.111</v>
          </cell>
          <cell r="AC79">
            <v>-6.1500000000000006E-2</v>
          </cell>
          <cell r="AD79">
            <v>-8.4000000000000005E-2</v>
          </cell>
          <cell r="AE79">
            <v>1.5500000000000002E-2</v>
          </cell>
          <cell r="AF79">
            <v>4.2999999999999997E-2</v>
          </cell>
          <cell r="AG79">
            <v>-0.06</v>
          </cell>
          <cell r="AH79">
            <v>0</v>
          </cell>
          <cell r="AI79">
            <v>-0.1</v>
          </cell>
          <cell r="AJ79">
            <v>7.4999999999999997E-3</v>
          </cell>
          <cell r="AK79">
            <v>-0.13</v>
          </cell>
          <cell r="AL79">
            <v>0</v>
          </cell>
        </row>
        <row r="80">
          <cell r="C80">
            <v>38869</v>
          </cell>
          <cell r="D80">
            <v>5.7882560731984611E-2</v>
          </cell>
          <cell r="E80">
            <v>4.4480000000000004</v>
          </cell>
          <cell r="F80">
            <v>0.24</v>
          </cell>
          <cell r="G80">
            <v>0.45</v>
          </cell>
          <cell r="H80">
            <v>0.6</v>
          </cell>
          <cell r="I80">
            <v>-0.13</v>
          </cell>
          <cell r="J80">
            <v>-5.7500000000000002E-2</v>
          </cell>
          <cell r="K80">
            <v>-2.0499999999999997E-2</v>
          </cell>
          <cell r="L80">
            <v>0.1</v>
          </cell>
          <cell r="M80">
            <v>0.02</v>
          </cell>
          <cell r="N80">
            <v>-0.16800000000000001</v>
          </cell>
          <cell r="O80">
            <v>0.16</v>
          </cell>
          <cell r="P80">
            <v>0.16</v>
          </cell>
          <cell r="Q80">
            <v>-0.15</v>
          </cell>
          <cell r="R80">
            <v>-5.7500000000000002E-2</v>
          </cell>
          <cell r="S80">
            <v>0.03</v>
          </cell>
          <cell r="T80">
            <v>-7.0000000000000007E-2</v>
          </cell>
          <cell r="U80">
            <v>-0.1</v>
          </cell>
          <cell r="V80">
            <v>-0.13</v>
          </cell>
          <cell r="W80">
            <v>-0.1085</v>
          </cell>
          <cell r="X80">
            <v>-5.0000000000000001E-3</v>
          </cell>
          <cell r="Y80">
            <v>-8.2500000000000004E-2</v>
          </cell>
          <cell r="Z80">
            <v>-9.6000000000000002E-2</v>
          </cell>
          <cell r="AA80">
            <v>-0.125</v>
          </cell>
          <cell r="AB80">
            <v>-0.106</v>
          </cell>
          <cell r="AC80">
            <v>-6.1500000000000006E-2</v>
          </cell>
          <cell r="AD80">
            <v>-8.4000000000000005E-2</v>
          </cell>
          <cell r="AE80">
            <v>1.5500000000000002E-2</v>
          </cell>
          <cell r="AF80">
            <v>4.2999999999999997E-2</v>
          </cell>
          <cell r="AG80">
            <v>-0.06</v>
          </cell>
          <cell r="AH80">
            <v>0</v>
          </cell>
          <cell r="AI80">
            <v>-0.1</v>
          </cell>
          <cell r="AJ80">
            <v>5.0000000000000001E-3</v>
          </cell>
          <cell r="AK80">
            <v>-0.13</v>
          </cell>
          <cell r="AL80">
            <v>0</v>
          </cell>
        </row>
        <row r="81">
          <cell r="C81">
            <v>38899</v>
          </cell>
          <cell r="D81">
            <v>5.7954383929192117E-2</v>
          </cell>
          <cell r="E81">
            <v>4.4749999999999996</v>
          </cell>
          <cell r="F81">
            <v>0.24</v>
          </cell>
          <cell r="G81">
            <v>0.5</v>
          </cell>
          <cell r="H81">
            <v>0.6</v>
          </cell>
          <cell r="I81">
            <v>-0.13</v>
          </cell>
          <cell r="J81">
            <v>-5.7500000000000002E-2</v>
          </cell>
          <cell r="K81">
            <v>-2.0499999999999997E-2</v>
          </cell>
          <cell r="L81">
            <v>0.1</v>
          </cell>
          <cell r="M81">
            <v>2.2499999999999999E-2</v>
          </cell>
          <cell r="N81">
            <v>-0.121</v>
          </cell>
          <cell r="O81">
            <v>0.16</v>
          </cell>
          <cell r="P81">
            <v>0.16</v>
          </cell>
          <cell r="Q81">
            <v>-0.15</v>
          </cell>
          <cell r="R81">
            <v>-5.7500000000000002E-2</v>
          </cell>
          <cell r="S81">
            <v>0.03</v>
          </cell>
          <cell r="T81">
            <v>-7.0000000000000007E-2</v>
          </cell>
          <cell r="U81">
            <v>-0.1</v>
          </cell>
          <cell r="V81">
            <v>-0.13</v>
          </cell>
          <cell r="W81">
            <v>-9.8500000000000004E-2</v>
          </cell>
          <cell r="X81">
            <v>-5.0000000000000001E-3</v>
          </cell>
          <cell r="Y81">
            <v>-8.2500000000000004E-2</v>
          </cell>
          <cell r="Z81">
            <v>-8.5999999999999993E-2</v>
          </cell>
          <cell r="AA81">
            <v>-0.115</v>
          </cell>
          <cell r="AB81">
            <v>-9.6000000000000002E-2</v>
          </cell>
          <cell r="AC81">
            <v>-6.1500000000000006E-2</v>
          </cell>
          <cell r="AD81">
            <v>-8.4000000000000005E-2</v>
          </cell>
          <cell r="AE81">
            <v>1.5500000000000002E-2</v>
          </cell>
          <cell r="AF81">
            <v>4.2999999999999997E-2</v>
          </cell>
          <cell r="AG81">
            <v>-0.06</v>
          </cell>
          <cell r="AH81">
            <v>0</v>
          </cell>
          <cell r="AI81">
            <v>-0.1</v>
          </cell>
          <cell r="AJ81">
            <v>2.5000000000000001E-3</v>
          </cell>
          <cell r="AK81">
            <v>-0.13</v>
          </cell>
          <cell r="AL81">
            <v>0</v>
          </cell>
        </row>
        <row r="82">
          <cell r="C82">
            <v>38930</v>
          </cell>
          <cell r="D82">
            <v>5.8028601234776413E-2</v>
          </cell>
          <cell r="E82">
            <v>4.4980000000000002</v>
          </cell>
          <cell r="F82">
            <v>0.24</v>
          </cell>
          <cell r="G82">
            <v>0.55000000000000004</v>
          </cell>
          <cell r="H82">
            <v>0.7</v>
          </cell>
          <cell r="I82">
            <v>-0.13</v>
          </cell>
          <cell r="J82">
            <v>-5.7500000000000002E-2</v>
          </cell>
          <cell r="K82">
            <v>-2.0499999999999997E-2</v>
          </cell>
          <cell r="L82">
            <v>0.1</v>
          </cell>
          <cell r="M82">
            <v>2.5000000000000001E-2</v>
          </cell>
          <cell r="N82">
            <v>-0.11200000000000002</v>
          </cell>
          <cell r="O82">
            <v>0.16</v>
          </cell>
          <cell r="P82">
            <v>0.16</v>
          </cell>
          <cell r="Q82">
            <v>-0.15</v>
          </cell>
          <cell r="R82">
            <v>-5.7500000000000002E-2</v>
          </cell>
          <cell r="S82">
            <v>0.03</v>
          </cell>
          <cell r="T82">
            <v>-7.0000000000000007E-2</v>
          </cell>
          <cell r="U82">
            <v>-0.1</v>
          </cell>
          <cell r="V82">
            <v>-0.13</v>
          </cell>
          <cell r="W82">
            <v>-9.35E-2</v>
          </cell>
          <cell r="X82">
            <v>-5.0000000000000001E-3</v>
          </cell>
          <cell r="Y82">
            <v>-8.2500000000000004E-2</v>
          </cell>
          <cell r="Z82">
            <v>-8.3500000000000005E-2</v>
          </cell>
          <cell r="AA82">
            <v>-0.11</v>
          </cell>
          <cell r="AB82">
            <v>-9.0999999999999998E-2</v>
          </cell>
          <cell r="AC82">
            <v>-6.1500000000000006E-2</v>
          </cell>
          <cell r="AD82">
            <v>-8.4000000000000005E-2</v>
          </cell>
          <cell r="AE82">
            <v>1.5500000000000002E-2</v>
          </cell>
          <cell r="AF82">
            <v>4.2999999999999997E-2</v>
          </cell>
          <cell r="AG82">
            <v>-0.06</v>
          </cell>
          <cell r="AH82">
            <v>0</v>
          </cell>
          <cell r="AI82">
            <v>-0.1</v>
          </cell>
          <cell r="AJ82">
            <v>2.5000000000000001E-3</v>
          </cell>
          <cell r="AK82">
            <v>-0.13</v>
          </cell>
          <cell r="AL82">
            <v>0</v>
          </cell>
        </row>
        <row r="83">
          <cell r="C83">
            <v>38961</v>
          </cell>
          <cell r="D83">
            <v>5.8102818542192111E-2</v>
          </cell>
          <cell r="E83">
            <v>4.4880000000000004</v>
          </cell>
          <cell r="F83">
            <v>0.24</v>
          </cell>
          <cell r="G83">
            <v>0.55000000000000004</v>
          </cell>
          <cell r="H83">
            <v>0.65</v>
          </cell>
          <cell r="I83">
            <v>-0.13</v>
          </cell>
          <cell r="J83">
            <v>-5.7500000000000002E-2</v>
          </cell>
          <cell r="K83">
            <v>-2.0499999999999997E-2</v>
          </cell>
          <cell r="L83">
            <v>0.1</v>
          </cell>
          <cell r="M83">
            <v>1.7500000000000002E-2</v>
          </cell>
          <cell r="N83">
            <v>-0.14000000000000001</v>
          </cell>
          <cell r="O83">
            <v>0.16</v>
          </cell>
          <cell r="P83">
            <v>0.16</v>
          </cell>
          <cell r="Q83">
            <v>-0.15</v>
          </cell>
          <cell r="R83">
            <v>-5.7500000000000002E-2</v>
          </cell>
          <cell r="S83">
            <v>0.03</v>
          </cell>
          <cell r="T83">
            <v>-7.0000000000000007E-2</v>
          </cell>
          <cell r="U83">
            <v>-0.1</v>
          </cell>
          <cell r="V83">
            <v>-0.13</v>
          </cell>
          <cell r="W83">
            <v>-0.10349999999999999</v>
          </cell>
          <cell r="X83">
            <v>-5.0000000000000001E-3</v>
          </cell>
          <cell r="Y83">
            <v>-8.2500000000000004E-2</v>
          </cell>
          <cell r="Z83">
            <v>-9.0999999999999998E-2</v>
          </cell>
          <cell r="AA83">
            <v>-0.12</v>
          </cell>
          <cell r="AB83">
            <v>-0.10099999999999999</v>
          </cell>
          <cell r="AC83">
            <v>-6.1500000000000006E-2</v>
          </cell>
          <cell r="AD83">
            <v>-8.4000000000000005E-2</v>
          </cell>
          <cell r="AE83">
            <v>1.5500000000000002E-2</v>
          </cell>
          <cell r="AF83">
            <v>4.2999999999999997E-2</v>
          </cell>
          <cell r="AG83">
            <v>-0.06</v>
          </cell>
          <cell r="AH83">
            <v>0</v>
          </cell>
          <cell r="AI83">
            <v>-0.1</v>
          </cell>
          <cell r="AJ83">
            <v>-2.5000000000000001E-3</v>
          </cell>
          <cell r="AK83">
            <v>-0.13</v>
          </cell>
          <cell r="AL83">
            <v>0</v>
          </cell>
        </row>
        <row r="84">
          <cell r="C84">
            <v>38991</v>
          </cell>
          <cell r="D84">
            <v>5.817464174466111E-2</v>
          </cell>
          <cell r="E84">
            <v>4.4980000000000002</v>
          </cell>
          <cell r="F84">
            <v>0.24</v>
          </cell>
          <cell r="G84">
            <v>0.6</v>
          </cell>
          <cell r="H84">
            <v>0.7</v>
          </cell>
          <cell r="I84">
            <v>-0.13</v>
          </cell>
          <cell r="J84">
            <v>-5.7500000000000002E-2</v>
          </cell>
          <cell r="K84">
            <v>-2.0499999999999997E-2</v>
          </cell>
          <cell r="L84">
            <v>0.1</v>
          </cell>
          <cell r="M84">
            <v>7.4999999999999997E-3</v>
          </cell>
          <cell r="N84">
            <v>-0.16250000000000001</v>
          </cell>
          <cell r="O84">
            <v>0.16</v>
          </cell>
          <cell r="P84">
            <v>0.16</v>
          </cell>
          <cell r="Q84">
            <v>-0.15</v>
          </cell>
          <cell r="R84">
            <v>-5.7500000000000002E-2</v>
          </cell>
          <cell r="S84">
            <v>0.03</v>
          </cell>
          <cell r="T84">
            <v>-7.0000000000000007E-2</v>
          </cell>
          <cell r="U84">
            <v>-0.1</v>
          </cell>
          <cell r="V84">
            <v>-0.13</v>
          </cell>
          <cell r="W84">
            <v>-0.11599999999999999</v>
          </cell>
          <cell r="X84">
            <v>-5.0000000000000001E-3</v>
          </cell>
          <cell r="Y84">
            <v>-8.2500000000000004E-2</v>
          </cell>
          <cell r="Z84">
            <v>-0.111</v>
          </cell>
          <cell r="AA84">
            <v>-0.13250000000000001</v>
          </cell>
          <cell r="AB84">
            <v>-0.1135</v>
          </cell>
          <cell r="AC84">
            <v>-6.1500000000000006E-2</v>
          </cell>
          <cell r="AD84">
            <v>-8.4000000000000005E-2</v>
          </cell>
          <cell r="AE84">
            <v>1.5500000000000002E-2</v>
          </cell>
          <cell r="AF84">
            <v>4.2999999999999997E-2</v>
          </cell>
          <cell r="AG84">
            <v>-0.06</v>
          </cell>
          <cell r="AH84">
            <v>0</v>
          </cell>
          <cell r="AI84">
            <v>-0.1</v>
          </cell>
          <cell r="AJ84">
            <v>2.5000000000000001E-3</v>
          </cell>
          <cell r="AK84">
            <v>-0.13</v>
          </cell>
          <cell r="AL84">
            <v>0</v>
          </cell>
        </row>
        <row r="85">
          <cell r="C85">
            <v>39022</v>
          </cell>
          <cell r="D85">
            <v>5.8248859055681612E-2</v>
          </cell>
          <cell r="E85">
            <v>4.6349999999999998</v>
          </cell>
          <cell r="F85">
            <v>0.24249999999999999</v>
          </cell>
          <cell r="G85">
            <v>0.8</v>
          </cell>
          <cell r="H85">
            <v>0.9</v>
          </cell>
          <cell r="I85">
            <v>-0.13</v>
          </cell>
          <cell r="J85">
            <v>-5.7500000000000002E-2</v>
          </cell>
          <cell r="K85">
            <v>-2.8500000000000001E-2</v>
          </cell>
          <cell r="L85">
            <v>0.1</v>
          </cell>
          <cell r="M85">
            <v>-3.2500000000000001E-2</v>
          </cell>
          <cell r="N85">
            <v>-0.14499999999999999</v>
          </cell>
          <cell r="O85">
            <v>0.21</v>
          </cell>
          <cell r="P85">
            <v>0.21</v>
          </cell>
          <cell r="Q85">
            <v>-0.15</v>
          </cell>
          <cell r="R85">
            <v>-5.7500000000000002E-2</v>
          </cell>
          <cell r="S85">
            <v>0.03</v>
          </cell>
          <cell r="T85">
            <v>2.5000000000000001E-2</v>
          </cell>
          <cell r="U85">
            <v>-0.1</v>
          </cell>
          <cell r="V85">
            <v>-0.13</v>
          </cell>
          <cell r="W85">
            <v>-0.121</v>
          </cell>
          <cell r="X85">
            <v>-6.0000000000000001E-3</v>
          </cell>
          <cell r="Y85">
            <v>-7.4999999999999997E-2</v>
          </cell>
          <cell r="Z85">
            <v>-0.1135</v>
          </cell>
          <cell r="AA85">
            <v>-0.13500000000000001</v>
          </cell>
          <cell r="AB85">
            <v>-0.121</v>
          </cell>
          <cell r="AC85">
            <v>-6.1500000000000006E-2</v>
          </cell>
          <cell r="AD85">
            <v>-8.4000000000000005E-2</v>
          </cell>
          <cell r="AE85">
            <v>2.1499999999999998E-2</v>
          </cell>
          <cell r="AF85">
            <v>0.06</v>
          </cell>
          <cell r="AG85">
            <v>-0.06</v>
          </cell>
          <cell r="AH85">
            <v>0</v>
          </cell>
          <cell r="AI85">
            <v>-0.1</v>
          </cell>
          <cell r="AJ85">
            <v>-5.0000000000000001E-3</v>
          </cell>
          <cell r="AK85">
            <v>-0.13</v>
          </cell>
          <cell r="AL85">
            <v>0.01</v>
          </cell>
        </row>
        <row r="86">
          <cell r="C86">
            <v>39052</v>
          </cell>
          <cell r="D86">
            <v>5.8320682261638911E-2</v>
          </cell>
          <cell r="E86">
            <v>4.7699999999999996</v>
          </cell>
          <cell r="F86">
            <v>0.25</v>
          </cell>
          <cell r="G86">
            <v>1</v>
          </cell>
          <cell r="H86">
            <v>1.1000000000000001</v>
          </cell>
          <cell r="I86">
            <v>-0.13250000000000001</v>
          </cell>
          <cell r="J86">
            <v>-5.7500000000000002E-2</v>
          </cell>
          <cell r="K86">
            <v>-2.8500000000000001E-2</v>
          </cell>
          <cell r="L86">
            <v>0.1</v>
          </cell>
          <cell r="M86">
            <v>-5.5E-2</v>
          </cell>
          <cell r="N86">
            <v>-0.14599999999999999</v>
          </cell>
          <cell r="O86">
            <v>0.23</v>
          </cell>
          <cell r="P86">
            <v>0.23</v>
          </cell>
          <cell r="Q86">
            <v>-0.1525</v>
          </cell>
          <cell r="R86">
            <v>-5.7500000000000002E-2</v>
          </cell>
          <cell r="S86">
            <v>0.03</v>
          </cell>
          <cell r="T86">
            <v>4.4999999999999998E-2</v>
          </cell>
          <cell r="U86">
            <v>-0.10249999999999999</v>
          </cell>
          <cell r="V86">
            <v>-0.13250000000000001</v>
          </cell>
          <cell r="W86">
            <v>-0.14349999999999999</v>
          </cell>
          <cell r="X86">
            <v>-6.0000000000000001E-3</v>
          </cell>
          <cell r="Y86">
            <v>-7.4999999999999997E-2</v>
          </cell>
          <cell r="Z86">
            <v>-0.13600000000000001</v>
          </cell>
          <cell r="AA86">
            <v>-0.16</v>
          </cell>
          <cell r="AB86">
            <v>-0.14349999999999999</v>
          </cell>
          <cell r="AC86">
            <v>-6.1500000000000006E-2</v>
          </cell>
          <cell r="AD86">
            <v>-8.4000000000000005E-2</v>
          </cell>
          <cell r="AE86">
            <v>2.1499999999999998E-2</v>
          </cell>
          <cell r="AF86">
            <v>0.06</v>
          </cell>
          <cell r="AG86">
            <v>-0.06</v>
          </cell>
          <cell r="AH86">
            <v>0</v>
          </cell>
          <cell r="AI86">
            <v>-0.10249999999999999</v>
          </cell>
          <cell r="AJ86">
            <v>5.0000000000000001E-3</v>
          </cell>
          <cell r="AK86">
            <v>-0.13250000000000001</v>
          </cell>
          <cell r="AL86">
            <v>0.01</v>
          </cell>
        </row>
        <row r="87">
          <cell r="C87">
            <v>39083</v>
          </cell>
          <cell r="D87">
            <v>5.8394899576263523E-2</v>
          </cell>
          <cell r="E87">
            <v>4.8</v>
          </cell>
          <cell r="F87">
            <v>0.2525</v>
          </cell>
          <cell r="G87">
            <v>1</v>
          </cell>
          <cell r="H87">
            <v>1.1000000000000001</v>
          </cell>
          <cell r="I87">
            <v>-0.13500000000000001</v>
          </cell>
          <cell r="J87">
            <v>-5.7500000000000002E-2</v>
          </cell>
          <cell r="K87">
            <v>-2.1000000000000001E-2</v>
          </cell>
          <cell r="L87">
            <v>0.1</v>
          </cell>
          <cell r="M87">
            <v>-5.7500000000000002E-2</v>
          </cell>
          <cell r="N87">
            <v>-0.16500000000000001</v>
          </cell>
          <cell r="O87">
            <v>0.24</v>
          </cell>
          <cell r="P87">
            <v>0.24</v>
          </cell>
          <cell r="Q87">
            <v>-0.155</v>
          </cell>
          <cell r="R87">
            <v>-5.7500000000000002E-2</v>
          </cell>
          <cell r="S87">
            <v>0.03</v>
          </cell>
          <cell r="T87">
            <v>5.7500000000000002E-2</v>
          </cell>
          <cell r="U87">
            <v>-0.105</v>
          </cell>
          <cell r="V87">
            <v>-0.13500000000000001</v>
          </cell>
          <cell r="W87">
            <v>-0.14849999999999999</v>
          </cell>
          <cell r="X87">
            <v>-0.01</v>
          </cell>
          <cell r="Y87">
            <v>-7.4999999999999997E-2</v>
          </cell>
          <cell r="Z87">
            <v>-0.14400000000000002</v>
          </cell>
          <cell r="AA87">
            <v>-0.13800000000000001</v>
          </cell>
          <cell r="AB87">
            <v>-0.14849999999999999</v>
          </cell>
          <cell r="AC87">
            <v>-5.9500000000000004E-2</v>
          </cell>
          <cell r="AD87">
            <v>-8.199999999999999E-2</v>
          </cell>
          <cell r="AE87">
            <v>2.1499999999999998E-2</v>
          </cell>
          <cell r="AF87">
            <v>0.06</v>
          </cell>
          <cell r="AG87">
            <v>-0.06</v>
          </cell>
          <cell r="AH87">
            <v>2.5000000000000001E-3</v>
          </cell>
          <cell r="AI87">
            <v>-0.105</v>
          </cell>
          <cell r="AJ87">
            <v>2.5000000000000001E-3</v>
          </cell>
          <cell r="AK87">
            <v>-0.13500000000000001</v>
          </cell>
          <cell r="AL87">
            <v>0.01</v>
          </cell>
        </row>
        <row r="88">
          <cell r="C88">
            <v>39114</v>
          </cell>
          <cell r="D88">
            <v>5.8469116892719608E-2</v>
          </cell>
          <cell r="E88">
            <v>4.68</v>
          </cell>
          <cell r="F88">
            <v>0.24</v>
          </cell>
          <cell r="G88">
            <v>1</v>
          </cell>
          <cell r="H88">
            <v>1.1000000000000001</v>
          </cell>
          <cell r="I88">
            <v>-0.1275</v>
          </cell>
          <cell r="J88">
            <v>-5.7500000000000002E-2</v>
          </cell>
          <cell r="K88">
            <v>-2.1000000000000001E-2</v>
          </cell>
          <cell r="L88">
            <v>0.1</v>
          </cell>
          <cell r="M88">
            <v>-0.04</v>
          </cell>
          <cell r="N88">
            <v>-0.185</v>
          </cell>
          <cell r="O88">
            <v>0.23</v>
          </cell>
          <cell r="P88">
            <v>0.23</v>
          </cell>
          <cell r="Q88">
            <v>-0.14749999999999999</v>
          </cell>
          <cell r="R88">
            <v>-5.7500000000000002E-2</v>
          </cell>
          <cell r="S88">
            <v>0.03</v>
          </cell>
          <cell r="T88">
            <v>6.25E-2</v>
          </cell>
          <cell r="U88">
            <v>-9.7500000000000003E-2</v>
          </cell>
          <cell r="V88">
            <v>-0.1275</v>
          </cell>
          <cell r="W88">
            <v>-0.13350000000000001</v>
          </cell>
          <cell r="X88">
            <v>-0.01</v>
          </cell>
          <cell r="Y88">
            <v>-7.4999999999999997E-2</v>
          </cell>
          <cell r="Z88">
            <v>-0.1265</v>
          </cell>
          <cell r="AA88">
            <v>-0.26100000000000001</v>
          </cell>
          <cell r="AB88">
            <v>-0.13350000000000001</v>
          </cell>
          <cell r="AC88">
            <v>-5.9500000000000004E-2</v>
          </cell>
          <cell r="AD88">
            <v>-8.199999999999999E-2</v>
          </cell>
          <cell r="AE88">
            <v>2.1499999999999998E-2</v>
          </cell>
          <cell r="AF88">
            <v>0.06</v>
          </cell>
          <cell r="AG88">
            <v>-0.06</v>
          </cell>
          <cell r="AH88">
            <v>2.5000000000000001E-3</v>
          </cell>
          <cell r="AI88">
            <v>-9.7500000000000003E-2</v>
          </cell>
          <cell r="AJ88">
            <v>5.0000000000000001E-3</v>
          </cell>
          <cell r="AK88">
            <v>-0.1275</v>
          </cell>
          <cell r="AL88">
            <v>0.01</v>
          </cell>
        </row>
        <row r="89">
          <cell r="C89">
            <v>39142</v>
          </cell>
          <cell r="D89">
            <v>5.8536151889803122E-2</v>
          </cell>
          <cell r="E89">
            <v>4.5999999999999996</v>
          </cell>
          <cell r="F89">
            <v>0.23250000000000001</v>
          </cell>
          <cell r="G89">
            <v>0.75</v>
          </cell>
          <cell r="H89">
            <v>0.85</v>
          </cell>
          <cell r="I89">
            <v>-0.125</v>
          </cell>
          <cell r="J89">
            <v>-5.7500000000000002E-2</v>
          </cell>
          <cell r="K89">
            <v>-2.1000000000000001E-2</v>
          </cell>
          <cell r="L89">
            <v>0.1</v>
          </cell>
          <cell r="M89">
            <v>-2.75E-2</v>
          </cell>
          <cell r="N89">
            <v>-0.16500000000000001</v>
          </cell>
          <cell r="O89">
            <v>0.22500000000000001</v>
          </cell>
          <cell r="P89">
            <v>0.22500000000000001</v>
          </cell>
          <cell r="Q89">
            <v>-0.14499999999999999</v>
          </cell>
          <cell r="R89">
            <v>-5.7500000000000002E-2</v>
          </cell>
          <cell r="S89">
            <v>0.03</v>
          </cell>
          <cell r="T89">
            <v>0.06</v>
          </cell>
          <cell r="U89">
            <v>-9.5000000000000001E-2</v>
          </cell>
          <cell r="V89">
            <v>-0.125</v>
          </cell>
          <cell r="W89">
            <v>-0.1235</v>
          </cell>
          <cell r="X89">
            <v>-0.01</v>
          </cell>
          <cell r="Y89">
            <v>-7.4999999999999997E-2</v>
          </cell>
          <cell r="Z89">
            <v>-0.11650000000000001</v>
          </cell>
          <cell r="AA89">
            <v>-0.25800000000000001</v>
          </cell>
          <cell r="AB89">
            <v>-0.1235</v>
          </cell>
          <cell r="AC89">
            <v>-5.9500000000000004E-2</v>
          </cell>
          <cell r="AD89">
            <v>-8.199999999999999E-2</v>
          </cell>
          <cell r="AE89">
            <v>2.1499999999999998E-2</v>
          </cell>
          <cell r="AF89">
            <v>0.06</v>
          </cell>
          <cell r="AG89">
            <v>-0.06</v>
          </cell>
          <cell r="AH89">
            <v>2.5000000000000001E-3</v>
          </cell>
          <cell r="AI89">
            <v>-9.5000000000000001E-2</v>
          </cell>
          <cell r="AJ89">
            <v>2.5000000000000001E-3</v>
          </cell>
          <cell r="AK89">
            <v>-0.125</v>
          </cell>
          <cell r="AL89">
            <v>0.01</v>
          </cell>
        </row>
        <row r="90">
          <cell r="C90">
            <v>39173</v>
          </cell>
          <cell r="D90">
            <v>5.8610369209745307E-2</v>
          </cell>
          <cell r="E90">
            <v>4.51</v>
          </cell>
          <cell r="F90">
            <v>0.23250000000000001</v>
          </cell>
          <cell r="G90">
            <v>0.4</v>
          </cell>
          <cell r="H90">
            <v>0.55000000000000004</v>
          </cell>
          <cell r="I90">
            <v>-0.13</v>
          </cell>
          <cell r="J90">
            <v>-5.5E-2</v>
          </cell>
          <cell r="K90">
            <v>-1.8500000000000003E-2</v>
          </cell>
          <cell r="L90">
            <v>0.1</v>
          </cell>
          <cell r="M90">
            <v>1.4999999999999999E-2</v>
          </cell>
          <cell r="N90">
            <v>-0.14000000000000001</v>
          </cell>
          <cell r="O90">
            <v>0.17</v>
          </cell>
          <cell r="P90">
            <v>0.17</v>
          </cell>
          <cell r="Q90">
            <v>-0.15</v>
          </cell>
          <cell r="R90">
            <v>-5.5E-2</v>
          </cell>
          <cell r="S90">
            <v>0.03</v>
          </cell>
          <cell r="T90">
            <v>-7.0000000000000007E-2</v>
          </cell>
          <cell r="U90">
            <v>-0.1</v>
          </cell>
          <cell r="V90">
            <v>-0.13</v>
          </cell>
          <cell r="W90">
            <v>-0.12400000000000001</v>
          </cell>
          <cell r="X90">
            <v>-5.0000000000000001E-3</v>
          </cell>
          <cell r="Y90">
            <v>-8.2500000000000004E-2</v>
          </cell>
          <cell r="Z90">
            <v>-0.14150000000000001</v>
          </cell>
          <cell r="AA90">
            <v>-0.13800000000000001</v>
          </cell>
          <cell r="AB90">
            <v>-0.12400000000000001</v>
          </cell>
          <cell r="AC90">
            <v>-5.9500000000000004E-2</v>
          </cell>
          <cell r="AD90">
            <v>-8.199999999999999E-2</v>
          </cell>
          <cell r="AE90">
            <v>1.5500000000000002E-2</v>
          </cell>
          <cell r="AF90">
            <v>4.2999999999999997E-2</v>
          </cell>
          <cell r="AG90">
            <v>-5.7500000000000002E-2</v>
          </cell>
          <cell r="AH90">
            <v>2.5000000000000001E-3</v>
          </cell>
          <cell r="AI90">
            <v>-7.4999999999999997E-2</v>
          </cell>
          <cell r="AJ90">
            <v>0.01</v>
          </cell>
          <cell r="AK90">
            <v>-0.13</v>
          </cell>
          <cell r="AL90">
            <v>0</v>
          </cell>
        </row>
        <row r="91">
          <cell r="C91">
            <v>39203</v>
          </cell>
          <cell r="D91">
            <v>5.8682192424336116E-2</v>
          </cell>
          <cell r="E91">
            <v>4.49</v>
          </cell>
          <cell r="F91">
            <v>0.23250000000000001</v>
          </cell>
          <cell r="G91">
            <v>0.45</v>
          </cell>
          <cell r="H91">
            <v>0.5</v>
          </cell>
          <cell r="I91">
            <v>-0.13</v>
          </cell>
          <cell r="J91">
            <v>-5.5E-2</v>
          </cell>
          <cell r="K91">
            <v>-1.8500000000000003E-2</v>
          </cell>
          <cell r="L91">
            <v>0.1</v>
          </cell>
          <cell r="M91">
            <v>1.4999999999999999E-2</v>
          </cell>
          <cell r="N91">
            <v>-0.17</v>
          </cell>
          <cell r="O91">
            <v>0.16</v>
          </cell>
          <cell r="P91">
            <v>0.16</v>
          </cell>
          <cell r="Q91">
            <v>-0.15</v>
          </cell>
          <cell r="R91">
            <v>-5.5E-2</v>
          </cell>
          <cell r="S91">
            <v>0.03</v>
          </cell>
          <cell r="T91">
            <v>-7.0000000000000007E-2</v>
          </cell>
          <cell r="U91">
            <v>-0.1</v>
          </cell>
          <cell r="V91">
            <v>-0.13</v>
          </cell>
          <cell r="W91">
            <v>-0.1115</v>
          </cell>
          <cell r="X91">
            <v>-5.0000000000000001E-3</v>
          </cell>
          <cell r="Y91">
            <v>-8.2500000000000004E-2</v>
          </cell>
          <cell r="Z91">
            <v>-9.9000000000000005E-2</v>
          </cell>
          <cell r="AA91">
            <v>-0.128</v>
          </cell>
          <cell r="AB91">
            <v>-0.109</v>
          </cell>
          <cell r="AC91">
            <v>-5.9500000000000004E-2</v>
          </cell>
          <cell r="AD91">
            <v>-8.199999999999999E-2</v>
          </cell>
          <cell r="AE91">
            <v>1.5500000000000002E-2</v>
          </cell>
          <cell r="AF91">
            <v>4.2999999999999997E-2</v>
          </cell>
          <cell r="AG91">
            <v>-5.7500000000000002E-2</v>
          </cell>
          <cell r="AH91">
            <v>2.5000000000000001E-3</v>
          </cell>
          <cell r="AI91">
            <v>-7.4999999999999997E-2</v>
          </cell>
          <cell r="AJ91">
            <v>7.4999999999999997E-3</v>
          </cell>
          <cell r="AK91">
            <v>-0.13</v>
          </cell>
          <cell r="AL91">
            <v>0</v>
          </cell>
        </row>
        <row r="92">
          <cell r="C92">
            <v>39234</v>
          </cell>
          <cell r="D92">
            <v>5.875640974788171E-2</v>
          </cell>
          <cell r="E92">
            <v>4.5179999999999998</v>
          </cell>
          <cell r="F92">
            <v>0.2225</v>
          </cell>
          <cell r="G92">
            <v>0.45</v>
          </cell>
          <cell r="H92">
            <v>0.6</v>
          </cell>
          <cell r="I92">
            <v>-0.13</v>
          </cell>
          <cell r="J92">
            <v>-5.5E-2</v>
          </cell>
          <cell r="K92">
            <v>-1.8500000000000003E-2</v>
          </cell>
          <cell r="L92">
            <v>0.1</v>
          </cell>
          <cell r="M92">
            <v>0.02</v>
          </cell>
          <cell r="N92">
            <v>-0.16600000000000001</v>
          </cell>
          <cell r="O92">
            <v>0.15</v>
          </cell>
          <cell r="P92">
            <v>0.15</v>
          </cell>
          <cell r="Q92">
            <v>-0.15</v>
          </cell>
          <cell r="R92">
            <v>-5.5E-2</v>
          </cell>
          <cell r="S92">
            <v>0.03</v>
          </cell>
          <cell r="T92">
            <v>-7.0000000000000007E-2</v>
          </cell>
          <cell r="U92">
            <v>-0.1</v>
          </cell>
          <cell r="V92">
            <v>-0.13</v>
          </cell>
          <cell r="W92">
            <v>-0.10650000000000001</v>
          </cell>
          <cell r="X92">
            <v>-5.0000000000000001E-3</v>
          </cell>
          <cell r="Y92">
            <v>-8.2500000000000004E-2</v>
          </cell>
          <cell r="Z92">
            <v>-9.4E-2</v>
          </cell>
          <cell r="AA92">
            <v>-0.12300000000000001</v>
          </cell>
          <cell r="AB92">
            <v>-0.10400000000000001</v>
          </cell>
          <cell r="AC92">
            <v>-5.9500000000000004E-2</v>
          </cell>
          <cell r="AD92">
            <v>-8.199999999999999E-2</v>
          </cell>
          <cell r="AE92">
            <v>1.5500000000000002E-2</v>
          </cell>
          <cell r="AF92">
            <v>4.2999999999999997E-2</v>
          </cell>
          <cell r="AG92">
            <v>-5.7500000000000002E-2</v>
          </cell>
          <cell r="AH92">
            <v>2.5000000000000001E-3</v>
          </cell>
          <cell r="AI92">
            <v>-7.4999999999999997E-2</v>
          </cell>
          <cell r="AJ92">
            <v>5.0000000000000001E-3</v>
          </cell>
          <cell r="AK92">
            <v>-0.13</v>
          </cell>
          <cell r="AL92">
            <v>0</v>
          </cell>
        </row>
        <row r="93">
          <cell r="C93">
            <v>39264</v>
          </cell>
          <cell r="D93">
            <v>5.8828232965960008E-2</v>
          </cell>
          <cell r="E93">
            <v>4.5449999999999999</v>
          </cell>
          <cell r="F93">
            <v>0.2225</v>
          </cell>
          <cell r="G93">
            <v>0.5</v>
          </cell>
          <cell r="H93">
            <v>0.6</v>
          </cell>
          <cell r="I93">
            <v>-0.13</v>
          </cell>
          <cell r="J93">
            <v>-5.5E-2</v>
          </cell>
          <cell r="K93">
            <v>-1.8500000000000003E-2</v>
          </cell>
          <cell r="L93">
            <v>0.1</v>
          </cell>
          <cell r="M93">
            <v>2.2499999999999999E-2</v>
          </cell>
          <cell r="N93">
            <v>-0.11900000000000001</v>
          </cell>
          <cell r="O93">
            <v>0.15</v>
          </cell>
          <cell r="P93">
            <v>0.15</v>
          </cell>
          <cell r="Q93">
            <v>-0.15</v>
          </cell>
          <cell r="R93">
            <v>-5.5E-2</v>
          </cell>
          <cell r="S93">
            <v>0.03</v>
          </cell>
          <cell r="T93">
            <v>-7.0000000000000007E-2</v>
          </cell>
          <cell r="U93">
            <v>-0.1</v>
          </cell>
          <cell r="V93">
            <v>-0.13</v>
          </cell>
          <cell r="W93">
            <v>-9.6500000000000002E-2</v>
          </cell>
          <cell r="X93">
            <v>-5.0000000000000001E-3</v>
          </cell>
          <cell r="Y93">
            <v>-8.2500000000000004E-2</v>
          </cell>
          <cell r="Z93">
            <v>-8.4000000000000005E-2</v>
          </cell>
          <cell r="AA93">
            <v>-0.113</v>
          </cell>
          <cell r="AB93">
            <v>-9.4E-2</v>
          </cell>
          <cell r="AC93">
            <v>-5.9500000000000004E-2</v>
          </cell>
          <cell r="AD93">
            <v>-8.199999999999999E-2</v>
          </cell>
          <cell r="AE93">
            <v>1.5500000000000002E-2</v>
          </cell>
          <cell r="AF93">
            <v>4.2999999999999997E-2</v>
          </cell>
          <cell r="AG93">
            <v>-5.7500000000000002E-2</v>
          </cell>
          <cell r="AH93">
            <v>2.5000000000000001E-3</v>
          </cell>
          <cell r="AI93">
            <v>-7.4999999999999997E-2</v>
          </cell>
          <cell r="AJ93">
            <v>2.5000000000000001E-3</v>
          </cell>
          <cell r="AK93">
            <v>-0.13</v>
          </cell>
          <cell r="AL93">
            <v>0</v>
          </cell>
        </row>
        <row r="94">
          <cell r="C94">
            <v>39295</v>
          </cell>
          <cell r="D94">
            <v>5.8902450293109289E-2</v>
          </cell>
          <cell r="E94">
            <v>4.5680000000000005</v>
          </cell>
          <cell r="F94">
            <v>0.2225</v>
          </cell>
          <cell r="G94">
            <v>0.55000000000000004</v>
          </cell>
          <cell r="H94">
            <v>0.7</v>
          </cell>
          <cell r="I94">
            <v>-0.13</v>
          </cell>
          <cell r="J94">
            <v>-5.5E-2</v>
          </cell>
          <cell r="K94">
            <v>-1.8500000000000003E-2</v>
          </cell>
          <cell r="L94">
            <v>0.1</v>
          </cell>
          <cell r="M94">
            <v>2.5000000000000001E-2</v>
          </cell>
          <cell r="N94">
            <v>-0.11</v>
          </cell>
          <cell r="O94">
            <v>0.15</v>
          </cell>
          <cell r="P94">
            <v>0.15</v>
          </cell>
          <cell r="Q94">
            <v>-0.15</v>
          </cell>
          <cell r="R94">
            <v>-5.5E-2</v>
          </cell>
          <cell r="S94">
            <v>0.03</v>
          </cell>
          <cell r="T94">
            <v>-7.0000000000000007E-2</v>
          </cell>
          <cell r="U94">
            <v>-0.1</v>
          </cell>
          <cell r="V94">
            <v>-0.13</v>
          </cell>
          <cell r="W94">
            <v>-9.1500000000000012E-2</v>
          </cell>
          <cell r="X94">
            <v>-5.0000000000000001E-3</v>
          </cell>
          <cell r="Y94">
            <v>-8.2500000000000004E-2</v>
          </cell>
          <cell r="Z94">
            <v>-8.1500000000000003E-2</v>
          </cell>
          <cell r="AA94">
            <v>-0.10800000000000001</v>
          </cell>
          <cell r="AB94">
            <v>-8.900000000000001E-2</v>
          </cell>
          <cell r="AC94">
            <v>-5.9500000000000004E-2</v>
          </cell>
          <cell r="AD94">
            <v>-8.199999999999999E-2</v>
          </cell>
          <cell r="AE94">
            <v>1.5500000000000002E-2</v>
          </cell>
          <cell r="AF94">
            <v>4.2999999999999997E-2</v>
          </cell>
          <cell r="AG94">
            <v>-5.7500000000000002E-2</v>
          </cell>
          <cell r="AH94">
            <v>2.5000000000000001E-3</v>
          </cell>
          <cell r="AI94">
            <v>-7.4999999999999997E-2</v>
          </cell>
          <cell r="AJ94">
            <v>2.5000000000000001E-3</v>
          </cell>
          <cell r="AK94">
            <v>-0.13</v>
          </cell>
          <cell r="AL94">
            <v>0</v>
          </cell>
        </row>
        <row r="95">
          <cell r="C95">
            <v>39326</v>
          </cell>
          <cell r="D95">
            <v>5.8976667622089515E-2</v>
          </cell>
          <cell r="E95">
            <v>4.5579999999999998</v>
          </cell>
          <cell r="F95">
            <v>0.2225</v>
          </cell>
          <cell r="G95">
            <v>0.55000000000000004</v>
          </cell>
          <cell r="H95">
            <v>0.65</v>
          </cell>
          <cell r="I95">
            <v>-0.13</v>
          </cell>
          <cell r="J95">
            <v>-5.5E-2</v>
          </cell>
          <cell r="K95">
            <v>-1.8500000000000003E-2</v>
          </cell>
          <cell r="L95">
            <v>0.1</v>
          </cell>
          <cell r="M95">
            <v>1.7500000000000002E-2</v>
          </cell>
          <cell r="N95">
            <v>-0.13800000000000001</v>
          </cell>
          <cell r="O95">
            <v>0.17</v>
          </cell>
          <cell r="P95">
            <v>0.17</v>
          </cell>
          <cell r="Q95">
            <v>-0.15</v>
          </cell>
          <cell r="R95">
            <v>-5.5E-2</v>
          </cell>
          <cell r="S95">
            <v>0.03</v>
          </cell>
          <cell r="T95">
            <v>-7.0000000000000007E-2</v>
          </cell>
          <cell r="U95">
            <v>-0.1</v>
          </cell>
          <cell r="V95">
            <v>-0.13</v>
          </cell>
          <cell r="W95">
            <v>-0.10150000000000001</v>
          </cell>
          <cell r="X95">
            <v>-5.0000000000000001E-3</v>
          </cell>
          <cell r="Y95">
            <v>-8.2500000000000004E-2</v>
          </cell>
          <cell r="Z95">
            <v>-8.900000000000001E-2</v>
          </cell>
          <cell r="AA95">
            <v>-0.11800000000000001</v>
          </cell>
          <cell r="AB95">
            <v>-9.9000000000000005E-2</v>
          </cell>
          <cell r="AC95">
            <v>-5.9500000000000004E-2</v>
          </cell>
          <cell r="AD95">
            <v>-8.199999999999999E-2</v>
          </cell>
          <cell r="AE95">
            <v>1.5500000000000002E-2</v>
          </cell>
          <cell r="AF95">
            <v>4.2999999999999997E-2</v>
          </cell>
          <cell r="AG95">
            <v>-5.7500000000000002E-2</v>
          </cell>
          <cell r="AH95">
            <v>2.5000000000000001E-3</v>
          </cell>
          <cell r="AI95">
            <v>-7.4999999999999997E-2</v>
          </cell>
          <cell r="AJ95">
            <v>-2.5000000000000001E-3</v>
          </cell>
          <cell r="AK95">
            <v>-0.13</v>
          </cell>
          <cell r="AL95">
            <v>0</v>
          </cell>
        </row>
        <row r="96">
          <cell r="C96">
            <v>39356</v>
          </cell>
          <cell r="D96">
            <v>5.9048490845427209E-2</v>
          </cell>
          <cell r="E96">
            <v>4.5680000000000005</v>
          </cell>
          <cell r="F96">
            <v>0.2225</v>
          </cell>
          <cell r="G96">
            <v>0.6</v>
          </cell>
          <cell r="H96">
            <v>0.7</v>
          </cell>
          <cell r="I96">
            <v>-0.13</v>
          </cell>
          <cell r="J96">
            <v>-5.5E-2</v>
          </cell>
          <cell r="K96">
            <v>-1.8500000000000003E-2</v>
          </cell>
          <cell r="L96">
            <v>0.1</v>
          </cell>
          <cell r="M96">
            <v>7.4999999999999997E-3</v>
          </cell>
          <cell r="N96">
            <v>-0.1605</v>
          </cell>
          <cell r="O96">
            <v>0.18</v>
          </cell>
          <cell r="P96">
            <v>0.18</v>
          </cell>
          <cell r="Q96">
            <v>-0.15</v>
          </cell>
          <cell r="R96">
            <v>-5.5E-2</v>
          </cell>
          <cell r="S96">
            <v>0.03</v>
          </cell>
          <cell r="T96">
            <v>-7.0000000000000007E-2</v>
          </cell>
          <cell r="U96">
            <v>-0.1</v>
          </cell>
          <cell r="V96">
            <v>-0.13</v>
          </cell>
          <cell r="W96">
            <v>-0.114</v>
          </cell>
          <cell r="X96">
            <v>-5.0000000000000001E-3</v>
          </cell>
          <cell r="Y96">
            <v>-8.2500000000000004E-2</v>
          </cell>
          <cell r="Z96">
            <v>-0.109</v>
          </cell>
          <cell r="AA96">
            <v>-0.1305</v>
          </cell>
          <cell r="AB96">
            <v>-0.1115</v>
          </cell>
          <cell r="AC96">
            <v>-5.9500000000000004E-2</v>
          </cell>
          <cell r="AD96">
            <v>-8.199999999999999E-2</v>
          </cell>
          <cell r="AE96">
            <v>1.5500000000000002E-2</v>
          </cell>
          <cell r="AF96">
            <v>4.2999999999999997E-2</v>
          </cell>
          <cell r="AG96">
            <v>-5.7500000000000002E-2</v>
          </cell>
          <cell r="AH96">
            <v>2.5000000000000001E-3</v>
          </cell>
          <cell r="AI96">
            <v>-7.4999999999999997E-2</v>
          </cell>
          <cell r="AJ96">
            <v>2.5000000000000001E-3</v>
          </cell>
          <cell r="AK96">
            <v>-0.13</v>
          </cell>
          <cell r="AL96">
            <v>0</v>
          </cell>
        </row>
        <row r="97">
          <cell r="C97">
            <v>39387</v>
          </cell>
          <cell r="D97">
            <v>5.9122708178010408E-2</v>
          </cell>
          <cell r="E97">
            <v>4.7050000000000001</v>
          </cell>
          <cell r="F97">
            <v>0.2225</v>
          </cell>
          <cell r="G97">
            <v>0.8</v>
          </cell>
          <cell r="H97">
            <v>0.9</v>
          </cell>
          <cell r="I97">
            <v>-0.13</v>
          </cell>
          <cell r="J97">
            <v>-5.5E-2</v>
          </cell>
          <cell r="K97">
            <v>-2.6499999999999999E-2</v>
          </cell>
          <cell r="L97">
            <v>0.1</v>
          </cell>
          <cell r="M97">
            <v>-3.2500000000000001E-2</v>
          </cell>
          <cell r="N97">
            <v>-0.14300000000000002</v>
          </cell>
          <cell r="O97">
            <v>0.2225</v>
          </cell>
          <cell r="P97">
            <v>0.2225</v>
          </cell>
          <cell r="Q97">
            <v>-0.15</v>
          </cell>
          <cell r="R97">
            <v>-5.5E-2</v>
          </cell>
          <cell r="S97">
            <v>0.03</v>
          </cell>
          <cell r="T97">
            <v>2.5000000000000001E-2</v>
          </cell>
          <cell r="U97">
            <v>-0.1</v>
          </cell>
          <cell r="V97">
            <v>-0.13</v>
          </cell>
          <cell r="W97">
            <v>-0.11900000000000001</v>
          </cell>
          <cell r="X97">
            <v>-6.0000000000000001E-3</v>
          </cell>
          <cell r="Y97">
            <v>-7.4999999999999997E-2</v>
          </cell>
          <cell r="Z97">
            <v>-0.1115</v>
          </cell>
          <cell r="AA97">
            <v>-0.13300000000000001</v>
          </cell>
          <cell r="AB97">
            <v>-0.11900000000000001</v>
          </cell>
          <cell r="AC97">
            <v>-5.9500000000000004E-2</v>
          </cell>
          <cell r="AD97">
            <v>-8.199999999999999E-2</v>
          </cell>
          <cell r="AE97">
            <v>2.2499999999999999E-2</v>
          </cell>
          <cell r="AF97">
            <v>6.2000000000000006E-2</v>
          </cell>
          <cell r="AG97">
            <v>-5.7500000000000002E-2</v>
          </cell>
          <cell r="AH97">
            <v>2.5000000000000001E-3</v>
          </cell>
          <cell r="AI97">
            <v>-0.09</v>
          </cell>
          <cell r="AJ97">
            <v>-5.0000000000000001E-3</v>
          </cell>
          <cell r="AK97">
            <v>-0.13</v>
          </cell>
          <cell r="AL97">
            <v>0.01</v>
          </cell>
        </row>
        <row r="98">
          <cell r="C98">
            <v>39417</v>
          </cell>
          <cell r="D98">
            <v>5.9194531404834105E-2</v>
          </cell>
          <cell r="E98">
            <v>4.84</v>
          </cell>
          <cell r="F98">
            <v>0.2225</v>
          </cell>
          <cell r="G98">
            <v>1</v>
          </cell>
          <cell r="H98">
            <v>1.1000000000000001</v>
          </cell>
          <cell r="I98">
            <v>-0.13250000000000001</v>
          </cell>
          <cell r="J98">
            <v>-5.5E-2</v>
          </cell>
          <cell r="K98">
            <v>-2.6499999999999999E-2</v>
          </cell>
          <cell r="L98">
            <v>0.1</v>
          </cell>
          <cell r="M98">
            <v>-5.5E-2</v>
          </cell>
          <cell r="N98">
            <v>-0.14400000000000002</v>
          </cell>
          <cell r="O98">
            <v>0.24249999999999999</v>
          </cell>
          <cell r="P98">
            <v>0.24249999999999999</v>
          </cell>
          <cell r="Q98">
            <v>-0.1525</v>
          </cell>
          <cell r="R98">
            <v>-5.5E-2</v>
          </cell>
          <cell r="S98">
            <v>0.03</v>
          </cell>
          <cell r="T98">
            <v>4.4999999999999998E-2</v>
          </cell>
          <cell r="U98">
            <v>-0.10249999999999999</v>
          </cell>
          <cell r="V98">
            <v>-0.13250000000000001</v>
          </cell>
          <cell r="W98">
            <v>-0.14150000000000001</v>
          </cell>
          <cell r="X98">
            <v>-6.0000000000000001E-3</v>
          </cell>
          <cell r="Y98">
            <v>-7.4999999999999997E-2</v>
          </cell>
          <cell r="Z98">
            <v>-0.13400000000000001</v>
          </cell>
          <cell r="AA98">
            <v>-0.158</v>
          </cell>
          <cell r="AB98">
            <v>-0.14150000000000001</v>
          </cell>
          <cell r="AC98">
            <v>-5.9500000000000004E-2</v>
          </cell>
          <cell r="AD98">
            <v>-8.199999999999999E-2</v>
          </cell>
          <cell r="AE98">
            <v>2.2499999999999999E-2</v>
          </cell>
          <cell r="AF98">
            <v>6.2000000000000006E-2</v>
          </cell>
          <cell r="AG98">
            <v>-5.7500000000000002E-2</v>
          </cell>
          <cell r="AH98">
            <v>2.5000000000000001E-3</v>
          </cell>
          <cell r="AI98">
            <v>-0.09</v>
          </cell>
          <cell r="AJ98">
            <v>5.0000000000000001E-3</v>
          </cell>
          <cell r="AK98">
            <v>-0.13250000000000001</v>
          </cell>
          <cell r="AL98">
            <v>0.01</v>
          </cell>
        </row>
        <row r="99">
          <cell r="C99">
            <v>39448</v>
          </cell>
          <cell r="D99">
            <v>5.9268748741020616E-2</v>
          </cell>
          <cell r="E99">
            <v>4.875</v>
          </cell>
          <cell r="F99">
            <v>0.2225</v>
          </cell>
          <cell r="G99">
            <v>1</v>
          </cell>
          <cell r="H99">
            <v>1.1000000000000001</v>
          </cell>
          <cell r="I99">
            <v>-0.13500000000000001</v>
          </cell>
          <cell r="J99">
            <v>-5.5E-2</v>
          </cell>
          <cell r="K99">
            <v>-1.9000000000000003E-2</v>
          </cell>
          <cell r="L99">
            <v>0.1</v>
          </cell>
          <cell r="M99">
            <v>-5.7500000000000002E-2</v>
          </cell>
          <cell r="N99">
            <v>-0.16300000000000001</v>
          </cell>
          <cell r="O99">
            <v>0.2525</v>
          </cell>
          <cell r="P99">
            <v>0.2525</v>
          </cell>
          <cell r="Q99">
            <v>-0.155</v>
          </cell>
          <cell r="R99">
            <v>-5.5E-2</v>
          </cell>
          <cell r="S99">
            <v>0.03</v>
          </cell>
          <cell r="T99">
            <v>5.7500000000000002E-2</v>
          </cell>
          <cell r="U99">
            <v>-0.105</v>
          </cell>
          <cell r="V99">
            <v>-0.13500000000000001</v>
          </cell>
          <cell r="W99">
            <v>-0.14650000000000002</v>
          </cell>
          <cell r="X99">
            <v>-0.01</v>
          </cell>
          <cell r="Y99">
            <v>-7.4999999999999997E-2</v>
          </cell>
          <cell r="Z99">
            <v>-0.14200000000000002</v>
          </cell>
          <cell r="AA99">
            <v>-0.13600000000000001</v>
          </cell>
          <cell r="AB99">
            <v>-0.14650000000000002</v>
          </cell>
          <cell r="AC99">
            <v>-5.7500000000000002E-2</v>
          </cell>
          <cell r="AD99">
            <v>-0.08</v>
          </cell>
          <cell r="AE99">
            <v>2.2499999999999999E-2</v>
          </cell>
          <cell r="AF99">
            <v>6.2000000000000006E-2</v>
          </cell>
          <cell r="AG99">
            <v>-5.7500000000000002E-2</v>
          </cell>
          <cell r="AH99">
            <v>2.5000000000000001E-3</v>
          </cell>
          <cell r="AI99">
            <v>-0.09</v>
          </cell>
          <cell r="AJ99">
            <v>2.5000000000000001E-3</v>
          </cell>
          <cell r="AK99">
            <v>-0.13500000000000001</v>
          </cell>
          <cell r="AL99">
            <v>0.01</v>
          </cell>
        </row>
        <row r="100">
          <cell r="C100">
            <v>39479</v>
          </cell>
          <cell r="D100">
            <v>5.9342966079037711E-2</v>
          </cell>
          <cell r="E100">
            <v>4.7549999999999999</v>
          </cell>
          <cell r="F100">
            <v>0.2225</v>
          </cell>
          <cell r="G100">
            <v>1</v>
          </cell>
          <cell r="H100">
            <v>1.1000000000000001</v>
          </cell>
          <cell r="I100">
            <v>-0.1275</v>
          </cell>
          <cell r="J100">
            <v>-5.5E-2</v>
          </cell>
          <cell r="K100">
            <v>-1.9000000000000003E-2</v>
          </cell>
          <cell r="L100">
            <v>0.1</v>
          </cell>
          <cell r="M100">
            <v>-0.04</v>
          </cell>
          <cell r="N100">
            <v>-0.18300000000000002</v>
          </cell>
          <cell r="O100">
            <v>0.24249999999999999</v>
          </cell>
          <cell r="P100">
            <v>0.24249999999999999</v>
          </cell>
          <cell r="Q100">
            <v>-0.14749999999999999</v>
          </cell>
          <cell r="R100">
            <v>-5.5E-2</v>
          </cell>
          <cell r="S100">
            <v>0.03</v>
          </cell>
          <cell r="T100">
            <v>6.25E-2</v>
          </cell>
          <cell r="U100">
            <v>-9.7500000000000003E-2</v>
          </cell>
          <cell r="V100">
            <v>-0.1275</v>
          </cell>
          <cell r="W100">
            <v>-0.13150000000000001</v>
          </cell>
          <cell r="X100">
            <v>-0.01</v>
          </cell>
          <cell r="Y100">
            <v>-7.4999999999999997E-2</v>
          </cell>
          <cell r="Z100">
            <v>-0.12450000000000001</v>
          </cell>
          <cell r="AA100">
            <v>-0.25900000000000001</v>
          </cell>
          <cell r="AB100">
            <v>-0.13150000000000001</v>
          </cell>
          <cell r="AC100">
            <v>-5.7500000000000002E-2</v>
          </cell>
          <cell r="AD100">
            <v>-0.08</v>
          </cell>
          <cell r="AE100">
            <v>2.2499999999999999E-2</v>
          </cell>
          <cell r="AF100">
            <v>6.2000000000000006E-2</v>
          </cell>
          <cell r="AG100">
            <v>-5.7500000000000002E-2</v>
          </cell>
          <cell r="AH100">
            <v>2.5000000000000001E-3</v>
          </cell>
          <cell r="AI100">
            <v>-0.09</v>
          </cell>
          <cell r="AJ100">
            <v>5.0000000000000001E-3</v>
          </cell>
          <cell r="AK100">
            <v>-0.1275</v>
          </cell>
          <cell r="AL100">
            <v>0.01</v>
          </cell>
        </row>
        <row r="101">
          <cell r="C101">
            <v>39508</v>
          </cell>
          <cell r="D101">
            <v>5.9406428978038904E-2</v>
          </cell>
          <cell r="E101">
            <v>4.6749999999999998</v>
          </cell>
          <cell r="F101">
            <v>0.20749999999999999</v>
          </cell>
          <cell r="G101">
            <v>0.75</v>
          </cell>
          <cell r="H101">
            <v>0.85</v>
          </cell>
          <cell r="I101">
            <v>-0.125</v>
          </cell>
          <cell r="J101">
            <v>-5.5E-2</v>
          </cell>
          <cell r="K101">
            <v>-1.9000000000000003E-2</v>
          </cell>
          <cell r="L101">
            <v>0.1</v>
          </cell>
          <cell r="M101">
            <v>-2.75E-2</v>
          </cell>
          <cell r="N101">
            <v>-0.16300000000000001</v>
          </cell>
          <cell r="O101">
            <v>0.23749999999999999</v>
          </cell>
          <cell r="P101">
            <v>0.23749999999999999</v>
          </cell>
          <cell r="Q101">
            <v>-0.14499999999999999</v>
          </cell>
          <cell r="R101">
            <v>-5.5E-2</v>
          </cell>
          <cell r="S101">
            <v>0.03</v>
          </cell>
          <cell r="T101">
            <v>0.06</v>
          </cell>
          <cell r="U101">
            <v>-9.5000000000000001E-2</v>
          </cell>
          <cell r="V101">
            <v>-0.125</v>
          </cell>
          <cell r="W101">
            <v>-0.12150000000000001</v>
          </cell>
          <cell r="X101">
            <v>-0.01</v>
          </cell>
          <cell r="Y101">
            <v>-7.4999999999999997E-2</v>
          </cell>
          <cell r="Z101">
            <v>-0.11450000000000002</v>
          </cell>
          <cell r="AA101">
            <v>-0.25600000000000001</v>
          </cell>
          <cell r="AB101">
            <v>-0.12150000000000001</v>
          </cell>
          <cell r="AC101">
            <v>-5.7500000000000002E-2</v>
          </cell>
          <cell r="AD101">
            <v>-0.08</v>
          </cell>
          <cell r="AE101">
            <v>2.2499999999999999E-2</v>
          </cell>
          <cell r="AF101">
            <v>6.2000000000000006E-2</v>
          </cell>
          <cell r="AG101">
            <v>-5.7500000000000002E-2</v>
          </cell>
          <cell r="AH101">
            <v>2.5000000000000001E-3</v>
          </cell>
          <cell r="AI101">
            <v>-0.09</v>
          </cell>
          <cell r="AJ101">
            <v>2.5000000000000001E-3</v>
          </cell>
          <cell r="AK101">
            <v>-0.125</v>
          </cell>
          <cell r="AL101">
            <v>0.01</v>
          </cell>
        </row>
        <row r="102">
          <cell r="C102">
            <v>39539</v>
          </cell>
          <cell r="D102">
            <v>5.9460095987388321E-2</v>
          </cell>
          <cell r="E102">
            <v>4.585</v>
          </cell>
          <cell r="F102">
            <v>0.20749999999999999</v>
          </cell>
          <cell r="G102">
            <v>0.4</v>
          </cell>
          <cell r="H102">
            <v>0.55000000000000004</v>
          </cell>
          <cell r="I102">
            <v>-0.13</v>
          </cell>
          <cell r="J102">
            <v>-5.2499999999999998E-2</v>
          </cell>
          <cell r="K102">
            <v>-1.6500000000000001E-2</v>
          </cell>
          <cell r="L102">
            <v>0.1</v>
          </cell>
          <cell r="M102">
            <v>1.4999999999999999E-2</v>
          </cell>
          <cell r="N102">
            <v>-0.13800000000000001</v>
          </cell>
          <cell r="O102">
            <v>0.17249999999999999</v>
          </cell>
          <cell r="P102">
            <v>0.17249999999999999</v>
          </cell>
          <cell r="Q102">
            <v>-0.15</v>
          </cell>
          <cell r="R102">
            <v>-5.2499999999999998E-2</v>
          </cell>
          <cell r="S102">
            <v>0.03</v>
          </cell>
          <cell r="T102">
            <v>-7.0000000000000007E-2</v>
          </cell>
          <cell r="U102">
            <v>-0.1</v>
          </cell>
          <cell r="V102">
            <v>-0.13</v>
          </cell>
          <cell r="W102">
            <v>-0.12200000000000001</v>
          </cell>
          <cell r="X102">
            <v>-5.0000000000000001E-3</v>
          </cell>
          <cell r="Y102">
            <v>-8.2500000000000004E-2</v>
          </cell>
          <cell r="Z102">
            <v>-0.13950000000000001</v>
          </cell>
          <cell r="AA102">
            <v>-0.13600000000000001</v>
          </cell>
          <cell r="AB102">
            <v>-0.12200000000000001</v>
          </cell>
          <cell r="AC102">
            <v>-5.7500000000000002E-2</v>
          </cell>
          <cell r="AD102">
            <v>-0.08</v>
          </cell>
          <cell r="AE102">
            <v>1.5500000000000002E-2</v>
          </cell>
          <cell r="AF102">
            <v>4.2999999999999997E-2</v>
          </cell>
          <cell r="AG102">
            <v>-5.5E-2</v>
          </cell>
          <cell r="AH102">
            <v>2.5000000000000001E-3</v>
          </cell>
          <cell r="AI102">
            <v>-7.2499999999999995E-2</v>
          </cell>
          <cell r="AJ102">
            <v>0.01</v>
          </cell>
          <cell r="AK102">
            <v>-0.13</v>
          </cell>
          <cell r="AL102">
            <v>0</v>
          </cell>
        </row>
        <row r="103">
          <cell r="C103">
            <v>39569</v>
          </cell>
          <cell r="D103">
            <v>5.9512031803799416E-2</v>
          </cell>
          <cell r="E103">
            <v>4.5650000000000004</v>
          </cell>
          <cell r="F103">
            <v>0.20749999999999999</v>
          </cell>
          <cell r="G103">
            <v>0.45</v>
          </cell>
          <cell r="H103">
            <v>0.5</v>
          </cell>
          <cell r="I103">
            <v>-0.13</v>
          </cell>
          <cell r="J103">
            <v>-5.2499999999999998E-2</v>
          </cell>
          <cell r="K103">
            <v>-1.6500000000000001E-2</v>
          </cell>
          <cell r="L103">
            <v>0.1</v>
          </cell>
          <cell r="M103">
            <v>1.4999999999999999E-2</v>
          </cell>
          <cell r="N103">
            <v>-0.16800000000000001</v>
          </cell>
          <cell r="O103">
            <v>0.16250000000000001</v>
          </cell>
          <cell r="P103">
            <v>0.16250000000000001</v>
          </cell>
          <cell r="Q103">
            <v>-0.15</v>
          </cell>
          <cell r="R103">
            <v>-5.2499999999999998E-2</v>
          </cell>
          <cell r="S103">
            <v>0.03</v>
          </cell>
          <cell r="T103">
            <v>-7.0000000000000007E-2</v>
          </cell>
          <cell r="U103">
            <v>-0.1</v>
          </cell>
          <cell r="V103">
            <v>-0.13</v>
          </cell>
          <cell r="W103">
            <v>-0.10950000000000001</v>
          </cell>
          <cell r="X103">
            <v>-5.0000000000000001E-3</v>
          </cell>
          <cell r="Y103">
            <v>-8.2500000000000004E-2</v>
          </cell>
          <cell r="Z103">
            <v>-9.7000000000000017E-2</v>
          </cell>
          <cell r="AA103">
            <v>-0.126</v>
          </cell>
          <cell r="AB103">
            <v>-0.10700000000000001</v>
          </cell>
          <cell r="AC103">
            <v>-5.7500000000000002E-2</v>
          </cell>
          <cell r="AD103">
            <v>-0.08</v>
          </cell>
          <cell r="AE103">
            <v>1.5500000000000002E-2</v>
          </cell>
          <cell r="AF103">
            <v>4.2999999999999997E-2</v>
          </cell>
          <cell r="AG103">
            <v>-5.5E-2</v>
          </cell>
          <cell r="AH103">
            <v>2.5000000000000001E-3</v>
          </cell>
          <cell r="AI103">
            <v>-7.2499999999999995E-2</v>
          </cell>
          <cell r="AJ103">
            <v>7.4999999999999997E-3</v>
          </cell>
          <cell r="AK103">
            <v>-0.13</v>
          </cell>
          <cell r="AL103">
            <v>0</v>
          </cell>
        </row>
        <row r="104">
          <cell r="C104">
            <v>39600</v>
          </cell>
          <cell r="D104">
            <v>5.9565698815032209E-2</v>
          </cell>
          <cell r="E104">
            <v>4.593</v>
          </cell>
          <cell r="F104">
            <v>0.20749999999999999</v>
          </cell>
          <cell r="G104">
            <v>0.45</v>
          </cell>
          <cell r="H104">
            <v>0.6</v>
          </cell>
          <cell r="I104">
            <v>-0.13</v>
          </cell>
          <cell r="J104">
            <v>-5.2499999999999998E-2</v>
          </cell>
          <cell r="K104">
            <v>-1.6500000000000001E-2</v>
          </cell>
          <cell r="L104">
            <v>0.1</v>
          </cell>
          <cell r="M104">
            <v>0.02</v>
          </cell>
          <cell r="N104">
            <v>-0.16399999999999998</v>
          </cell>
          <cell r="O104">
            <v>0.1525</v>
          </cell>
          <cell r="P104">
            <v>0.1525</v>
          </cell>
          <cell r="Q104">
            <v>-0.15</v>
          </cell>
          <cell r="R104">
            <v>-5.2499999999999998E-2</v>
          </cell>
          <cell r="S104">
            <v>0.03</v>
          </cell>
          <cell r="T104">
            <v>-7.0000000000000007E-2</v>
          </cell>
          <cell r="U104">
            <v>-0.1</v>
          </cell>
          <cell r="V104">
            <v>-0.13</v>
          </cell>
          <cell r="W104">
            <v>-0.10450000000000001</v>
          </cell>
          <cell r="X104">
            <v>-5.0000000000000001E-3</v>
          </cell>
          <cell r="Y104">
            <v>-8.2500000000000004E-2</v>
          </cell>
          <cell r="Z104">
            <v>-9.2000000000000012E-2</v>
          </cell>
          <cell r="AA104">
            <v>-0.121</v>
          </cell>
          <cell r="AB104">
            <v>-0.10200000000000001</v>
          </cell>
          <cell r="AC104">
            <v>-5.7500000000000002E-2</v>
          </cell>
          <cell r="AD104">
            <v>-0.08</v>
          </cell>
          <cell r="AE104">
            <v>1.5500000000000002E-2</v>
          </cell>
          <cell r="AF104">
            <v>4.2999999999999997E-2</v>
          </cell>
          <cell r="AG104">
            <v>-5.5E-2</v>
          </cell>
          <cell r="AH104">
            <v>2.5000000000000001E-3</v>
          </cell>
          <cell r="AI104">
            <v>-7.2499999999999995E-2</v>
          </cell>
          <cell r="AJ104">
            <v>5.0000000000000001E-3</v>
          </cell>
          <cell r="AK104">
            <v>-0.13</v>
          </cell>
          <cell r="AL104">
            <v>0</v>
          </cell>
        </row>
        <row r="105">
          <cell r="C105">
            <v>39630</v>
          </cell>
          <cell r="D105">
            <v>5.9617634633265811E-2</v>
          </cell>
          <cell r="E105">
            <v>4.62</v>
          </cell>
          <cell r="F105">
            <v>0.20250000000000001</v>
          </cell>
          <cell r="G105">
            <v>0.5</v>
          </cell>
          <cell r="H105">
            <v>0.6</v>
          </cell>
          <cell r="I105">
            <v>-0.13</v>
          </cell>
          <cell r="J105">
            <v>-5.2499999999999998E-2</v>
          </cell>
          <cell r="K105">
            <v>-1.6500000000000001E-2</v>
          </cell>
          <cell r="L105">
            <v>0.1</v>
          </cell>
          <cell r="M105">
            <v>2.2499999999999999E-2</v>
          </cell>
          <cell r="N105">
            <v>-0.11700000000000001</v>
          </cell>
          <cell r="O105">
            <v>0.1525</v>
          </cell>
          <cell r="P105">
            <v>0.1525</v>
          </cell>
          <cell r="Q105">
            <v>-0.15</v>
          </cell>
          <cell r="R105">
            <v>-5.2499999999999998E-2</v>
          </cell>
          <cell r="S105">
            <v>0.03</v>
          </cell>
          <cell r="T105">
            <v>-7.0000000000000007E-2</v>
          </cell>
          <cell r="U105">
            <v>-0.1</v>
          </cell>
          <cell r="V105">
            <v>-0.13</v>
          </cell>
          <cell r="W105">
            <v>-9.4500000000000015E-2</v>
          </cell>
          <cell r="X105">
            <v>-5.0000000000000001E-3</v>
          </cell>
          <cell r="Y105">
            <v>-8.2500000000000004E-2</v>
          </cell>
          <cell r="Z105">
            <v>-8.199999999999999E-2</v>
          </cell>
          <cell r="AA105">
            <v>-0.111</v>
          </cell>
          <cell r="AB105">
            <v>-9.2000000000000012E-2</v>
          </cell>
          <cell r="AC105">
            <v>-5.7500000000000002E-2</v>
          </cell>
          <cell r="AD105">
            <v>-0.08</v>
          </cell>
          <cell r="AE105">
            <v>1.5500000000000002E-2</v>
          </cell>
          <cell r="AF105">
            <v>4.2999999999999997E-2</v>
          </cell>
          <cell r="AG105">
            <v>-5.5E-2</v>
          </cell>
          <cell r="AH105">
            <v>2.5000000000000001E-3</v>
          </cell>
          <cell r="AI105">
            <v>-7.2499999999999995E-2</v>
          </cell>
          <cell r="AJ105">
            <v>2.5000000000000001E-3</v>
          </cell>
          <cell r="AK105">
            <v>-0.13</v>
          </cell>
          <cell r="AL105">
            <v>0</v>
          </cell>
        </row>
        <row r="106">
          <cell r="C106">
            <v>39661</v>
          </cell>
          <cell r="D106">
            <v>5.9671301646381909E-2</v>
          </cell>
          <cell r="E106">
            <v>4.6429999999999998</v>
          </cell>
          <cell r="F106">
            <v>0.20250000000000001</v>
          </cell>
          <cell r="G106">
            <v>0.55000000000000004</v>
          </cell>
          <cell r="H106">
            <v>0.7</v>
          </cell>
          <cell r="I106">
            <v>-0.13</v>
          </cell>
          <cell r="J106">
            <v>-5.2499999999999998E-2</v>
          </cell>
          <cell r="K106">
            <v>-1.6500000000000001E-2</v>
          </cell>
          <cell r="L106">
            <v>0.1</v>
          </cell>
          <cell r="M106">
            <v>2.5000000000000001E-2</v>
          </cell>
          <cell r="N106">
            <v>-0.10800000000000001</v>
          </cell>
          <cell r="O106">
            <v>0.1525</v>
          </cell>
          <cell r="P106">
            <v>0.1525</v>
          </cell>
          <cell r="Q106">
            <v>-0.15</v>
          </cell>
          <cell r="R106">
            <v>-5.2499999999999998E-2</v>
          </cell>
          <cell r="S106">
            <v>0.03</v>
          </cell>
          <cell r="T106">
            <v>-7.0000000000000007E-2</v>
          </cell>
          <cell r="U106">
            <v>-0.1</v>
          </cell>
          <cell r="V106">
            <v>-0.13</v>
          </cell>
          <cell r="W106">
            <v>-8.950000000000001E-2</v>
          </cell>
          <cell r="X106">
            <v>-5.0000000000000001E-3</v>
          </cell>
          <cell r="Y106">
            <v>-8.2500000000000004E-2</v>
          </cell>
          <cell r="Z106">
            <v>-7.9500000000000001E-2</v>
          </cell>
          <cell r="AA106">
            <v>-0.106</v>
          </cell>
          <cell r="AB106">
            <v>-8.7000000000000008E-2</v>
          </cell>
          <cell r="AC106">
            <v>-5.7500000000000002E-2</v>
          </cell>
          <cell r="AD106">
            <v>-0.08</v>
          </cell>
          <cell r="AE106">
            <v>1.5500000000000002E-2</v>
          </cell>
          <cell r="AF106">
            <v>4.2999999999999997E-2</v>
          </cell>
          <cell r="AG106">
            <v>-5.5E-2</v>
          </cell>
          <cell r="AH106">
            <v>2.5000000000000001E-3</v>
          </cell>
          <cell r="AI106">
            <v>-7.2499999999999995E-2</v>
          </cell>
          <cell r="AJ106">
            <v>2.5000000000000001E-3</v>
          </cell>
          <cell r="AK106">
            <v>-0.13</v>
          </cell>
          <cell r="AL106">
            <v>0</v>
          </cell>
        </row>
        <row r="107">
          <cell r="C107">
            <v>39692</v>
          </cell>
          <cell r="D107">
            <v>5.9724968660455506E-2</v>
          </cell>
          <cell r="E107">
            <v>4.633</v>
          </cell>
          <cell r="F107">
            <v>0.20250000000000001</v>
          </cell>
          <cell r="G107">
            <v>0.55000000000000004</v>
          </cell>
          <cell r="H107">
            <v>0.65</v>
          </cell>
          <cell r="I107">
            <v>-0.13</v>
          </cell>
          <cell r="J107">
            <v>-5.2499999999999998E-2</v>
          </cell>
          <cell r="K107">
            <v>-1.6500000000000001E-2</v>
          </cell>
          <cell r="L107">
            <v>0.1</v>
          </cell>
          <cell r="M107">
            <v>1.7500000000000002E-2</v>
          </cell>
          <cell r="N107">
            <v>-0.13600000000000001</v>
          </cell>
          <cell r="O107">
            <v>0.17249999999999999</v>
          </cell>
          <cell r="P107">
            <v>0.17249999999999999</v>
          </cell>
          <cell r="Q107">
            <v>-0.15</v>
          </cell>
          <cell r="R107">
            <v>-5.2499999999999998E-2</v>
          </cell>
          <cell r="S107">
            <v>0.03</v>
          </cell>
          <cell r="T107">
            <v>-7.0000000000000007E-2</v>
          </cell>
          <cell r="U107">
            <v>-0.1</v>
          </cell>
          <cell r="V107">
            <v>-0.13</v>
          </cell>
          <cell r="W107">
            <v>-9.9500000000000019E-2</v>
          </cell>
          <cell r="X107">
            <v>-5.0000000000000001E-3</v>
          </cell>
          <cell r="Y107">
            <v>-8.2500000000000004E-2</v>
          </cell>
          <cell r="Z107">
            <v>-8.7000000000000008E-2</v>
          </cell>
          <cell r="AA107">
            <v>-0.11599999999999999</v>
          </cell>
          <cell r="AB107">
            <v>-9.7000000000000017E-2</v>
          </cell>
          <cell r="AC107">
            <v>-5.7500000000000002E-2</v>
          </cell>
          <cell r="AD107">
            <v>-0.08</v>
          </cell>
          <cell r="AE107">
            <v>1.5500000000000002E-2</v>
          </cell>
          <cell r="AF107">
            <v>4.2999999999999997E-2</v>
          </cell>
          <cell r="AG107">
            <v>-5.5E-2</v>
          </cell>
          <cell r="AH107">
            <v>2.5000000000000001E-3</v>
          </cell>
          <cell r="AI107">
            <v>-7.2499999999999995E-2</v>
          </cell>
          <cell r="AJ107">
            <v>-2.5000000000000001E-3</v>
          </cell>
          <cell r="AK107">
            <v>-0.13</v>
          </cell>
          <cell r="AL107">
            <v>0</v>
          </cell>
        </row>
        <row r="108">
          <cell r="C108">
            <v>39722</v>
          </cell>
          <cell r="D108">
            <v>5.9776904481437604E-2</v>
          </cell>
          <cell r="E108">
            <v>4.6429999999999998</v>
          </cell>
          <cell r="F108">
            <v>0.20250000000000001</v>
          </cell>
          <cell r="G108">
            <v>0.6</v>
          </cell>
          <cell r="H108">
            <v>0.7</v>
          </cell>
          <cell r="I108">
            <v>-0.13</v>
          </cell>
          <cell r="J108">
            <v>-5.2499999999999998E-2</v>
          </cell>
          <cell r="K108">
            <v>-1.6500000000000001E-2</v>
          </cell>
          <cell r="L108">
            <v>0.1</v>
          </cell>
          <cell r="M108">
            <v>7.4999999999999997E-3</v>
          </cell>
          <cell r="N108">
            <v>-0.1585</v>
          </cell>
          <cell r="O108">
            <v>0.1825</v>
          </cell>
          <cell r="P108">
            <v>0.1825</v>
          </cell>
          <cell r="Q108">
            <v>-0.15</v>
          </cell>
          <cell r="R108">
            <v>-5.2499999999999998E-2</v>
          </cell>
          <cell r="S108">
            <v>0.03</v>
          </cell>
          <cell r="T108">
            <v>-7.0000000000000007E-2</v>
          </cell>
          <cell r="U108">
            <v>-0.1</v>
          </cell>
          <cell r="V108">
            <v>-0.13</v>
          </cell>
          <cell r="W108">
            <v>-0.11200000000000002</v>
          </cell>
          <cell r="X108">
            <v>-5.0000000000000001E-3</v>
          </cell>
          <cell r="Y108">
            <v>-8.2500000000000004E-2</v>
          </cell>
          <cell r="Z108">
            <v>-0.10700000000000001</v>
          </cell>
          <cell r="AA108">
            <v>-0.1285</v>
          </cell>
          <cell r="AB108">
            <v>-0.10950000000000001</v>
          </cell>
          <cell r="AC108">
            <v>-5.7500000000000002E-2</v>
          </cell>
          <cell r="AD108">
            <v>-0.08</v>
          </cell>
          <cell r="AE108">
            <v>1.5500000000000002E-2</v>
          </cell>
          <cell r="AF108">
            <v>4.2999999999999997E-2</v>
          </cell>
          <cell r="AG108">
            <v>-5.5E-2</v>
          </cell>
          <cell r="AH108">
            <v>2.5000000000000001E-3</v>
          </cell>
          <cell r="AI108">
            <v>-7.2499999999999995E-2</v>
          </cell>
          <cell r="AJ108">
            <v>2.5000000000000001E-3</v>
          </cell>
          <cell r="AK108">
            <v>-0.13</v>
          </cell>
          <cell r="AL108">
            <v>0</v>
          </cell>
        </row>
        <row r="109">
          <cell r="C109">
            <v>39753</v>
          </cell>
          <cell r="D109">
            <v>5.9830571497394604E-2</v>
          </cell>
          <cell r="E109">
            <v>4.78</v>
          </cell>
          <cell r="F109">
            <v>0.20250000000000001</v>
          </cell>
          <cell r="G109">
            <v>0.8</v>
          </cell>
          <cell r="H109">
            <v>0.9</v>
          </cell>
          <cell r="I109">
            <v>-0.13</v>
          </cell>
          <cell r="J109">
            <v>-5.2499999999999998E-2</v>
          </cell>
          <cell r="K109">
            <v>-2.4500000000000001E-2</v>
          </cell>
          <cell r="L109">
            <v>0.1</v>
          </cell>
          <cell r="M109">
            <v>-3.2500000000000001E-2</v>
          </cell>
          <cell r="N109">
            <v>-0.14099999999999999</v>
          </cell>
          <cell r="O109">
            <v>0.22750000000000001</v>
          </cell>
          <cell r="P109">
            <v>0.22750000000000001</v>
          </cell>
          <cell r="Q109">
            <v>-0.15</v>
          </cell>
          <cell r="R109">
            <v>-5.2499999999999998E-2</v>
          </cell>
          <cell r="S109">
            <v>0.03</v>
          </cell>
          <cell r="T109">
            <v>2.5000000000000001E-2</v>
          </cell>
          <cell r="U109">
            <v>-0.1</v>
          </cell>
          <cell r="V109">
            <v>-0.13</v>
          </cell>
          <cell r="W109">
            <v>-0.11700000000000001</v>
          </cell>
          <cell r="X109">
            <v>-6.0000000000000001E-3</v>
          </cell>
          <cell r="Y109">
            <v>-7.4999999999999997E-2</v>
          </cell>
          <cell r="Z109">
            <v>-0.10950000000000001</v>
          </cell>
          <cell r="AA109">
            <v>-0.13100000000000001</v>
          </cell>
          <cell r="AB109">
            <v>-0.11700000000000001</v>
          </cell>
          <cell r="AC109">
            <v>-5.7500000000000002E-2</v>
          </cell>
          <cell r="AD109">
            <v>-0.08</v>
          </cell>
          <cell r="AE109">
            <v>2.35E-2</v>
          </cell>
          <cell r="AF109">
            <v>6.4000000000000001E-2</v>
          </cell>
          <cell r="AG109">
            <v>-5.2499999999999998E-2</v>
          </cell>
          <cell r="AH109">
            <v>2.5000000000000001E-3</v>
          </cell>
          <cell r="AI109">
            <v>-8.7499999999999994E-2</v>
          </cell>
          <cell r="AJ109">
            <v>-5.0000000000000001E-3</v>
          </cell>
          <cell r="AK109">
            <v>-0.13</v>
          </cell>
          <cell r="AL109">
            <v>0.01</v>
          </cell>
        </row>
        <row r="110">
          <cell r="C110">
            <v>39783</v>
          </cell>
          <cell r="D110">
            <v>5.9882507320199604E-2</v>
          </cell>
          <cell r="E110">
            <v>4.915</v>
          </cell>
          <cell r="F110">
            <v>0.20499999999999999</v>
          </cell>
          <cell r="G110">
            <v>1</v>
          </cell>
          <cell r="H110">
            <v>1.1000000000000001</v>
          </cell>
          <cell r="I110">
            <v>-0.13250000000000001</v>
          </cell>
          <cell r="J110">
            <v>-5.2499999999999998E-2</v>
          </cell>
          <cell r="K110">
            <v>-2.4500000000000001E-2</v>
          </cell>
          <cell r="L110">
            <v>0.1</v>
          </cell>
          <cell r="M110">
            <v>-5.5E-2</v>
          </cell>
          <cell r="N110">
            <v>-0.14200000000000002</v>
          </cell>
          <cell r="O110">
            <v>0.2475</v>
          </cell>
          <cell r="P110">
            <v>0.2475</v>
          </cell>
          <cell r="Q110">
            <v>-0.1525</v>
          </cell>
          <cell r="R110">
            <v>-5.2499999999999998E-2</v>
          </cell>
          <cell r="S110">
            <v>0.03</v>
          </cell>
          <cell r="T110">
            <v>4.4999999999999998E-2</v>
          </cell>
          <cell r="U110">
            <v>-0.10249999999999999</v>
          </cell>
          <cell r="V110">
            <v>-0.13250000000000001</v>
          </cell>
          <cell r="W110">
            <v>-0.13950000000000001</v>
          </cell>
          <cell r="X110">
            <v>-6.0000000000000001E-3</v>
          </cell>
          <cell r="Y110">
            <v>-7.4999999999999997E-2</v>
          </cell>
          <cell r="Z110">
            <v>-0.13200000000000001</v>
          </cell>
          <cell r="AA110">
            <v>-0.156</v>
          </cell>
          <cell r="AB110">
            <v>-0.13950000000000001</v>
          </cell>
          <cell r="AC110">
            <v>-5.7500000000000002E-2</v>
          </cell>
          <cell r="AD110">
            <v>-0.08</v>
          </cell>
          <cell r="AE110">
            <v>2.35E-2</v>
          </cell>
          <cell r="AF110">
            <v>6.4000000000000001E-2</v>
          </cell>
          <cell r="AG110">
            <v>-5.2499999999999998E-2</v>
          </cell>
          <cell r="AH110">
            <v>2.5000000000000001E-3</v>
          </cell>
          <cell r="AI110">
            <v>-8.7499999999999994E-2</v>
          </cell>
          <cell r="AJ110">
            <v>5.0000000000000001E-3</v>
          </cell>
          <cell r="AK110">
            <v>-0.13250000000000001</v>
          </cell>
          <cell r="AL110">
            <v>0.01</v>
          </cell>
        </row>
        <row r="111">
          <cell r="C111">
            <v>39814</v>
          </cell>
          <cell r="D111">
            <v>5.9936174338039605E-2</v>
          </cell>
          <cell r="E111">
            <v>4.9550000000000001</v>
          </cell>
          <cell r="F111">
            <v>0.20499999999999999</v>
          </cell>
          <cell r="G111">
            <v>1</v>
          </cell>
          <cell r="H111">
            <v>1.1000000000000001</v>
          </cell>
          <cell r="I111">
            <v>-0.13500000000000001</v>
          </cell>
          <cell r="J111">
            <v>-5.2499999999999998E-2</v>
          </cell>
          <cell r="K111">
            <v>-1.7000000000000001E-2</v>
          </cell>
          <cell r="L111">
            <v>0.1</v>
          </cell>
          <cell r="M111">
            <v>-5.7500000000000002E-2</v>
          </cell>
          <cell r="N111">
            <v>-0.161</v>
          </cell>
          <cell r="O111">
            <v>0.25750000000000001</v>
          </cell>
          <cell r="P111">
            <v>0.25750000000000001</v>
          </cell>
          <cell r="Q111">
            <v>-0.155</v>
          </cell>
          <cell r="R111">
            <v>-5.2499999999999998E-2</v>
          </cell>
          <cell r="S111">
            <v>0.03</v>
          </cell>
          <cell r="T111">
            <v>5.7500000000000002E-2</v>
          </cell>
          <cell r="U111">
            <v>-0.105</v>
          </cell>
          <cell r="V111">
            <v>-0.13500000000000001</v>
          </cell>
          <cell r="W111">
            <v>-0.14450000000000002</v>
          </cell>
          <cell r="X111">
            <v>-0.01</v>
          </cell>
          <cell r="Y111">
            <v>-7.4999999999999997E-2</v>
          </cell>
          <cell r="Z111">
            <v>-0.14000000000000001</v>
          </cell>
          <cell r="AA111">
            <v>-0.13400000000000001</v>
          </cell>
          <cell r="AB111">
            <v>-0.14450000000000002</v>
          </cell>
          <cell r="AC111">
            <v>-5.5500000000000001E-2</v>
          </cell>
          <cell r="AD111">
            <v>-7.8E-2</v>
          </cell>
          <cell r="AE111">
            <v>2.35E-2</v>
          </cell>
          <cell r="AF111">
            <v>6.4000000000000001E-2</v>
          </cell>
          <cell r="AG111">
            <v>-5.2499999999999998E-2</v>
          </cell>
          <cell r="AH111">
            <v>2.5000000000000001E-3</v>
          </cell>
          <cell r="AI111">
            <v>-8.7499999999999994E-2</v>
          </cell>
          <cell r="AJ111">
            <v>2.5000000000000001E-3</v>
          </cell>
          <cell r="AK111">
            <v>-0.13500000000000001</v>
          </cell>
          <cell r="AL111">
            <v>0.01</v>
          </cell>
        </row>
        <row r="112">
          <cell r="C112">
            <v>39845</v>
          </cell>
          <cell r="D112">
            <v>5.9989841356836493E-2</v>
          </cell>
          <cell r="E112">
            <v>4.835</v>
          </cell>
          <cell r="F112">
            <v>0.2</v>
          </cell>
          <cell r="G112">
            <v>1</v>
          </cell>
          <cell r="H112">
            <v>1.1000000000000001</v>
          </cell>
          <cell r="I112">
            <v>-0.1275</v>
          </cell>
          <cell r="J112">
            <v>-5.2499999999999998E-2</v>
          </cell>
          <cell r="K112">
            <v>-1.7000000000000001E-2</v>
          </cell>
          <cell r="L112">
            <v>0.1</v>
          </cell>
          <cell r="M112">
            <v>-0.04</v>
          </cell>
          <cell r="N112">
            <v>-0.18100000000000002</v>
          </cell>
          <cell r="O112">
            <v>0.2475</v>
          </cell>
          <cell r="P112">
            <v>0.2475</v>
          </cell>
          <cell r="Q112">
            <v>-0.14749999999999999</v>
          </cell>
          <cell r="R112">
            <v>-5.2499999999999998E-2</v>
          </cell>
          <cell r="S112">
            <v>0.03</v>
          </cell>
          <cell r="T112">
            <v>6.25E-2</v>
          </cell>
          <cell r="U112">
            <v>-9.7500000000000003E-2</v>
          </cell>
          <cell r="V112">
            <v>-0.1275</v>
          </cell>
          <cell r="W112">
            <v>-0.1295</v>
          </cell>
          <cell r="X112">
            <v>-0.01</v>
          </cell>
          <cell r="Y112">
            <v>-7.4999999999999997E-2</v>
          </cell>
          <cell r="Z112">
            <v>-0.1225</v>
          </cell>
          <cell r="AA112">
            <v>-0.25700000000000001</v>
          </cell>
          <cell r="AB112">
            <v>-0.1295</v>
          </cell>
          <cell r="AC112">
            <v>-5.5500000000000001E-2</v>
          </cell>
          <cell r="AD112">
            <v>-7.8E-2</v>
          </cell>
          <cell r="AE112">
            <v>2.35E-2</v>
          </cell>
          <cell r="AF112">
            <v>6.4000000000000001E-2</v>
          </cell>
          <cell r="AG112">
            <v>-5.2499999999999998E-2</v>
          </cell>
          <cell r="AH112">
            <v>2.5000000000000001E-3</v>
          </cell>
          <cell r="AI112">
            <v>-8.7499999999999994E-2</v>
          </cell>
          <cell r="AJ112">
            <v>5.0000000000000001E-3</v>
          </cell>
          <cell r="AK112">
            <v>-0.1275</v>
          </cell>
          <cell r="AL112">
            <v>0.01</v>
          </cell>
        </row>
        <row r="113">
          <cell r="C113">
            <v>39873</v>
          </cell>
          <cell r="D113">
            <v>6.0038314793991819E-2</v>
          </cell>
          <cell r="E113">
            <v>4.7549999999999999</v>
          </cell>
          <cell r="F113">
            <v>0.19</v>
          </cell>
          <cell r="G113">
            <v>0.75</v>
          </cell>
          <cell r="H113">
            <v>0.85</v>
          </cell>
          <cell r="I113">
            <v>-0.125</v>
          </cell>
          <cell r="J113">
            <v>-5.2499999999999998E-2</v>
          </cell>
          <cell r="K113">
            <v>-1.7000000000000001E-2</v>
          </cell>
          <cell r="L113">
            <v>0.1</v>
          </cell>
          <cell r="M113">
            <v>-2.75E-2</v>
          </cell>
          <cell r="N113">
            <v>-0.161</v>
          </cell>
          <cell r="O113">
            <v>0.24249999999999999</v>
          </cell>
          <cell r="P113">
            <v>0.24249999999999999</v>
          </cell>
          <cell r="Q113">
            <v>-0.14499999999999999</v>
          </cell>
          <cell r="R113">
            <v>-5.2499999999999998E-2</v>
          </cell>
          <cell r="S113">
            <v>0.03</v>
          </cell>
          <cell r="T113">
            <v>0.06</v>
          </cell>
          <cell r="U113">
            <v>-9.5000000000000001E-2</v>
          </cell>
          <cell r="V113">
            <v>-0.125</v>
          </cell>
          <cell r="W113">
            <v>-0.11950000000000001</v>
          </cell>
          <cell r="X113">
            <v>-0.01</v>
          </cell>
          <cell r="Y113">
            <v>-7.4999999999999997E-2</v>
          </cell>
          <cell r="Z113">
            <v>-0.1125</v>
          </cell>
          <cell r="AA113">
            <v>-0.254</v>
          </cell>
          <cell r="AB113">
            <v>-0.11950000000000001</v>
          </cell>
          <cell r="AC113">
            <v>-5.5500000000000001E-2</v>
          </cell>
          <cell r="AD113">
            <v>-7.8E-2</v>
          </cell>
          <cell r="AE113">
            <v>2.35E-2</v>
          </cell>
          <cell r="AF113">
            <v>6.4000000000000001E-2</v>
          </cell>
          <cell r="AG113">
            <v>-5.2499999999999998E-2</v>
          </cell>
          <cell r="AH113">
            <v>2.5000000000000001E-3</v>
          </cell>
          <cell r="AI113">
            <v>-8.7499999999999994E-2</v>
          </cell>
          <cell r="AJ113">
            <v>2.5000000000000001E-3</v>
          </cell>
          <cell r="AK113">
            <v>-0.125</v>
          </cell>
          <cell r="AL113">
            <v>0.01</v>
          </cell>
        </row>
        <row r="114">
          <cell r="C114">
            <v>39904</v>
          </cell>
          <cell r="D114">
            <v>6.0091981814610007E-2</v>
          </cell>
          <cell r="E114">
            <v>4.665</v>
          </cell>
          <cell r="F114">
            <v>0.19</v>
          </cell>
          <cell r="G114">
            <v>0.4</v>
          </cell>
          <cell r="H114">
            <v>0.55000000000000004</v>
          </cell>
          <cell r="I114">
            <v>-0.13</v>
          </cell>
          <cell r="J114">
            <v>-0.05</v>
          </cell>
          <cell r="K114">
            <v>-1.4499999999999999E-2</v>
          </cell>
          <cell r="L114">
            <v>0.1</v>
          </cell>
          <cell r="M114">
            <v>1.4999999999999999E-2</v>
          </cell>
          <cell r="N114">
            <v>-0.13600000000000001</v>
          </cell>
          <cell r="O114">
            <v>0.17749999999999999</v>
          </cell>
          <cell r="P114">
            <v>0.17749999999999999</v>
          </cell>
          <cell r="Q114">
            <v>-0.15</v>
          </cell>
          <cell r="R114">
            <v>-0.05</v>
          </cell>
          <cell r="S114">
            <v>0.03</v>
          </cell>
          <cell r="T114">
            <v>-7.0000000000000007E-2</v>
          </cell>
          <cell r="U114">
            <v>-0.1</v>
          </cell>
          <cell r="V114">
            <v>-0.13</v>
          </cell>
          <cell r="W114">
            <v>-0.12</v>
          </cell>
          <cell r="X114">
            <v>-5.0000000000000001E-3</v>
          </cell>
          <cell r="Y114">
            <v>-8.2500000000000004E-2</v>
          </cell>
          <cell r="Z114">
            <v>-0.13750000000000001</v>
          </cell>
          <cell r="AA114">
            <v>-0.13400000000000001</v>
          </cell>
          <cell r="AB114">
            <v>-0.12</v>
          </cell>
          <cell r="AC114">
            <v>-5.5500000000000001E-2</v>
          </cell>
          <cell r="AD114">
            <v>-7.8E-2</v>
          </cell>
          <cell r="AE114">
            <v>1.5500000000000002E-2</v>
          </cell>
          <cell r="AF114">
            <v>4.2999999999999997E-2</v>
          </cell>
          <cell r="AG114">
            <v>-0.05</v>
          </cell>
          <cell r="AH114">
            <v>2.5000000000000001E-3</v>
          </cell>
          <cell r="AI114">
            <v>-7.0000000000000007E-2</v>
          </cell>
          <cell r="AJ114">
            <v>0.01</v>
          </cell>
          <cell r="AK114">
            <v>-0.13</v>
          </cell>
          <cell r="AL114">
            <v>0</v>
          </cell>
        </row>
        <row r="115">
          <cell r="C115">
            <v>39934</v>
          </cell>
          <cell r="D115">
            <v>6.0143917641925615E-2</v>
          </cell>
          <cell r="E115">
            <v>4.6449999999999996</v>
          </cell>
          <cell r="F115">
            <v>0.19</v>
          </cell>
          <cell r="G115">
            <v>0.45</v>
          </cell>
          <cell r="H115">
            <v>0.5</v>
          </cell>
          <cell r="I115">
            <v>-0.13</v>
          </cell>
          <cell r="J115">
            <v>-0.05</v>
          </cell>
          <cell r="K115">
            <v>-1.4499999999999999E-2</v>
          </cell>
          <cell r="L115">
            <v>0.1</v>
          </cell>
          <cell r="M115">
            <v>1.4999999999999999E-2</v>
          </cell>
          <cell r="N115">
            <v>-0.16600000000000001</v>
          </cell>
          <cell r="O115">
            <v>0.16750000000000001</v>
          </cell>
          <cell r="P115">
            <v>0.16750000000000001</v>
          </cell>
          <cell r="Q115">
            <v>-0.15</v>
          </cell>
          <cell r="R115">
            <v>-0.05</v>
          </cell>
          <cell r="S115">
            <v>0.03</v>
          </cell>
          <cell r="T115">
            <v>-7.0000000000000007E-2</v>
          </cell>
          <cell r="U115">
            <v>-0.1</v>
          </cell>
          <cell r="V115">
            <v>-0.13</v>
          </cell>
          <cell r="W115">
            <v>-0.1075</v>
          </cell>
          <cell r="X115">
            <v>-5.0000000000000001E-3</v>
          </cell>
          <cell r="Y115">
            <v>-8.2500000000000004E-2</v>
          </cell>
          <cell r="Z115">
            <v>-9.5000000000000001E-2</v>
          </cell>
          <cell r="AA115">
            <v>-0.12400000000000001</v>
          </cell>
          <cell r="AB115">
            <v>-0.105</v>
          </cell>
          <cell r="AC115">
            <v>-5.5500000000000001E-2</v>
          </cell>
          <cell r="AD115">
            <v>-7.8E-2</v>
          </cell>
          <cell r="AE115">
            <v>1.5500000000000002E-2</v>
          </cell>
          <cell r="AF115">
            <v>4.2999999999999997E-2</v>
          </cell>
          <cell r="AG115">
            <v>-0.05</v>
          </cell>
          <cell r="AH115">
            <v>2.5000000000000001E-3</v>
          </cell>
          <cell r="AI115">
            <v>-7.0000000000000007E-2</v>
          </cell>
          <cell r="AJ115">
            <v>7.4999999999999997E-3</v>
          </cell>
          <cell r="AK115">
            <v>-0.13</v>
          </cell>
          <cell r="AL115">
            <v>0</v>
          </cell>
        </row>
        <row r="116">
          <cell r="C116">
            <v>39965</v>
          </cell>
          <cell r="D116">
            <v>6.0197584664427206E-2</v>
          </cell>
          <cell r="E116">
            <v>4.673</v>
          </cell>
          <cell r="F116">
            <v>0.19</v>
          </cell>
          <cell r="G116">
            <v>0.45</v>
          </cell>
          <cell r="H116">
            <v>0.6</v>
          </cell>
          <cell r="I116">
            <v>-0.13</v>
          </cell>
          <cell r="J116">
            <v>-0.05</v>
          </cell>
          <cell r="K116">
            <v>-1.4499999999999999E-2</v>
          </cell>
          <cell r="L116">
            <v>0.1</v>
          </cell>
          <cell r="M116">
            <v>0.02</v>
          </cell>
          <cell r="N116">
            <v>-0.16200000000000001</v>
          </cell>
          <cell r="O116">
            <v>0.1575</v>
          </cell>
          <cell r="P116">
            <v>0.1575</v>
          </cell>
          <cell r="Q116">
            <v>-0.15</v>
          </cell>
          <cell r="R116">
            <v>-0.05</v>
          </cell>
          <cell r="S116">
            <v>0.03</v>
          </cell>
          <cell r="T116">
            <v>-7.0000000000000007E-2</v>
          </cell>
          <cell r="U116">
            <v>-0.1</v>
          </cell>
          <cell r="V116">
            <v>-0.13</v>
          </cell>
          <cell r="W116">
            <v>-0.10249999999999999</v>
          </cell>
          <cell r="X116">
            <v>-5.0000000000000001E-3</v>
          </cell>
          <cell r="Y116">
            <v>-8.2500000000000004E-2</v>
          </cell>
          <cell r="Z116">
            <v>-0.09</v>
          </cell>
          <cell r="AA116">
            <v>-0.11900000000000001</v>
          </cell>
          <cell r="AB116">
            <v>-0.1</v>
          </cell>
          <cell r="AC116">
            <v>-5.5500000000000001E-2</v>
          </cell>
          <cell r="AD116">
            <v>-7.8E-2</v>
          </cell>
          <cell r="AE116">
            <v>1.5500000000000002E-2</v>
          </cell>
          <cell r="AF116">
            <v>4.2999999999999997E-2</v>
          </cell>
          <cell r="AG116">
            <v>-0.05</v>
          </cell>
          <cell r="AH116">
            <v>2.5000000000000001E-3</v>
          </cell>
          <cell r="AI116">
            <v>-7.0000000000000007E-2</v>
          </cell>
          <cell r="AJ116">
            <v>5.0000000000000001E-3</v>
          </cell>
          <cell r="AK116">
            <v>-0.13</v>
          </cell>
          <cell r="AL116">
            <v>0</v>
          </cell>
        </row>
        <row r="117">
          <cell r="C117">
            <v>39995</v>
          </cell>
          <cell r="D117">
            <v>6.0249520493565412E-2</v>
          </cell>
          <cell r="E117">
            <v>4.7</v>
          </cell>
          <cell r="F117">
            <v>0.19</v>
          </cell>
          <cell r="G117">
            <v>0.5</v>
          </cell>
          <cell r="H117">
            <v>0.6</v>
          </cell>
          <cell r="I117">
            <v>-0.13</v>
          </cell>
          <cell r="J117">
            <v>-0.05</v>
          </cell>
          <cell r="K117">
            <v>-1.4499999999999999E-2</v>
          </cell>
          <cell r="L117">
            <v>0.1</v>
          </cell>
          <cell r="M117">
            <v>2.2499999999999999E-2</v>
          </cell>
          <cell r="N117">
            <v>-0.115</v>
          </cell>
          <cell r="O117">
            <v>0.1575</v>
          </cell>
          <cell r="P117">
            <v>0.1575</v>
          </cell>
          <cell r="Q117">
            <v>-0.15</v>
          </cell>
          <cell r="R117">
            <v>-0.05</v>
          </cell>
          <cell r="S117">
            <v>0.03</v>
          </cell>
          <cell r="T117">
            <v>-7.0000000000000007E-2</v>
          </cell>
          <cell r="U117">
            <v>-0.1</v>
          </cell>
          <cell r="V117">
            <v>-0.13</v>
          </cell>
          <cell r="W117">
            <v>-9.2499999999999999E-2</v>
          </cell>
          <cell r="X117">
            <v>-5.0000000000000001E-3</v>
          </cell>
          <cell r="Y117">
            <v>-8.2500000000000004E-2</v>
          </cell>
          <cell r="Z117">
            <v>-0.08</v>
          </cell>
          <cell r="AA117">
            <v>-0.109</v>
          </cell>
          <cell r="AB117">
            <v>-0.09</v>
          </cell>
          <cell r="AC117">
            <v>-5.5500000000000001E-2</v>
          </cell>
          <cell r="AD117">
            <v>-7.8E-2</v>
          </cell>
          <cell r="AE117">
            <v>1.5500000000000002E-2</v>
          </cell>
          <cell r="AF117">
            <v>4.2999999999999997E-2</v>
          </cell>
          <cell r="AG117">
            <v>-0.05</v>
          </cell>
          <cell r="AH117">
            <v>2.5000000000000001E-3</v>
          </cell>
          <cell r="AI117">
            <v>-7.0000000000000007E-2</v>
          </cell>
          <cell r="AJ117">
            <v>2.5000000000000001E-3</v>
          </cell>
          <cell r="AK117">
            <v>-0.13</v>
          </cell>
          <cell r="AL117">
            <v>0</v>
          </cell>
        </row>
        <row r="118">
          <cell r="C118">
            <v>40026</v>
          </cell>
          <cell r="D118">
            <v>6.0303187517949414E-2</v>
          </cell>
          <cell r="E118">
            <v>4.7229999999999999</v>
          </cell>
          <cell r="F118">
            <v>0.19</v>
          </cell>
          <cell r="G118">
            <v>0.55000000000000004</v>
          </cell>
          <cell r="H118">
            <v>0.7</v>
          </cell>
          <cell r="I118">
            <v>-0.13</v>
          </cell>
          <cell r="J118">
            <v>-0.05</v>
          </cell>
          <cell r="K118">
            <v>-1.4499999999999999E-2</v>
          </cell>
          <cell r="L118">
            <v>0.1</v>
          </cell>
          <cell r="M118">
            <v>2.5000000000000001E-2</v>
          </cell>
          <cell r="N118">
            <v>-0.106</v>
          </cell>
          <cell r="O118">
            <v>0.1575</v>
          </cell>
          <cell r="P118">
            <v>0.1575</v>
          </cell>
          <cell r="Q118">
            <v>-0.15</v>
          </cell>
          <cell r="R118">
            <v>-0.05</v>
          </cell>
          <cell r="S118">
            <v>0.03</v>
          </cell>
          <cell r="T118">
            <v>-7.0000000000000007E-2</v>
          </cell>
          <cell r="U118">
            <v>-0.1</v>
          </cell>
          <cell r="V118">
            <v>-0.13</v>
          </cell>
          <cell r="W118">
            <v>-8.7499999999999994E-2</v>
          </cell>
          <cell r="X118">
            <v>-5.0000000000000001E-3</v>
          </cell>
          <cell r="Y118">
            <v>-8.2500000000000004E-2</v>
          </cell>
          <cell r="Z118">
            <v>-7.7499999999999999E-2</v>
          </cell>
          <cell r="AA118">
            <v>-0.10400000000000001</v>
          </cell>
          <cell r="AB118">
            <v>-8.5000000000000006E-2</v>
          </cell>
          <cell r="AC118">
            <v>-5.5500000000000001E-2</v>
          </cell>
          <cell r="AD118">
            <v>-7.8E-2</v>
          </cell>
          <cell r="AE118">
            <v>1.5500000000000002E-2</v>
          </cell>
          <cell r="AF118">
            <v>4.2999999999999997E-2</v>
          </cell>
          <cell r="AG118">
            <v>-0.05</v>
          </cell>
          <cell r="AH118">
            <v>2.5000000000000001E-3</v>
          </cell>
          <cell r="AI118">
            <v>-7.0000000000000007E-2</v>
          </cell>
          <cell r="AJ118">
            <v>2.5000000000000001E-3</v>
          </cell>
          <cell r="AK118">
            <v>-0.13</v>
          </cell>
          <cell r="AL118">
            <v>0</v>
          </cell>
        </row>
        <row r="119">
          <cell r="C119">
            <v>40057</v>
          </cell>
          <cell r="D119">
            <v>6.0356854543290421E-2</v>
          </cell>
          <cell r="E119">
            <v>4.7130000000000001</v>
          </cell>
          <cell r="F119">
            <v>0.19</v>
          </cell>
          <cell r="G119">
            <v>0.55000000000000004</v>
          </cell>
          <cell r="H119">
            <v>0.65</v>
          </cell>
          <cell r="I119">
            <v>-0.13</v>
          </cell>
          <cell r="J119">
            <v>-0.05</v>
          </cell>
          <cell r="K119">
            <v>-1.4499999999999999E-2</v>
          </cell>
          <cell r="L119">
            <v>0.1</v>
          </cell>
          <cell r="M119">
            <v>1.7500000000000002E-2</v>
          </cell>
          <cell r="N119">
            <v>-0.13400000000000001</v>
          </cell>
          <cell r="O119">
            <v>0.17749999999999999</v>
          </cell>
          <cell r="P119">
            <v>0.17749999999999999</v>
          </cell>
          <cell r="Q119">
            <v>-0.15</v>
          </cell>
          <cell r="R119">
            <v>-0.05</v>
          </cell>
          <cell r="S119">
            <v>0.03</v>
          </cell>
          <cell r="T119">
            <v>-7.0000000000000007E-2</v>
          </cell>
          <cell r="U119">
            <v>-0.1</v>
          </cell>
          <cell r="V119">
            <v>-0.13</v>
          </cell>
          <cell r="W119">
            <v>-9.7500000000000003E-2</v>
          </cell>
          <cell r="X119">
            <v>-5.0000000000000001E-3</v>
          </cell>
          <cell r="Y119">
            <v>-8.2500000000000004E-2</v>
          </cell>
          <cell r="Z119">
            <v>-8.5000000000000006E-2</v>
          </cell>
          <cell r="AA119">
            <v>-0.114</v>
          </cell>
          <cell r="AB119">
            <v>-9.5000000000000001E-2</v>
          </cell>
          <cell r="AC119">
            <v>-5.5500000000000001E-2</v>
          </cell>
          <cell r="AD119">
            <v>-7.8E-2</v>
          </cell>
          <cell r="AE119">
            <v>1.5500000000000002E-2</v>
          </cell>
          <cell r="AF119">
            <v>4.2999999999999997E-2</v>
          </cell>
          <cell r="AG119">
            <v>-0.05</v>
          </cell>
          <cell r="AH119">
            <v>2.5000000000000001E-3</v>
          </cell>
          <cell r="AI119">
            <v>-7.0000000000000007E-2</v>
          </cell>
          <cell r="AJ119">
            <v>-2.5000000000000001E-3</v>
          </cell>
          <cell r="AK119">
            <v>-0.13</v>
          </cell>
          <cell r="AL119">
            <v>0</v>
          </cell>
        </row>
        <row r="120">
          <cell r="C120">
            <v>40087</v>
          </cell>
          <cell r="D120">
            <v>6.0408790375176206E-2</v>
          </cell>
          <cell r="E120">
            <v>4.7229999999999999</v>
          </cell>
          <cell r="F120">
            <v>0.19</v>
          </cell>
          <cell r="G120">
            <v>0.6</v>
          </cell>
          <cell r="H120">
            <v>0.7</v>
          </cell>
          <cell r="I120">
            <v>-0.13</v>
          </cell>
          <cell r="J120">
            <v>-0.05</v>
          </cell>
          <cell r="K120">
            <v>-1.4499999999999999E-2</v>
          </cell>
          <cell r="L120">
            <v>0.1</v>
          </cell>
          <cell r="M120">
            <v>7.4999999999999997E-3</v>
          </cell>
          <cell r="N120">
            <v>-0.1565</v>
          </cell>
          <cell r="O120">
            <v>0.1875</v>
          </cell>
          <cell r="P120">
            <v>0.1875</v>
          </cell>
          <cell r="Q120">
            <v>-0.15</v>
          </cell>
          <cell r="R120">
            <v>-0.05</v>
          </cell>
          <cell r="S120">
            <v>0.03</v>
          </cell>
          <cell r="T120">
            <v>-7.0000000000000007E-2</v>
          </cell>
          <cell r="U120">
            <v>-0.1</v>
          </cell>
          <cell r="V120">
            <v>-0.13</v>
          </cell>
          <cell r="W120">
            <v>-0.11</v>
          </cell>
          <cell r="X120">
            <v>-5.0000000000000001E-3</v>
          </cell>
          <cell r="Y120">
            <v>-8.2500000000000004E-2</v>
          </cell>
          <cell r="Z120">
            <v>-0.105</v>
          </cell>
          <cell r="AA120">
            <v>-0.1265</v>
          </cell>
          <cell r="AB120">
            <v>-0.1075</v>
          </cell>
          <cell r="AC120">
            <v>-5.5500000000000001E-2</v>
          </cell>
          <cell r="AD120">
            <v>-7.8E-2</v>
          </cell>
          <cell r="AE120">
            <v>1.5500000000000002E-2</v>
          </cell>
          <cell r="AF120">
            <v>4.2999999999999997E-2</v>
          </cell>
          <cell r="AG120">
            <v>-0.05</v>
          </cell>
          <cell r="AH120">
            <v>2.5000000000000001E-3</v>
          </cell>
          <cell r="AI120">
            <v>-7.0000000000000007E-2</v>
          </cell>
          <cell r="AJ120">
            <v>2.5000000000000001E-3</v>
          </cell>
          <cell r="AK120">
            <v>-0.13</v>
          </cell>
          <cell r="AL120">
            <v>0</v>
          </cell>
        </row>
        <row r="121">
          <cell r="C121">
            <v>40118</v>
          </cell>
          <cell r="D121">
            <v>6.0462457402399812E-2</v>
          </cell>
          <cell r="E121">
            <v>4.8600000000000003</v>
          </cell>
          <cell r="F121">
            <v>0.19</v>
          </cell>
          <cell r="G121">
            <v>0.8</v>
          </cell>
          <cell r="H121">
            <v>0.9</v>
          </cell>
          <cell r="I121">
            <v>-0.13</v>
          </cell>
          <cell r="J121">
            <v>-4.9500000000000002E-2</v>
          </cell>
          <cell r="K121">
            <v>-2.2499999999999999E-2</v>
          </cell>
          <cell r="L121">
            <v>0.1</v>
          </cell>
          <cell r="M121">
            <v>-3.2500000000000001E-2</v>
          </cell>
          <cell r="N121">
            <v>-0.13900000000000001</v>
          </cell>
          <cell r="O121">
            <v>0.23</v>
          </cell>
          <cell r="P121">
            <v>0.23</v>
          </cell>
          <cell r="Q121">
            <v>-0.15</v>
          </cell>
          <cell r="R121">
            <v>-4.9500000000000002E-2</v>
          </cell>
          <cell r="S121">
            <v>0.03</v>
          </cell>
          <cell r="T121">
            <v>2.5000000000000001E-2</v>
          </cell>
          <cell r="U121">
            <v>-0.1</v>
          </cell>
          <cell r="V121">
            <v>-0.13</v>
          </cell>
          <cell r="W121">
            <v>-0.115</v>
          </cell>
          <cell r="X121">
            <v>-6.0000000000000001E-3</v>
          </cell>
          <cell r="Y121">
            <v>-7.4999999999999997E-2</v>
          </cell>
          <cell r="Z121">
            <v>-0.1075</v>
          </cell>
          <cell r="AA121">
            <v>-0.129</v>
          </cell>
          <cell r="AB121">
            <v>-0.115</v>
          </cell>
          <cell r="AC121">
            <v>-5.5500000000000001E-2</v>
          </cell>
          <cell r="AD121">
            <v>-7.8E-2</v>
          </cell>
          <cell r="AE121">
            <v>2.35E-2</v>
          </cell>
          <cell r="AF121">
            <v>6.6000000000000003E-2</v>
          </cell>
          <cell r="AG121">
            <v>-4.9500000000000002E-2</v>
          </cell>
          <cell r="AH121">
            <v>2.5000000000000001E-3</v>
          </cell>
          <cell r="AI121">
            <v>-8.4499999999999992E-2</v>
          </cell>
          <cell r="AJ121">
            <v>-5.0000000000000001E-3</v>
          </cell>
          <cell r="AK121">
            <v>-0.13</v>
          </cell>
          <cell r="AL121">
            <v>0.01</v>
          </cell>
        </row>
        <row r="122">
          <cell r="C122">
            <v>40148</v>
          </cell>
          <cell r="D122">
            <v>6.0514393236108126E-2</v>
          </cell>
          <cell r="E122">
            <v>4.9950000000000001</v>
          </cell>
          <cell r="F122">
            <v>0.1925</v>
          </cell>
          <cell r="G122">
            <v>1</v>
          </cell>
          <cell r="H122">
            <v>1.1000000000000001</v>
          </cell>
          <cell r="I122">
            <v>-0.13250000000000001</v>
          </cell>
          <cell r="J122">
            <v>-4.9500000000000002E-2</v>
          </cell>
          <cell r="K122">
            <v>-2.2499999999999999E-2</v>
          </cell>
          <cell r="L122">
            <v>0.1</v>
          </cell>
          <cell r="M122">
            <v>-5.5E-2</v>
          </cell>
          <cell r="N122">
            <v>-0.14000000000000001</v>
          </cell>
          <cell r="O122">
            <v>0.25</v>
          </cell>
          <cell r="P122">
            <v>0.25</v>
          </cell>
          <cell r="Q122">
            <v>-0.1525</v>
          </cell>
          <cell r="R122">
            <v>-4.9500000000000002E-2</v>
          </cell>
          <cell r="S122">
            <v>0.03</v>
          </cell>
          <cell r="T122">
            <v>4.4999999999999998E-2</v>
          </cell>
          <cell r="U122">
            <v>-0.10249999999999999</v>
          </cell>
          <cell r="V122">
            <v>-0.13250000000000001</v>
          </cell>
          <cell r="W122">
            <v>-0.13750000000000001</v>
          </cell>
          <cell r="X122">
            <v>-6.0000000000000001E-3</v>
          </cell>
          <cell r="Y122">
            <v>-7.4999999999999997E-2</v>
          </cell>
          <cell r="Z122">
            <v>-0.13</v>
          </cell>
          <cell r="AA122">
            <v>-0.154</v>
          </cell>
          <cell r="AB122">
            <v>-0.13750000000000001</v>
          </cell>
          <cell r="AC122">
            <v>-5.5500000000000001E-2</v>
          </cell>
          <cell r="AD122">
            <v>-7.8E-2</v>
          </cell>
          <cell r="AE122">
            <v>2.35E-2</v>
          </cell>
          <cell r="AF122">
            <v>6.6000000000000003E-2</v>
          </cell>
          <cell r="AG122">
            <v>-4.9500000000000002E-2</v>
          </cell>
          <cell r="AH122">
            <v>2.5000000000000001E-3</v>
          </cell>
          <cell r="AI122">
            <v>-8.4499999999999992E-2</v>
          </cell>
          <cell r="AJ122">
            <v>5.0000000000000001E-3</v>
          </cell>
          <cell r="AK122">
            <v>-0.13250000000000001</v>
          </cell>
          <cell r="AL122">
            <v>0.01</v>
          </cell>
        </row>
        <row r="123">
          <cell r="C123">
            <v>40179</v>
          </cell>
          <cell r="D123">
            <v>6.0568060265214115E-2</v>
          </cell>
          <cell r="E123">
            <v>5.04</v>
          </cell>
          <cell r="F123">
            <v>0.1925</v>
          </cell>
          <cell r="G123">
            <v>1</v>
          </cell>
          <cell r="H123">
            <v>1.1000000000000001</v>
          </cell>
          <cell r="I123">
            <v>-0.13500000000000001</v>
          </cell>
          <cell r="J123">
            <v>-4.9500000000000002E-2</v>
          </cell>
          <cell r="K123">
            <v>-1.4999999999999999E-2</v>
          </cell>
          <cell r="L123">
            <v>0.01</v>
          </cell>
          <cell r="M123">
            <v>-5.7500000000000002E-2</v>
          </cell>
          <cell r="N123">
            <v>-0.159</v>
          </cell>
          <cell r="O123">
            <v>0.26</v>
          </cell>
          <cell r="P123">
            <v>0.26</v>
          </cell>
          <cell r="Q123">
            <v>-0.155</v>
          </cell>
          <cell r="R123">
            <v>-4.9500000000000002E-2</v>
          </cell>
          <cell r="S123">
            <v>-7.0000000000000007E-2</v>
          </cell>
          <cell r="T123">
            <v>5.7500000000000002E-2</v>
          </cell>
          <cell r="U123">
            <v>-0.105</v>
          </cell>
          <cell r="V123">
            <v>-0.13500000000000001</v>
          </cell>
          <cell r="W123">
            <v>-0.14249999999999999</v>
          </cell>
          <cell r="X123">
            <v>-0.01</v>
          </cell>
          <cell r="Y123">
            <v>-7.4999999999999997E-2</v>
          </cell>
          <cell r="Z123">
            <v>-0.13800000000000001</v>
          </cell>
          <cell r="AA123">
            <v>-0.13200000000000001</v>
          </cell>
          <cell r="AB123">
            <v>-0.14249999999999999</v>
          </cell>
          <cell r="AC123">
            <v>-5.3500000000000006E-2</v>
          </cell>
          <cell r="AD123">
            <v>-7.6000000000000012E-2</v>
          </cell>
          <cell r="AE123">
            <v>2.35E-2</v>
          </cell>
          <cell r="AF123">
            <v>6.6000000000000003E-2</v>
          </cell>
          <cell r="AG123">
            <v>-4.9500000000000002E-2</v>
          </cell>
          <cell r="AH123">
            <v>2.5000000000000001E-3</v>
          </cell>
          <cell r="AI123">
            <v>-8.4499999999999992E-2</v>
          </cell>
          <cell r="AJ123">
            <v>2.5000000000000001E-3</v>
          </cell>
          <cell r="AK123">
            <v>-0.13500000000000001</v>
          </cell>
          <cell r="AL123">
            <v>0.01</v>
          </cell>
        </row>
        <row r="124">
          <cell r="C124">
            <v>40210</v>
          </cell>
          <cell r="D124">
            <v>6.0621727295277594E-2</v>
          </cell>
          <cell r="E124">
            <v>4.92</v>
          </cell>
          <cell r="F124">
            <v>0.1875</v>
          </cell>
          <cell r="G124">
            <v>1</v>
          </cell>
          <cell r="H124">
            <v>1.1000000000000001</v>
          </cell>
          <cell r="I124">
            <v>-0.1275</v>
          </cell>
          <cell r="J124">
            <v>-4.9500000000000002E-2</v>
          </cell>
          <cell r="K124">
            <v>-1.4999999999999999E-2</v>
          </cell>
          <cell r="L124">
            <v>0.01</v>
          </cell>
          <cell r="M124">
            <v>-0.04</v>
          </cell>
          <cell r="N124">
            <v>-0.17900000000000002</v>
          </cell>
          <cell r="O124">
            <v>0.25</v>
          </cell>
          <cell r="P124">
            <v>0.25</v>
          </cell>
          <cell r="Q124">
            <v>-0.14749999999999999</v>
          </cell>
          <cell r="R124">
            <v>-4.9500000000000002E-2</v>
          </cell>
          <cell r="S124">
            <v>-7.0000000000000007E-2</v>
          </cell>
          <cell r="T124">
            <v>6.25E-2</v>
          </cell>
          <cell r="U124">
            <v>-9.7500000000000003E-2</v>
          </cell>
          <cell r="V124">
            <v>-0.1275</v>
          </cell>
          <cell r="W124">
            <v>-0.1275</v>
          </cell>
          <cell r="X124">
            <v>-0.01</v>
          </cell>
          <cell r="Y124">
            <v>-7.4999999999999997E-2</v>
          </cell>
          <cell r="Z124">
            <v>-0.12050000000000001</v>
          </cell>
          <cell r="AA124">
            <v>-0.255</v>
          </cell>
          <cell r="AB124">
            <v>-0.1275</v>
          </cell>
          <cell r="AC124">
            <v>-5.3500000000000006E-2</v>
          </cell>
          <cell r="AD124">
            <v>-7.6000000000000012E-2</v>
          </cell>
          <cell r="AE124">
            <v>2.35E-2</v>
          </cell>
          <cell r="AF124">
            <v>6.6000000000000003E-2</v>
          </cell>
          <cell r="AG124">
            <v>-4.9500000000000002E-2</v>
          </cell>
          <cell r="AH124">
            <v>2.5000000000000001E-3</v>
          </cell>
          <cell r="AI124">
            <v>-8.4499999999999992E-2</v>
          </cell>
          <cell r="AJ124">
            <v>5.0000000000000001E-3</v>
          </cell>
          <cell r="AK124">
            <v>-0.1275</v>
          </cell>
          <cell r="AL124">
            <v>0.01</v>
          </cell>
        </row>
        <row r="125">
          <cell r="C125">
            <v>40238</v>
          </cell>
          <cell r="D125">
            <v>6.0670200742608309E-2</v>
          </cell>
          <cell r="E125">
            <v>4.84</v>
          </cell>
          <cell r="F125">
            <v>0.185</v>
          </cell>
          <cell r="G125">
            <v>0.75</v>
          </cell>
          <cell r="H125">
            <v>0.85</v>
          </cell>
          <cell r="I125">
            <v>-0.125</v>
          </cell>
          <cell r="J125">
            <v>-4.9500000000000002E-2</v>
          </cell>
          <cell r="K125">
            <v>-1.4999999999999999E-2</v>
          </cell>
          <cell r="L125">
            <v>0.01</v>
          </cell>
          <cell r="M125">
            <v>-2.75E-2</v>
          </cell>
          <cell r="N125">
            <v>-0.159</v>
          </cell>
          <cell r="O125">
            <v>0.245</v>
          </cell>
          <cell r="P125">
            <v>0.245</v>
          </cell>
          <cell r="Q125">
            <v>-0.14499999999999999</v>
          </cell>
          <cell r="R125">
            <v>-4.9500000000000002E-2</v>
          </cell>
          <cell r="S125">
            <v>-7.0000000000000007E-2</v>
          </cell>
          <cell r="T125">
            <v>0.06</v>
          </cell>
          <cell r="U125">
            <v>-9.5000000000000001E-2</v>
          </cell>
          <cell r="V125">
            <v>-0.125</v>
          </cell>
          <cell r="W125">
            <v>-0.11749999999999999</v>
          </cell>
          <cell r="X125">
            <v>-0.01</v>
          </cell>
          <cell r="Y125">
            <v>-7.4999999999999997E-2</v>
          </cell>
          <cell r="Z125">
            <v>-0.11050000000000001</v>
          </cell>
          <cell r="AA125">
            <v>-0.252</v>
          </cell>
          <cell r="AB125">
            <v>-0.11749999999999999</v>
          </cell>
          <cell r="AC125">
            <v>-5.3500000000000006E-2</v>
          </cell>
          <cell r="AD125">
            <v>-7.6000000000000012E-2</v>
          </cell>
          <cell r="AE125">
            <v>2.35E-2</v>
          </cell>
          <cell r="AF125">
            <v>6.6000000000000003E-2</v>
          </cell>
          <cell r="AG125">
            <v>-4.9500000000000002E-2</v>
          </cell>
          <cell r="AH125">
            <v>2.5000000000000001E-3</v>
          </cell>
          <cell r="AI125">
            <v>-8.4499999999999992E-2</v>
          </cell>
          <cell r="AJ125">
            <v>2.5000000000000001E-3</v>
          </cell>
          <cell r="AK125">
            <v>-0.125</v>
          </cell>
          <cell r="AL125">
            <v>0.01</v>
          </cell>
        </row>
        <row r="126">
          <cell r="C126">
            <v>40269</v>
          </cell>
          <cell r="D126">
            <v>6.0723867774491708E-2</v>
          </cell>
          <cell r="E126">
            <v>4.75</v>
          </cell>
          <cell r="F126">
            <v>0.185</v>
          </cell>
          <cell r="G126">
            <v>0.4</v>
          </cell>
          <cell r="H126">
            <v>0.55000000000000004</v>
          </cell>
          <cell r="I126">
            <v>-0.13</v>
          </cell>
          <cell r="J126">
            <v>-4.7E-2</v>
          </cell>
          <cell r="K126">
            <v>-1.2500000000000001E-2</v>
          </cell>
          <cell r="L126">
            <v>0.01</v>
          </cell>
          <cell r="M126">
            <v>1.4999999999999999E-2</v>
          </cell>
          <cell r="N126">
            <v>-0.13400000000000001</v>
          </cell>
          <cell r="O126">
            <v>0.18</v>
          </cell>
          <cell r="P126">
            <v>0.18</v>
          </cell>
          <cell r="Q126">
            <v>-0.15</v>
          </cell>
          <cell r="R126">
            <v>-4.7E-2</v>
          </cell>
          <cell r="S126">
            <v>-7.0000000000000007E-2</v>
          </cell>
          <cell r="T126">
            <v>-7.0000000000000007E-2</v>
          </cell>
          <cell r="U126">
            <v>-0.1</v>
          </cell>
          <cell r="V126">
            <v>-0.13</v>
          </cell>
          <cell r="W126">
            <v>-0.11800000000000001</v>
          </cell>
          <cell r="X126">
            <v>-5.0000000000000001E-3</v>
          </cell>
          <cell r="Y126">
            <v>-8.2500000000000004E-2</v>
          </cell>
          <cell r="Z126">
            <v>-0.13550000000000001</v>
          </cell>
          <cell r="AA126">
            <v>-0.13200000000000001</v>
          </cell>
          <cell r="AB126">
            <v>-0.11800000000000001</v>
          </cell>
          <cell r="AC126">
            <v>-5.3500000000000006E-2</v>
          </cell>
          <cell r="AD126">
            <v>-7.6000000000000012E-2</v>
          </cell>
          <cell r="AE126">
            <v>1.5500000000000002E-2</v>
          </cell>
          <cell r="AF126">
            <v>4.2999999999999997E-2</v>
          </cell>
          <cell r="AG126">
            <v>-4.7E-2</v>
          </cell>
          <cell r="AH126">
            <v>2.5000000000000001E-3</v>
          </cell>
          <cell r="AI126">
            <v>-6.7000000000000004E-2</v>
          </cell>
          <cell r="AJ126">
            <v>0.01</v>
          </cell>
          <cell r="AK126">
            <v>-0.13</v>
          </cell>
          <cell r="AL126">
            <v>0</v>
          </cell>
        </row>
        <row r="127">
          <cell r="C127">
            <v>40299</v>
          </cell>
          <cell r="D127">
            <v>6.0775803612709296E-2</v>
          </cell>
          <cell r="E127">
            <v>4.7300000000000004</v>
          </cell>
          <cell r="F127">
            <v>0.185</v>
          </cell>
          <cell r="G127">
            <v>0.45</v>
          </cell>
          <cell r="H127">
            <v>0.5</v>
          </cell>
          <cell r="I127">
            <v>-0.13</v>
          </cell>
          <cell r="J127">
            <v>-4.7E-2</v>
          </cell>
          <cell r="K127">
            <v>-1.2500000000000001E-2</v>
          </cell>
          <cell r="L127">
            <v>0.01</v>
          </cell>
          <cell r="M127">
            <v>1.4999999999999999E-2</v>
          </cell>
          <cell r="N127">
            <v>-0.16399999999999998</v>
          </cell>
          <cell r="O127">
            <v>0.17</v>
          </cell>
          <cell r="P127">
            <v>0.17</v>
          </cell>
          <cell r="Q127">
            <v>-0.15</v>
          </cell>
          <cell r="R127">
            <v>-4.7E-2</v>
          </cell>
          <cell r="S127">
            <v>-7.0000000000000007E-2</v>
          </cell>
          <cell r="T127">
            <v>-7.0000000000000007E-2</v>
          </cell>
          <cell r="U127">
            <v>-0.1</v>
          </cell>
          <cell r="V127">
            <v>-0.13</v>
          </cell>
          <cell r="W127">
            <v>-0.10550000000000001</v>
          </cell>
          <cell r="X127">
            <v>-5.0000000000000001E-3</v>
          </cell>
          <cell r="Y127">
            <v>-8.2500000000000004E-2</v>
          </cell>
          <cell r="Z127">
            <v>-9.3000000000000013E-2</v>
          </cell>
          <cell r="AA127">
            <v>-0.12200000000000001</v>
          </cell>
          <cell r="AB127">
            <v>-0.10300000000000001</v>
          </cell>
          <cell r="AC127">
            <v>-5.3500000000000006E-2</v>
          </cell>
          <cell r="AD127">
            <v>-7.6000000000000012E-2</v>
          </cell>
          <cell r="AE127">
            <v>1.5500000000000002E-2</v>
          </cell>
          <cell r="AF127">
            <v>4.2999999999999997E-2</v>
          </cell>
          <cell r="AG127">
            <v>-4.7E-2</v>
          </cell>
          <cell r="AH127">
            <v>2.5000000000000001E-3</v>
          </cell>
          <cell r="AI127">
            <v>-6.7000000000000004E-2</v>
          </cell>
          <cell r="AJ127">
            <v>7.4999999999999997E-3</v>
          </cell>
          <cell r="AK127">
            <v>-0.13</v>
          </cell>
          <cell r="AL127">
            <v>0</v>
          </cell>
        </row>
        <row r="128">
          <cell r="C128">
            <v>40330</v>
          </cell>
          <cell r="D128">
            <v>6.082947064647562E-2</v>
          </cell>
          <cell r="E128">
            <v>4.758</v>
          </cell>
          <cell r="F128">
            <v>0.185</v>
          </cell>
          <cell r="G128">
            <v>0.45</v>
          </cell>
          <cell r="H128">
            <v>0.6</v>
          </cell>
          <cell r="I128">
            <v>-0.13</v>
          </cell>
          <cell r="J128">
            <v>-4.7E-2</v>
          </cell>
          <cell r="K128">
            <v>-1.2500000000000001E-2</v>
          </cell>
          <cell r="L128">
            <v>0.01</v>
          </cell>
          <cell r="M128">
            <v>0.02</v>
          </cell>
          <cell r="N128">
            <v>-0.16</v>
          </cell>
          <cell r="O128">
            <v>0.16</v>
          </cell>
          <cell r="P128">
            <v>0.16</v>
          </cell>
          <cell r="Q128">
            <v>-0.15</v>
          </cell>
          <cell r="R128">
            <v>-4.7E-2</v>
          </cell>
          <cell r="S128">
            <v>-7.0000000000000007E-2</v>
          </cell>
          <cell r="T128">
            <v>-7.0000000000000007E-2</v>
          </cell>
          <cell r="U128">
            <v>-0.1</v>
          </cell>
          <cell r="V128">
            <v>-0.13</v>
          </cell>
          <cell r="W128">
            <v>-0.10050000000000001</v>
          </cell>
          <cell r="X128">
            <v>-5.0000000000000001E-3</v>
          </cell>
          <cell r="Y128">
            <v>-8.2500000000000004E-2</v>
          </cell>
          <cell r="Z128">
            <v>-8.8000000000000009E-2</v>
          </cell>
          <cell r="AA128">
            <v>-0.11700000000000001</v>
          </cell>
          <cell r="AB128">
            <v>-9.8000000000000004E-2</v>
          </cell>
          <cell r="AC128">
            <v>-5.3500000000000006E-2</v>
          </cell>
          <cell r="AD128">
            <v>-7.6000000000000012E-2</v>
          </cell>
          <cell r="AE128">
            <v>1.5500000000000002E-2</v>
          </cell>
          <cell r="AF128">
            <v>4.2999999999999997E-2</v>
          </cell>
          <cell r="AG128">
            <v>-4.7E-2</v>
          </cell>
          <cell r="AH128">
            <v>2.5000000000000001E-3</v>
          </cell>
          <cell r="AI128">
            <v>-6.7000000000000004E-2</v>
          </cell>
          <cell r="AJ128">
            <v>5.0000000000000001E-3</v>
          </cell>
          <cell r="AK128">
            <v>-0.13</v>
          </cell>
          <cell r="AL128">
            <v>0</v>
          </cell>
        </row>
        <row r="129">
          <cell r="C129">
            <v>40360</v>
          </cell>
          <cell r="D129">
            <v>6.0881406486514904E-2</v>
          </cell>
          <cell r="E129">
            <v>4.7850000000000001</v>
          </cell>
          <cell r="F129">
            <v>0.185</v>
          </cell>
          <cell r="G129">
            <v>0.5</v>
          </cell>
          <cell r="H129">
            <v>0.6</v>
          </cell>
          <cell r="I129">
            <v>-0.13</v>
          </cell>
          <cell r="J129">
            <v>-4.7E-2</v>
          </cell>
          <cell r="K129">
            <v>-1.2500000000000001E-2</v>
          </cell>
          <cell r="L129">
            <v>0.01</v>
          </cell>
          <cell r="M129">
            <v>2.2499999999999999E-2</v>
          </cell>
          <cell r="N129">
            <v>-0.113</v>
          </cell>
          <cell r="O129">
            <v>0.16</v>
          </cell>
          <cell r="P129">
            <v>0.16</v>
          </cell>
          <cell r="Q129">
            <v>-0.15</v>
          </cell>
          <cell r="R129">
            <v>-4.7E-2</v>
          </cell>
          <cell r="S129">
            <v>-7.0000000000000007E-2</v>
          </cell>
          <cell r="T129">
            <v>-7.0000000000000007E-2</v>
          </cell>
          <cell r="U129">
            <v>-0.1</v>
          </cell>
          <cell r="V129">
            <v>-0.13</v>
          </cell>
          <cell r="W129">
            <v>-9.0500000000000011E-2</v>
          </cell>
          <cell r="X129">
            <v>-5.0000000000000001E-3</v>
          </cell>
          <cell r="Y129">
            <v>-8.2500000000000004E-2</v>
          </cell>
          <cell r="Z129">
            <v>-7.8E-2</v>
          </cell>
          <cell r="AA129">
            <v>-0.10700000000000001</v>
          </cell>
          <cell r="AB129">
            <v>-8.8000000000000009E-2</v>
          </cell>
          <cell r="AC129">
            <v>-5.3500000000000006E-2</v>
          </cell>
          <cell r="AD129">
            <v>-7.6000000000000012E-2</v>
          </cell>
          <cell r="AE129">
            <v>1.5500000000000002E-2</v>
          </cell>
          <cell r="AF129">
            <v>4.2999999999999997E-2</v>
          </cell>
          <cell r="AG129">
            <v>-4.7E-2</v>
          </cell>
          <cell r="AH129">
            <v>2.5000000000000001E-3</v>
          </cell>
          <cell r="AI129">
            <v>-6.7000000000000004E-2</v>
          </cell>
          <cell r="AJ129">
            <v>2.5000000000000001E-3</v>
          </cell>
          <cell r="AK129">
            <v>-0.13</v>
          </cell>
          <cell r="AL129">
            <v>0</v>
          </cell>
        </row>
        <row r="130">
          <cell r="C130">
            <v>40391</v>
          </cell>
          <cell r="D130">
            <v>6.0935073522163617E-2</v>
          </cell>
          <cell r="E130">
            <v>4.8079999999999998</v>
          </cell>
          <cell r="F130">
            <v>0.185</v>
          </cell>
          <cell r="G130">
            <v>0.55000000000000004</v>
          </cell>
          <cell r="H130">
            <v>0.7</v>
          </cell>
          <cell r="I130">
            <v>-0.13</v>
          </cell>
          <cell r="J130">
            <v>-4.7E-2</v>
          </cell>
          <cell r="K130">
            <v>-1.2500000000000001E-2</v>
          </cell>
          <cell r="L130">
            <v>0.01</v>
          </cell>
          <cell r="M130">
            <v>2.5000000000000001E-2</v>
          </cell>
          <cell r="N130">
            <v>-0.10400000000000001</v>
          </cell>
          <cell r="O130">
            <v>0.16</v>
          </cell>
          <cell r="P130">
            <v>0.16</v>
          </cell>
          <cell r="Q130">
            <v>-0.15</v>
          </cell>
          <cell r="R130">
            <v>-4.7E-2</v>
          </cell>
          <cell r="S130">
            <v>-7.0000000000000007E-2</v>
          </cell>
          <cell r="T130">
            <v>-7.0000000000000007E-2</v>
          </cell>
          <cell r="U130">
            <v>-0.1</v>
          </cell>
          <cell r="V130">
            <v>-0.13</v>
          </cell>
          <cell r="W130">
            <v>-8.5500000000000007E-2</v>
          </cell>
          <cell r="X130">
            <v>-5.0000000000000001E-3</v>
          </cell>
          <cell r="Y130">
            <v>-8.2500000000000004E-2</v>
          </cell>
          <cell r="Z130">
            <v>-7.5499999999999998E-2</v>
          </cell>
          <cell r="AA130">
            <v>-0.10200000000000001</v>
          </cell>
          <cell r="AB130">
            <v>-8.3000000000000004E-2</v>
          </cell>
          <cell r="AC130">
            <v>-5.3500000000000006E-2</v>
          </cell>
          <cell r="AD130">
            <v>-7.6000000000000012E-2</v>
          </cell>
          <cell r="AE130">
            <v>1.5500000000000002E-2</v>
          </cell>
          <cell r="AF130">
            <v>4.2999999999999997E-2</v>
          </cell>
          <cell r="AG130">
            <v>-4.7E-2</v>
          </cell>
          <cell r="AH130">
            <v>2.5000000000000001E-3</v>
          </cell>
          <cell r="AI130">
            <v>-6.7000000000000004E-2</v>
          </cell>
          <cell r="AJ130">
            <v>2.5000000000000001E-3</v>
          </cell>
          <cell r="AK130">
            <v>-0.13</v>
          </cell>
          <cell r="AL130">
            <v>0</v>
          </cell>
        </row>
        <row r="131">
          <cell r="C131">
            <v>40422</v>
          </cell>
          <cell r="D131">
            <v>6.0988740558768607E-2</v>
          </cell>
          <cell r="E131">
            <v>4.798</v>
          </cell>
          <cell r="F131">
            <v>0.185</v>
          </cell>
          <cell r="G131">
            <v>0.55000000000000004</v>
          </cell>
          <cell r="H131">
            <v>0.65</v>
          </cell>
          <cell r="I131">
            <v>-0.13</v>
          </cell>
          <cell r="J131">
            <v>-4.7E-2</v>
          </cell>
          <cell r="K131">
            <v>-1.2500000000000001E-2</v>
          </cell>
          <cell r="L131">
            <v>0.01</v>
          </cell>
          <cell r="M131">
            <v>1.7500000000000002E-2</v>
          </cell>
          <cell r="N131">
            <v>-0.13200000000000001</v>
          </cell>
          <cell r="O131">
            <v>0.18</v>
          </cell>
          <cell r="P131">
            <v>0.18</v>
          </cell>
          <cell r="Q131">
            <v>-0.15</v>
          </cell>
          <cell r="R131">
            <v>-4.7E-2</v>
          </cell>
          <cell r="S131">
            <v>-7.0000000000000007E-2</v>
          </cell>
          <cell r="T131">
            <v>-7.0000000000000007E-2</v>
          </cell>
          <cell r="U131">
            <v>-0.1</v>
          </cell>
          <cell r="V131">
            <v>-0.13</v>
          </cell>
          <cell r="W131">
            <v>-9.5500000000000015E-2</v>
          </cell>
          <cell r="X131">
            <v>-5.0000000000000001E-3</v>
          </cell>
          <cell r="Y131">
            <v>-8.2500000000000004E-2</v>
          </cell>
          <cell r="Z131">
            <v>-8.3000000000000004E-2</v>
          </cell>
          <cell r="AA131">
            <v>-0.11200000000000002</v>
          </cell>
          <cell r="AB131">
            <v>-9.3000000000000013E-2</v>
          </cell>
          <cell r="AC131">
            <v>-5.3500000000000006E-2</v>
          </cell>
          <cell r="AD131">
            <v>-7.6000000000000012E-2</v>
          </cell>
          <cell r="AE131">
            <v>1.5500000000000002E-2</v>
          </cell>
          <cell r="AF131">
            <v>4.2999999999999997E-2</v>
          </cell>
          <cell r="AG131">
            <v>-4.7E-2</v>
          </cell>
          <cell r="AH131">
            <v>2.5000000000000001E-3</v>
          </cell>
          <cell r="AI131">
            <v>-6.7000000000000004E-2</v>
          </cell>
          <cell r="AJ131">
            <v>-2.5000000000000001E-3</v>
          </cell>
          <cell r="AK131">
            <v>-0.13</v>
          </cell>
          <cell r="AL131">
            <v>0</v>
          </cell>
        </row>
        <row r="132">
          <cell r="C132">
            <v>40452</v>
          </cell>
          <cell r="D132">
            <v>6.1040676401555007E-2</v>
          </cell>
          <cell r="E132">
            <v>4.8079999999999998</v>
          </cell>
          <cell r="F132">
            <v>0.185</v>
          </cell>
          <cell r="G132">
            <v>0.6</v>
          </cell>
          <cell r="H132">
            <v>0.7</v>
          </cell>
          <cell r="I132">
            <v>-0.13</v>
          </cell>
          <cell r="J132">
            <v>-4.7E-2</v>
          </cell>
          <cell r="K132">
            <v>-1.2500000000000001E-2</v>
          </cell>
          <cell r="L132">
            <v>0.01</v>
          </cell>
          <cell r="M132">
            <v>7.4999999999999997E-3</v>
          </cell>
          <cell r="N132">
            <v>-0.15450000000000003</v>
          </cell>
          <cell r="O132">
            <v>0.19</v>
          </cell>
          <cell r="P132">
            <v>0.19</v>
          </cell>
          <cell r="Q132">
            <v>-0.15</v>
          </cell>
          <cell r="R132">
            <v>-4.7E-2</v>
          </cell>
          <cell r="S132">
            <v>-7.0000000000000007E-2</v>
          </cell>
          <cell r="T132">
            <v>-7.0000000000000007E-2</v>
          </cell>
          <cell r="U132">
            <v>-0.1</v>
          </cell>
          <cell r="V132">
            <v>-0.13</v>
          </cell>
          <cell r="W132">
            <v>-0.10800000000000001</v>
          </cell>
          <cell r="X132">
            <v>-5.0000000000000001E-3</v>
          </cell>
          <cell r="Y132">
            <v>-8.2500000000000004E-2</v>
          </cell>
          <cell r="Z132">
            <v>-0.10300000000000001</v>
          </cell>
          <cell r="AA132">
            <v>-0.12450000000000001</v>
          </cell>
          <cell r="AB132">
            <v>-0.10550000000000001</v>
          </cell>
          <cell r="AC132">
            <v>-5.3500000000000006E-2</v>
          </cell>
          <cell r="AD132">
            <v>-7.6000000000000012E-2</v>
          </cell>
          <cell r="AE132">
            <v>1.5500000000000002E-2</v>
          </cell>
          <cell r="AF132">
            <v>4.2999999999999997E-2</v>
          </cell>
          <cell r="AG132">
            <v>-4.7E-2</v>
          </cell>
          <cell r="AH132">
            <v>2.5000000000000001E-3</v>
          </cell>
          <cell r="AI132">
            <v>-6.7000000000000004E-2</v>
          </cell>
          <cell r="AJ132">
            <v>2.5000000000000001E-3</v>
          </cell>
          <cell r="AK132">
            <v>-0.13</v>
          </cell>
          <cell r="AL132">
            <v>0</v>
          </cell>
        </row>
        <row r="133">
          <cell r="C133">
            <v>40483</v>
          </cell>
          <cell r="D133">
            <v>6.1094343440041915E-2</v>
          </cell>
          <cell r="E133">
            <v>4.9450000000000003</v>
          </cell>
          <cell r="F133">
            <v>0.185</v>
          </cell>
          <cell r="G133">
            <v>0.8</v>
          </cell>
          <cell r="H133">
            <v>0.9</v>
          </cell>
          <cell r="I133">
            <v>-0.13</v>
          </cell>
          <cell r="J133">
            <v>-4.6500000000000007E-2</v>
          </cell>
          <cell r="K133">
            <v>-2.0499999999999997E-2</v>
          </cell>
          <cell r="L133">
            <v>0.01</v>
          </cell>
          <cell r="M133">
            <v>-3.2500000000000001E-2</v>
          </cell>
          <cell r="N133">
            <v>-0.13700000000000001</v>
          </cell>
          <cell r="O133">
            <v>0.23250000000000001</v>
          </cell>
          <cell r="P133">
            <v>0.23250000000000001</v>
          </cell>
          <cell r="Q133">
            <v>-0.15</v>
          </cell>
          <cell r="R133">
            <v>-4.6500000000000007E-2</v>
          </cell>
          <cell r="S133">
            <v>-7.0000000000000007E-2</v>
          </cell>
          <cell r="T133">
            <v>2.5000000000000001E-2</v>
          </cell>
          <cell r="U133">
            <v>-0.1</v>
          </cell>
          <cell r="V133">
            <v>-0.13</v>
          </cell>
          <cell r="W133">
            <v>-0.113</v>
          </cell>
          <cell r="X133">
            <v>-6.0000000000000001E-3</v>
          </cell>
          <cell r="Y133">
            <v>-7.4999999999999997E-2</v>
          </cell>
          <cell r="Z133">
            <v>-0.10550000000000001</v>
          </cell>
          <cell r="AA133">
            <v>-0.127</v>
          </cell>
          <cell r="AB133">
            <v>-0.113</v>
          </cell>
          <cell r="AC133">
            <v>-5.3500000000000006E-2</v>
          </cell>
          <cell r="AD133">
            <v>-7.6000000000000012E-2</v>
          </cell>
          <cell r="AE133">
            <v>2.35E-2</v>
          </cell>
          <cell r="AF133">
            <v>6.8000000000000005E-2</v>
          </cell>
          <cell r="AG133">
            <v>-4.6500000000000007E-2</v>
          </cell>
          <cell r="AH133">
            <v>2.5000000000000001E-3</v>
          </cell>
          <cell r="AI133">
            <v>-8.1500000000000003E-2</v>
          </cell>
          <cell r="AJ133">
            <v>-5.0000000000000001E-3</v>
          </cell>
          <cell r="AK133">
            <v>-0.13</v>
          </cell>
          <cell r="AL133">
            <v>0.01</v>
          </cell>
        </row>
        <row r="134">
          <cell r="C134">
            <v>40513</v>
          </cell>
          <cell r="D134">
            <v>6.11462792846496E-2</v>
          </cell>
          <cell r="E134">
            <v>5.08</v>
          </cell>
          <cell r="F134">
            <v>0.185</v>
          </cell>
          <cell r="G134">
            <v>1</v>
          </cell>
          <cell r="H134">
            <v>1.1000000000000001</v>
          </cell>
          <cell r="I134">
            <v>-0.13250000000000001</v>
          </cell>
          <cell r="J134">
            <v>-4.6500000000000007E-2</v>
          </cell>
          <cell r="K134">
            <v>-2.0499999999999997E-2</v>
          </cell>
          <cell r="L134">
            <v>0.01</v>
          </cell>
          <cell r="M134">
            <v>-5.5E-2</v>
          </cell>
          <cell r="N134">
            <v>-0.13800000000000001</v>
          </cell>
          <cell r="O134">
            <v>0.2525</v>
          </cell>
          <cell r="P134">
            <v>0.2525</v>
          </cell>
          <cell r="Q134">
            <v>-0.1525</v>
          </cell>
          <cell r="R134">
            <v>-4.6500000000000007E-2</v>
          </cell>
          <cell r="S134">
            <v>-7.0000000000000007E-2</v>
          </cell>
          <cell r="T134">
            <v>4.4999999999999998E-2</v>
          </cell>
          <cell r="U134">
            <v>-0.10249999999999999</v>
          </cell>
          <cell r="V134">
            <v>-0.13250000000000001</v>
          </cell>
          <cell r="W134">
            <v>-0.13550000000000001</v>
          </cell>
          <cell r="X134">
            <v>-6.0000000000000001E-3</v>
          </cell>
          <cell r="Y134">
            <v>-7.4999999999999997E-2</v>
          </cell>
          <cell r="Z134">
            <v>-0.128</v>
          </cell>
          <cell r="AA134">
            <v>-0.15200000000000002</v>
          </cell>
          <cell r="AB134">
            <v>-0.13550000000000001</v>
          </cell>
          <cell r="AC134">
            <v>-5.3500000000000006E-2</v>
          </cell>
          <cell r="AD134">
            <v>-7.6000000000000012E-2</v>
          </cell>
          <cell r="AE134">
            <v>2.35E-2</v>
          </cell>
          <cell r="AF134">
            <v>6.8000000000000005E-2</v>
          </cell>
          <cell r="AG134">
            <v>-4.6500000000000007E-2</v>
          </cell>
          <cell r="AH134">
            <v>2.5000000000000001E-3</v>
          </cell>
          <cell r="AI134">
            <v>-8.1500000000000003E-2</v>
          </cell>
          <cell r="AJ134">
            <v>5.0000000000000001E-3</v>
          </cell>
          <cell r="AK134">
            <v>-0.13250000000000001</v>
          </cell>
          <cell r="AL134">
            <v>0.01</v>
          </cell>
        </row>
        <row r="135">
          <cell r="C135">
            <v>40544</v>
          </cell>
          <cell r="D135">
            <v>6.1199946325018607E-2</v>
          </cell>
          <cell r="E135">
            <v>5.13</v>
          </cell>
          <cell r="F135">
            <v>0.185</v>
          </cell>
          <cell r="G135">
            <v>1</v>
          </cell>
          <cell r="H135">
            <v>1.1000000000000001</v>
          </cell>
          <cell r="I135">
            <v>-0.13500000000000001</v>
          </cell>
          <cell r="J135">
            <v>-4.6500000000000007E-2</v>
          </cell>
          <cell r="K135">
            <v>-1.3000000000000001E-2</v>
          </cell>
          <cell r="L135">
            <v>0.01</v>
          </cell>
          <cell r="M135">
            <v>-5.7500000000000002E-2</v>
          </cell>
          <cell r="N135">
            <v>-0.157</v>
          </cell>
          <cell r="O135">
            <v>0.26250000000000001</v>
          </cell>
          <cell r="P135">
            <v>0.26250000000000001</v>
          </cell>
          <cell r="Q135">
            <v>-0.155</v>
          </cell>
          <cell r="R135">
            <v>-4.6500000000000007E-2</v>
          </cell>
          <cell r="S135">
            <v>-7.0000000000000007E-2</v>
          </cell>
          <cell r="T135">
            <v>5.7500000000000002E-2</v>
          </cell>
          <cell r="U135">
            <v>-0.105</v>
          </cell>
          <cell r="V135">
            <v>-0.13500000000000001</v>
          </cell>
          <cell r="W135">
            <v>-0.14050000000000001</v>
          </cell>
          <cell r="X135">
            <v>-0.01</v>
          </cell>
          <cell r="Y135">
            <v>-7.4999999999999997E-2</v>
          </cell>
          <cell r="Z135">
            <v>-0.13600000000000001</v>
          </cell>
          <cell r="AA135">
            <v>-0.13</v>
          </cell>
          <cell r="AB135">
            <v>-0.14050000000000001</v>
          </cell>
          <cell r="AC135">
            <v>-5.1500000000000004E-2</v>
          </cell>
          <cell r="AD135">
            <v>-7.400000000000001E-2</v>
          </cell>
          <cell r="AE135">
            <v>2.35E-2</v>
          </cell>
          <cell r="AF135">
            <v>6.8000000000000005E-2</v>
          </cell>
          <cell r="AG135">
            <v>-4.6500000000000007E-2</v>
          </cell>
          <cell r="AH135">
            <v>2.5000000000000001E-3</v>
          </cell>
          <cell r="AI135">
            <v>-8.1500000000000003E-2</v>
          </cell>
          <cell r="AJ135">
            <v>2.5000000000000001E-3</v>
          </cell>
          <cell r="AK135">
            <v>-0.13500000000000001</v>
          </cell>
          <cell r="AL135">
            <v>0.01</v>
          </cell>
        </row>
        <row r="136">
          <cell r="C136">
            <v>40575</v>
          </cell>
          <cell r="D136">
            <v>6.1253613366344196E-2</v>
          </cell>
          <cell r="E136">
            <v>5.01</v>
          </cell>
          <cell r="F136">
            <v>0.185</v>
          </cell>
          <cell r="G136">
            <v>1</v>
          </cell>
          <cell r="H136">
            <v>1.1000000000000001</v>
          </cell>
          <cell r="I136">
            <v>-0.1275</v>
          </cell>
          <cell r="J136">
            <v>-4.6500000000000007E-2</v>
          </cell>
          <cell r="K136">
            <v>-1.3000000000000001E-2</v>
          </cell>
          <cell r="L136">
            <v>0.01</v>
          </cell>
          <cell r="M136">
            <v>-0.04</v>
          </cell>
          <cell r="N136">
            <v>-0.17699999999999999</v>
          </cell>
          <cell r="O136">
            <v>0.2525</v>
          </cell>
          <cell r="P136">
            <v>0.2525</v>
          </cell>
          <cell r="Q136">
            <v>-0.14749999999999999</v>
          </cell>
          <cell r="R136">
            <v>-4.6500000000000007E-2</v>
          </cell>
          <cell r="S136">
            <v>-7.0000000000000007E-2</v>
          </cell>
          <cell r="T136">
            <v>6.25E-2</v>
          </cell>
          <cell r="U136">
            <v>-9.7500000000000003E-2</v>
          </cell>
          <cell r="V136">
            <v>-0.1275</v>
          </cell>
          <cell r="W136">
            <v>-0.1255</v>
          </cell>
          <cell r="X136">
            <v>-0.01</v>
          </cell>
          <cell r="Y136">
            <v>-7.4999999999999997E-2</v>
          </cell>
          <cell r="Z136">
            <v>-0.11849999999999999</v>
          </cell>
          <cell r="AA136">
            <v>-0.253</v>
          </cell>
          <cell r="AB136">
            <v>-0.1255</v>
          </cell>
          <cell r="AC136">
            <v>-5.1500000000000004E-2</v>
          </cell>
          <cell r="AD136">
            <v>-7.400000000000001E-2</v>
          </cell>
          <cell r="AE136">
            <v>2.35E-2</v>
          </cell>
          <cell r="AF136">
            <v>6.8000000000000005E-2</v>
          </cell>
          <cell r="AG136">
            <v>-4.6500000000000007E-2</v>
          </cell>
          <cell r="AH136">
            <v>2.5000000000000001E-3</v>
          </cell>
          <cell r="AI136">
            <v>-8.1500000000000003E-2</v>
          </cell>
          <cell r="AJ136">
            <v>5.0000000000000001E-3</v>
          </cell>
          <cell r="AK136">
            <v>-0.1275</v>
          </cell>
          <cell r="AL136">
            <v>0.01</v>
          </cell>
        </row>
        <row r="137">
          <cell r="C137">
            <v>40603</v>
          </cell>
          <cell r="D137">
            <v>6.1296588946734114E-2</v>
          </cell>
          <cell r="E137">
            <v>4.93</v>
          </cell>
          <cell r="F137">
            <v>0.18</v>
          </cell>
          <cell r="G137">
            <v>0.75</v>
          </cell>
          <cell r="H137">
            <v>0.85</v>
          </cell>
          <cell r="I137">
            <v>-0.125</v>
          </cell>
          <cell r="J137">
            <v>-4.6500000000000007E-2</v>
          </cell>
          <cell r="K137">
            <v>-1.3000000000000001E-2</v>
          </cell>
          <cell r="L137">
            <v>0.01</v>
          </cell>
          <cell r="M137">
            <v>-2.75E-2</v>
          </cell>
          <cell r="N137">
            <v>-0.157</v>
          </cell>
          <cell r="O137">
            <v>0.2475</v>
          </cell>
          <cell r="P137">
            <v>0.2475</v>
          </cell>
          <cell r="Q137">
            <v>-0.14499999999999999</v>
          </cell>
          <cell r="R137">
            <v>-4.6500000000000007E-2</v>
          </cell>
          <cell r="S137">
            <v>-7.0000000000000007E-2</v>
          </cell>
          <cell r="T137">
            <v>0.06</v>
          </cell>
          <cell r="U137">
            <v>-9.5000000000000001E-2</v>
          </cell>
          <cell r="V137">
            <v>-0.125</v>
          </cell>
          <cell r="W137">
            <v>-0.11550000000000001</v>
          </cell>
          <cell r="X137">
            <v>-0.01</v>
          </cell>
          <cell r="Y137">
            <v>-7.4999999999999997E-2</v>
          </cell>
          <cell r="Z137">
            <v>-0.1085</v>
          </cell>
          <cell r="AA137">
            <v>-0.25</v>
          </cell>
          <cell r="AB137">
            <v>-0.11550000000000001</v>
          </cell>
          <cell r="AC137">
            <v>-5.1500000000000004E-2</v>
          </cell>
          <cell r="AD137">
            <v>-7.400000000000001E-2</v>
          </cell>
          <cell r="AE137">
            <v>2.35E-2</v>
          </cell>
          <cell r="AF137">
            <v>6.8000000000000005E-2</v>
          </cell>
          <cell r="AG137">
            <v>-4.6500000000000007E-2</v>
          </cell>
          <cell r="AH137">
            <v>2.5000000000000001E-3</v>
          </cell>
          <cell r="AI137">
            <v>-8.1500000000000003E-2</v>
          </cell>
          <cell r="AJ137">
            <v>2.5000000000000001E-3</v>
          </cell>
          <cell r="AK137">
            <v>-0.125</v>
          </cell>
          <cell r="AL137">
            <v>0.01</v>
          </cell>
        </row>
        <row r="138">
          <cell r="C138">
            <v>40634</v>
          </cell>
          <cell r="D138">
            <v>6.1325908247966208E-2</v>
          </cell>
          <cell r="E138">
            <v>4.84</v>
          </cell>
          <cell r="F138">
            <v>0.18</v>
          </cell>
          <cell r="G138">
            <v>0.4</v>
          </cell>
          <cell r="H138">
            <v>0.55000000000000004</v>
          </cell>
          <cell r="I138">
            <v>-0.13</v>
          </cell>
          <cell r="J138">
            <v>-4.4000000000000004E-2</v>
          </cell>
          <cell r="K138">
            <v>-1.0500000000000001E-2</v>
          </cell>
          <cell r="L138">
            <v>0.01</v>
          </cell>
          <cell r="M138">
            <v>1.4999999999999999E-2</v>
          </cell>
          <cell r="N138">
            <v>-0.13200000000000001</v>
          </cell>
          <cell r="O138">
            <v>0.1825</v>
          </cell>
          <cell r="P138">
            <v>0.1825</v>
          </cell>
          <cell r="Q138">
            <v>-0.15</v>
          </cell>
          <cell r="R138">
            <v>-4.4000000000000004E-2</v>
          </cell>
          <cell r="S138">
            <v>-7.0000000000000007E-2</v>
          </cell>
          <cell r="T138">
            <v>-7.0000000000000007E-2</v>
          </cell>
          <cell r="U138">
            <v>-0.1</v>
          </cell>
          <cell r="V138">
            <v>-0.13</v>
          </cell>
          <cell r="W138">
            <v>-0.11599999999999999</v>
          </cell>
          <cell r="X138">
            <v>-5.0000000000000001E-3</v>
          </cell>
          <cell r="Y138">
            <v>-8.2500000000000004E-2</v>
          </cell>
          <cell r="Z138">
            <v>-0.13350000000000001</v>
          </cell>
          <cell r="AA138">
            <v>-0.13</v>
          </cell>
          <cell r="AB138">
            <v>-0.11599999999999999</v>
          </cell>
          <cell r="AC138">
            <v>-5.1500000000000004E-2</v>
          </cell>
          <cell r="AD138">
            <v>-7.400000000000001E-2</v>
          </cell>
          <cell r="AE138">
            <v>1.5500000000000002E-2</v>
          </cell>
          <cell r="AF138">
            <v>4.2999999999999997E-2</v>
          </cell>
          <cell r="AG138">
            <v>-4.4000000000000004E-2</v>
          </cell>
          <cell r="AH138">
            <v>2.5000000000000001E-3</v>
          </cell>
          <cell r="AI138">
            <v>-6.4000000000000001E-2</v>
          </cell>
          <cell r="AJ138">
            <v>0.01</v>
          </cell>
          <cell r="AK138">
            <v>-0.13</v>
          </cell>
          <cell r="AL138">
            <v>0</v>
          </cell>
        </row>
        <row r="139">
          <cell r="C139">
            <v>40664</v>
          </cell>
          <cell r="D139">
            <v>6.1354281765559911E-2</v>
          </cell>
          <cell r="E139">
            <v>4.82</v>
          </cell>
          <cell r="F139">
            <v>0.18</v>
          </cell>
          <cell r="G139">
            <v>0.45</v>
          </cell>
          <cell r="H139">
            <v>0.5</v>
          </cell>
          <cell r="I139">
            <v>-0.13</v>
          </cell>
          <cell r="J139">
            <v>-4.4000000000000004E-2</v>
          </cell>
          <cell r="K139">
            <v>-1.0500000000000001E-2</v>
          </cell>
          <cell r="L139">
            <v>0.01</v>
          </cell>
          <cell r="M139">
            <v>1.4999999999999999E-2</v>
          </cell>
          <cell r="N139">
            <v>-0.16200000000000001</v>
          </cell>
          <cell r="O139">
            <v>0.17249999999999999</v>
          </cell>
          <cell r="P139">
            <v>0.17249999999999999</v>
          </cell>
          <cell r="Q139">
            <v>-0.15</v>
          </cell>
          <cell r="R139">
            <v>-4.4000000000000004E-2</v>
          </cell>
          <cell r="S139">
            <v>-7.0000000000000007E-2</v>
          </cell>
          <cell r="T139">
            <v>-7.0000000000000007E-2</v>
          </cell>
          <cell r="U139">
            <v>-0.1</v>
          </cell>
          <cell r="V139">
            <v>-0.13</v>
          </cell>
          <cell r="W139">
            <v>-0.10349999999999999</v>
          </cell>
          <cell r="X139">
            <v>-5.0000000000000001E-3</v>
          </cell>
          <cell r="Y139">
            <v>-8.2500000000000004E-2</v>
          </cell>
          <cell r="Z139">
            <v>-9.0999999999999998E-2</v>
          </cell>
          <cell r="AA139">
            <v>-0.12</v>
          </cell>
          <cell r="AB139">
            <v>-0.10099999999999999</v>
          </cell>
          <cell r="AC139">
            <v>-5.1500000000000004E-2</v>
          </cell>
          <cell r="AD139">
            <v>-7.400000000000001E-2</v>
          </cell>
          <cell r="AE139">
            <v>1.5500000000000002E-2</v>
          </cell>
          <cell r="AF139">
            <v>4.2999999999999997E-2</v>
          </cell>
          <cell r="AG139">
            <v>-4.4000000000000004E-2</v>
          </cell>
          <cell r="AH139">
            <v>2.5000000000000001E-3</v>
          </cell>
          <cell r="AI139">
            <v>-6.4000000000000001E-2</v>
          </cell>
          <cell r="AJ139">
            <v>7.4999999999999997E-3</v>
          </cell>
          <cell r="AK139">
            <v>-0.13</v>
          </cell>
          <cell r="AL139">
            <v>0</v>
          </cell>
        </row>
        <row r="140">
          <cell r="C140">
            <v>40695</v>
          </cell>
          <cell r="D140">
            <v>6.138360106735391E-2</v>
          </cell>
          <cell r="E140">
            <v>4.8479999999999999</v>
          </cell>
          <cell r="F140">
            <v>0.18</v>
          </cell>
          <cell r="G140">
            <v>0.45</v>
          </cell>
          <cell r="H140">
            <v>0.6</v>
          </cell>
          <cell r="I140">
            <v>-0.13</v>
          </cell>
          <cell r="J140">
            <v>-4.4000000000000004E-2</v>
          </cell>
          <cell r="K140">
            <v>-1.0500000000000001E-2</v>
          </cell>
          <cell r="L140">
            <v>0.01</v>
          </cell>
          <cell r="M140">
            <v>0.02</v>
          </cell>
          <cell r="N140">
            <v>-0.158</v>
          </cell>
          <cell r="O140">
            <v>0.16250000000000001</v>
          </cell>
          <cell r="P140">
            <v>0.16250000000000001</v>
          </cell>
          <cell r="Q140">
            <v>-0.15</v>
          </cell>
          <cell r="R140">
            <v>-4.4000000000000004E-2</v>
          </cell>
          <cell r="S140">
            <v>-7.0000000000000007E-2</v>
          </cell>
          <cell r="T140">
            <v>-7.0000000000000007E-2</v>
          </cell>
          <cell r="U140">
            <v>-0.1</v>
          </cell>
          <cell r="V140">
            <v>-0.13</v>
          </cell>
          <cell r="W140">
            <v>-9.8500000000000004E-2</v>
          </cell>
          <cell r="X140">
            <v>-5.0000000000000001E-3</v>
          </cell>
          <cell r="Y140">
            <v>-8.2500000000000004E-2</v>
          </cell>
          <cell r="Z140">
            <v>-8.5999999999999993E-2</v>
          </cell>
          <cell r="AA140">
            <v>-0.115</v>
          </cell>
          <cell r="AB140">
            <v>-9.6000000000000002E-2</v>
          </cell>
          <cell r="AC140">
            <v>-5.1500000000000004E-2</v>
          </cell>
          <cell r="AD140">
            <v>-7.400000000000001E-2</v>
          </cell>
          <cell r="AE140">
            <v>1.5500000000000002E-2</v>
          </cell>
          <cell r="AF140">
            <v>4.2999999999999997E-2</v>
          </cell>
          <cell r="AG140">
            <v>-4.4000000000000004E-2</v>
          </cell>
          <cell r="AH140">
            <v>2.5000000000000001E-3</v>
          </cell>
          <cell r="AI140">
            <v>-6.4000000000000001E-2</v>
          </cell>
          <cell r="AJ140">
            <v>5.0000000000000001E-3</v>
          </cell>
          <cell r="AK140">
            <v>-0.13</v>
          </cell>
          <cell r="AL140">
            <v>0</v>
          </cell>
        </row>
        <row r="141">
          <cell r="C141">
            <v>40725</v>
          </cell>
          <cell r="D141">
            <v>6.1411974585491129E-2</v>
          </cell>
          <cell r="E141">
            <v>4.875</v>
          </cell>
          <cell r="F141">
            <v>0.18</v>
          </cell>
          <cell r="G141">
            <v>0.5</v>
          </cell>
          <cell r="H141">
            <v>0.6</v>
          </cell>
          <cell r="I141">
            <v>-0.13</v>
          </cell>
          <cell r="J141">
            <v>-4.4000000000000004E-2</v>
          </cell>
          <cell r="K141">
            <v>-1.0500000000000001E-2</v>
          </cell>
          <cell r="L141">
            <v>0.01</v>
          </cell>
          <cell r="M141">
            <v>2.2499999999999999E-2</v>
          </cell>
          <cell r="N141">
            <v>-0.111</v>
          </cell>
          <cell r="O141">
            <v>0.16250000000000001</v>
          </cell>
          <cell r="P141">
            <v>0.16250000000000001</v>
          </cell>
          <cell r="Q141">
            <v>-0.15</v>
          </cell>
          <cell r="R141">
            <v>-4.4000000000000004E-2</v>
          </cell>
          <cell r="S141">
            <v>-7.0000000000000007E-2</v>
          </cell>
          <cell r="T141">
            <v>-7.0000000000000007E-2</v>
          </cell>
          <cell r="U141">
            <v>-0.1</v>
          </cell>
          <cell r="V141">
            <v>-0.13</v>
          </cell>
          <cell r="W141">
            <v>-8.8499999999999995E-2</v>
          </cell>
          <cell r="X141">
            <v>-5.0000000000000001E-3</v>
          </cell>
          <cell r="Y141">
            <v>-8.2500000000000004E-2</v>
          </cell>
          <cell r="Z141">
            <v>-7.6000000000000012E-2</v>
          </cell>
          <cell r="AA141">
            <v>-0.105</v>
          </cell>
          <cell r="AB141">
            <v>-8.5999999999999993E-2</v>
          </cell>
          <cell r="AC141">
            <v>-5.1500000000000004E-2</v>
          </cell>
          <cell r="AD141">
            <v>-7.400000000000001E-2</v>
          </cell>
          <cell r="AE141">
            <v>1.5500000000000002E-2</v>
          </cell>
          <cell r="AF141">
            <v>4.2999999999999997E-2</v>
          </cell>
          <cell r="AG141">
            <v>-4.4000000000000004E-2</v>
          </cell>
          <cell r="AH141">
            <v>2.5000000000000001E-3</v>
          </cell>
          <cell r="AI141">
            <v>-6.4000000000000001E-2</v>
          </cell>
          <cell r="AJ141">
            <v>2.5000000000000001E-3</v>
          </cell>
          <cell r="AK141">
            <v>-0.13</v>
          </cell>
          <cell r="AL141">
            <v>0</v>
          </cell>
        </row>
        <row r="142">
          <cell r="C142">
            <v>40756</v>
          </cell>
          <cell r="D142">
            <v>6.1441293887846804E-2</v>
          </cell>
          <cell r="E142">
            <v>4.8980000000000006</v>
          </cell>
          <cell r="F142">
            <v>0.18</v>
          </cell>
          <cell r="G142">
            <v>0.55000000000000004</v>
          </cell>
          <cell r="H142">
            <v>0.7</v>
          </cell>
          <cell r="I142">
            <v>-0.13</v>
          </cell>
          <cell r="J142">
            <v>-4.4000000000000004E-2</v>
          </cell>
          <cell r="K142">
            <v>-1.0500000000000001E-2</v>
          </cell>
          <cell r="L142">
            <v>0.01</v>
          </cell>
          <cell r="M142">
            <v>2.5000000000000001E-2</v>
          </cell>
          <cell r="N142">
            <v>-0.10200000000000001</v>
          </cell>
          <cell r="O142">
            <v>0.16250000000000001</v>
          </cell>
          <cell r="P142">
            <v>0.16250000000000001</v>
          </cell>
          <cell r="Q142">
            <v>-0.15</v>
          </cell>
          <cell r="R142">
            <v>-4.4000000000000004E-2</v>
          </cell>
          <cell r="S142">
            <v>-7.0000000000000007E-2</v>
          </cell>
          <cell r="T142">
            <v>-7.0000000000000007E-2</v>
          </cell>
          <cell r="U142">
            <v>-0.1</v>
          </cell>
          <cell r="V142">
            <v>-0.13</v>
          </cell>
          <cell r="W142">
            <v>-8.3500000000000005E-2</v>
          </cell>
          <cell r="X142">
            <v>-5.0000000000000001E-3</v>
          </cell>
          <cell r="Y142">
            <v>-8.2500000000000004E-2</v>
          </cell>
          <cell r="Z142">
            <v>-7.350000000000001E-2</v>
          </cell>
          <cell r="AA142">
            <v>-0.1</v>
          </cell>
          <cell r="AB142">
            <v>-8.1000000000000003E-2</v>
          </cell>
          <cell r="AC142">
            <v>-5.1500000000000004E-2</v>
          </cell>
          <cell r="AD142">
            <v>-7.400000000000001E-2</v>
          </cell>
          <cell r="AE142">
            <v>1.5500000000000002E-2</v>
          </cell>
          <cell r="AF142">
            <v>4.2999999999999997E-2</v>
          </cell>
          <cell r="AG142">
            <v>-4.4000000000000004E-2</v>
          </cell>
          <cell r="AH142">
            <v>2.5000000000000001E-3</v>
          </cell>
          <cell r="AI142">
            <v>-6.4000000000000001E-2</v>
          </cell>
          <cell r="AJ142">
            <v>2.5000000000000001E-3</v>
          </cell>
          <cell r="AK142">
            <v>-0.13</v>
          </cell>
          <cell r="AL142">
            <v>0</v>
          </cell>
        </row>
        <row r="143">
          <cell r="C143">
            <v>40787</v>
          </cell>
          <cell r="D143">
            <v>6.1470613190488126E-2</v>
          </cell>
          <cell r="E143">
            <v>4.8879999999999999</v>
          </cell>
          <cell r="F143">
            <v>0.18</v>
          </cell>
          <cell r="G143">
            <v>0.55000000000000004</v>
          </cell>
          <cell r="H143">
            <v>0.65</v>
          </cell>
          <cell r="I143">
            <v>-0.13</v>
          </cell>
          <cell r="J143">
            <v>-4.4000000000000004E-2</v>
          </cell>
          <cell r="K143">
            <v>-1.0500000000000001E-2</v>
          </cell>
          <cell r="L143">
            <v>0.01</v>
          </cell>
          <cell r="M143">
            <v>1.7500000000000002E-2</v>
          </cell>
          <cell r="N143">
            <v>-0.13</v>
          </cell>
          <cell r="O143">
            <v>0.1825</v>
          </cell>
          <cell r="P143">
            <v>0.1825</v>
          </cell>
          <cell r="Q143">
            <v>-0.15</v>
          </cell>
          <cell r="R143">
            <v>-4.4000000000000004E-2</v>
          </cell>
          <cell r="S143">
            <v>-7.0000000000000007E-2</v>
          </cell>
          <cell r="T143">
            <v>-7.0000000000000007E-2</v>
          </cell>
          <cell r="U143">
            <v>-0.1</v>
          </cell>
          <cell r="V143">
            <v>-0.13</v>
          </cell>
          <cell r="W143">
            <v>-9.35E-2</v>
          </cell>
          <cell r="X143">
            <v>-5.0000000000000001E-3</v>
          </cell>
          <cell r="Y143">
            <v>-8.2500000000000004E-2</v>
          </cell>
          <cell r="Z143">
            <v>-8.1000000000000003E-2</v>
          </cell>
          <cell r="AA143">
            <v>-0.11</v>
          </cell>
          <cell r="AB143">
            <v>-9.0999999999999998E-2</v>
          </cell>
          <cell r="AC143">
            <v>-5.1500000000000004E-2</v>
          </cell>
          <cell r="AD143">
            <v>-7.400000000000001E-2</v>
          </cell>
          <cell r="AE143">
            <v>1.5500000000000002E-2</v>
          </cell>
          <cell r="AF143">
            <v>4.2999999999999997E-2</v>
          </cell>
          <cell r="AG143">
            <v>-4.4000000000000004E-2</v>
          </cell>
          <cell r="AH143">
            <v>2.5000000000000001E-3</v>
          </cell>
          <cell r="AI143">
            <v>-6.4000000000000001E-2</v>
          </cell>
          <cell r="AJ143">
            <v>-2.5000000000000001E-3</v>
          </cell>
          <cell r="AK143">
            <v>-0.13</v>
          </cell>
          <cell r="AL143">
            <v>0</v>
          </cell>
        </row>
        <row r="144">
          <cell r="C144">
            <v>40817</v>
          </cell>
          <cell r="D144">
            <v>6.1498986709444613E-2</v>
          </cell>
          <cell r="E144">
            <v>4.8980000000000006</v>
          </cell>
          <cell r="F144">
            <v>0.18</v>
          </cell>
          <cell r="G144">
            <v>0.6</v>
          </cell>
          <cell r="H144">
            <v>0.7</v>
          </cell>
          <cell r="I144">
            <v>-0.13</v>
          </cell>
          <cell r="J144">
            <v>-4.4000000000000004E-2</v>
          </cell>
          <cell r="K144">
            <v>-1.0500000000000001E-2</v>
          </cell>
          <cell r="L144">
            <v>0.01</v>
          </cell>
          <cell r="M144">
            <v>7.4999999999999997E-3</v>
          </cell>
          <cell r="N144">
            <v>-0.1525</v>
          </cell>
          <cell r="O144">
            <v>0.1925</v>
          </cell>
          <cell r="P144">
            <v>0.1925</v>
          </cell>
          <cell r="Q144">
            <v>-0.15</v>
          </cell>
          <cell r="R144">
            <v>-4.4000000000000004E-2</v>
          </cell>
          <cell r="S144">
            <v>-7.0000000000000007E-2</v>
          </cell>
          <cell r="T144">
            <v>-7.0000000000000007E-2</v>
          </cell>
          <cell r="U144">
            <v>-0.1</v>
          </cell>
          <cell r="V144">
            <v>-0.13</v>
          </cell>
          <cell r="W144">
            <v>-0.106</v>
          </cell>
          <cell r="X144">
            <v>-5.0000000000000001E-3</v>
          </cell>
          <cell r="Y144">
            <v>-8.2500000000000004E-2</v>
          </cell>
          <cell r="Z144">
            <v>-0.10099999999999999</v>
          </cell>
          <cell r="AA144">
            <v>-0.1225</v>
          </cell>
          <cell r="AB144">
            <v>-0.10349999999999999</v>
          </cell>
          <cell r="AC144">
            <v>-5.1500000000000004E-2</v>
          </cell>
          <cell r="AD144">
            <v>-7.400000000000001E-2</v>
          </cell>
          <cell r="AE144">
            <v>1.5500000000000002E-2</v>
          </cell>
          <cell r="AF144">
            <v>4.2999999999999997E-2</v>
          </cell>
          <cell r="AG144">
            <v>-4.4000000000000004E-2</v>
          </cell>
          <cell r="AH144">
            <v>2.5000000000000001E-3</v>
          </cell>
          <cell r="AI144">
            <v>-6.4000000000000001E-2</v>
          </cell>
          <cell r="AJ144">
            <v>2.5000000000000001E-3</v>
          </cell>
          <cell r="AK144">
            <v>-0.13</v>
          </cell>
          <cell r="AL144">
            <v>0</v>
          </cell>
        </row>
        <row r="145">
          <cell r="C145">
            <v>40848</v>
          </cell>
          <cell r="D145">
            <v>6.1528306012647721E-2</v>
          </cell>
          <cell r="E145">
            <v>5.0350000000000001</v>
          </cell>
          <cell r="F145">
            <v>0.18</v>
          </cell>
          <cell r="G145">
            <v>0.8</v>
          </cell>
          <cell r="H145">
            <v>0.9</v>
          </cell>
          <cell r="I145">
            <v>-0.13</v>
          </cell>
          <cell r="J145">
            <v>-4.3500000000000004E-2</v>
          </cell>
          <cell r="K145">
            <v>-1.8500000000000003E-2</v>
          </cell>
          <cell r="L145">
            <v>0.01</v>
          </cell>
          <cell r="M145">
            <v>-3.2500000000000001E-2</v>
          </cell>
          <cell r="N145">
            <v>-0.13500000000000001</v>
          </cell>
          <cell r="O145">
            <v>0.23499999999999999</v>
          </cell>
          <cell r="P145">
            <v>0.23499999999999999</v>
          </cell>
          <cell r="Q145">
            <v>-0.15</v>
          </cell>
          <cell r="R145">
            <v>-4.3500000000000004E-2</v>
          </cell>
          <cell r="S145">
            <v>-7.0000000000000007E-2</v>
          </cell>
          <cell r="T145">
            <v>2.5000000000000001E-2</v>
          </cell>
          <cell r="U145">
            <v>-0.1</v>
          </cell>
          <cell r="V145">
            <v>-0.13</v>
          </cell>
          <cell r="W145">
            <v>-0.111</v>
          </cell>
          <cell r="X145">
            <v>-6.0000000000000001E-3</v>
          </cell>
          <cell r="Y145">
            <v>-7.4999999999999997E-2</v>
          </cell>
          <cell r="Z145">
            <v>-0.10349999999999999</v>
          </cell>
          <cell r="AA145">
            <v>-0.125</v>
          </cell>
          <cell r="AB145">
            <v>-0.111</v>
          </cell>
          <cell r="AC145">
            <v>-5.1500000000000004E-2</v>
          </cell>
          <cell r="AD145">
            <v>-7.400000000000001E-2</v>
          </cell>
          <cell r="AE145">
            <v>2.35E-2</v>
          </cell>
          <cell r="AF145">
            <v>7.0000000000000007E-2</v>
          </cell>
          <cell r="AG145">
            <v>-4.3500000000000004E-2</v>
          </cell>
          <cell r="AH145">
            <v>2.5000000000000001E-3</v>
          </cell>
          <cell r="AI145">
            <v>-7.85E-2</v>
          </cell>
          <cell r="AJ145">
            <v>-5.0000000000000001E-3</v>
          </cell>
          <cell r="AK145">
            <v>-0.13</v>
          </cell>
          <cell r="AL145">
            <v>0.01</v>
          </cell>
        </row>
        <row r="146">
          <cell r="C146">
            <v>40878</v>
          </cell>
          <cell r="D146">
            <v>6.1556679532147406E-2</v>
          </cell>
          <cell r="E146">
            <v>5.17</v>
          </cell>
          <cell r="F146">
            <v>0.18</v>
          </cell>
          <cell r="G146">
            <v>1</v>
          </cell>
          <cell r="H146">
            <v>1.1000000000000001</v>
          </cell>
          <cell r="I146">
            <v>-0.13250000000000001</v>
          </cell>
          <cell r="J146">
            <v>-4.3500000000000004E-2</v>
          </cell>
          <cell r="K146">
            <v>-1.8500000000000003E-2</v>
          </cell>
          <cell r="L146">
            <v>0.01</v>
          </cell>
          <cell r="M146">
            <v>-5.5E-2</v>
          </cell>
          <cell r="N146">
            <v>-0.13600000000000001</v>
          </cell>
          <cell r="O146">
            <v>0.255</v>
          </cell>
          <cell r="P146">
            <v>0.255</v>
          </cell>
          <cell r="Q146">
            <v>-0.1525</v>
          </cell>
          <cell r="R146">
            <v>-4.3500000000000004E-2</v>
          </cell>
          <cell r="S146">
            <v>-7.0000000000000007E-2</v>
          </cell>
          <cell r="T146">
            <v>4.4999999999999998E-2</v>
          </cell>
          <cell r="U146">
            <v>-0.10249999999999999</v>
          </cell>
          <cell r="V146">
            <v>-0.13250000000000001</v>
          </cell>
          <cell r="W146">
            <v>-0.13350000000000001</v>
          </cell>
          <cell r="X146">
            <v>-6.0000000000000001E-3</v>
          </cell>
          <cell r="Y146">
            <v>-7.4999999999999997E-2</v>
          </cell>
          <cell r="Z146">
            <v>-0.126</v>
          </cell>
          <cell r="AA146">
            <v>-0.15</v>
          </cell>
          <cell r="AB146">
            <v>-0.13350000000000001</v>
          </cell>
          <cell r="AC146">
            <v>-5.1500000000000004E-2</v>
          </cell>
          <cell r="AD146">
            <v>-7.400000000000001E-2</v>
          </cell>
          <cell r="AE146">
            <v>2.35E-2</v>
          </cell>
          <cell r="AF146">
            <v>7.0000000000000007E-2</v>
          </cell>
          <cell r="AG146">
            <v>-4.3500000000000004E-2</v>
          </cell>
          <cell r="AH146">
            <v>2.5000000000000001E-3</v>
          </cell>
          <cell r="AI146">
            <v>-7.85E-2</v>
          </cell>
          <cell r="AJ146">
            <v>5.0000000000000001E-3</v>
          </cell>
          <cell r="AK146">
            <v>-0.13250000000000001</v>
          </cell>
          <cell r="AL146">
            <v>0.01</v>
          </cell>
        </row>
        <row r="147">
          <cell r="C147">
            <v>40909</v>
          </cell>
          <cell r="D147">
            <v>6.1585998835911808E-2</v>
          </cell>
          <cell r="E147">
            <v>5.2249999999999996</v>
          </cell>
          <cell r="F147">
            <v>0.18</v>
          </cell>
          <cell r="G147">
            <v>1</v>
          </cell>
          <cell r="H147">
            <v>1.1000000000000001</v>
          </cell>
          <cell r="I147">
            <v>-0.13500000000000001</v>
          </cell>
          <cell r="J147">
            <v>-4.3500000000000004E-2</v>
          </cell>
          <cell r="K147">
            <v>-1.1000000000000001E-2</v>
          </cell>
          <cell r="L147">
            <v>0.01</v>
          </cell>
          <cell r="M147">
            <v>-5.7500000000000002E-2</v>
          </cell>
          <cell r="N147">
            <v>-0.155</v>
          </cell>
          <cell r="O147">
            <v>0.26500000000000001</v>
          </cell>
          <cell r="P147">
            <v>0.26500000000000001</v>
          </cell>
          <cell r="Q147">
            <v>-0.155</v>
          </cell>
          <cell r="R147">
            <v>-4.3500000000000004E-2</v>
          </cell>
          <cell r="S147">
            <v>-7.0000000000000007E-2</v>
          </cell>
          <cell r="T147">
            <v>5.7500000000000002E-2</v>
          </cell>
          <cell r="U147">
            <v>-0.105</v>
          </cell>
          <cell r="V147">
            <v>-0.13500000000000001</v>
          </cell>
          <cell r="W147">
            <v>-0.13850000000000001</v>
          </cell>
          <cell r="X147">
            <v>-0.01</v>
          </cell>
          <cell r="Y147">
            <v>-7.4999999999999997E-2</v>
          </cell>
          <cell r="Z147">
            <v>-0.13400000000000001</v>
          </cell>
          <cell r="AA147">
            <v>-0.128</v>
          </cell>
          <cell r="AB147">
            <v>-0.13850000000000001</v>
          </cell>
          <cell r="AC147">
            <v>-4.9500000000000002E-2</v>
          </cell>
          <cell r="AD147">
            <v>-7.2000000000000008E-2</v>
          </cell>
          <cell r="AE147">
            <v>2.35E-2</v>
          </cell>
          <cell r="AF147">
            <v>7.0000000000000007E-2</v>
          </cell>
          <cell r="AG147">
            <v>-4.3500000000000004E-2</v>
          </cell>
          <cell r="AH147">
            <v>2.5000000000000001E-3</v>
          </cell>
          <cell r="AI147">
            <v>-7.85E-2</v>
          </cell>
          <cell r="AJ147">
            <v>2.5000000000000001E-3</v>
          </cell>
          <cell r="AK147">
            <v>-0.13500000000000001</v>
          </cell>
          <cell r="AL147">
            <v>0.01</v>
          </cell>
        </row>
        <row r="148">
          <cell r="C148">
            <v>40940</v>
          </cell>
          <cell r="D148">
            <v>6.1615318139961711E-2</v>
          </cell>
          <cell r="E148">
            <v>5.1050000000000004</v>
          </cell>
          <cell r="F148">
            <v>0.17499999999999999</v>
          </cell>
          <cell r="G148">
            <v>1</v>
          </cell>
          <cell r="H148">
            <v>1.1000000000000001</v>
          </cell>
          <cell r="I148">
            <v>-0.1275</v>
          </cell>
          <cell r="J148">
            <v>-4.3500000000000004E-2</v>
          </cell>
          <cell r="K148">
            <v>-1.1000000000000001E-2</v>
          </cell>
          <cell r="L148">
            <v>0.01</v>
          </cell>
          <cell r="M148">
            <v>-0.04</v>
          </cell>
          <cell r="N148">
            <v>-0.17499999999999999</v>
          </cell>
          <cell r="O148">
            <v>0.255</v>
          </cell>
          <cell r="P148">
            <v>0.255</v>
          </cell>
          <cell r="Q148">
            <v>-0.14749999999999999</v>
          </cell>
          <cell r="R148">
            <v>-4.3500000000000004E-2</v>
          </cell>
          <cell r="S148">
            <v>-7.0000000000000007E-2</v>
          </cell>
          <cell r="T148">
            <v>6.25E-2</v>
          </cell>
          <cell r="U148">
            <v>-9.7500000000000003E-2</v>
          </cell>
          <cell r="V148">
            <v>-0.1275</v>
          </cell>
          <cell r="W148">
            <v>-0.1235</v>
          </cell>
          <cell r="X148">
            <v>-0.01</v>
          </cell>
          <cell r="Y148">
            <v>-7.4999999999999997E-2</v>
          </cell>
          <cell r="Z148">
            <v>-0.11650000000000001</v>
          </cell>
          <cell r="AA148">
            <v>-0.251</v>
          </cell>
          <cell r="AB148">
            <v>-0.1235</v>
          </cell>
          <cell r="AC148">
            <v>-4.9500000000000002E-2</v>
          </cell>
          <cell r="AD148">
            <v>-7.2000000000000008E-2</v>
          </cell>
          <cell r="AE148">
            <v>2.35E-2</v>
          </cell>
          <cell r="AF148">
            <v>7.0000000000000007E-2</v>
          </cell>
          <cell r="AG148">
            <v>-4.3500000000000004E-2</v>
          </cell>
          <cell r="AH148">
            <v>2.5000000000000001E-3</v>
          </cell>
          <cell r="AI148">
            <v>-7.85E-2</v>
          </cell>
          <cell r="AJ148">
            <v>5.0000000000000001E-3</v>
          </cell>
          <cell r="AK148">
            <v>-0.1275</v>
          </cell>
          <cell r="AL148">
            <v>0.01</v>
          </cell>
        </row>
        <row r="149">
          <cell r="C149">
            <v>40969</v>
          </cell>
          <cell r="D149">
            <v>6.1642745876267009E-2</v>
          </cell>
          <cell r="E149">
            <v>5.0250000000000004</v>
          </cell>
          <cell r="F149">
            <v>0.17</v>
          </cell>
          <cell r="G149">
            <v>0.75</v>
          </cell>
          <cell r="H149">
            <v>0.85</v>
          </cell>
          <cell r="I149">
            <v>-0.125</v>
          </cell>
          <cell r="J149">
            <v>-4.3500000000000004E-2</v>
          </cell>
          <cell r="K149">
            <v>-1.1000000000000001E-2</v>
          </cell>
          <cell r="L149">
            <v>0.01</v>
          </cell>
          <cell r="M149">
            <v>-2.75E-2</v>
          </cell>
          <cell r="N149">
            <v>-0.155</v>
          </cell>
          <cell r="O149">
            <v>0.25</v>
          </cell>
          <cell r="P149">
            <v>0.25</v>
          </cell>
          <cell r="Q149">
            <v>-0.14499999999999999</v>
          </cell>
          <cell r="R149">
            <v>-4.3500000000000004E-2</v>
          </cell>
          <cell r="S149">
            <v>-7.0000000000000007E-2</v>
          </cell>
          <cell r="T149">
            <v>0.06</v>
          </cell>
          <cell r="U149">
            <v>-9.5000000000000001E-2</v>
          </cell>
          <cell r="V149">
            <v>-0.125</v>
          </cell>
          <cell r="W149">
            <v>-0.1135</v>
          </cell>
          <cell r="X149">
            <v>-0.01</v>
          </cell>
          <cell r="Y149">
            <v>-7.4999999999999997E-2</v>
          </cell>
          <cell r="Z149">
            <v>-0.10650000000000001</v>
          </cell>
          <cell r="AA149">
            <v>-0.24800000000000003</v>
          </cell>
          <cell r="AB149">
            <v>-0.1135</v>
          </cell>
          <cell r="AC149">
            <v>-4.9500000000000002E-2</v>
          </cell>
          <cell r="AD149">
            <v>-7.2000000000000008E-2</v>
          </cell>
          <cell r="AE149">
            <v>2.35E-2</v>
          </cell>
          <cell r="AF149">
            <v>7.0000000000000007E-2</v>
          </cell>
          <cell r="AG149">
            <v>-4.3500000000000004E-2</v>
          </cell>
          <cell r="AH149">
            <v>2.5000000000000001E-3</v>
          </cell>
          <cell r="AI149">
            <v>-7.85E-2</v>
          </cell>
          <cell r="AJ149">
            <v>2.5000000000000001E-3</v>
          </cell>
          <cell r="AK149">
            <v>-0.125</v>
          </cell>
          <cell r="AL149">
            <v>0.01</v>
          </cell>
        </row>
        <row r="150">
          <cell r="C150">
            <v>41000</v>
          </cell>
          <cell r="D150">
            <v>6.1672065180868901E-2</v>
          </cell>
          <cell r="E150">
            <v>4.9349999999999996</v>
          </cell>
          <cell r="F150">
            <v>0.17</v>
          </cell>
          <cell r="G150">
            <v>0.4</v>
          </cell>
          <cell r="H150">
            <v>0.55000000000000004</v>
          </cell>
          <cell r="I150">
            <v>-0.13</v>
          </cell>
          <cell r="J150">
            <v>-4.0999999999999995E-2</v>
          </cell>
          <cell r="K150">
            <v>-8.4999990000000011E-3</v>
          </cell>
          <cell r="L150">
            <v>0.01</v>
          </cell>
          <cell r="M150">
            <v>1.4999999999999999E-2</v>
          </cell>
          <cell r="N150">
            <v>-0.13</v>
          </cell>
          <cell r="O150">
            <v>0.185</v>
          </cell>
          <cell r="P150">
            <v>0.185</v>
          </cell>
          <cell r="Q150">
            <v>-0.15</v>
          </cell>
          <cell r="R150">
            <v>-4.0999999999999995E-2</v>
          </cell>
          <cell r="S150">
            <v>-7.0000000000000007E-2</v>
          </cell>
          <cell r="T150">
            <v>-7.0000000000000007E-2</v>
          </cell>
          <cell r="U150">
            <v>-0.1</v>
          </cell>
          <cell r="V150">
            <v>-0.13</v>
          </cell>
          <cell r="W150">
            <v>-0.114</v>
          </cell>
          <cell r="X150">
            <v>-5.0000000000000001E-3</v>
          </cell>
          <cell r="Y150">
            <v>-8.2500000000000004E-2</v>
          </cell>
          <cell r="Z150">
            <v>-0.13150000000000001</v>
          </cell>
          <cell r="AA150">
            <v>-0.128</v>
          </cell>
          <cell r="AB150">
            <v>-0.114</v>
          </cell>
          <cell r="AC150">
            <v>-4.9500000000000002E-2</v>
          </cell>
          <cell r="AD150">
            <v>-7.2000000000000008E-2</v>
          </cell>
          <cell r="AE150">
            <v>1.5500000000000002E-2</v>
          </cell>
          <cell r="AF150">
            <v>4.2999999999999997E-2</v>
          </cell>
          <cell r="AG150">
            <v>-4.0999999999999995E-2</v>
          </cell>
          <cell r="AH150">
            <v>2.5000000000000001E-3</v>
          </cell>
          <cell r="AI150">
            <v>-6.1000000000000006E-2</v>
          </cell>
          <cell r="AJ150">
            <v>0.01</v>
          </cell>
          <cell r="AK150">
            <v>-0.13</v>
          </cell>
          <cell r="AL150">
            <v>0</v>
          </cell>
        </row>
        <row r="151">
          <cell r="C151">
            <v>41030</v>
          </cell>
          <cell r="D151">
            <v>6.170043870172353E-2</v>
          </cell>
          <cell r="E151">
            <v>4.915</v>
          </cell>
          <cell r="F151">
            <v>0.17</v>
          </cell>
          <cell r="G151">
            <v>0.45</v>
          </cell>
          <cell r="H151">
            <v>0.5</v>
          </cell>
          <cell r="I151">
            <v>-0.13</v>
          </cell>
          <cell r="J151">
            <v>-4.0999999999999995E-2</v>
          </cell>
          <cell r="K151">
            <v>-8.4999990000000011E-3</v>
          </cell>
          <cell r="L151">
            <v>0.01</v>
          </cell>
          <cell r="M151">
            <v>1.4999999999999999E-2</v>
          </cell>
          <cell r="N151">
            <v>-0.16</v>
          </cell>
          <cell r="O151">
            <v>0.17499999999999999</v>
          </cell>
          <cell r="P151">
            <v>0.17499999999999999</v>
          </cell>
          <cell r="Q151">
            <v>-0.15</v>
          </cell>
          <cell r="R151">
            <v>-4.0999999999999995E-2</v>
          </cell>
          <cell r="S151">
            <v>-7.0000000000000007E-2</v>
          </cell>
          <cell r="T151">
            <v>-7.0000000000000007E-2</v>
          </cell>
          <cell r="U151">
            <v>-0.1</v>
          </cell>
          <cell r="V151">
            <v>-0.13</v>
          </cell>
          <cell r="W151">
            <v>-0.10150000000000001</v>
          </cell>
          <cell r="X151">
            <v>-5.0000000000000001E-3</v>
          </cell>
          <cell r="Y151">
            <v>-8.2500000000000004E-2</v>
          </cell>
          <cell r="Z151">
            <v>-8.900000000000001E-2</v>
          </cell>
          <cell r="AA151">
            <v>-0.11800000000000001</v>
          </cell>
          <cell r="AB151">
            <v>-9.9000000000000005E-2</v>
          </cell>
          <cell r="AC151">
            <v>-4.9500000000000002E-2</v>
          </cell>
          <cell r="AD151">
            <v>-7.2000000000000008E-2</v>
          </cell>
          <cell r="AE151">
            <v>1.5500000000000002E-2</v>
          </cell>
          <cell r="AF151">
            <v>4.2999999999999997E-2</v>
          </cell>
          <cell r="AG151">
            <v>-4.0999999999999995E-2</v>
          </cell>
          <cell r="AH151">
            <v>2.5000000000000001E-3</v>
          </cell>
          <cell r="AI151">
            <v>-6.1000000000000006E-2</v>
          </cell>
          <cell r="AJ151">
            <v>7.4999999999999997E-3</v>
          </cell>
          <cell r="AK151">
            <v>-0.13</v>
          </cell>
          <cell r="AL151">
            <v>0</v>
          </cell>
        </row>
        <row r="152">
          <cell r="C152">
            <v>41061</v>
          </cell>
          <cell r="D152">
            <v>6.1729758006887209E-2</v>
          </cell>
          <cell r="E152">
            <v>4.9430000000000005</v>
          </cell>
          <cell r="F152">
            <v>0.17</v>
          </cell>
          <cell r="G152">
            <v>0.45</v>
          </cell>
          <cell r="H152">
            <v>0.6</v>
          </cell>
          <cell r="I152">
            <v>-0.13</v>
          </cell>
          <cell r="J152">
            <v>-4.0999999999999995E-2</v>
          </cell>
          <cell r="K152">
            <v>-8.4999990000000011E-3</v>
          </cell>
          <cell r="L152">
            <v>0.01</v>
          </cell>
          <cell r="M152">
            <v>0.02</v>
          </cell>
          <cell r="N152">
            <v>-0.156</v>
          </cell>
          <cell r="O152">
            <v>0.16500000000000001</v>
          </cell>
          <cell r="P152">
            <v>0.16500000000000001</v>
          </cell>
          <cell r="Q152">
            <v>-0.15</v>
          </cell>
          <cell r="R152">
            <v>-4.0999999999999995E-2</v>
          </cell>
          <cell r="S152">
            <v>-7.0000000000000007E-2</v>
          </cell>
          <cell r="T152">
            <v>-7.0000000000000007E-2</v>
          </cell>
          <cell r="U152">
            <v>-0.1</v>
          </cell>
          <cell r="V152">
            <v>-0.13</v>
          </cell>
          <cell r="W152">
            <v>-9.6500000000000002E-2</v>
          </cell>
          <cell r="X152">
            <v>-5.0000000000000001E-3</v>
          </cell>
          <cell r="Y152">
            <v>-8.2500000000000004E-2</v>
          </cell>
          <cell r="Z152">
            <v>-8.4000000000000005E-2</v>
          </cell>
          <cell r="AA152">
            <v>-0.113</v>
          </cell>
          <cell r="AB152">
            <v>-9.4E-2</v>
          </cell>
          <cell r="AC152">
            <v>-4.9500000000000002E-2</v>
          </cell>
          <cell r="AD152">
            <v>-7.2000000000000008E-2</v>
          </cell>
          <cell r="AE152">
            <v>1.5500000000000002E-2</v>
          </cell>
          <cell r="AF152">
            <v>4.2999999999999997E-2</v>
          </cell>
          <cell r="AG152">
            <v>-4.0999999999999995E-2</v>
          </cell>
          <cell r="AH152">
            <v>2.5000000000000001E-3</v>
          </cell>
          <cell r="AI152">
            <v>-6.1000000000000006E-2</v>
          </cell>
          <cell r="AJ152">
            <v>5.0000000000000001E-3</v>
          </cell>
          <cell r="AK152">
            <v>-0.13</v>
          </cell>
          <cell r="AL152">
            <v>0</v>
          </cell>
        </row>
        <row r="153">
          <cell r="C153">
            <v>41091</v>
          </cell>
          <cell r="D153">
            <v>6.1758131528285402E-2</v>
          </cell>
          <cell r="E153">
            <v>4.97</v>
          </cell>
          <cell r="F153">
            <v>0.17</v>
          </cell>
          <cell r="G153">
            <v>0.5</v>
          </cell>
          <cell r="H153">
            <v>0.6</v>
          </cell>
          <cell r="I153">
            <v>-0.13</v>
          </cell>
          <cell r="J153">
            <v>-4.0999999999999995E-2</v>
          </cell>
          <cell r="K153">
            <v>-8.4999990000000011E-3</v>
          </cell>
          <cell r="L153">
            <v>0.01</v>
          </cell>
          <cell r="M153">
            <v>2.2499999999999999E-2</v>
          </cell>
          <cell r="N153">
            <v>-0.109</v>
          </cell>
          <cell r="O153">
            <v>0.16500000000000001</v>
          </cell>
          <cell r="P153">
            <v>0.16500000000000001</v>
          </cell>
          <cell r="Q153">
            <v>-0.15</v>
          </cell>
          <cell r="R153">
            <v>-4.0999999999999995E-2</v>
          </cell>
          <cell r="S153">
            <v>-7.0000000000000007E-2</v>
          </cell>
          <cell r="T153">
            <v>-7.0000000000000007E-2</v>
          </cell>
          <cell r="U153">
            <v>-0.1</v>
          </cell>
          <cell r="V153">
            <v>-0.13</v>
          </cell>
          <cell r="W153">
            <v>-8.6500000000000007E-2</v>
          </cell>
          <cell r="X153">
            <v>-5.0000000000000001E-3</v>
          </cell>
          <cell r="Y153">
            <v>-8.2500000000000004E-2</v>
          </cell>
          <cell r="Z153">
            <v>-7.400000000000001E-2</v>
          </cell>
          <cell r="AA153">
            <v>-0.10300000000000001</v>
          </cell>
          <cell r="AB153">
            <v>-8.4000000000000005E-2</v>
          </cell>
          <cell r="AC153">
            <v>-4.9500000000000002E-2</v>
          </cell>
          <cell r="AD153">
            <v>-7.2000000000000008E-2</v>
          </cell>
          <cell r="AE153">
            <v>1.5500000000000002E-2</v>
          </cell>
          <cell r="AF153">
            <v>4.2999999999999997E-2</v>
          </cell>
          <cell r="AG153">
            <v>-4.0999999999999995E-2</v>
          </cell>
          <cell r="AH153">
            <v>2.5000000000000001E-3</v>
          </cell>
          <cell r="AI153">
            <v>-6.1000000000000006E-2</v>
          </cell>
          <cell r="AJ153">
            <v>2.5000000000000001E-3</v>
          </cell>
          <cell r="AK153">
            <v>-0.13</v>
          </cell>
          <cell r="AL153">
            <v>0</v>
          </cell>
        </row>
        <row r="154">
          <cell r="C154">
            <v>41122</v>
          </cell>
          <cell r="D154">
            <v>6.178745083401041E-2</v>
          </cell>
          <cell r="E154">
            <v>4.9930000000000003</v>
          </cell>
          <cell r="F154">
            <v>0.17</v>
          </cell>
          <cell r="G154">
            <v>0.55000000000000004</v>
          </cell>
          <cell r="H154">
            <v>0.7</v>
          </cell>
          <cell r="I154">
            <v>-0.13</v>
          </cell>
          <cell r="J154">
            <v>-4.0999999999999995E-2</v>
          </cell>
          <cell r="K154">
            <v>-8.4999990000000011E-3</v>
          </cell>
          <cell r="L154">
            <v>0.01</v>
          </cell>
          <cell r="M154">
            <v>2.5000000000000001E-2</v>
          </cell>
          <cell r="N154">
            <v>-0.1</v>
          </cell>
          <cell r="O154">
            <v>0.16500000000000001</v>
          </cell>
          <cell r="P154">
            <v>0.16500000000000001</v>
          </cell>
          <cell r="Q154">
            <v>-0.15</v>
          </cell>
          <cell r="R154">
            <v>-4.0999999999999995E-2</v>
          </cell>
          <cell r="S154">
            <v>-7.0000000000000007E-2</v>
          </cell>
          <cell r="T154">
            <v>-7.0000000000000007E-2</v>
          </cell>
          <cell r="U154">
            <v>-0.1</v>
          </cell>
          <cell r="V154">
            <v>-0.13</v>
          </cell>
          <cell r="W154">
            <v>-8.1500000000000003E-2</v>
          </cell>
          <cell r="X154">
            <v>-5.0000000000000001E-3</v>
          </cell>
          <cell r="Y154">
            <v>-8.2500000000000004E-2</v>
          </cell>
          <cell r="Z154">
            <v>-7.1500000000000008E-2</v>
          </cell>
          <cell r="AA154">
            <v>-9.8000000000000004E-2</v>
          </cell>
          <cell r="AB154">
            <v>-7.9000000000000001E-2</v>
          </cell>
          <cell r="AC154">
            <v>-4.9500000000000002E-2</v>
          </cell>
          <cell r="AD154">
            <v>-7.2000000000000008E-2</v>
          </cell>
          <cell r="AE154">
            <v>1.5500000000000002E-2</v>
          </cell>
          <cell r="AF154">
            <v>4.2999999999999997E-2</v>
          </cell>
          <cell r="AG154">
            <v>-4.0999999999999995E-2</v>
          </cell>
          <cell r="AH154">
            <v>2.5000000000000001E-3</v>
          </cell>
          <cell r="AI154">
            <v>-6.1000000000000006E-2</v>
          </cell>
          <cell r="AJ154">
            <v>2.5000000000000001E-3</v>
          </cell>
          <cell r="AK154">
            <v>-0.13</v>
          </cell>
          <cell r="AL154">
            <v>0</v>
          </cell>
        </row>
        <row r="155">
          <cell r="C155">
            <v>41153</v>
          </cell>
          <cell r="D155">
            <v>6.1816770140021009E-2</v>
          </cell>
          <cell r="E155">
            <v>4.9830000000000005</v>
          </cell>
          <cell r="F155">
            <v>0.17</v>
          </cell>
          <cell r="G155">
            <v>0.55000000000000004</v>
          </cell>
          <cell r="H155">
            <v>0.65</v>
          </cell>
          <cell r="I155">
            <v>-0.13</v>
          </cell>
          <cell r="J155">
            <v>-4.0999999999999995E-2</v>
          </cell>
          <cell r="K155">
            <v>-8.4999990000000011E-3</v>
          </cell>
          <cell r="L155">
            <v>0.01</v>
          </cell>
          <cell r="M155">
            <v>1.7500000000000002E-2</v>
          </cell>
          <cell r="N155">
            <v>-0.128</v>
          </cell>
          <cell r="O155">
            <v>0.185</v>
          </cell>
          <cell r="P155">
            <v>0.185</v>
          </cell>
          <cell r="Q155">
            <v>-0.15</v>
          </cell>
          <cell r="R155">
            <v>-4.0999999999999995E-2</v>
          </cell>
          <cell r="S155">
            <v>-7.0000000000000007E-2</v>
          </cell>
          <cell r="T155">
            <v>-7.0000000000000007E-2</v>
          </cell>
          <cell r="U155">
            <v>-0.1</v>
          </cell>
          <cell r="V155">
            <v>-0.13</v>
          </cell>
          <cell r="W155">
            <v>-9.1500000000000012E-2</v>
          </cell>
          <cell r="X155">
            <v>-5.0000000000000001E-3</v>
          </cell>
          <cell r="Y155">
            <v>-8.2500000000000004E-2</v>
          </cell>
          <cell r="Z155">
            <v>-7.9000000000000001E-2</v>
          </cell>
          <cell r="AA155">
            <v>-0.10800000000000001</v>
          </cell>
          <cell r="AB155">
            <v>-8.900000000000001E-2</v>
          </cell>
          <cell r="AC155">
            <v>-4.9500000000000002E-2</v>
          </cell>
          <cell r="AD155">
            <v>-7.2000000000000008E-2</v>
          </cell>
          <cell r="AE155">
            <v>1.5500000000000002E-2</v>
          </cell>
          <cell r="AF155">
            <v>4.2999999999999997E-2</v>
          </cell>
          <cell r="AG155">
            <v>-4.0999999999999995E-2</v>
          </cell>
          <cell r="AH155">
            <v>2.5000000000000001E-3</v>
          </cell>
          <cell r="AI155">
            <v>-6.1000000000000006E-2</v>
          </cell>
          <cell r="AJ155">
            <v>-2.5000000000000001E-3</v>
          </cell>
          <cell r="AK155">
            <v>-0.13</v>
          </cell>
          <cell r="AL155">
            <v>0</v>
          </cell>
        </row>
        <row r="156">
          <cell r="C156">
            <v>41183</v>
          </cell>
          <cell r="D156">
            <v>6.1845143662238512E-2</v>
          </cell>
          <cell r="E156">
            <v>4.9930000000000003</v>
          </cell>
          <cell r="F156">
            <v>0.17</v>
          </cell>
          <cell r="G156">
            <v>0.6</v>
          </cell>
          <cell r="H156">
            <v>0.7</v>
          </cell>
          <cell r="I156">
            <v>-0.13</v>
          </cell>
          <cell r="J156">
            <v>-4.0999999999999995E-2</v>
          </cell>
          <cell r="K156">
            <v>-8.4999990000000011E-3</v>
          </cell>
          <cell r="L156">
            <v>0.01</v>
          </cell>
          <cell r="M156">
            <v>7.4999999999999997E-3</v>
          </cell>
          <cell r="N156">
            <v>-0.15050000000000002</v>
          </cell>
          <cell r="O156">
            <v>0.19500000000000001</v>
          </cell>
          <cell r="P156">
            <v>0.19500000000000001</v>
          </cell>
          <cell r="Q156">
            <v>-0.15</v>
          </cell>
          <cell r="R156">
            <v>-4.0999999999999995E-2</v>
          </cell>
          <cell r="S156">
            <v>-7.0000000000000007E-2</v>
          </cell>
          <cell r="T156">
            <v>-7.0000000000000007E-2</v>
          </cell>
          <cell r="U156">
            <v>-0.1</v>
          </cell>
          <cell r="V156">
            <v>-0.13</v>
          </cell>
          <cell r="W156">
            <v>-0.10400000000000001</v>
          </cell>
          <cell r="X156">
            <v>-5.0000000000000001E-3</v>
          </cell>
          <cell r="Y156">
            <v>-8.2500000000000004E-2</v>
          </cell>
          <cell r="Z156">
            <v>-9.9000000000000005E-2</v>
          </cell>
          <cell r="AA156">
            <v>-0.12050000000000001</v>
          </cell>
          <cell r="AB156">
            <v>-0.10150000000000001</v>
          </cell>
          <cell r="AC156">
            <v>-4.9500000000000002E-2</v>
          </cell>
          <cell r="AD156">
            <v>-7.2000000000000008E-2</v>
          </cell>
          <cell r="AE156">
            <v>1.5500000000000002E-2</v>
          </cell>
          <cell r="AF156">
            <v>4.2999999999999997E-2</v>
          </cell>
          <cell r="AG156">
            <v>-4.0999999999999995E-2</v>
          </cell>
          <cell r="AH156">
            <v>2.5000000000000001E-3</v>
          </cell>
          <cell r="AI156">
            <v>-6.1000000000000006E-2</v>
          </cell>
          <cell r="AJ156">
            <v>2.5000000000000001E-3</v>
          </cell>
          <cell r="AK156">
            <v>-0.13</v>
          </cell>
          <cell r="AL156">
            <v>0</v>
          </cell>
        </row>
        <row r="157">
          <cell r="C157">
            <v>41214</v>
          </cell>
          <cell r="D157">
            <v>6.1874462968810794E-2</v>
          </cell>
          <cell r="E157">
            <v>5.13</v>
          </cell>
          <cell r="F157">
            <v>0.17</v>
          </cell>
          <cell r="G157">
            <v>0.8</v>
          </cell>
          <cell r="H157">
            <v>0.9</v>
          </cell>
          <cell r="I157">
            <v>-0.13</v>
          </cell>
          <cell r="J157">
            <v>-4.0500000000000001E-2</v>
          </cell>
          <cell r="K157">
            <v>-1.6500000000000001E-2</v>
          </cell>
          <cell r="L157">
            <v>0.01</v>
          </cell>
          <cell r="M157">
            <v>-3.2500000000000001E-2</v>
          </cell>
          <cell r="N157">
            <v>-0.13300000000000001</v>
          </cell>
          <cell r="O157">
            <v>0.23749999999999999</v>
          </cell>
          <cell r="P157">
            <v>0.23749999999999999</v>
          </cell>
          <cell r="Q157">
            <v>-0.15</v>
          </cell>
          <cell r="R157">
            <v>-4.0500000000000001E-2</v>
          </cell>
          <cell r="S157">
            <v>-7.0000000000000007E-2</v>
          </cell>
          <cell r="T157">
            <v>2.5000000000000001E-2</v>
          </cell>
          <cell r="U157">
            <v>-0.1</v>
          </cell>
          <cell r="V157">
            <v>-0.13</v>
          </cell>
          <cell r="W157">
            <v>-0.109</v>
          </cell>
          <cell r="X157">
            <v>-6.0000000000000001E-3</v>
          </cell>
          <cell r="Y157">
            <v>-7.4999999999999997E-2</v>
          </cell>
          <cell r="Z157">
            <v>-0.10150000000000001</v>
          </cell>
          <cell r="AA157">
            <v>-0.12300000000000001</v>
          </cell>
          <cell r="AB157">
            <v>-0.109</v>
          </cell>
          <cell r="AC157">
            <v>-4.9500000000000002E-2</v>
          </cell>
          <cell r="AD157">
            <v>-7.2000000000000008E-2</v>
          </cell>
          <cell r="AE157">
            <v>2.35E-2</v>
          </cell>
          <cell r="AF157">
            <v>7.2000000000000008E-2</v>
          </cell>
          <cell r="AG157">
            <v>-4.0500000000000001E-2</v>
          </cell>
          <cell r="AH157">
            <v>2.5000000000000001E-3</v>
          </cell>
          <cell r="AI157">
            <v>-7.5499999999999998E-2</v>
          </cell>
          <cell r="AJ157">
            <v>-5.0000000000000001E-3</v>
          </cell>
          <cell r="AK157">
            <v>-0.13</v>
          </cell>
          <cell r="AL157">
            <v>0.01</v>
          </cell>
        </row>
        <row r="158">
          <cell r="C158">
            <v>41244</v>
          </cell>
          <cell r="D158">
            <v>6.1902836491571515E-2</v>
          </cell>
          <cell r="E158">
            <v>5.2649999999999997</v>
          </cell>
          <cell r="F158">
            <v>0.17</v>
          </cell>
          <cell r="G158">
            <v>1</v>
          </cell>
          <cell r="H158">
            <v>1.1000000000000001</v>
          </cell>
          <cell r="I158">
            <v>-0.13250000000000001</v>
          </cell>
          <cell r="J158">
            <v>-4.0500000000000001E-2</v>
          </cell>
          <cell r="K158">
            <v>-1.6500000000000001E-2</v>
          </cell>
          <cell r="L158">
            <v>0.01</v>
          </cell>
          <cell r="M158">
            <v>-5.5E-2</v>
          </cell>
          <cell r="N158">
            <v>-0.13400000000000001</v>
          </cell>
          <cell r="O158">
            <v>0.25750000000000001</v>
          </cell>
          <cell r="P158">
            <v>0.25750000000000001</v>
          </cell>
          <cell r="Q158">
            <v>-0.1525</v>
          </cell>
          <cell r="R158">
            <v>-4.0500000000000001E-2</v>
          </cell>
          <cell r="S158">
            <v>-7.0000000000000007E-2</v>
          </cell>
          <cell r="T158">
            <v>4.4999999999999998E-2</v>
          </cell>
          <cell r="U158">
            <v>-0.10249999999999999</v>
          </cell>
          <cell r="V158">
            <v>-0.13250000000000001</v>
          </cell>
          <cell r="W158">
            <v>-0.13150000000000001</v>
          </cell>
          <cell r="X158">
            <v>-6.0000000000000001E-3</v>
          </cell>
          <cell r="Y158">
            <v>-7.4999999999999997E-2</v>
          </cell>
          <cell r="Z158">
            <v>-0.12400000000000001</v>
          </cell>
          <cell r="AA158">
            <v>-0.14800000000000002</v>
          </cell>
          <cell r="AB158">
            <v>-0.13150000000000001</v>
          </cell>
          <cell r="AC158">
            <v>-4.9500000000000002E-2</v>
          </cell>
          <cell r="AD158">
            <v>-7.2000000000000008E-2</v>
          </cell>
          <cell r="AE158">
            <v>2.35E-2</v>
          </cell>
          <cell r="AF158">
            <v>7.2000000000000008E-2</v>
          </cell>
          <cell r="AG158">
            <v>-4.0500000000000001E-2</v>
          </cell>
          <cell r="AH158">
            <v>2.5000000000000001E-3</v>
          </cell>
          <cell r="AI158">
            <v>-7.5499999999999998E-2</v>
          </cell>
          <cell r="AJ158">
            <v>5.0000000000000001E-3</v>
          </cell>
          <cell r="AK158">
            <v>-0.13250000000000001</v>
          </cell>
          <cell r="AL158">
            <v>0.01</v>
          </cell>
        </row>
        <row r="159">
          <cell r="C159">
            <v>41275</v>
          </cell>
          <cell r="D159">
            <v>6.1932155798705112E-2</v>
          </cell>
          <cell r="E159">
            <v>5.3250000000000002</v>
          </cell>
          <cell r="F159">
            <v>0.17</v>
          </cell>
          <cell r="G159">
            <v>1</v>
          </cell>
          <cell r="H159">
            <v>1.1000000000000001</v>
          </cell>
          <cell r="I159">
            <v>-0.13500000000000001</v>
          </cell>
          <cell r="J159">
            <v>-4.0500000000000001E-2</v>
          </cell>
          <cell r="K159">
            <v>-8.9999989999999998E-3</v>
          </cell>
          <cell r="L159">
            <v>0.01</v>
          </cell>
          <cell r="M159">
            <v>-5.7500000000000002E-2</v>
          </cell>
          <cell r="N159">
            <v>-0.153</v>
          </cell>
          <cell r="O159">
            <v>0.26750000000000002</v>
          </cell>
          <cell r="P159">
            <v>0.26750000000000002</v>
          </cell>
          <cell r="Q159">
            <v>-0.155</v>
          </cell>
          <cell r="R159">
            <v>-4.0500000000000001E-2</v>
          </cell>
          <cell r="S159">
            <v>-7.0000000000000007E-2</v>
          </cell>
          <cell r="T159">
            <v>5.7500000000000002E-2</v>
          </cell>
          <cell r="U159">
            <v>-0.105</v>
          </cell>
          <cell r="V159">
            <v>-0.13500000000000001</v>
          </cell>
          <cell r="W159">
            <v>-0.13650000000000001</v>
          </cell>
          <cell r="X159">
            <v>-0.01</v>
          </cell>
          <cell r="Y159">
            <v>-7.4999999999999997E-2</v>
          </cell>
          <cell r="Z159">
            <v>-0.13200000000000001</v>
          </cell>
          <cell r="AA159">
            <v>-0.126</v>
          </cell>
          <cell r="AB159">
            <v>-0.13650000000000001</v>
          </cell>
          <cell r="AC159">
            <v>-4.7500000000000001E-2</v>
          </cell>
          <cell r="AD159">
            <v>-7.0000000000000007E-2</v>
          </cell>
          <cell r="AE159">
            <v>2.35E-2</v>
          </cell>
          <cell r="AF159">
            <v>7.2000000000000008E-2</v>
          </cell>
          <cell r="AG159">
            <v>-4.0500000000000001E-2</v>
          </cell>
          <cell r="AH159">
            <v>2.5000000000000001E-3</v>
          </cell>
          <cell r="AI159">
            <v>-7.5499999999999998E-2</v>
          </cell>
          <cell r="AJ159">
            <v>2.5000000000000001E-3</v>
          </cell>
          <cell r="AK159">
            <v>-0.13500000000000001</v>
          </cell>
          <cell r="AL159">
            <v>0.01</v>
          </cell>
        </row>
        <row r="160">
          <cell r="C160">
            <v>41306</v>
          </cell>
          <cell r="D160">
            <v>6.196147510612441E-2</v>
          </cell>
          <cell r="E160">
            <v>5.2050000000000001</v>
          </cell>
          <cell r="F160">
            <v>0.17</v>
          </cell>
          <cell r="G160">
            <v>1</v>
          </cell>
          <cell r="H160">
            <v>1.1000000000000001</v>
          </cell>
          <cell r="I160">
            <v>-0.1275</v>
          </cell>
          <cell r="J160">
            <v>-4.0500000000000001E-2</v>
          </cell>
          <cell r="K160">
            <v>-8.9999989999999998E-3</v>
          </cell>
          <cell r="L160">
            <v>0.01</v>
          </cell>
          <cell r="M160">
            <v>-0.04</v>
          </cell>
          <cell r="N160">
            <v>-0.17300000000000001</v>
          </cell>
          <cell r="O160">
            <v>0.25750000000000001</v>
          </cell>
          <cell r="P160">
            <v>0.25750000000000001</v>
          </cell>
          <cell r="Q160">
            <v>-0.14749999999999999</v>
          </cell>
          <cell r="R160">
            <v>-4.0500000000000001E-2</v>
          </cell>
          <cell r="S160">
            <v>-7.0000000000000007E-2</v>
          </cell>
          <cell r="T160">
            <v>6.25E-2</v>
          </cell>
          <cell r="U160">
            <v>-9.7500000000000003E-2</v>
          </cell>
          <cell r="V160">
            <v>-0.1275</v>
          </cell>
          <cell r="W160">
            <v>-0.12150000000000001</v>
          </cell>
          <cell r="X160">
            <v>-0.01</v>
          </cell>
          <cell r="Y160">
            <v>-7.4999999999999997E-2</v>
          </cell>
          <cell r="Z160">
            <v>-0.11450000000000002</v>
          </cell>
          <cell r="AA160">
            <v>-0.24900000000000003</v>
          </cell>
          <cell r="AB160">
            <v>-0.12150000000000001</v>
          </cell>
          <cell r="AC160">
            <v>-4.7500000000000001E-2</v>
          </cell>
          <cell r="AD160">
            <v>-7.0000000000000007E-2</v>
          </cell>
          <cell r="AE160">
            <v>2.35E-2</v>
          </cell>
          <cell r="AF160">
            <v>7.2000000000000008E-2</v>
          </cell>
          <cell r="AG160">
            <v>-4.0500000000000001E-2</v>
          </cell>
          <cell r="AH160">
            <v>2.5000000000000001E-3</v>
          </cell>
          <cell r="AI160">
            <v>-7.5499999999999998E-2</v>
          </cell>
          <cell r="AJ160">
            <v>5.0000000000000001E-3</v>
          </cell>
          <cell r="AK160">
            <v>-0.1275</v>
          </cell>
          <cell r="AL160">
            <v>0.01</v>
          </cell>
        </row>
        <row r="161">
          <cell r="C161">
            <v>41334</v>
          </cell>
          <cell r="D161">
            <v>6.1987957061457925E-2</v>
          </cell>
          <cell r="E161">
            <v>5.125</v>
          </cell>
          <cell r="F161">
            <v>0.17</v>
          </cell>
          <cell r="G161">
            <v>0.75</v>
          </cell>
          <cell r="H161">
            <v>0.85</v>
          </cell>
          <cell r="I161">
            <v>-0.125</v>
          </cell>
          <cell r="J161">
            <v>-4.0500000000000001E-2</v>
          </cell>
          <cell r="K161">
            <v>-8.9999989999999998E-3</v>
          </cell>
          <cell r="L161">
            <v>0.01</v>
          </cell>
          <cell r="M161">
            <v>-2.75E-2</v>
          </cell>
          <cell r="N161">
            <v>-0.153</v>
          </cell>
          <cell r="O161">
            <v>0.2525</v>
          </cell>
          <cell r="P161">
            <v>0.2525</v>
          </cell>
          <cell r="Q161">
            <v>-0.14499999999999999</v>
          </cell>
          <cell r="R161">
            <v>-4.0500000000000001E-2</v>
          </cell>
          <cell r="S161">
            <v>-7.0000000000000007E-2</v>
          </cell>
          <cell r="T161">
            <v>0.06</v>
          </cell>
          <cell r="U161">
            <v>-9.5000000000000001E-2</v>
          </cell>
          <cell r="V161">
            <v>-0.125</v>
          </cell>
          <cell r="W161">
            <v>-0.1115</v>
          </cell>
          <cell r="X161">
            <v>-0.01</v>
          </cell>
          <cell r="Y161">
            <v>-7.4999999999999997E-2</v>
          </cell>
          <cell r="Z161">
            <v>-0.10450000000000001</v>
          </cell>
          <cell r="AA161">
            <v>-0.24600000000000002</v>
          </cell>
          <cell r="AB161">
            <v>-0.1115</v>
          </cell>
          <cell r="AC161">
            <v>-4.7500000000000001E-2</v>
          </cell>
          <cell r="AD161">
            <v>-7.0000000000000007E-2</v>
          </cell>
          <cell r="AE161">
            <v>2.35E-2</v>
          </cell>
          <cell r="AF161">
            <v>7.2000000000000008E-2</v>
          </cell>
          <cell r="AG161">
            <v>-4.0500000000000001E-2</v>
          </cell>
          <cell r="AH161">
            <v>2.5000000000000001E-3</v>
          </cell>
          <cell r="AI161">
            <v>-7.5499999999999998E-2</v>
          </cell>
          <cell r="AJ161">
            <v>2.5000000000000001E-3</v>
          </cell>
          <cell r="AK161">
            <v>-0.125</v>
          </cell>
          <cell r="AL161">
            <v>0.01</v>
          </cell>
        </row>
        <row r="162">
          <cell r="C162">
            <v>41365</v>
          </cell>
          <cell r="D162">
            <v>6.2017276369419817E-2</v>
          </cell>
          <cell r="E162">
            <v>5.0350000000000001</v>
          </cell>
          <cell r="F162">
            <v>0.17</v>
          </cell>
          <cell r="G162">
            <v>0.4</v>
          </cell>
          <cell r="H162">
            <v>0.55000000000000004</v>
          </cell>
          <cell r="I162">
            <v>-0.13</v>
          </cell>
          <cell r="J162">
            <v>-3.8000000000000006E-2</v>
          </cell>
          <cell r="K162">
            <v>-6.4999990000000011E-3</v>
          </cell>
          <cell r="L162">
            <v>0.01</v>
          </cell>
          <cell r="M162">
            <v>1.4999999999999999E-2</v>
          </cell>
          <cell r="N162">
            <v>-0.128</v>
          </cell>
          <cell r="O162">
            <v>0.1875</v>
          </cell>
          <cell r="P162">
            <v>0.1875</v>
          </cell>
          <cell r="Q162">
            <v>-0.15</v>
          </cell>
          <cell r="R162">
            <v>-3.8000000000000006E-2</v>
          </cell>
          <cell r="S162">
            <v>-7.0000000000000007E-2</v>
          </cell>
          <cell r="T162">
            <v>-7.0000000000000007E-2</v>
          </cell>
          <cell r="U162">
            <v>-0.1</v>
          </cell>
          <cell r="V162">
            <v>-0.13</v>
          </cell>
          <cell r="W162">
            <v>-0.11200000000000002</v>
          </cell>
          <cell r="X162">
            <v>-5.0000000000000001E-3</v>
          </cell>
          <cell r="Y162">
            <v>-8.2500000000000004E-2</v>
          </cell>
          <cell r="Z162">
            <v>-0.1295</v>
          </cell>
          <cell r="AA162">
            <v>-0.126</v>
          </cell>
          <cell r="AB162">
            <v>-0.11200000000000002</v>
          </cell>
          <cell r="AC162">
            <v>-4.7500000000000001E-2</v>
          </cell>
          <cell r="AD162">
            <v>-7.0000000000000007E-2</v>
          </cell>
          <cell r="AE162">
            <v>1.5500000000000002E-2</v>
          </cell>
          <cell r="AF162">
            <v>4.2999999999999997E-2</v>
          </cell>
          <cell r="AG162">
            <v>-3.8000000000000006E-2</v>
          </cell>
          <cell r="AH162">
            <v>2.5000000000000001E-3</v>
          </cell>
          <cell r="AI162">
            <v>-5.7999999999999996E-2</v>
          </cell>
          <cell r="AJ162">
            <v>0.01</v>
          </cell>
          <cell r="AK162">
            <v>-0.13</v>
          </cell>
          <cell r="AL162">
            <v>0</v>
          </cell>
        </row>
        <row r="163">
          <cell r="C163">
            <v>41395</v>
          </cell>
          <cell r="D163">
            <v>6.2045649893526011E-2</v>
          </cell>
          <cell r="E163">
            <v>5.0149999999999997</v>
          </cell>
          <cell r="F163">
            <v>0.17</v>
          </cell>
          <cell r="G163">
            <v>0.45</v>
          </cell>
          <cell r="H163">
            <v>0.5</v>
          </cell>
          <cell r="I163">
            <v>-0.13</v>
          </cell>
          <cell r="J163">
            <v>-3.8000000000000006E-2</v>
          </cell>
          <cell r="K163">
            <v>-6.4999990000000011E-3</v>
          </cell>
          <cell r="L163">
            <v>0.01</v>
          </cell>
          <cell r="M163">
            <v>1.4999999999999999E-2</v>
          </cell>
          <cell r="N163">
            <v>-0.158</v>
          </cell>
          <cell r="O163">
            <v>0.17749999999999999</v>
          </cell>
          <cell r="P163">
            <v>0.17749999999999999</v>
          </cell>
          <cell r="Q163">
            <v>-0.15</v>
          </cell>
          <cell r="R163">
            <v>-3.8000000000000006E-2</v>
          </cell>
          <cell r="S163">
            <v>-7.0000000000000007E-2</v>
          </cell>
          <cell r="T163">
            <v>-7.0000000000000007E-2</v>
          </cell>
          <cell r="U163">
            <v>-0.1</v>
          </cell>
          <cell r="V163">
            <v>-0.13</v>
          </cell>
          <cell r="W163">
            <v>-9.9500000000000019E-2</v>
          </cell>
          <cell r="X163">
            <v>-5.0000000000000001E-3</v>
          </cell>
          <cell r="Y163">
            <v>-8.2500000000000004E-2</v>
          </cell>
          <cell r="Z163">
            <v>-8.7000000000000008E-2</v>
          </cell>
          <cell r="AA163">
            <v>-0.11599999999999999</v>
          </cell>
          <cell r="AB163">
            <v>-9.7000000000000017E-2</v>
          </cell>
          <cell r="AC163">
            <v>-4.7500000000000001E-2</v>
          </cell>
          <cell r="AD163">
            <v>-7.0000000000000007E-2</v>
          </cell>
          <cell r="AE163">
            <v>1.5500000000000002E-2</v>
          </cell>
          <cell r="AF163">
            <v>4.2999999999999997E-2</v>
          </cell>
          <cell r="AG163">
            <v>-3.8000000000000006E-2</v>
          </cell>
          <cell r="AH163">
            <v>2.5000000000000001E-3</v>
          </cell>
          <cell r="AI163">
            <v>-5.7999999999999996E-2</v>
          </cell>
          <cell r="AJ163">
            <v>7.4999999999999997E-3</v>
          </cell>
          <cell r="AK163">
            <v>-0.13</v>
          </cell>
          <cell r="AL163">
            <v>0</v>
          </cell>
        </row>
        <row r="164">
          <cell r="C164">
            <v>41426</v>
          </cell>
          <cell r="D164">
            <v>6.2074969202049711E-2</v>
          </cell>
          <cell r="E164">
            <v>5.0430000000000001</v>
          </cell>
          <cell r="F164">
            <v>0.17</v>
          </cell>
          <cell r="G164">
            <v>0.45</v>
          </cell>
          <cell r="H164">
            <v>0.6</v>
          </cell>
          <cell r="I164">
            <v>-0.13</v>
          </cell>
          <cell r="J164">
            <v>-3.8000000000000006E-2</v>
          </cell>
          <cell r="K164">
            <v>-6.4999990000000011E-3</v>
          </cell>
          <cell r="L164">
            <v>0.01</v>
          </cell>
          <cell r="M164">
            <v>0.02</v>
          </cell>
          <cell r="N164">
            <v>-0.154</v>
          </cell>
          <cell r="O164">
            <v>0.16750000000000001</v>
          </cell>
          <cell r="P164">
            <v>0.16750000000000001</v>
          </cell>
          <cell r="Q164">
            <v>-0.15</v>
          </cell>
          <cell r="R164">
            <v>-3.8000000000000006E-2</v>
          </cell>
          <cell r="S164">
            <v>-7.0000000000000007E-2</v>
          </cell>
          <cell r="T164">
            <v>-7.0000000000000007E-2</v>
          </cell>
          <cell r="U164">
            <v>-0.1</v>
          </cell>
          <cell r="V164">
            <v>-0.13</v>
          </cell>
          <cell r="W164">
            <v>-9.4500000000000015E-2</v>
          </cell>
          <cell r="X164">
            <v>-5.0000000000000001E-3</v>
          </cell>
          <cell r="Y164">
            <v>-8.2500000000000004E-2</v>
          </cell>
          <cell r="Z164">
            <v>-8.199999999999999E-2</v>
          </cell>
          <cell r="AA164">
            <v>-0.111</v>
          </cell>
          <cell r="AB164">
            <v>-9.2000000000000012E-2</v>
          </cell>
          <cell r="AC164">
            <v>-4.7500000000000001E-2</v>
          </cell>
          <cell r="AD164">
            <v>-7.0000000000000007E-2</v>
          </cell>
          <cell r="AE164">
            <v>1.5500000000000002E-2</v>
          </cell>
          <cell r="AF164">
            <v>4.2999999999999997E-2</v>
          </cell>
          <cell r="AG164">
            <v>-3.8000000000000006E-2</v>
          </cell>
          <cell r="AH164">
            <v>2.5000000000000001E-3</v>
          </cell>
          <cell r="AI164">
            <v>-5.7999999999999996E-2</v>
          </cell>
          <cell r="AJ164">
            <v>5.0000000000000001E-3</v>
          </cell>
          <cell r="AK164">
            <v>-0.13</v>
          </cell>
          <cell r="AL164">
            <v>0</v>
          </cell>
        </row>
        <row r="165">
          <cell r="C165">
            <v>41456</v>
          </cell>
          <cell r="D165">
            <v>6.2103342726699012E-2</v>
          </cell>
          <cell r="E165">
            <v>5.07</v>
          </cell>
          <cell r="F165">
            <v>0.17</v>
          </cell>
          <cell r="G165">
            <v>0.5</v>
          </cell>
          <cell r="H165">
            <v>0.6</v>
          </cell>
          <cell r="I165">
            <v>-0.13</v>
          </cell>
          <cell r="J165">
            <v>-3.8000000000000006E-2</v>
          </cell>
          <cell r="K165">
            <v>-6.4999990000000011E-3</v>
          </cell>
          <cell r="L165">
            <v>0.01</v>
          </cell>
          <cell r="M165">
            <v>2.2499999999999999E-2</v>
          </cell>
          <cell r="N165">
            <v>-0.10700000000000001</v>
          </cell>
          <cell r="O165">
            <v>0.16750000000000001</v>
          </cell>
          <cell r="P165">
            <v>0.16750000000000001</v>
          </cell>
          <cell r="Q165">
            <v>-0.15</v>
          </cell>
          <cell r="R165">
            <v>-3.8000000000000006E-2</v>
          </cell>
          <cell r="S165">
            <v>-7.0000000000000007E-2</v>
          </cell>
          <cell r="T165">
            <v>-7.0000000000000007E-2</v>
          </cell>
          <cell r="U165">
            <v>-0.1</v>
          </cell>
          <cell r="V165">
            <v>-0.13</v>
          </cell>
          <cell r="W165">
            <v>-8.4499999999999992E-2</v>
          </cell>
          <cell r="X165">
            <v>-5.0000000000000001E-3</v>
          </cell>
          <cell r="Y165">
            <v>-8.2500000000000004E-2</v>
          </cell>
          <cell r="Z165">
            <v>-7.2000000000000008E-2</v>
          </cell>
          <cell r="AA165">
            <v>-0.10099999999999999</v>
          </cell>
          <cell r="AB165">
            <v>-8.199999999999999E-2</v>
          </cell>
          <cell r="AC165">
            <v>-4.7500000000000001E-2</v>
          </cell>
          <cell r="AD165">
            <v>-7.0000000000000007E-2</v>
          </cell>
          <cell r="AE165">
            <v>1.5500000000000002E-2</v>
          </cell>
          <cell r="AF165">
            <v>4.2999999999999997E-2</v>
          </cell>
          <cell r="AG165">
            <v>-3.8000000000000006E-2</v>
          </cell>
          <cell r="AH165">
            <v>2.5000000000000001E-3</v>
          </cell>
          <cell r="AI165">
            <v>-5.7999999999999996E-2</v>
          </cell>
          <cell r="AJ165">
            <v>2.5000000000000001E-3</v>
          </cell>
          <cell r="AK165">
            <v>-0.13</v>
          </cell>
          <cell r="AL165">
            <v>0</v>
          </cell>
        </row>
        <row r="166">
          <cell r="C166">
            <v>41487</v>
          </cell>
          <cell r="D166">
            <v>6.2132662035784006E-2</v>
          </cell>
          <cell r="E166">
            <v>5.093</v>
          </cell>
          <cell r="F166">
            <v>0.17</v>
          </cell>
          <cell r="G166">
            <v>0.55000000000000004</v>
          </cell>
          <cell r="H166">
            <v>0.7</v>
          </cell>
          <cell r="I166">
            <v>-0.13</v>
          </cell>
          <cell r="J166">
            <v>-3.8000000000000006E-2</v>
          </cell>
          <cell r="K166">
            <v>-6.4999990000000011E-3</v>
          </cell>
          <cell r="L166">
            <v>0.01</v>
          </cell>
          <cell r="M166">
            <v>2.5000000000000001E-2</v>
          </cell>
          <cell r="N166">
            <v>-9.8000000000000004E-2</v>
          </cell>
          <cell r="O166">
            <v>0.16750000000000001</v>
          </cell>
          <cell r="P166">
            <v>0.16750000000000001</v>
          </cell>
          <cell r="Q166">
            <v>-0.15</v>
          </cell>
          <cell r="R166">
            <v>-3.8000000000000006E-2</v>
          </cell>
          <cell r="S166">
            <v>-7.0000000000000007E-2</v>
          </cell>
          <cell r="T166">
            <v>-7.0000000000000007E-2</v>
          </cell>
          <cell r="U166">
            <v>-0.1</v>
          </cell>
          <cell r="V166">
            <v>-0.13</v>
          </cell>
          <cell r="W166">
            <v>-7.9500000000000001E-2</v>
          </cell>
          <cell r="X166">
            <v>-5.0000000000000001E-3</v>
          </cell>
          <cell r="Y166">
            <v>-8.2500000000000004E-2</v>
          </cell>
          <cell r="Z166">
            <v>-6.9500000000000006E-2</v>
          </cell>
          <cell r="AA166">
            <v>-9.6000000000000002E-2</v>
          </cell>
          <cell r="AB166">
            <v>-7.6999999999999999E-2</v>
          </cell>
          <cell r="AC166">
            <v>-4.7500000000000001E-2</v>
          </cell>
          <cell r="AD166">
            <v>-7.0000000000000007E-2</v>
          </cell>
          <cell r="AE166">
            <v>1.5500000000000002E-2</v>
          </cell>
          <cell r="AF166">
            <v>4.2999999999999997E-2</v>
          </cell>
          <cell r="AG166">
            <v>-3.8000000000000006E-2</v>
          </cell>
          <cell r="AH166">
            <v>2.5000000000000001E-3</v>
          </cell>
          <cell r="AI166">
            <v>-5.7999999999999996E-2</v>
          </cell>
          <cell r="AJ166">
            <v>2.5000000000000001E-3</v>
          </cell>
          <cell r="AK166">
            <v>-0.13</v>
          </cell>
          <cell r="AL166">
            <v>0</v>
          </cell>
        </row>
        <row r="167">
          <cell r="C167">
            <v>41518</v>
          </cell>
          <cell r="D167">
            <v>6.2161981345154604E-2</v>
          </cell>
          <cell r="E167">
            <v>5.0830000000000002</v>
          </cell>
          <cell r="F167">
            <v>0.17</v>
          </cell>
          <cell r="G167">
            <v>0.55000000000000004</v>
          </cell>
          <cell r="H167">
            <v>0.65</v>
          </cell>
          <cell r="I167">
            <v>-0.13</v>
          </cell>
          <cell r="J167">
            <v>-3.8000000000000006E-2</v>
          </cell>
          <cell r="K167">
            <v>-6.4999990000000011E-3</v>
          </cell>
          <cell r="L167">
            <v>0.01</v>
          </cell>
          <cell r="M167">
            <v>1.7500000000000002E-2</v>
          </cell>
          <cell r="N167">
            <v>-0.126</v>
          </cell>
          <cell r="O167">
            <v>0.1875</v>
          </cell>
          <cell r="P167">
            <v>0.1875</v>
          </cell>
          <cell r="Q167">
            <v>-0.15</v>
          </cell>
          <cell r="R167">
            <v>-3.8000000000000006E-2</v>
          </cell>
          <cell r="S167">
            <v>-7.0000000000000007E-2</v>
          </cell>
          <cell r="T167">
            <v>-7.0000000000000007E-2</v>
          </cell>
          <cell r="U167">
            <v>-0.1</v>
          </cell>
          <cell r="V167">
            <v>-0.13</v>
          </cell>
          <cell r="W167">
            <v>-8.950000000000001E-2</v>
          </cell>
          <cell r="X167">
            <v>-5.0000000000000001E-3</v>
          </cell>
          <cell r="Y167">
            <v>-8.2500000000000004E-2</v>
          </cell>
          <cell r="Z167">
            <v>-7.6999999999999999E-2</v>
          </cell>
          <cell r="AA167">
            <v>-0.106</v>
          </cell>
          <cell r="AB167">
            <v>-8.7000000000000008E-2</v>
          </cell>
          <cell r="AC167">
            <v>-4.7500000000000001E-2</v>
          </cell>
          <cell r="AD167">
            <v>-7.0000000000000007E-2</v>
          </cell>
          <cell r="AE167">
            <v>1.5500000000000002E-2</v>
          </cell>
          <cell r="AF167">
            <v>4.2999999999999997E-2</v>
          </cell>
          <cell r="AG167">
            <v>-3.8000000000000006E-2</v>
          </cell>
          <cell r="AH167">
            <v>2.5000000000000001E-3</v>
          </cell>
          <cell r="AI167">
            <v>-5.7999999999999996E-2</v>
          </cell>
          <cell r="AJ167">
            <v>-2.5000000000000001E-3</v>
          </cell>
          <cell r="AK167">
            <v>-0.13</v>
          </cell>
          <cell r="AL167">
            <v>0</v>
          </cell>
        </row>
        <row r="168">
          <cell r="C168">
            <v>41548</v>
          </cell>
          <cell r="D168">
            <v>6.2190354870623306E-2</v>
          </cell>
          <cell r="E168">
            <v>5.093</v>
          </cell>
          <cell r="F168">
            <v>0.17</v>
          </cell>
          <cell r="G168">
            <v>0.6</v>
          </cell>
          <cell r="H168">
            <v>0.7</v>
          </cell>
          <cell r="I168">
            <v>-0.13</v>
          </cell>
          <cell r="J168">
            <v>-3.8000000000000006E-2</v>
          </cell>
          <cell r="K168">
            <v>-6.4999990000000011E-3</v>
          </cell>
          <cell r="L168">
            <v>0.01</v>
          </cell>
          <cell r="M168">
            <v>7.4999999999999997E-3</v>
          </cell>
          <cell r="N168">
            <v>-0.14849999999999999</v>
          </cell>
          <cell r="O168">
            <v>0.19750000000000001</v>
          </cell>
          <cell r="P168">
            <v>0.19750000000000001</v>
          </cell>
          <cell r="Q168">
            <v>-0.15</v>
          </cell>
          <cell r="R168">
            <v>-3.8000000000000006E-2</v>
          </cell>
          <cell r="S168">
            <v>-7.0000000000000007E-2</v>
          </cell>
          <cell r="T168">
            <v>-7.0000000000000007E-2</v>
          </cell>
          <cell r="U168">
            <v>-0.1</v>
          </cell>
          <cell r="V168">
            <v>-0.13</v>
          </cell>
          <cell r="W168">
            <v>-0.10200000000000001</v>
          </cell>
          <cell r="X168">
            <v>-5.0000000000000001E-3</v>
          </cell>
          <cell r="Y168">
            <v>-8.2500000000000004E-2</v>
          </cell>
          <cell r="Z168">
            <v>-9.7000000000000017E-2</v>
          </cell>
          <cell r="AA168">
            <v>-0.11849999999999999</v>
          </cell>
          <cell r="AB168">
            <v>-9.9500000000000019E-2</v>
          </cell>
          <cell r="AC168">
            <v>-4.7500000000000001E-2</v>
          </cell>
          <cell r="AD168">
            <v>-7.0000000000000007E-2</v>
          </cell>
          <cell r="AE168">
            <v>1.5500000000000002E-2</v>
          </cell>
          <cell r="AF168">
            <v>4.2999999999999997E-2</v>
          </cell>
          <cell r="AG168">
            <v>-3.8000000000000006E-2</v>
          </cell>
          <cell r="AH168">
            <v>2.5000000000000001E-3</v>
          </cell>
          <cell r="AI168">
            <v>-5.7999999999999996E-2</v>
          </cell>
          <cell r="AJ168">
            <v>2.5000000000000001E-3</v>
          </cell>
          <cell r="AK168">
            <v>-0.13</v>
          </cell>
          <cell r="AL168">
            <v>0</v>
          </cell>
        </row>
        <row r="169">
          <cell r="C169">
            <v>41579</v>
          </cell>
          <cell r="D169">
            <v>6.2219674180554706E-2</v>
          </cell>
          <cell r="E169">
            <v>5.23</v>
          </cell>
          <cell r="F169">
            <v>0.17</v>
          </cell>
          <cell r="G169">
            <v>0.8</v>
          </cell>
          <cell r="H169">
            <v>0.9</v>
          </cell>
          <cell r="I169">
            <v>-0.13</v>
          </cell>
          <cell r="J169">
            <v>-3.7499999999999999E-2</v>
          </cell>
          <cell r="K169">
            <v>-1.4499999999999999E-2</v>
          </cell>
          <cell r="L169">
            <v>0.01</v>
          </cell>
          <cell r="M169">
            <v>-3.2500000000000001E-2</v>
          </cell>
          <cell r="N169">
            <v>-0.13100000000000001</v>
          </cell>
          <cell r="O169">
            <v>0.24</v>
          </cell>
          <cell r="P169">
            <v>0.24</v>
          </cell>
          <cell r="Q169">
            <v>-0.15</v>
          </cell>
          <cell r="R169">
            <v>-3.7499999999999999E-2</v>
          </cell>
          <cell r="S169">
            <v>-7.0000000000000007E-2</v>
          </cell>
          <cell r="T169">
            <v>2.5000000000000001E-2</v>
          </cell>
          <cell r="U169">
            <v>-0.1</v>
          </cell>
          <cell r="V169">
            <v>-0.13</v>
          </cell>
          <cell r="W169">
            <v>-0.10700000000000001</v>
          </cell>
          <cell r="X169">
            <v>-6.0000000000000001E-3</v>
          </cell>
          <cell r="Y169">
            <v>-7.4999999999999997E-2</v>
          </cell>
          <cell r="Z169">
            <v>-9.9500000000000019E-2</v>
          </cell>
          <cell r="AA169">
            <v>-0.121</v>
          </cell>
          <cell r="AB169">
            <v>-0.10700000000000001</v>
          </cell>
          <cell r="AC169">
            <v>-4.7500000000000001E-2</v>
          </cell>
          <cell r="AD169">
            <v>-7.0000000000000007E-2</v>
          </cell>
          <cell r="AE169">
            <v>2.35E-2</v>
          </cell>
          <cell r="AF169">
            <v>7.400000000000001E-2</v>
          </cell>
          <cell r="AG169">
            <v>-3.7499999999999999E-2</v>
          </cell>
          <cell r="AH169">
            <v>2.5000000000000001E-3</v>
          </cell>
          <cell r="AI169">
            <v>-7.2499999999999995E-2</v>
          </cell>
          <cell r="AJ169">
            <v>-5.0000000000000001E-3</v>
          </cell>
          <cell r="AK169">
            <v>-0.13</v>
          </cell>
          <cell r="AL169">
            <v>0.01</v>
          </cell>
        </row>
        <row r="170">
          <cell r="C170">
            <v>41609</v>
          </cell>
          <cell r="D170">
            <v>6.224804770656741E-2</v>
          </cell>
          <cell r="E170">
            <v>5.3650000000000002</v>
          </cell>
          <cell r="F170">
            <v>0.17</v>
          </cell>
          <cell r="G170">
            <v>1</v>
          </cell>
          <cell r="H170">
            <v>1.1000000000000001</v>
          </cell>
          <cell r="I170">
            <v>-0.13250000000000001</v>
          </cell>
          <cell r="J170">
            <v>-3.7499999999999999E-2</v>
          </cell>
          <cell r="K170">
            <v>-1.4499999999999999E-2</v>
          </cell>
          <cell r="L170">
            <v>0.01</v>
          </cell>
          <cell r="M170">
            <v>-5.5E-2</v>
          </cell>
          <cell r="N170">
            <v>-0.13200000000000001</v>
          </cell>
          <cell r="O170">
            <v>0.26</v>
          </cell>
          <cell r="P170">
            <v>0.26</v>
          </cell>
          <cell r="Q170">
            <v>-0.1525</v>
          </cell>
          <cell r="R170">
            <v>-3.7499999999999999E-2</v>
          </cell>
          <cell r="S170">
            <v>-7.0000000000000007E-2</v>
          </cell>
          <cell r="T170">
            <v>4.4999999999999998E-2</v>
          </cell>
          <cell r="U170">
            <v>-0.10249999999999999</v>
          </cell>
          <cell r="V170">
            <v>-0.13250000000000001</v>
          </cell>
          <cell r="W170">
            <v>-0.1295</v>
          </cell>
          <cell r="X170">
            <v>-6.0000000000000001E-3</v>
          </cell>
          <cell r="Y170">
            <v>-7.4999999999999997E-2</v>
          </cell>
          <cell r="Z170">
            <v>-0.12200000000000001</v>
          </cell>
          <cell r="AA170">
            <v>-0.14599999999999999</v>
          </cell>
          <cell r="AB170">
            <v>-0.1295</v>
          </cell>
          <cell r="AC170">
            <v>-4.7500000000000001E-2</v>
          </cell>
          <cell r="AD170">
            <v>-7.0000000000000007E-2</v>
          </cell>
          <cell r="AE170">
            <v>2.35E-2</v>
          </cell>
          <cell r="AF170">
            <v>7.400000000000001E-2</v>
          </cell>
          <cell r="AG170">
            <v>-3.7499999999999999E-2</v>
          </cell>
          <cell r="AH170">
            <v>2.5000000000000001E-3</v>
          </cell>
          <cell r="AI170">
            <v>-7.2499999999999995E-2</v>
          </cell>
          <cell r="AJ170">
            <v>5.0000000000000001E-3</v>
          </cell>
          <cell r="AK170">
            <v>-0.13250000000000001</v>
          </cell>
          <cell r="AL170">
            <v>0.01</v>
          </cell>
        </row>
        <row r="171">
          <cell r="C171">
            <v>41640</v>
          </cell>
          <cell r="D171">
            <v>6.2277367017060214E-2</v>
          </cell>
          <cell r="E171">
            <v>5.4249999999999998</v>
          </cell>
          <cell r="F171">
            <v>0.17</v>
          </cell>
          <cell r="G171">
            <v>1</v>
          </cell>
          <cell r="H171">
            <v>1.1000000000000001</v>
          </cell>
          <cell r="I171">
            <v>-0.13500000000000001</v>
          </cell>
          <cell r="J171">
            <v>-3.7499999999999999E-2</v>
          </cell>
          <cell r="K171">
            <v>-6.9999990000000015E-3</v>
          </cell>
          <cell r="L171">
            <v>0.01</v>
          </cell>
          <cell r="M171">
            <v>-5.7500000000000002E-2</v>
          </cell>
          <cell r="N171">
            <v>-0.151</v>
          </cell>
          <cell r="O171">
            <v>0.27</v>
          </cell>
          <cell r="P171">
            <v>0.27</v>
          </cell>
          <cell r="Q171">
            <v>-0.155</v>
          </cell>
          <cell r="R171">
            <v>-3.7499999999999999E-2</v>
          </cell>
          <cell r="S171">
            <v>-7.0000000000000007E-2</v>
          </cell>
          <cell r="T171">
            <v>5.7500000000000002E-2</v>
          </cell>
          <cell r="U171">
            <v>-0.105</v>
          </cell>
          <cell r="V171">
            <v>-0.13500000000000001</v>
          </cell>
          <cell r="W171">
            <v>-0.13450000000000001</v>
          </cell>
          <cell r="X171">
            <v>-8.0000000000000002E-3</v>
          </cell>
          <cell r="Y171">
            <v>-7.4999999999999997E-2</v>
          </cell>
          <cell r="Z171">
            <v>-0.13</v>
          </cell>
          <cell r="AA171">
            <v>-0.12400000000000001</v>
          </cell>
          <cell r="AB171">
            <v>-0.13450000000000001</v>
          </cell>
          <cell r="AC171">
            <v>-4.5499999999999999E-2</v>
          </cell>
          <cell r="AD171">
            <v>-6.8000000000000005E-2</v>
          </cell>
          <cell r="AE171">
            <v>2.35E-2</v>
          </cell>
          <cell r="AF171">
            <v>7.400000000000001E-2</v>
          </cell>
          <cell r="AG171">
            <v>-3.7499999999999999E-2</v>
          </cell>
          <cell r="AH171">
            <v>2.5000000000000001E-3</v>
          </cell>
          <cell r="AI171">
            <v>-7.2499999999999995E-2</v>
          </cell>
          <cell r="AJ171">
            <v>2.5000000000000001E-3</v>
          </cell>
          <cell r="AK171">
            <v>-0.13500000000000001</v>
          </cell>
          <cell r="AL171">
            <v>0.01</v>
          </cell>
        </row>
        <row r="172">
          <cell r="C172">
            <v>41671</v>
          </cell>
          <cell r="D172">
            <v>6.2306686327839013E-2</v>
          </cell>
          <cell r="E172">
            <v>5.3049999999999997</v>
          </cell>
          <cell r="F172">
            <v>0.17</v>
          </cell>
          <cell r="G172">
            <v>1</v>
          </cell>
          <cell r="H172">
            <v>1.1000000000000001</v>
          </cell>
          <cell r="I172">
            <v>-0.1275</v>
          </cell>
          <cell r="J172">
            <v>-3.7499999999999999E-2</v>
          </cell>
          <cell r="K172">
            <v>-6.9999990000000015E-3</v>
          </cell>
          <cell r="L172">
            <v>0.01</v>
          </cell>
          <cell r="M172">
            <v>-0.04</v>
          </cell>
          <cell r="N172">
            <v>-0.17100000000000001</v>
          </cell>
          <cell r="O172">
            <v>0.26</v>
          </cell>
          <cell r="P172">
            <v>0.26</v>
          </cell>
          <cell r="Q172">
            <v>-0.14749999999999999</v>
          </cell>
          <cell r="R172">
            <v>-3.7499999999999999E-2</v>
          </cell>
          <cell r="S172">
            <v>-7.0000000000000007E-2</v>
          </cell>
          <cell r="T172">
            <v>6.25E-2</v>
          </cell>
          <cell r="U172">
            <v>-9.7500000000000003E-2</v>
          </cell>
          <cell r="V172">
            <v>-0.1275</v>
          </cell>
          <cell r="W172">
            <v>-0.11950000000000001</v>
          </cell>
          <cell r="X172">
            <v>-8.0000000000000002E-3</v>
          </cell>
          <cell r="Y172">
            <v>-7.4999999999999997E-2</v>
          </cell>
          <cell r="Z172">
            <v>-0.1125</v>
          </cell>
          <cell r="AA172">
            <v>-0.247</v>
          </cell>
          <cell r="AB172">
            <v>-0.11950000000000001</v>
          </cell>
          <cell r="AC172">
            <v>-4.5499999999999999E-2</v>
          </cell>
          <cell r="AD172">
            <v>-6.8000000000000005E-2</v>
          </cell>
          <cell r="AE172">
            <v>2.35E-2</v>
          </cell>
          <cell r="AF172">
            <v>7.400000000000001E-2</v>
          </cell>
          <cell r="AG172">
            <v>-3.7499999999999999E-2</v>
          </cell>
          <cell r="AH172">
            <v>2.5000000000000001E-3</v>
          </cell>
          <cell r="AI172">
            <v>-7.2499999999999995E-2</v>
          </cell>
          <cell r="AJ172">
            <v>5.0000000000000001E-3</v>
          </cell>
          <cell r="AK172">
            <v>-0.1275</v>
          </cell>
          <cell r="AL172">
            <v>0.01</v>
          </cell>
        </row>
        <row r="173">
          <cell r="C173">
            <v>41699</v>
          </cell>
          <cell r="D173">
            <v>6.2333168286206928E-2</v>
          </cell>
          <cell r="E173">
            <v>5.2249999999999996</v>
          </cell>
          <cell r="F173">
            <v>0.17</v>
          </cell>
          <cell r="G173">
            <v>0.75</v>
          </cell>
          <cell r="H173">
            <v>0.85</v>
          </cell>
          <cell r="I173">
            <v>-0.125</v>
          </cell>
          <cell r="J173">
            <v>-3.7499999999999999E-2</v>
          </cell>
          <cell r="K173">
            <v>-6.9999990000000015E-3</v>
          </cell>
          <cell r="L173">
            <v>0.01</v>
          </cell>
          <cell r="M173">
            <v>-2.75E-2</v>
          </cell>
          <cell r="N173">
            <v>-0.151</v>
          </cell>
          <cell r="O173">
            <v>0.255</v>
          </cell>
          <cell r="P173">
            <v>0.255</v>
          </cell>
          <cell r="Q173">
            <v>-0.14499999999999999</v>
          </cell>
          <cell r="R173">
            <v>-3.7499999999999999E-2</v>
          </cell>
          <cell r="S173">
            <v>-7.0000000000000007E-2</v>
          </cell>
          <cell r="T173">
            <v>0.06</v>
          </cell>
          <cell r="U173">
            <v>-9.5000000000000001E-2</v>
          </cell>
          <cell r="V173">
            <v>-0.125</v>
          </cell>
          <cell r="W173">
            <v>-0.10950000000000001</v>
          </cell>
          <cell r="X173">
            <v>-8.0000000000000002E-3</v>
          </cell>
          <cell r="Y173">
            <v>-7.4999999999999997E-2</v>
          </cell>
          <cell r="Z173">
            <v>-0.10249999999999999</v>
          </cell>
          <cell r="AA173">
            <v>-0.24400000000000002</v>
          </cell>
          <cell r="AB173">
            <v>-0.10950000000000001</v>
          </cell>
          <cell r="AC173">
            <v>-4.5499999999999999E-2</v>
          </cell>
          <cell r="AD173">
            <v>-6.8000000000000005E-2</v>
          </cell>
          <cell r="AE173">
            <v>2.35E-2</v>
          </cell>
          <cell r="AF173">
            <v>7.400000000000001E-2</v>
          </cell>
          <cell r="AG173">
            <v>-3.7499999999999999E-2</v>
          </cell>
          <cell r="AH173">
            <v>2.5000000000000001E-3</v>
          </cell>
          <cell r="AI173">
            <v>-7.2499999999999995E-2</v>
          </cell>
          <cell r="AJ173">
            <v>2.5000000000000001E-3</v>
          </cell>
          <cell r="AK173">
            <v>-0.125</v>
          </cell>
          <cell r="AL173">
            <v>0.01</v>
          </cell>
        </row>
        <row r="174">
          <cell r="C174">
            <v>41730</v>
          </cell>
          <cell r="D174">
            <v>6.2362487597528403E-2</v>
          </cell>
          <cell r="E174">
            <v>5.1349999999999998</v>
          </cell>
          <cell r="F174">
            <v>0.17</v>
          </cell>
          <cell r="G174">
            <v>0.4</v>
          </cell>
          <cell r="H174">
            <v>0.55000000000000004</v>
          </cell>
          <cell r="I174">
            <v>-0.13</v>
          </cell>
          <cell r="J174">
            <v>-3.5000000000000003E-2</v>
          </cell>
          <cell r="K174">
            <v>-4.4999990000000011E-3</v>
          </cell>
          <cell r="L174">
            <v>0.01</v>
          </cell>
          <cell r="M174">
            <v>1.4999999999999999E-2</v>
          </cell>
          <cell r="N174">
            <v>-0.126</v>
          </cell>
          <cell r="O174">
            <v>0.19</v>
          </cell>
          <cell r="P174">
            <v>0.19</v>
          </cell>
          <cell r="Q174">
            <v>-0.15</v>
          </cell>
          <cell r="R174">
            <v>-0.03</v>
          </cell>
          <cell r="S174">
            <v>-7.0000000000000007E-2</v>
          </cell>
          <cell r="T174">
            <v>-7.0000000000000007E-2</v>
          </cell>
          <cell r="U174">
            <v>-0.1</v>
          </cell>
          <cell r="V174">
            <v>-0.13</v>
          </cell>
          <cell r="W174">
            <v>-0.11</v>
          </cell>
          <cell r="X174">
            <v>-3.0000000000000001E-3</v>
          </cell>
          <cell r="Y174">
            <v>-8.2500000000000004E-2</v>
          </cell>
          <cell r="Z174">
            <v>-0.1275</v>
          </cell>
          <cell r="AA174">
            <v>-0.12400000000000001</v>
          </cell>
          <cell r="AB174">
            <v>-0.11</v>
          </cell>
          <cell r="AC174">
            <v>-4.5499999999999999E-2</v>
          </cell>
          <cell r="AD174">
            <v>-6.8000000000000005E-2</v>
          </cell>
          <cell r="AE174">
            <v>1.5500000000000002E-2</v>
          </cell>
          <cell r="AF174">
            <v>4.2999999999999997E-2</v>
          </cell>
          <cell r="AG174">
            <v>-3.5000000000000003E-2</v>
          </cell>
          <cell r="AH174">
            <v>2.5000000000000001E-3</v>
          </cell>
          <cell r="AI174">
            <v>-5.5500000000000001E-2</v>
          </cell>
          <cell r="AJ174">
            <v>0.01</v>
          </cell>
          <cell r="AK174">
            <v>-0.13</v>
          </cell>
          <cell r="AL174">
            <v>0</v>
          </cell>
        </row>
        <row r="175">
          <cell r="C175">
            <v>41760</v>
          </cell>
          <cell r="D175">
            <v>6.2390861124885309E-2</v>
          </cell>
          <cell r="E175">
            <v>5.1150000000000002</v>
          </cell>
          <cell r="F175">
            <v>0.17</v>
          </cell>
          <cell r="G175">
            <v>0.45</v>
          </cell>
          <cell r="H175">
            <v>0.5</v>
          </cell>
          <cell r="I175">
            <v>-0.13</v>
          </cell>
          <cell r="J175">
            <v>-3.5000000000000003E-2</v>
          </cell>
          <cell r="K175">
            <v>-4.4999990000000011E-3</v>
          </cell>
          <cell r="L175">
            <v>0.01</v>
          </cell>
          <cell r="M175">
            <v>1.4999999999999999E-2</v>
          </cell>
          <cell r="N175">
            <v>-0.156</v>
          </cell>
          <cell r="O175">
            <v>0.18</v>
          </cell>
          <cell r="P175">
            <v>0.18</v>
          </cell>
          <cell r="Q175">
            <v>-0.15</v>
          </cell>
          <cell r="R175">
            <v>-0.03</v>
          </cell>
          <cell r="S175">
            <v>-7.0000000000000007E-2</v>
          </cell>
          <cell r="T175">
            <v>-7.0000000000000007E-2</v>
          </cell>
          <cell r="U175">
            <v>-0.1</v>
          </cell>
          <cell r="V175">
            <v>-0.13</v>
          </cell>
          <cell r="W175">
            <v>-9.7500000000000003E-2</v>
          </cell>
          <cell r="X175">
            <v>-3.0000000000000001E-3</v>
          </cell>
          <cell r="Y175">
            <v>-8.2500000000000004E-2</v>
          </cell>
          <cell r="Z175">
            <v>-8.5000000000000006E-2</v>
          </cell>
          <cell r="AA175">
            <v>-0.114</v>
          </cell>
          <cell r="AB175">
            <v>-9.5000000000000001E-2</v>
          </cell>
          <cell r="AC175">
            <v>-4.5499999999999999E-2</v>
          </cell>
          <cell r="AD175">
            <v>-6.8000000000000005E-2</v>
          </cell>
          <cell r="AE175">
            <v>1.5500000000000002E-2</v>
          </cell>
          <cell r="AF175">
            <v>4.2999999999999997E-2</v>
          </cell>
          <cell r="AG175">
            <v>-3.5000000000000003E-2</v>
          </cell>
          <cell r="AH175">
            <v>2.5000000000000001E-3</v>
          </cell>
          <cell r="AI175">
            <v>-5.5500000000000001E-2</v>
          </cell>
          <cell r="AJ175">
            <v>7.4999999999999997E-3</v>
          </cell>
          <cell r="AK175">
            <v>-0.13</v>
          </cell>
          <cell r="AL175">
            <v>0</v>
          </cell>
        </row>
        <row r="176">
          <cell r="C176">
            <v>41791</v>
          </cell>
          <cell r="D176">
            <v>6.2420180436768107E-2</v>
          </cell>
          <cell r="E176">
            <v>5.1429999999999998</v>
          </cell>
          <cell r="F176">
            <v>0.17</v>
          </cell>
          <cell r="G176">
            <v>0.45</v>
          </cell>
          <cell r="H176">
            <v>0.6</v>
          </cell>
          <cell r="I176">
            <v>-0.13</v>
          </cell>
          <cell r="J176">
            <v>-3.5000000000000003E-2</v>
          </cell>
          <cell r="K176">
            <v>-4.4999990000000011E-3</v>
          </cell>
          <cell r="L176">
            <v>0.01</v>
          </cell>
          <cell r="M176">
            <v>0.02</v>
          </cell>
          <cell r="N176">
            <v>-0.15200000000000002</v>
          </cell>
          <cell r="O176">
            <v>0.17</v>
          </cell>
          <cell r="P176">
            <v>0.17</v>
          </cell>
          <cell r="Q176">
            <v>-0.15</v>
          </cell>
          <cell r="R176">
            <v>-0.03</v>
          </cell>
          <cell r="S176">
            <v>-7.0000000000000007E-2</v>
          </cell>
          <cell r="T176">
            <v>-7.0000000000000007E-2</v>
          </cell>
          <cell r="U176">
            <v>-0.1</v>
          </cell>
          <cell r="V176">
            <v>-0.13</v>
          </cell>
          <cell r="W176">
            <v>-9.2499999999999999E-2</v>
          </cell>
          <cell r="X176">
            <v>-3.0000000000000001E-3</v>
          </cell>
          <cell r="Y176">
            <v>-8.2500000000000004E-2</v>
          </cell>
          <cell r="Z176">
            <v>-0.08</v>
          </cell>
          <cell r="AA176">
            <v>-0.109</v>
          </cell>
          <cell r="AB176">
            <v>-0.09</v>
          </cell>
          <cell r="AC176">
            <v>-4.5499999999999999E-2</v>
          </cell>
          <cell r="AD176">
            <v>-6.8000000000000005E-2</v>
          </cell>
          <cell r="AE176">
            <v>1.5500000000000002E-2</v>
          </cell>
          <cell r="AF176">
            <v>4.2999999999999997E-2</v>
          </cell>
          <cell r="AG176">
            <v>-3.5000000000000003E-2</v>
          </cell>
          <cell r="AH176">
            <v>2.5000000000000001E-3</v>
          </cell>
          <cell r="AI176">
            <v>-5.5500000000000001E-2</v>
          </cell>
          <cell r="AJ176">
            <v>5.0000000000000001E-3</v>
          </cell>
          <cell r="AK176">
            <v>-0.13</v>
          </cell>
          <cell r="AL176">
            <v>0</v>
          </cell>
        </row>
        <row r="177">
          <cell r="C177">
            <v>41821</v>
          </cell>
          <cell r="D177">
            <v>6.2448553964668217E-2</v>
          </cell>
          <cell r="E177">
            <v>5.17</v>
          </cell>
          <cell r="F177">
            <v>0.17</v>
          </cell>
          <cell r="G177">
            <v>0.5</v>
          </cell>
          <cell r="H177">
            <v>0.6</v>
          </cell>
          <cell r="I177">
            <v>-0.13</v>
          </cell>
          <cell r="J177">
            <v>-3.5000000000000003E-2</v>
          </cell>
          <cell r="K177">
            <v>-4.4999990000000011E-3</v>
          </cell>
          <cell r="L177">
            <v>0.01</v>
          </cell>
          <cell r="M177">
            <v>2.2499999999999999E-2</v>
          </cell>
          <cell r="N177">
            <v>-0.105</v>
          </cell>
          <cell r="O177">
            <v>0.17</v>
          </cell>
          <cell r="P177">
            <v>0.17</v>
          </cell>
          <cell r="Q177">
            <v>-0.15</v>
          </cell>
          <cell r="R177">
            <v>-0.03</v>
          </cell>
          <cell r="S177">
            <v>-7.0000000000000007E-2</v>
          </cell>
          <cell r="T177">
            <v>-7.0000000000000007E-2</v>
          </cell>
          <cell r="U177">
            <v>-0.1</v>
          </cell>
          <cell r="V177">
            <v>-0.13</v>
          </cell>
          <cell r="W177">
            <v>-8.2500000000000004E-2</v>
          </cell>
          <cell r="X177">
            <v>-3.0000000000000001E-3</v>
          </cell>
          <cell r="Y177">
            <v>-8.2500000000000004E-2</v>
          </cell>
          <cell r="Z177">
            <v>-7.0000000000000007E-2</v>
          </cell>
          <cell r="AA177">
            <v>-9.9000000000000005E-2</v>
          </cell>
          <cell r="AB177">
            <v>-0.08</v>
          </cell>
          <cell r="AC177">
            <v>-4.5499999999999999E-2</v>
          </cell>
          <cell r="AD177">
            <v>-6.8000000000000005E-2</v>
          </cell>
          <cell r="AE177">
            <v>1.5500000000000002E-2</v>
          </cell>
          <cell r="AF177">
            <v>4.2999999999999997E-2</v>
          </cell>
          <cell r="AG177">
            <v>-3.5000000000000003E-2</v>
          </cell>
          <cell r="AH177">
            <v>2.5000000000000001E-3</v>
          </cell>
          <cell r="AI177">
            <v>-5.5500000000000001E-2</v>
          </cell>
          <cell r="AJ177">
            <v>2.5000000000000001E-3</v>
          </cell>
          <cell r="AK177">
            <v>-0.13</v>
          </cell>
          <cell r="AL177">
            <v>0</v>
          </cell>
        </row>
        <row r="178">
          <cell r="C178">
            <v>41852</v>
          </cell>
          <cell r="D178">
            <v>6.2477873277112711E-2</v>
          </cell>
          <cell r="E178">
            <v>5.1929999999999996</v>
          </cell>
          <cell r="F178">
            <v>0.17</v>
          </cell>
          <cell r="G178">
            <v>0.55000000000000004</v>
          </cell>
          <cell r="H178">
            <v>0.7</v>
          </cell>
          <cell r="I178">
            <v>-0.13</v>
          </cell>
          <cell r="J178">
            <v>-3.5000000000000003E-2</v>
          </cell>
          <cell r="K178">
            <v>-4.4999990000000011E-3</v>
          </cell>
          <cell r="L178">
            <v>0.01</v>
          </cell>
          <cell r="M178">
            <v>2.5000000000000001E-2</v>
          </cell>
          <cell r="N178">
            <v>-9.6000000000000002E-2</v>
          </cell>
          <cell r="O178">
            <v>0.17</v>
          </cell>
          <cell r="P178">
            <v>0.17</v>
          </cell>
          <cell r="Q178">
            <v>-0.15</v>
          </cell>
          <cell r="R178">
            <v>-0.03</v>
          </cell>
          <cell r="S178">
            <v>-7.0000000000000007E-2</v>
          </cell>
          <cell r="T178">
            <v>-7.0000000000000007E-2</v>
          </cell>
          <cell r="U178">
            <v>-0.1</v>
          </cell>
          <cell r="V178">
            <v>-0.13</v>
          </cell>
          <cell r="W178">
            <v>-7.7499999999999999E-2</v>
          </cell>
          <cell r="X178">
            <v>-3.0000000000000001E-3</v>
          </cell>
          <cell r="Y178">
            <v>-8.2500000000000004E-2</v>
          </cell>
          <cell r="Z178">
            <v>-6.7500000000000004E-2</v>
          </cell>
          <cell r="AA178">
            <v>-9.4E-2</v>
          </cell>
          <cell r="AB178">
            <v>-7.4999999999999997E-2</v>
          </cell>
          <cell r="AC178">
            <v>-4.5499999999999999E-2</v>
          </cell>
          <cell r="AD178">
            <v>-6.8000000000000005E-2</v>
          </cell>
          <cell r="AE178">
            <v>1.5500000000000002E-2</v>
          </cell>
          <cell r="AF178">
            <v>4.2999999999999997E-2</v>
          </cell>
          <cell r="AG178">
            <v>-3.5000000000000003E-2</v>
          </cell>
          <cell r="AH178">
            <v>2.5000000000000001E-3</v>
          </cell>
          <cell r="AI178">
            <v>-5.5500000000000001E-2</v>
          </cell>
          <cell r="AJ178">
            <v>2.5000000000000001E-3</v>
          </cell>
          <cell r="AK178">
            <v>-0.13</v>
          </cell>
          <cell r="AL178">
            <v>0</v>
          </cell>
        </row>
        <row r="179">
          <cell r="C179">
            <v>41883</v>
          </cell>
          <cell r="D179">
            <v>6.25071925898424E-2</v>
          </cell>
          <cell r="E179">
            <v>5.1829999999999998</v>
          </cell>
          <cell r="F179">
            <v>0.17</v>
          </cell>
          <cell r="G179">
            <v>0.55000000000000004</v>
          </cell>
          <cell r="H179">
            <v>0.65</v>
          </cell>
          <cell r="I179">
            <v>-0.13</v>
          </cell>
          <cell r="J179">
            <v>-3.5000000000000003E-2</v>
          </cell>
          <cell r="K179">
            <v>-4.4999990000000011E-3</v>
          </cell>
          <cell r="L179">
            <v>0.01</v>
          </cell>
          <cell r="M179">
            <v>1.7500000000000002E-2</v>
          </cell>
          <cell r="N179">
            <v>-0.12400000000000001</v>
          </cell>
          <cell r="O179">
            <v>0.19</v>
          </cell>
          <cell r="P179">
            <v>0.19</v>
          </cell>
          <cell r="Q179">
            <v>-0.15</v>
          </cell>
          <cell r="R179">
            <v>-0.03</v>
          </cell>
          <cell r="S179">
            <v>-7.0000000000000007E-2</v>
          </cell>
          <cell r="T179">
            <v>-7.0000000000000007E-2</v>
          </cell>
          <cell r="U179">
            <v>-0.1</v>
          </cell>
          <cell r="V179">
            <v>-0.13</v>
          </cell>
          <cell r="W179">
            <v>-8.7499999999999994E-2</v>
          </cell>
          <cell r="X179">
            <v>-3.0000000000000001E-3</v>
          </cell>
          <cell r="Y179">
            <v>-8.2500000000000004E-2</v>
          </cell>
          <cell r="Z179">
            <v>-7.4999999999999997E-2</v>
          </cell>
          <cell r="AA179">
            <v>-0.10400000000000001</v>
          </cell>
          <cell r="AB179">
            <v>-8.5000000000000006E-2</v>
          </cell>
          <cell r="AC179">
            <v>-4.5499999999999999E-2</v>
          </cell>
          <cell r="AD179">
            <v>-6.8000000000000005E-2</v>
          </cell>
          <cell r="AE179">
            <v>1.5500000000000002E-2</v>
          </cell>
          <cell r="AF179">
            <v>4.2999999999999997E-2</v>
          </cell>
          <cell r="AG179">
            <v>-3.5000000000000003E-2</v>
          </cell>
          <cell r="AH179">
            <v>2.5000000000000001E-3</v>
          </cell>
          <cell r="AI179">
            <v>-5.5500000000000001E-2</v>
          </cell>
          <cell r="AJ179">
            <v>-2.5000000000000001E-3</v>
          </cell>
          <cell r="AK179">
            <v>-0.13</v>
          </cell>
          <cell r="AL179">
            <v>0</v>
          </cell>
        </row>
        <row r="180">
          <cell r="C180">
            <v>41913</v>
          </cell>
          <cell r="D180">
            <v>6.25355661185623E-2</v>
          </cell>
          <cell r="E180">
            <v>5.1929999999999996</v>
          </cell>
          <cell r="F180">
            <v>0.17</v>
          </cell>
          <cell r="G180">
            <v>0.6</v>
          </cell>
          <cell r="H180">
            <v>0.7</v>
          </cell>
          <cell r="I180">
            <v>-0.13</v>
          </cell>
          <cell r="J180">
            <v>-3.5000000000000003E-2</v>
          </cell>
          <cell r="K180">
            <v>-4.4999990000000011E-3</v>
          </cell>
          <cell r="L180">
            <v>0.01</v>
          </cell>
          <cell r="M180">
            <v>7.4999999999999997E-3</v>
          </cell>
          <cell r="N180">
            <v>-0.14650000000000002</v>
          </cell>
          <cell r="O180">
            <v>0.2</v>
          </cell>
          <cell r="P180">
            <v>0.2</v>
          </cell>
          <cell r="Q180">
            <v>-0.15</v>
          </cell>
          <cell r="R180">
            <v>-0.03</v>
          </cell>
          <cell r="S180">
            <v>-7.0000000000000007E-2</v>
          </cell>
          <cell r="T180">
            <v>-7.0000000000000007E-2</v>
          </cell>
          <cell r="U180">
            <v>-0.1</v>
          </cell>
          <cell r="V180">
            <v>-0.13</v>
          </cell>
          <cell r="W180">
            <v>-0.1</v>
          </cell>
          <cell r="X180">
            <v>-3.0000000000000001E-3</v>
          </cell>
          <cell r="Y180">
            <v>-8.2500000000000004E-2</v>
          </cell>
          <cell r="Z180">
            <v>-9.5000000000000001E-2</v>
          </cell>
          <cell r="AA180">
            <v>-0.11650000000000001</v>
          </cell>
          <cell r="AB180">
            <v>-9.7500000000000003E-2</v>
          </cell>
          <cell r="AC180">
            <v>-4.5499999999999999E-2</v>
          </cell>
          <cell r="AD180">
            <v>-6.8000000000000005E-2</v>
          </cell>
          <cell r="AE180">
            <v>1.5500000000000002E-2</v>
          </cell>
          <cell r="AF180">
            <v>4.2999999999999997E-2</v>
          </cell>
          <cell r="AG180">
            <v>-3.5000000000000003E-2</v>
          </cell>
          <cell r="AH180">
            <v>2.5000000000000001E-3</v>
          </cell>
          <cell r="AI180">
            <v>-5.5500000000000001E-2</v>
          </cell>
          <cell r="AJ180">
            <v>2.5000000000000001E-3</v>
          </cell>
          <cell r="AK180">
            <v>-0.13</v>
          </cell>
          <cell r="AL180">
            <v>0</v>
          </cell>
        </row>
        <row r="181">
          <cell r="C181">
            <v>41944</v>
          </cell>
          <cell r="D181">
            <v>6.2564885431852818E-2</v>
          </cell>
          <cell r="E181">
            <v>5.33</v>
          </cell>
          <cell r="F181">
            <v>0.17</v>
          </cell>
          <cell r="G181">
            <v>0.8</v>
          </cell>
          <cell r="H181">
            <v>0.9</v>
          </cell>
          <cell r="I181">
            <v>-0.13</v>
          </cell>
          <cell r="J181">
            <v>-3.4500000000000003E-2</v>
          </cell>
          <cell r="K181">
            <v>-1.2500000000000001E-2</v>
          </cell>
          <cell r="L181">
            <v>0.01</v>
          </cell>
          <cell r="M181">
            <v>-3.2500000000000001E-2</v>
          </cell>
          <cell r="N181">
            <v>-0.129</v>
          </cell>
          <cell r="O181">
            <v>0</v>
          </cell>
          <cell r="P181">
            <v>0</v>
          </cell>
          <cell r="Q181">
            <v>-0.15</v>
          </cell>
          <cell r="R181">
            <v>-0.03</v>
          </cell>
          <cell r="S181">
            <v>-7.0000000000000007E-2</v>
          </cell>
          <cell r="T181">
            <v>2.5000000000000001E-2</v>
          </cell>
          <cell r="U181">
            <v>-0.1</v>
          </cell>
          <cell r="V181">
            <v>-0.13</v>
          </cell>
          <cell r="W181">
            <v>-0.105</v>
          </cell>
          <cell r="X181">
            <v>-4.0000000000000001E-3</v>
          </cell>
          <cell r="Y181">
            <v>-7.4999999999999997E-2</v>
          </cell>
          <cell r="Z181">
            <v>-9.7500000000000003E-2</v>
          </cell>
          <cell r="AA181">
            <v>-0.11900000000000001</v>
          </cell>
          <cell r="AB181">
            <v>-0.105</v>
          </cell>
          <cell r="AC181">
            <v>-4.5499999999999999E-2</v>
          </cell>
          <cell r="AD181">
            <v>-6.8000000000000005E-2</v>
          </cell>
          <cell r="AE181">
            <v>2.35E-2</v>
          </cell>
          <cell r="AF181">
            <v>7.6000000000000012E-2</v>
          </cell>
          <cell r="AG181">
            <v>-3.4500000000000003E-2</v>
          </cell>
          <cell r="AH181">
            <v>2.5000000000000001E-3</v>
          </cell>
          <cell r="AI181">
            <v>-7.0000000000000007E-2</v>
          </cell>
          <cell r="AJ181">
            <v>-5.0000000000000001E-3</v>
          </cell>
          <cell r="AK181">
            <v>-0.13</v>
          </cell>
          <cell r="AL181">
            <v>0.01</v>
          </cell>
        </row>
        <row r="182">
          <cell r="C182">
            <v>41974</v>
          </cell>
          <cell r="D182">
            <v>6.2593258961115811E-2</v>
          </cell>
          <cell r="E182">
            <v>5.4649999999999999</v>
          </cell>
          <cell r="F182">
            <v>0.17</v>
          </cell>
          <cell r="G182">
            <v>1</v>
          </cell>
          <cell r="H182">
            <v>1.1000000000000001</v>
          </cell>
          <cell r="I182">
            <v>-0.13250000000000001</v>
          </cell>
          <cell r="J182">
            <v>-3.4500000000000003E-2</v>
          </cell>
          <cell r="K182">
            <v>-1.2500000000000001E-2</v>
          </cell>
          <cell r="L182">
            <v>0.01</v>
          </cell>
          <cell r="M182">
            <v>-5.5E-2</v>
          </cell>
          <cell r="N182">
            <v>-0.13</v>
          </cell>
          <cell r="O182">
            <v>0</v>
          </cell>
          <cell r="P182">
            <v>0</v>
          </cell>
          <cell r="Q182">
            <v>-0.1525</v>
          </cell>
          <cell r="R182">
            <v>-0.03</v>
          </cell>
          <cell r="S182">
            <v>-7.0000000000000007E-2</v>
          </cell>
          <cell r="T182">
            <v>4.4999999999999998E-2</v>
          </cell>
          <cell r="U182">
            <v>-0.10249999999999999</v>
          </cell>
          <cell r="V182">
            <v>-0.13250000000000001</v>
          </cell>
          <cell r="W182">
            <v>-0.1275</v>
          </cell>
          <cell r="X182">
            <v>-4.0000000000000001E-3</v>
          </cell>
          <cell r="Y182">
            <v>-7.4999999999999997E-2</v>
          </cell>
          <cell r="Z182">
            <v>-0.12</v>
          </cell>
          <cell r="AA182">
            <v>-0.14400000000000002</v>
          </cell>
          <cell r="AB182">
            <v>-0.1275</v>
          </cell>
          <cell r="AC182">
            <v>-4.5499999999999999E-2</v>
          </cell>
          <cell r="AD182">
            <v>-6.8000000000000005E-2</v>
          </cell>
          <cell r="AE182">
            <v>2.35E-2</v>
          </cell>
          <cell r="AF182">
            <v>7.6000000000000012E-2</v>
          </cell>
          <cell r="AG182">
            <v>-3.4500000000000003E-2</v>
          </cell>
          <cell r="AH182">
            <v>2.5000000000000001E-3</v>
          </cell>
          <cell r="AI182">
            <v>-7.0000000000000007E-2</v>
          </cell>
          <cell r="AJ182">
            <v>5.0000000000000001E-3</v>
          </cell>
          <cell r="AK182">
            <v>-0.13250000000000001</v>
          </cell>
          <cell r="AL182">
            <v>0.01</v>
          </cell>
        </row>
        <row r="183">
          <cell r="C183">
            <v>42005</v>
          </cell>
          <cell r="D183">
            <v>6.2622578274968116E-2</v>
          </cell>
          <cell r="E183">
            <v>5.5250000000000004</v>
          </cell>
          <cell r="F183">
            <v>0.17</v>
          </cell>
          <cell r="G183">
            <v>1</v>
          </cell>
          <cell r="H183">
            <v>1.1000000000000001</v>
          </cell>
          <cell r="I183">
            <v>-0.13500000000000001</v>
          </cell>
          <cell r="J183">
            <v>-3.2500000000000001E-2</v>
          </cell>
          <cell r="K183">
            <v>-4.9999990000000015E-3</v>
          </cell>
          <cell r="L183">
            <v>0.01</v>
          </cell>
          <cell r="M183">
            <v>-5.7500000000000002E-2</v>
          </cell>
          <cell r="N183">
            <v>-0.14899999999999999</v>
          </cell>
          <cell r="O183">
            <v>0</v>
          </cell>
          <cell r="P183">
            <v>0</v>
          </cell>
          <cell r="Q183">
            <v>-0.155</v>
          </cell>
          <cell r="R183">
            <v>-0.03</v>
          </cell>
          <cell r="S183">
            <v>-7.0000000000000007E-2</v>
          </cell>
          <cell r="T183">
            <v>5.7500000000000002E-2</v>
          </cell>
          <cell r="U183">
            <v>-0.105</v>
          </cell>
          <cell r="V183">
            <v>-0.13500000000000001</v>
          </cell>
          <cell r="W183">
            <v>-0.13250000000000001</v>
          </cell>
          <cell r="X183">
            <v>-6.0000000000000001E-3</v>
          </cell>
          <cell r="Y183">
            <v>-7.4999999999999997E-2</v>
          </cell>
          <cell r="Z183">
            <v>-0.128</v>
          </cell>
          <cell r="AA183">
            <v>-0.12200000000000001</v>
          </cell>
          <cell r="AB183">
            <v>-0.13250000000000001</v>
          </cell>
          <cell r="AC183">
            <v>-4.3500000000000004E-2</v>
          </cell>
          <cell r="AD183">
            <v>-6.6000000000000003E-2</v>
          </cell>
          <cell r="AE183">
            <v>2.35E-2</v>
          </cell>
          <cell r="AF183">
            <v>7.6000000000000012E-2</v>
          </cell>
          <cell r="AG183">
            <v>-3.2500000000000001E-2</v>
          </cell>
          <cell r="AH183">
            <v>2.5000000000000001E-3</v>
          </cell>
          <cell r="AI183">
            <v>-7.0000000000000007E-2</v>
          </cell>
          <cell r="AJ183">
            <v>2.5000000000000001E-3</v>
          </cell>
          <cell r="AK183">
            <v>-0.13500000000000001</v>
          </cell>
          <cell r="AL183">
            <v>0.01</v>
          </cell>
        </row>
        <row r="184">
          <cell r="C184">
            <v>42036</v>
          </cell>
          <cell r="D184">
            <v>6.2651897589105499E-2</v>
          </cell>
          <cell r="E184">
            <v>5.4050000000000002</v>
          </cell>
          <cell r="F184">
            <v>0.17</v>
          </cell>
          <cell r="G184">
            <v>1</v>
          </cell>
          <cell r="H184">
            <v>1.1000000000000001</v>
          </cell>
          <cell r="I184">
            <v>-0.1275</v>
          </cell>
          <cell r="J184">
            <v>-3.2500000000000001E-2</v>
          </cell>
          <cell r="K184">
            <v>-4.9999990000000015E-3</v>
          </cell>
          <cell r="L184">
            <v>0.01</v>
          </cell>
          <cell r="M184">
            <v>-0.04</v>
          </cell>
          <cell r="N184">
            <v>-0.16899999999999998</v>
          </cell>
          <cell r="O184">
            <v>0</v>
          </cell>
          <cell r="P184">
            <v>0</v>
          </cell>
          <cell r="Q184">
            <v>-0.14749999999999999</v>
          </cell>
          <cell r="R184">
            <v>-0.03</v>
          </cell>
          <cell r="S184">
            <v>-7.0000000000000007E-2</v>
          </cell>
          <cell r="T184">
            <v>6.25E-2</v>
          </cell>
          <cell r="U184">
            <v>-9.7500000000000003E-2</v>
          </cell>
          <cell r="V184">
            <v>-0.1275</v>
          </cell>
          <cell r="W184">
            <v>-0.11749999999999999</v>
          </cell>
          <cell r="X184">
            <v>-6.0000000000000001E-3</v>
          </cell>
          <cell r="Y184">
            <v>-7.4999999999999997E-2</v>
          </cell>
          <cell r="Z184">
            <v>-0.11050000000000001</v>
          </cell>
          <cell r="AA184">
            <v>-0.245</v>
          </cell>
          <cell r="AB184">
            <v>-0.11749999999999999</v>
          </cell>
          <cell r="AC184">
            <v>-4.3500000000000004E-2</v>
          </cell>
          <cell r="AD184">
            <v>-6.6000000000000003E-2</v>
          </cell>
          <cell r="AE184">
            <v>2.35E-2</v>
          </cell>
          <cell r="AF184">
            <v>7.6000000000000012E-2</v>
          </cell>
          <cell r="AG184">
            <v>-3.2500000000000001E-2</v>
          </cell>
          <cell r="AH184">
            <v>2.5000000000000001E-3</v>
          </cell>
          <cell r="AI184">
            <v>-7.0000000000000007E-2</v>
          </cell>
          <cell r="AJ184">
            <v>5.0000000000000001E-3</v>
          </cell>
          <cell r="AK184">
            <v>-0.1275</v>
          </cell>
          <cell r="AL184">
            <v>0.01</v>
          </cell>
        </row>
        <row r="185">
          <cell r="C185">
            <v>42064</v>
          </cell>
          <cell r="D185">
            <v>6.2678379550507021E-2</v>
          </cell>
          <cell r="E185">
            <v>5.3250000000000002</v>
          </cell>
          <cell r="F185">
            <v>0.17</v>
          </cell>
          <cell r="G185">
            <v>0.75</v>
          </cell>
          <cell r="H185">
            <v>0.85</v>
          </cell>
          <cell r="I185">
            <v>-0.125</v>
          </cell>
          <cell r="J185">
            <v>-3.2500000000000001E-2</v>
          </cell>
          <cell r="K185">
            <v>-4.9999990000000015E-3</v>
          </cell>
          <cell r="L185">
            <v>0.01</v>
          </cell>
          <cell r="M185">
            <v>-2.75E-2</v>
          </cell>
          <cell r="N185">
            <v>-0.14899999999999999</v>
          </cell>
          <cell r="O185">
            <v>0</v>
          </cell>
          <cell r="P185">
            <v>0</v>
          </cell>
          <cell r="Q185">
            <v>-0.14499999999999999</v>
          </cell>
          <cell r="R185">
            <v>-0.03</v>
          </cell>
          <cell r="S185">
            <v>-7.0000000000000007E-2</v>
          </cell>
          <cell r="T185">
            <v>0.06</v>
          </cell>
          <cell r="U185">
            <v>-9.5000000000000001E-2</v>
          </cell>
          <cell r="V185">
            <v>-0.125</v>
          </cell>
          <cell r="W185">
            <v>-0.1075</v>
          </cell>
          <cell r="X185">
            <v>-6.0000000000000001E-3</v>
          </cell>
          <cell r="Y185">
            <v>-7.4999999999999997E-2</v>
          </cell>
          <cell r="Z185">
            <v>-0.10050000000000001</v>
          </cell>
          <cell r="AA185">
            <v>-0.24199999999999999</v>
          </cell>
          <cell r="AB185">
            <v>-0.1075</v>
          </cell>
          <cell r="AC185">
            <v>-4.3500000000000004E-2</v>
          </cell>
          <cell r="AD185">
            <v>-6.6000000000000003E-2</v>
          </cell>
          <cell r="AE185">
            <v>2.35E-2</v>
          </cell>
          <cell r="AF185">
            <v>7.6000000000000012E-2</v>
          </cell>
          <cell r="AG185">
            <v>-3.2500000000000001E-2</v>
          </cell>
          <cell r="AH185">
            <v>2.5000000000000001E-3</v>
          </cell>
          <cell r="AI185">
            <v>-7.0000000000000007E-2</v>
          </cell>
          <cell r="AJ185">
            <v>2.5000000000000001E-3</v>
          </cell>
          <cell r="AK185">
            <v>-0.125</v>
          </cell>
          <cell r="AL185">
            <v>0.01</v>
          </cell>
        </row>
        <row r="186">
          <cell r="C186">
            <v>42095</v>
          </cell>
          <cell r="D186">
            <v>6.2707698865187594E-2</v>
          </cell>
          <cell r="E186">
            <v>5.2350000000000003</v>
          </cell>
          <cell r="F186">
            <v>0.17</v>
          </cell>
          <cell r="G186">
            <v>0.4</v>
          </cell>
          <cell r="H186">
            <v>0.55000000000000004</v>
          </cell>
          <cell r="I186">
            <v>-0.13</v>
          </cell>
          <cell r="J186">
            <v>-0.03</v>
          </cell>
          <cell r="K186">
            <v>-2.4999989999999997E-3</v>
          </cell>
          <cell r="L186">
            <v>0.01</v>
          </cell>
          <cell r="M186">
            <v>1.4999999999999999E-2</v>
          </cell>
          <cell r="N186">
            <v>-0.12400000000000001</v>
          </cell>
          <cell r="O186">
            <v>0</v>
          </cell>
          <cell r="P186">
            <v>0</v>
          </cell>
          <cell r="Q186">
            <v>-0.15</v>
          </cell>
          <cell r="R186">
            <v>-0.03</v>
          </cell>
          <cell r="S186">
            <v>-7.0000000000000007E-2</v>
          </cell>
          <cell r="T186">
            <v>-7.0000000000000007E-2</v>
          </cell>
          <cell r="U186">
            <v>-0.1</v>
          </cell>
          <cell r="V186">
            <v>-0.13</v>
          </cell>
          <cell r="W186">
            <v>-0.10800000000000001</v>
          </cell>
          <cell r="X186">
            <v>-1E-3</v>
          </cell>
          <cell r="Y186">
            <v>-8.2500000000000004E-2</v>
          </cell>
          <cell r="Z186">
            <v>-0.1255</v>
          </cell>
          <cell r="AA186">
            <v>-0.12200000000000001</v>
          </cell>
          <cell r="AB186">
            <v>-0.10800000000000001</v>
          </cell>
          <cell r="AC186">
            <v>-4.3500000000000004E-2</v>
          </cell>
          <cell r="AD186">
            <v>-6.6000000000000003E-2</v>
          </cell>
          <cell r="AE186">
            <v>1.5500000000000002E-2</v>
          </cell>
          <cell r="AF186">
            <v>4.2999999999999997E-2</v>
          </cell>
          <cell r="AG186">
            <v>-0.03</v>
          </cell>
          <cell r="AH186">
            <v>2.5000000000000001E-3</v>
          </cell>
          <cell r="AI186">
            <v>-5.2999999999999999E-2</v>
          </cell>
          <cell r="AJ186">
            <v>0.01</v>
          </cell>
          <cell r="AK186">
            <v>-0.13</v>
          </cell>
          <cell r="AL186">
            <v>0</v>
          </cell>
        </row>
        <row r="187">
          <cell r="C187">
            <v>42125</v>
          </cell>
          <cell r="D187">
            <v>6.2736072395794817E-2</v>
          </cell>
          <cell r="E187">
            <v>5.2149999999999999</v>
          </cell>
          <cell r="F187">
            <v>0.17</v>
          </cell>
          <cell r="G187">
            <v>0.45</v>
          </cell>
          <cell r="H187">
            <v>0.5</v>
          </cell>
          <cell r="I187">
            <v>-0.13</v>
          </cell>
          <cell r="J187">
            <v>-0.03</v>
          </cell>
          <cell r="K187">
            <v>-2.4999989999999997E-3</v>
          </cell>
          <cell r="L187">
            <v>0.01</v>
          </cell>
          <cell r="M187">
            <v>1.4999999999999999E-2</v>
          </cell>
          <cell r="N187">
            <v>-0.154</v>
          </cell>
          <cell r="O187">
            <v>0</v>
          </cell>
          <cell r="P187">
            <v>0</v>
          </cell>
          <cell r="Q187">
            <v>-0.15</v>
          </cell>
          <cell r="R187">
            <v>-0.03</v>
          </cell>
          <cell r="S187">
            <v>-7.0000000000000007E-2</v>
          </cell>
          <cell r="T187">
            <v>-7.0000000000000007E-2</v>
          </cell>
          <cell r="U187">
            <v>-0.1</v>
          </cell>
          <cell r="V187">
            <v>-0.13</v>
          </cell>
          <cell r="W187">
            <v>-9.5500000000000015E-2</v>
          </cell>
          <cell r="X187">
            <v>-1E-3</v>
          </cell>
          <cell r="Y187">
            <v>-8.2500000000000004E-2</v>
          </cell>
          <cell r="Z187">
            <v>-8.3000000000000004E-2</v>
          </cell>
          <cell r="AA187">
            <v>-0.11200000000000002</v>
          </cell>
          <cell r="AB187">
            <v>-9.3000000000000013E-2</v>
          </cell>
          <cell r="AC187">
            <v>-4.3500000000000004E-2</v>
          </cell>
          <cell r="AD187">
            <v>-6.6000000000000003E-2</v>
          </cell>
          <cell r="AE187">
            <v>1.5500000000000002E-2</v>
          </cell>
          <cell r="AF187">
            <v>4.2999999999999997E-2</v>
          </cell>
          <cell r="AG187">
            <v>-0.03</v>
          </cell>
          <cell r="AH187">
            <v>2.5000000000000001E-3</v>
          </cell>
          <cell r="AI187">
            <v>-5.2999999999999999E-2</v>
          </cell>
          <cell r="AJ187">
            <v>7.4999999999999997E-3</v>
          </cell>
          <cell r="AK187">
            <v>-0.13</v>
          </cell>
          <cell r="AL187">
            <v>0</v>
          </cell>
        </row>
        <row r="188">
          <cell r="C188">
            <v>42156</v>
          </cell>
          <cell r="D188">
            <v>6.276539171103622E-2</v>
          </cell>
          <cell r="E188">
            <v>5.2429999999999994</v>
          </cell>
          <cell r="F188">
            <v>0.17</v>
          </cell>
          <cell r="G188">
            <v>0.45</v>
          </cell>
          <cell r="H188">
            <v>0.6</v>
          </cell>
          <cell r="I188">
            <v>-0.13</v>
          </cell>
          <cell r="J188">
            <v>-0.03</v>
          </cell>
          <cell r="K188">
            <v>-2.4999989999999997E-3</v>
          </cell>
          <cell r="L188">
            <v>0.01</v>
          </cell>
          <cell r="M188">
            <v>0.02</v>
          </cell>
          <cell r="N188">
            <v>-0.15</v>
          </cell>
          <cell r="O188">
            <v>0</v>
          </cell>
          <cell r="P188">
            <v>0</v>
          </cell>
          <cell r="Q188">
            <v>-0.15</v>
          </cell>
          <cell r="R188">
            <v>-0.03</v>
          </cell>
          <cell r="S188">
            <v>-7.0000000000000007E-2</v>
          </cell>
          <cell r="T188">
            <v>-7.0000000000000007E-2</v>
          </cell>
          <cell r="U188">
            <v>-0.1</v>
          </cell>
          <cell r="V188">
            <v>-0.13</v>
          </cell>
          <cell r="W188">
            <v>-9.0500000000000011E-2</v>
          </cell>
          <cell r="X188">
            <v>-1E-3</v>
          </cell>
          <cell r="Y188">
            <v>-8.2500000000000004E-2</v>
          </cell>
          <cell r="Z188">
            <v>-7.8E-2</v>
          </cell>
          <cell r="AA188">
            <v>-0.10700000000000001</v>
          </cell>
          <cell r="AB188">
            <v>-8.8000000000000009E-2</v>
          </cell>
          <cell r="AC188">
            <v>-4.3500000000000004E-2</v>
          </cell>
          <cell r="AD188">
            <v>-6.6000000000000003E-2</v>
          </cell>
          <cell r="AE188">
            <v>1.5500000000000002E-2</v>
          </cell>
          <cell r="AF188">
            <v>4.2999999999999997E-2</v>
          </cell>
          <cell r="AG188">
            <v>-0.03</v>
          </cell>
          <cell r="AH188">
            <v>2.5000000000000001E-3</v>
          </cell>
          <cell r="AI188">
            <v>-5.2999999999999999E-2</v>
          </cell>
          <cell r="AJ188">
            <v>5.0000000000000001E-3</v>
          </cell>
          <cell r="AK188">
            <v>-0.13</v>
          </cell>
          <cell r="AL188">
            <v>0</v>
          </cell>
        </row>
        <row r="189">
          <cell r="C189">
            <v>42186</v>
          </cell>
          <cell r="D189">
            <v>6.2793765242187508E-2</v>
          </cell>
          <cell r="E189">
            <v>5.27</v>
          </cell>
          <cell r="F189">
            <v>0.17</v>
          </cell>
          <cell r="G189">
            <v>0.5</v>
          </cell>
          <cell r="H189">
            <v>0.6</v>
          </cell>
          <cell r="I189">
            <v>-0.13</v>
          </cell>
          <cell r="J189">
            <v>-0.03</v>
          </cell>
          <cell r="K189">
            <v>-2.4999989999999997E-3</v>
          </cell>
          <cell r="L189">
            <v>0.01</v>
          </cell>
          <cell r="M189">
            <v>2.2499999999999999E-2</v>
          </cell>
          <cell r="N189">
            <v>-0.10300000000000001</v>
          </cell>
          <cell r="O189">
            <v>0</v>
          </cell>
          <cell r="P189">
            <v>0</v>
          </cell>
          <cell r="Q189">
            <v>-0.15</v>
          </cell>
          <cell r="R189">
            <v>-0.03</v>
          </cell>
          <cell r="S189">
            <v>-7.0000000000000007E-2</v>
          </cell>
          <cell r="T189">
            <v>-7.0000000000000007E-2</v>
          </cell>
          <cell r="U189">
            <v>-0.1</v>
          </cell>
          <cell r="V189">
            <v>-0.13</v>
          </cell>
          <cell r="W189">
            <v>-8.0500000000000002E-2</v>
          </cell>
          <cell r="X189">
            <v>-1E-3</v>
          </cell>
          <cell r="Y189">
            <v>-8.2500000000000004E-2</v>
          </cell>
          <cell r="Z189">
            <v>-6.8000000000000005E-2</v>
          </cell>
          <cell r="AA189">
            <v>-9.7000000000000017E-2</v>
          </cell>
          <cell r="AB189">
            <v>-7.8E-2</v>
          </cell>
          <cell r="AC189">
            <v>-4.3500000000000004E-2</v>
          </cell>
          <cell r="AD189">
            <v>-6.6000000000000003E-2</v>
          </cell>
          <cell r="AE189">
            <v>1.5500000000000002E-2</v>
          </cell>
          <cell r="AF189">
            <v>4.2999999999999997E-2</v>
          </cell>
          <cell r="AG189">
            <v>-0.03</v>
          </cell>
          <cell r="AH189">
            <v>2.5000000000000001E-3</v>
          </cell>
          <cell r="AI189">
            <v>-5.2999999999999999E-2</v>
          </cell>
          <cell r="AJ189">
            <v>2.5000000000000001E-3</v>
          </cell>
          <cell r="AK189">
            <v>-0.13</v>
          </cell>
          <cell r="AL189">
            <v>0</v>
          </cell>
        </row>
        <row r="190">
          <cell r="C190">
            <v>42217</v>
          </cell>
          <cell r="D190">
            <v>6.2823084557990211E-2</v>
          </cell>
          <cell r="E190">
            <v>5.2929999999999993</v>
          </cell>
          <cell r="F190">
            <v>0.17</v>
          </cell>
          <cell r="G190">
            <v>0.55000000000000004</v>
          </cell>
          <cell r="H190">
            <v>0.7</v>
          </cell>
          <cell r="I190">
            <v>-0.13</v>
          </cell>
          <cell r="J190">
            <v>-0.03</v>
          </cell>
          <cell r="K190">
            <v>-2.4999989999999997E-3</v>
          </cell>
          <cell r="L190">
            <v>0</v>
          </cell>
          <cell r="M190">
            <v>2.5000000000000001E-2</v>
          </cell>
          <cell r="N190">
            <v>-9.4E-2</v>
          </cell>
          <cell r="O190">
            <v>0</v>
          </cell>
          <cell r="P190">
            <v>0</v>
          </cell>
          <cell r="Q190">
            <v>-0.15</v>
          </cell>
          <cell r="R190">
            <v>-0.03</v>
          </cell>
          <cell r="S190">
            <v>-7.0000000000000007E-2</v>
          </cell>
          <cell r="T190">
            <v>-7.0000000000000007E-2</v>
          </cell>
          <cell r="U190">
            <v>-0.1</v>
          </cell>
          <cell r="V190">
            <v>-0.13</v>
          </cell>
          <cell r="W190">
            <v>-7.5499999999999998E-2</v>
          </cell>
          <cell r="X190">
            <v>-1E-3</v>
          </cell>
          <cell r="Y190">
            <v>-8.2500000000000004E-2</v>
          </cell>
          <cell r="Z190">
            <v>-6.5500000000000003E-2</v>
          </cell>
          <cell r="AA190">
            <v>-9.2000000000000012E-2</v>
          </cell>
          <cell r="AB190">
            <v>-7.2999999999999995E-2</v>
          </cell>
          <cell r="AC190">
            <v>-4.3500000000000004E-2</v>
          </cell>
          <cell r="AD190">
            <v>-6.6000000000000003E-2</v>
          </cell>
          <cell r="AE190">
            <v>1.5500000000000002E-2</v>
          </cell>
          <cell r="AF190">
            <v>4.2999999999999997E-2</v>
          </cell>
          <cell r="AG190">
            <v>-0.03</v>
          </cell>
          <cell r="AH190">
            <v>2.5000000000000001E-3</v>
          </cell>
          <cell r="AI190">
            <v>-5.2999999999999999E-2</v>
          </cell>
          <cell r="AJ190">
            <v>2.5000000000000001E-3</v>
          </cell>
          <cell r="AK190">
            <v>-0.13</v>
          </cell>
          <cell r="AL190">
            <v>0</v>
          </cell>
        </row>
        <row r="191">
          <cell r="C191">
            <v>42248</v>
          </cell>
          <cell r="D191">
            <v>6.2852403874078103E-2</v>
          </cell>
          <cell r="E191">
            <v>5.2829999999999995</v>
          </cell>
          <cell r="F191">
            <v>0.17</v>
          </cell>
          <cell r="G191">
            <v>0.55000000000000004</v>
          </cell>
          <cell r="H191">
            <v>0.65</v>
          </cell>
          <cell r="I191">
            <v>-0.13</v>
          </cell>
          <cell r="J191">
            <v>0</v>
          </cell>
          <cell r="K191">
            <v>-2.4999989999999997E-3</v>
          </cell>
          <cell r="L191">
            <v>0</v>
          </cell>
          <cell r="M191">
            <v>1.7500000000000002E-2</v>
          </cell>
          <cell r="N191">
            <v>-0.12200000000000001</v>
          </cell>
          <cell r="O191">
            <v>0</v>
          </cell>
          <cell r="P191">
            <v>0</v>
          </cell>
          <cell r="Q191">
            <v>-0.15</v>
          </cell>
          <cell r="R191">
            <v>0</v>
          </cell>
          <cell r="S191">
            <v>-7.0000000000000007E-2</v>
          </cell>
          <cell r="T191">
            <v>-7.0000000000000007E-2</v>
          </cell>
          <cell r="U191">
            <v>-0.1</v>
          </cell>
          <cell r="V191">
            <v>-0.13</v>
          </cell>
          <cell r="W191">
            <v>-8.5500000000000007E-2</v>
          </cell>
          <cell r="X191">
            <v>-1E-3</v>
          </cell>
          <cell r="Y191">
            <v>-8.2500000000000004E-2</v>
          </cell>
          <cell r="Z191">
            <v>-7.2999999999999995E-2</v>
          </cell>
          <cell r="AA191">
            <v>-0.10200000000000001</v>
          </cell>
          <cell r="AB191">
            <v>-8.3000000000000004E-2</v>
          </cell>
          <cell r="AC191">
            <v>-4.3500000000000004E-2</v>
          </cell>
          <cell r="AD191">
            <v>-6.6000000000000003E-2</v>
          </cell>
          <cell r="AE191">
            <v>1.5500000000000002E-2</v>
          </cell>
          <cell r="AF191">
            <v>4.2999999999999997E-2</v>
          </cell>
          <cell r="AG191">
            <v>0</v>
          </cell>
          <cell r="AH191">
            <v>2.5000000000000001E-3</v>
          </cell>
          <cell r="AI191">
            <v>-5.2999999999999999E-2</v>
          </cell>
          <cell r="AJ191">
            <v>-2.5000000000000001E-3</v>
          </cell>
          <cell r="AK191">
            <v>-0.13</v>
          </cell>
          <cell r="AL191">
            <v>0</v>
          </cell>
        </row>
        <row r="192">
          <cell r="C192">
            <v>42278</v>
          </cell>
          <cell r="D192">
            <v>6.2880777406048208E-2</v>
          </cell>
          <cell r="E192">
            <v>5.2929999999999993</v>
          </cell>
          <cell r="F192">
            <v>0.17</v>
          </cell>
          <cell r="G192">
            <v>0.6</v>
          </cell>
          <cell r="H192">
            <v>0.7</v>
          </cell>
          <cell r="I192">
            <v>-0.13</v>
          </cell>
          <cell r="J192">
            <v>0</v>
          </cell>
          <cell r="K192">
            <v>-2.4999989999999997E-3</v>
          </cell>
          <cell r="L192">
            <v>0</v>
          </cell>
          <cell r="M192">
            <v>7.4999999999999997E-3</v>
          </cell>
          <cell r="N192">
            <v>-0.14450000000000002</v>
          </cell>
          <cell r="O192">
            <v>0</v>
          </cell>
          <cell r="P192">
            <v>0</v>
          </cell>
          <cell r="Q192">
            <v>-0.15</v>
          </cell>
          <cell r="R192">
            <v>0</v>
          </cell>
          <cell r="S192">
            <v>-7.0000000000000007E-2</v>
          </cell>
          <cell r="T192">
            <v>-7.0000000000000007E-2</v>
          </cell>
          <cell r="U192">
            <v>-0.1</v>
          </cell>
          <cell r="V192">
            <v>-0.13</v>
          </cell>
          <cell r="W192">
            <v>-9.8000000000000004E-2</v>
          </cell>
          <cell r="X192">
            <v>-1E-3</v>
          </cell>
          <cell r="Y192">
            <v>-8.2500000000000004E-2</v>
          </cell>
          <cell r="Z192">
            <v>-9.3000000000000013E-2</v>
          </cell>
          <cell r="AA192">
            <v>-0.11450000000000002</v>
          </cell>
          <cell r="AB192">
            <v>-9.5500000000000015E-2</v>
          </cell>
          <cell r="AC192">
            <v>-4.3500000000000004E-2</v>
          </cell>
          <cell r="AD192">
            <v>-6.6000000000000003E-2</v>
          </cell>
          <cell r="AE192">
            <v>1.5500000000000002E-2</v>
          </cell>
          <cell r="AF192">
            <v>4.2999999999999997E-2</v>
          </cell>
          <cell r="AG192">
            <v>0</v>
          </cell>
          <cell r="AH192">
            <v>2.5000000000000001E-3</v>
          </cell>
          <cell r="AI192">
            <v>-5.2999999999999999E-2</v>
          </cell>
          <cell r="AJ192">
            <v>2.5000000000000001E-3</v>
          </cell>
          <cell r="AK192">
            <v>-0.13</v>
          </cell>
          <cell r="AL192">
            <v>0</v>
          </cell>
        </row>
        <row r="193">
          <cell r="C193">
            <v>42309</v>
          </cell>
          <cell r="D193">
            <v>6.2910096722697401E-2</v>
          </cell>
          <cell r="E193">
            <v>5.43</v>
          </cell>
          <cell r="F193">
            <v>0.17</v>
          </cell>
          <cell r="G193">
            <v>0.8</v>
          </cell>
          <cell r="H193">
            <v>0.9</v>
          </cell>
          <cell r="I193">
            <v>-0.13</v>
          </cell>
          <cell r="J193">
            <v>0</v>
          </cell>
          <cell r="K193">
            <v>-1.0500000000000001E-2</v>
          </cell>
          <cell r="L193">
            <v>0</v>
          </cell>
          <cell r="M193">
            <v>-3.2500000000000001E-2</v>
          </cell>
          <cell r="N193">
            <v>-0.127</v>
          </cell>
          <cell r="O193">
            <v>0</v>
          </cell>
          <cell r="P193">
            <v>0</v>
          </cell>
          <cell r="Q193">
            <v>-0.15</v>
          </cell>
          <cell r="R193">
            <v>0</v>
          </cell>
          <cell r="S193">
            <v>-7.0000000000000007E-2</v>
          </cell>
          <cell r="T193">
            <v>2.5000000000000001E-2</v>
          </cell>
          <cell r="U193">
            <v>-0.1</v>
          </cell>
          <cell r="V193">
            <v>-0.13</v>
          </cell>
          <cell r="W193">
            <v>-0.10300000000000001</v>
          </cell>
          <cell r="X193">
            <v>-2E-3</v>
          </cell>
          <cell r="Y193">
            <v>-7.4999999999999997E-2</v>
          </cell>
          <cell r="Z193">
            <v>-9.5500000000000015E-2</v>
          </cell>
          <cell r="AA193">
            <v>-0.11700000000000001</v>
          </cell>
          <cell r="AB193">
            <v>-0.10300000000000001</v>
          </cell>
          <cell r="AC193">
            <v>-4.3500000000000004E-2</v>
          </cell>
          <cell r="AD193">
            <v>-6.6000000000000003E-2</v>
          </cell>
          <cell r="AE193">
            <v>2.35E-2</v>
          </cell>
          <cell r="AF193">
            <v>7.8E-2</v>
          </cell>
          <cell r="AG193">
            <v>0</v>
          </cell>
          <cell r="AH193">
            <v>2.5000000000000001E-3</v>
          </cell>
          <cell r="AI193">
            <v>-6.7500000000000004E-2</v>
          </cell>
          <cell r="AJ193">
            <v>-5.0000000000000001E-3</v>
          </cell>
          <cell r="AK193">
            <v>-0.13</v>
          </cell>
          <cell r="AL193">
            <v>0.01</v>
          </cell>
        </row>
        <row r="194">
          <cell r="C194">
            <v>42339</v>
          </cell>
          <cell r="D194">
            <v>6.2938470255210308E-2</v>
          </cell>
          <cell r="E194">
            <v>5.5650000000000004</v>
          </cell>
          <cell r="F194">
            <v>0.17</v>
          </cell>
          <cell r="G194">
            <v>1</v>
          </cell>
          <cell r="H194">
            <v>1.1000000000000001</v>
          </cell>
          <cell r="I194">
            <v>-0.13250000000000001</v>
          </cell>
          <cell r="J194">
            <v>0</v>
          </cell>
          <cell r="K194">
            <v>-1.0500000000000001E-2</v>
          </cell>
          <cell r="L194">
            <v>0</v>
          </cell>
          <cell r="M194">
            <v>-5.5E-2</v>
          </cell>
          <cell r="N194">
            <v>-0.128</v>
          </cell>
          <cell r="O194">
            <v>0</v>
          </cell>
          <cell r="P194">
            <v>0</v>
          </cell>
          <cell r="Q194">
            <v>-0.1525</v>
          </cell>
          <cell r="R194">
            <v>0</v>
          </cell>
          <cell r="S194">
            <v>-7.0000000000000007E-2</v>
          </cell>
          <cell r="T194">
            <v>4.4999999999999998E-2</v>
          </cell>
          <cell r="U194">
            <v>-0.10249999999999999</v>
          </cell>
          <cell r="V194">
            <v>-0.13250000000000001</v>
          </cell>
          <cell r="W194">
            <v>-0.1255</v>
          </cell>
          <cell r="X194">
            <v>-2E-3</v>
          </cell>
          <cell r="Y194">
            <v>-7.4999999999999997E-2</v>
          </cell>
          <cell r="Z194">
            <v>-0.11800000000000001</v>
          </cell>
          <cell r="AA194">
            <v>-0.14200000000000002</v>
          </cell>
          <cell r="AB194">
            <v>-0.1255</v>
          </cell>
          <cell r="AC194">
            <v>-4.3500000000000004E-2</v>
          </cell>
          <cell r="AD194">
            <v>-6.6000000000000003E-2</v>
          </cell>
          <cell r="AE194">
            <v>2.35E-2</v>
          </cell>
          <cell r="AF194">
            <v>7.8E-2</v>
          </cell>
          <cell r="AG194">
            <v>0</v>
          </cell>
          <cell r="AH194">
            <v>2.5000000000000001E-3</v>
          </cell>
          <cell r="AI194">
            <v>-6.7500000000000004E-2</v>
          </cell>
          <cell r="AJ194">
            <v>5.0000000000000001E-3</v>
          </cell>
          <cell r="AK194">
            <v>-0.13250000000000001</v>
          </cell>
          <cell r="AL194">
            <v>0.01</v>
          </cell>
        </row>
        <row r="195">
          <cell r="C195">
            <v>42370</v>
          </cell>
          <cell r="D195">
            <v>6.2967789572421218E-2</v>
          </cell>
          <cell r="E195">
            <v>5.625</v>
          </cell>
          <cell r="F195">
            <v>0.17</v>
          </cell>
          <cell r="G195">
            <v>1</v>
          </cell>
          <cell r="H195">
            <v>1.1000000000000001</v>
          </cell>
          <cell r="I195">
            <v>-0.13500000000000001</v>
          </cell>
          <cell r="J195">
            <v>0</v>
          </cell>
          <cell r="K195">
            <v>-2.9999990000000006E-3</v>
          </cell>
          <cell r="L195">
            <v>0</v>
          </cell>
          <cell r="M195">
            <v>-5.7500000000000002E-2</v>
          </cell>
          <cell r="N195">
            <v>-0.14700000000000002</v>
          </cell>
          <cell r="O195">
            <v>0</v>
          </cell>
          <cell r="P195">
            <v>0</v>
          </cell>
          <cell r="Q195">
            <v>-0.155</v>
          </cell>
          <cell r="R195">
            <v>0</v>
          </cell>
          <cell r="S195">
            <v>-7.0000000000000007E-2</v>
          </cell>
          <cell r="T195">
            <v>5.7500000000000002E-2</v>
          </cell>
          <cell r="U195">
            <v>-0.105</v>
          </cell>
          <cell r="V195">
            <v>-0.13500000000000001</v>
          </cell>
          <cell r="W195">
            <v>-0.1305</v>
          </cell>
          <cell r="X195">
            <v>-4.0000000000000001E-3</v>
          </cell>
          <cell r="Y195">
            <v>-7.4999999999999997E-2</v>
          </cell>
          <cell r="Z195">
            <v>-0.126</v>
          </cell>
          <cell r="AA195">
            <v>-0.12</v>
          </cell>
          <cell r="AB195">
            <v>-0.1305</v>
          </cell>
          <cell r="AC195">
            <v>-4.1500000000000002E-2</v>
          </cell>
          <cell r="AD195">
            <v>-6.4000000000000001E-2</v>
          </cell>
          <cell r="AE195">
            <v>2.35E-2</v>
          </cell>
          <cell r="AF195">
            <v>7.8E-2</v>
          </cell>
          <cell r="AG195">
            <v>0</v>
          </cell>
          <cell r="AH195">
            <v>2.5000000000000001E-3</v>
          </cell>
          <cell r="AI195">
            <v>-6.7500000000000004E-2</v>
          </cell>
          <cell r="AJ195">
            <v>2.5000000000000001E-3</v>
          </cell>
          <cell r="AK195">
            <v>-0.13500000000000001</v>
          </cell>
          <cell r="AL195">
            <v>0.01</v>
          </cell>
        </row>
        <row r="196">
          <cell r="C196">
            <v>42401</v>
          </cell>
          <cell r="D196">
            <v>6.2997108889916817E-2</v>
          </cell>
          <cell r="E196">
            <v>5.5049999999999999</v>
          </cell>
          <cell r="F196">
            <v>0.17</v>
          </cell>
          <cell r="G196">
            <v>1</v>
          </cell>
          <cell r="H196">
            <v>1.1000000000000001</v>
          </cell>
          <cell r="I196">
            <v>-0.1275</v>
          </cell>
          <cell r="J196">
            <v>0</v>
          </cell>
          <cell r="K196">
            <v>-2.9999990000000006E-3</v>
          </cell>
          <cell r="L196">
            <v>0</v>
          </cell>
          <cell r="M196">
            <v>-0.04</v>
          </cell>
          <cell r="N196">
            <v>-0.16700000000000001</v>
          </cell>
          <cell r="O196">
            <v>0</v>
          </cell>
          <cell r="P196">
            <v>0</v>
          </cell>
          <cell r="Q196">
            <v>-0.14749999999999999</v>
          </cell>
          <cell r="R196">
            <v>0</v>
          </cell>
          <cell r="S196">
            <v>-7.0000000000000007E-2</v>
          </cell>
          <cell r="T196">
            <v>6.25E-2</v>
          </cell>
          <cell r="U196">
            <v>-9.7500000000000003E-2</v>
          </cell>
          <cell r="V196">
            <v>-0.1275</v>
          </cell>
          <cell r="W196">
            <v>-0.11550000000000001</v>
          </cell>
          <cell r="X196">
            <v>-4.0000000000000001E-3</v>
          </cell>
          <cell r="Y196">
            <v>-7.4999999999999997E-2</v>
          </cell>
          <cell r="Z196">
            <v>-0.1085</v>
          </cell>
          <cell r="AA196">
            <v>-0.24300000000000002</v>
          </cell>
          <cell r="AB196">
            <v>-0.11550000000000001</v>
          </cell>
          <cell r="AC196">
            <v>-4.1500000000000002E-2</v>
          </cell>
          <cell r="AD196">
            <v>-6.4000000000000001E-2</v>
          </cell>
          <cell r="AE196">
            <v>2.35E-2</v>
          </cell>
          <cell r="AF196">
            <v>7.8E-2</v>
          </cell>
          <cell r="AG196">
            <v>0</v>
          </cell>
          <cell r="AH196">
            <v>2.5000000000000001E-3</v>
          </cell>
          <cell r="AI196">
            <v>-6.7500000000000004E-2</v>
          </cell>
          <cell r="AJ196">
            <v>5.0000000000000001E-3</v>
          </cell>
          <cell r="AK196">
            <v>-0.1275</v>
          </cell>
          <cell r="AL196">
            <v>0.01</v>
          </cell>
        </row>
        <row r="197">
          <cell r="C197">
            <v>42430</v>
          </cell>
          <cell r="D197">
            <v>6.3024536638800518E-2</v>
          </cell>
          <cell r="E197">
            <v>5.4249999999999998</v>
          </cell>
          <cell r="F197">
            <v>0.17</v>
          </cell>
          <cell r="G197">
            <v>0.75</v>
          </cell>
          <cell r="H197">
            <v>0.85</v>
          </cell>
          <cell r="I197">
            <v>-0.125</v>
          </cell>
          <cell r="J197">
            <v>0</v>
          </cell>
          <cell r="K197">
            <v>-2.9999990000000006E-3</v>
          </cell>
          <cell r="L197">
            <v>0</v>
          </cell>
          <cell r="M197">
            <v>-2.75E-2</v>
          </cell>
          <cell r="N197">
            <v>0</v>
          </cell>
          <cell r="O197">
            <v>0</v>
          </cell>
          <cell r="P197">
            <v>0</v>
          </cell>
          <cell r="Q197">
            <v>-0.14499999999999999</v>
          </cell>
          <cell r="R197">
            <v>0</v>
          </cell>
          <cell r="S197">
            <v>-7.0000000000000007E-2</v>
          </cell>
          <cell r="T197">
            <v>0.06</v>
          </cell>
          <cell r="U197">
            <v>-9.5000000000000001E-2</v>
          </cell>
          <cell r="V197">
            <v>-0.125</v>
          </cell>
          <cell r="W197">
            <v>-0.10550000000000001</v>
          </cell>
          <cell r="X197">
            <v>0</v>
          </cell>
          <cell r="Y197">
            <v>-7.4999999999999997E-2</v>
          </cell>
          <cell r="Z197">
            <v>-9.8500000000000004E-2</v>
          </cell>
          <cell r="AA197">
            <v>-0.24</v>
          </cell>
          <cell r="AB197">
            <v>-0.10550000000000001</v>
          </cell>
          <cell r="AC197">
            <v>-4.1500000000000002E-2</v>
          </cell>
          <cell r="AD197">
            <v>-6.4000000000000001E-2</v>
          </cell>
          <cell r="AE197">
            <v>2.35E-2</v>
          </cell>
          <cell r="AF197">
            <v>7.8E-2</v>
          </cell>
          <cell r="AG197">
            <v>0</v>
          </cell>
          <cell r="AH197">
            <v>0</v>
          </cell>
          <cell r="AI197">
            <v>-6.7500000000000004E-2</v>
          </cell>
          <cell r="AJ197">
            <v>2.5000000000000001E-3</v>
          </cell>
          <cell r="AK197">
            <v>-0.125</v>
          </cell>
          <cell r="AL197">
            <v>0.01</v>
          </cell>
        </row>
        <row r="198">
          <cell r="C198">
            <v>42461</v>
          </cell>
          <cell r="D198">
            <v>6.3053855956848107E-2</v>
          </cell>
          <cell r="E198">
            <v>5.335</v>
          </cell>
          <cell r="F198">
            <v>0.17</v>
          </cell>
          <cell r="G198">
            <v>0.4</v>
          </cell>
          <cell r="H198">
            <v>0.55000000000000004</v>
          </cell>
          <cell r="I198">
            <v>-0.13</v>
          </cell>
          <cell r="J198">
            <v>0</v>
          </cell>
          <cell r="K198">
            <v>4.9999999999999405E-4</v>
          </cell>
          <cell r="L198">
            <v>0</v>
          </cell>
          <cell r="M198">
            <v>1.4999999999999999E-2</v>
          </cell>
          <cell r="N198">
            <v>0</v>
          </cell>
          <cell r="O198">
            <v>0</v>
          </cell>
          <cell r="P198">
            <v>0</v>
          </cell>
          <cell r="Q198">
            <v>-0.15</v>
          </cell>
          <cell r="R198">
            <v>0</v>
          </cell>
          <cell r="S198">
            <v>-7.0000000000000007E-2</v>
          </cell>
          <cell r="T198">
            <v>-7.0000000000000007E-2</v>
          </cell>
          <cell r="U198">
            <v>-0.1</v>
          </cell>
          <cell r="V198">
            <v>-0.13</v>
          </cell>
          <cell r="W198">
            <v>-0.106</v>
          </cell>
          <cell r="X198">
            <v>0</v>
          </cell>
          <cell r="Y198">
            <v>-8.2500000000000004E-2</v>
          </cell>
          <cell r="Z198">
            <v>-0.1235</v>
          </cell>
          <cell r="AA198">
            <v>-0.12</v>
          </cell>
          <cell r="AB198">
            <v>-0.106</v>
          </cell>
          <cell r="AC198">
            <v>-4.1500000000000002E-2</v>
          </cell>
          <cell r="AD198">
            <v>-6.4000000000000001E-2</v>
          </cell>
          <cell r="AE198">
            <v>1.5500000000000002E-2</v>
          </cell>
          <cell r="AF198">
            <v>4.2999999999999997E-2</v>
          </cell>
          <cell r="AG198">
            <v>0</v>
          </cell>
          <cell r="AH198">
            <v>0</v>
          </cell>
          <cell r="AI198">
            <v>-5.0499999999999996E-2</v>
          </cell>
          <cell r="AJ198">
            <v>0.01</v>
          </cell>
          <cell r="AK198">
            <v>-0.13</v>
          </cell>
          <cell r="AL198">
            <v>0</v>
          </cell>
        </row>
        <row r="199">
          <cell r="C199">
            <v>42491</v>
          </cell>
          <cell r="D199">
            <v>6.30822294907145E-2</v>
          </cell>
          <cell r="E199">
            <v>5.3150000000000004</v>
          </cell>
          <cell r="F199">
            <v>0.17</v>
          </cell>
          <cell r="G199">
            <v>0.45</v>
          </cell>
          <cell r="H199">
            <v>0.5</v>
          </cell>
          <cell r="I199">
            <v>0</v>
          </cell>
          <cell r="J199">
            <v>0</v>
          </cell>
          <cell r="K199">
            <v>4.9999999999999405E-4</v>
          </cell>
          <cell r="L199">
            <v>0</v>
          </cell>
          <cell r="M199">
            <v>1.4999999999999999E-2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-9.35E-2</v>
          </cell>
          <cell r="X199">
            <v>0</v>
          </cell>
          <cell r="Y199">
            <v>-8.2500000000000004E-2</v>
          </cell>
          <cell r="Z199">
            <v>-8.1000000000000003E-2</v>
          </cell>
          <cell r="AA199">
            <v>-0.11</v>
          </cell>
          <cell r="AB199">
            <v>-9.0999999999999998E-2</v>
          </cell>
          <cell r="AC199">
            <v>-4.1500000000000002E-2</v>
          </cell>
          <cell r="AD199">
            <v>-6.4000000000000001E-2</v>
          </cell>
          <cell r="AE199">
            <v>1.5500000000000002E-2</v>
          </cell>
          <cell r="AF199">
            <v>4.2999999999999997E-2</v>
          </cell>
          <cell r="AG199">
            <v>0</v>
          </cell>
          <cell r="AH199">
            <v>0</v>
          </cell>
          <cell r="AK199">
            <v>0</v>
          </cell>
          <cell r="AL199">
            <v>0</v>
          </cell>
        </row>
        <row r="200">
          <cell r="C200">
            <v>42522</v>
          </cell>
          <cell r="D200">
            <v>6.3111548809323528E-2</v>
          </cell>
          <cell r="E200">
            <v>5.343</v>
          </cell>
          <cell r="F200">
            <v>0.17</v>
          </cell>
          <cell r="G200">
            <v>0.45</v>
          </cell>
          <cell r="H200">
            <v>0.6</v>
          </cell>
          <cell r="I200">
            <v>0</v>
          </cell>
          <cell r="J200">
            <v>0</v>
          </cell>
          <cell r="K200">
            <v>4.9999999999999405E-4</v>
          </cell>
          <cell r="L200">
            <v>0</v>
          </cell>
          <cell r="M200">
            <v>0.02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-8.8499999999999995E-2</v>
          </cell>
          <cell r="X200">
            <v>0</v>
          </cell>
          <cell r="Y200">
            <v>-8.2500000000000004E-2</v>
          </cell>
          <cell r="Z200">
            <v>-7.6000000000000012E-2</v>
          </cell>
          <cell r="AA200">
            <v>-0.105</v>
          </cell>
          <cell r="AB200">
            <v>-8.5999999999999993E-2</v>
          </cell>
          <cell r="AC200">
            <v>-4.1500000000000002E-2</v>
          </cell>
          <cell r="AD200">
            <v>-6.4000000000000001E-2</v>
          </cell>
          <cell r="AE200">
            <v>1.5500000000000002E-2</v>
          </cell>
          <cell r="AF200">
            <v>4.2999999999999997E-2</v>
          </cell>
          <cell r="AG200">
            <v>0</v>
          </cell>
          <cell r="AH200">
            <v>0</v>
          </cell>
          <cell r="AK200">
            <v>0</v>
          </cell>
          <cell r="AL200">
            <v>0</v>
          </cell>
        </row>
        <row r="201">
          <cell r="C201">
            <v>42552</v>
          </cell>
          <cell r="D201">
            <v>6.3139922343732599E-2</v>
          </cell>
          <cell r="E201">
            <v>5.37</v>
          </cell>
          <cell r="F201">
            <v>0.17</v>
          </cell>
          <cell r="G201">
            <v>0.5</v>
          </cell>
          <cell r="H201">
            <v>0.6</v>
          </cell>
          <cell r="I201">
            <v>0</v>
          </cell>
          <cell r="J201">
            <v>0</v>
          </cell>
          <cell r="K201">
            <v>4.9999999999999405E-4</v>
          </cell>
          <cell r="L201">
            <v>0</v>
          </cell>
          <cell r="M201">
            <v>2.2499999999999999E-2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-7.85E-2</v>
          </cell>
          <cell r="X201">
            <v>0</v>
          </cell>
          <cell r="Y201">
            <v>-8.2500000000000004E-2</v>
          </cell>
          <cell r="Z201">
            <v>-6.6000000000000003E-2</v>
          </cell>
          <cell r="AA201">
            <v>-9.5000000000000001E-2</v>
          </cell>
          <cell r="AB201">
            <v>-7.6000000000000012E-2</v>
          </cell>
          <cell r="AC201">
            <v>-4.1500000000000002E-2</v>
          </cell>
          <cell r="AD201">
            <v>-6.4000000000000001E-2</v>
          </cell>
          <cell r="AE201">
            <v>1.5500000000000002E-2</v>
          </cell>
          <cell r="AF201">
            <v>4.2999999999999997E-2</v>
          </cell>
          <cell r="AG201">
            <v>0</v>
          </cell>
          <cell r="AH201">
            <v>0</v>
          </cell>
          <cell r="AK201">
            <v>0</v>
          </cell>
          <cell r="AL201">
            <v>0</v>
          </cell>
        </row>
        <row r="202">
          <cell r="C202">
            <v>42583</v>
          </cell>
          <cell r="D202">
            <v>6.3169241662902817E-2</v>
          </cell>
          <cell r="E202">
            <v>5.3929999999999998</v>
          </cell>
          <cell r="F202">
            <v>0.17</v>
          </cell>
          <cell r="G202">
            <v>0.55000000000000004</v>
          </cell>
          <cell r="H202">
            <v>0.7</v>
          </cell>
          <cell r="I202">
            <v>0</v>
          </cell>
          <cell r="J202">
            <v>0</v>
          </cell>
          <cell r="K202">
            <v>4.9999999999999405E-4</v>
          </cell>
          <cell r="L202">
            <v>0</v>
          </cell>
          <cell r="M202">
            <v>2.5000000000000001E-2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-7.350000000000001E-2</v>
          </cell>
          <cell r="X202">
            <v>0</v>
          </cell>
          <cell r="Y202">
            <v>-8.2500000000000004E-2</v>
          </cell>
          <cell r="Z202">
            <v>-6.3500000000000001E-2</v>
          </cell>
          <cell r="AA202">
            <v>-0.09</v>
          </cell>
          <cell r="AB202">
            <v>-7.1000000000000008E-2</v>
          </cell>
          <cell r="AC202">
            <v>-4.1500000000000002E-2</v>
          </cell>
          <cell r="AD202">
            <v>-6.4000000000000001E-2</v>
          </cell>
          <cell r="AE202">
            <v>1.5500000000000002E-2</v>
          </cell>
          <cell r="AF202">
            <v>4.2999999999999997E-2</v>
          </cell>
          <cell r="AG202">
            <v>0</v>
          </cell>
          <cell r="AH202">
            <v>0</v>
          </cell>
          <cell r="AK202">
            <v>0</v>
          </cell>
          <cell r="AL202">
            <v>0</v>
          </cell>
        </row>
        <row r="203">
          <cell r="C203">
            <v>42614</v>
          </cell>
          <cell r="D203">
            <v>6.319856098235821E-2</v>
          </cell>
          <cell r="E203">
            <v>5.383</v>
          </cell>
          <cell r="F203">
            <v>0.17</v>
          </cell>
          <cell r="G203">
            <v>0.55000000000000004</v>
          </cell>
          <cell r="H203">
            <v>0.65</v>
          </cell>
          <cell r="I203">
            <v>0</v>
          </cell>
          <cell r="J203">
            <v>0</v>
          </cell>
          <cell r="K203">
            <v>4.9999999999999405E-4</v>
          </cell>
          <cell r="L203">
            <v>0</v>
          </cell>
          <cell r="M203">
            <v>1.7500000000000002E-2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-8.3500000000000005E-2</v>
          </cell>
          <cell r="X203">
            <v>0</v>
          </cell>
          <cell r="Y203">
            <v>-8.2500000000000004E-2</v>
          </cell>
          <cell r="Z203">
            <v>-7.1000000000000008E-2</v>
          </cell>
          <cell r="AA203">
            <v>-0.1</v>
          </cell>
          <cell r="AB203">
            <v>-8.1000000000000003E-2</v>
          </cell>
          <cell r="AC203">
            <v>-4.1500000000000002E-2</v>
          </cell>
          <cell r="AD203">
            <v>-6.4000000000000001E-2</v>
          </cell>
          <cell r="AE203">
            <v>1.5500000000000002E-2</v>
          </cell>
          <cell r="AF203">
            <v>4.2999999999999997E-2</v>
          </cell>
          <cell r="AG203">
            <v>0</v>
          </cell>
          <cell r="AH203">
            <v>0</v>
          </cell>
          <cell r="AK203">
            <v>0</v>
          </cell>
          <cell r="AL203">
            <v>0</v>
          </cell>
        </row>
        <row r="204">
          <cell r="C204">
            <v>42644</v>
          </cell>
          <cell r="D204">
            <v>6.3226934517587111E-2</v>
          </cell>
          <cell r="E204">
            <v>5.3929999999999998</v>
          </cell>
          <cell r="F204">
            <v>0.17</v>
          </cell>
          <cell r="G204">
            <v>0.6</v>
          </cell>
          <cell r="H204">
            <v>0.7</v>
          </cell>
          <cell r="I204">
            <v>0</v>
          </cell>
          <cell r="J204">
            <v>0</v>
          </cell>
          <cell r="K204">
            <v>4.9999999999999405E-4</v>
          </cell>
          <cell r="L204">
            <v>0</v>
          </cell>
          <cell r="M204">
            <v>7.4999999999999997E-3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-9.6000000000000002E-2</v>
          </cell>
          <cell r="X204">
            <v>0</v>
          </cell>
          <cell r="Y204">
            <v>-8.2500000000000004E-2</v>
          </cell>
          <cell r="Z204">
            <v>-9.0999999999999998E-2</v>
          </cell>
          <cell r="AA204">
            <v>-0.1125</v>
          </cell>
          <cell r="AB204">
            <v>-9.35E-2</v>
          </cell>
          <cell r="AC204">
            <v>-4.1500000000000002E-2</v>
          </cell>
          <cell r="AD204">
            <v>-6.4000000000000001E-2</v>
          </cell>
          <cell r="AE204">
            <v>1.5500000000000002E-2</v>
          </cell>
          <cell r="AF204">
            <v>4.2999999999999997E-2</v>
          </cell>
          <cell r="AG204">
            <v>0</v>
          </cell>
          <cell r="AH204">
            <v>0</v>
          </cell>
          <cell r="AK204">
            <v>0</v>
          </cell>
          <cell r="AL204">
            <v>0</v>
          </cell>
        </row>
        <row r="205">
          <cell r="C205">
            <v>42675</v>
          </cell>
          <cell r="D205">
            <v>6.3256253837603804E-2</v>
          </cell>
          <cell r="E205">
            <v>5.53</v>
          </cell>
          <cell r="F205">
            <v>0.17</v>
          </cell>
          <cell r="G205">
            <v>0.8</v>
          </cell>
          <cell r="H205">
            <v>0.9</v>
          </cell>
          <cell r="I205">
            <v>0</v>
          </cell>
          <cell r="J205">
            <v>0</v>
          </cell>
          <cell r="K205">
            <v>-8.4999990000000011E-3</v>
          </cell>
          <cell r="L205">
            <v>0</v>
          </cell>
          <cell r="M205">
            <v>-3.2500000000000001E-2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-0.10099999999999999</v>
          </cell>
          <cell r="X205">
            <v>0</v>
          </cell>
          <cell r="Y205">
            <v>-7.4999999999999997E-2</v>
          </cell>
          <cell r="Z205">
            <v>-9.35E-2</v>
          </cell>
          <cell r="AA205">
            <v>-0.115</v>
          </cell>
          <cell r="AB205">
            <v>-0.10099999999999999</v>
          </cell>
          <cell r="AC205">
            <v>-4.1500000000000002E-2</v>
          </cell>
          <cell r="AD205">
            <v>-6.4000000000000001E-2</v>
          </cell>
          <cell r="AE205">
            <v>2.35E-2</v>
          </cell>
          <cell r="AF205">
            <v>0.08</v>
          </cell>
          <cell r="AG205">
            <v>0</v>
          </cell>
          <cell r="AH205">
            <v>0</v>
          </cell>
          <cell r="AK205">
            <v>0</v>
          </cell>
          <cell r="AL205">
            <v>0</v>
          </cell>
        </row>
        <row r="206">
          <cell r="C206">
            <v>42705</v>
          </cell>
          <cell r="D206">
            <v>6.328462737337491E-2</v>
          </cell>
          <cell r="E206">
            <v>5.665</v>
          </cell>
          <cell r="F206">
            <v>0.17</v>
          </cell>
          <cell r="G206">
            <v>1</v>
          </cell>
          <cell r="H206">
            <v>1.1000000000000001</v>
          </cell>
          <cell r="I206">
            <v>0</v>
          </cell>
          <cell r="J206">
            <v>0</v>
          </cell>
          <cell r="K206">
            <v>-8.4999990000000011E-3</v>
          </cell>
          <cell r="L206">
            <v>0</v>
          </cell>
          <cell r="M206">
            <v>-5.5E-2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-0.1235</v>
          </cell>
          <cell r="X206">
            <v>0</v>
          </cell>
          <cell r="Y206">
            <v>-7.4999999999999997E-2</v>
          </cell>
          <cell r="Z206">
            <v>-0.11599999999999999</v>
          </cell>
          <cell r="AA206">
            <v>-0.14000000000000001</v>
          </cell>
          <cell r="AB206">
            <v>-0.1235</v>
          </cell>
          <cell r="AC206">
            <v>-4.1500000000000002E-2</v>
          </cell>
          <cell r="AD206">
            <v>-6.4000000000000001E-2</v>
          </cell>
          <cell r="AE206">
            <v>2.35E-2</v>
          </cell>
          <cell r="AF206">
            <v>0.08</v>
          </cell>
          <cell r="AG206">
            <v>0</v>
          </cell>
          <cell r="AH206">
            <v>0</v>
          </cell>
          <cell r="AK206">
            <v>0</v>
          </cell>
          <cell r="AL206">
            <v>0</v>
          </cell>
        </row>
        <row r="207">
          <cell r="C207">
            <v>42736</v>
          </cell>
          <cell r="D207">
            <v>6.3313946693952503E-2</v>
          </cell>
          <cell r="E207">
            <v>5.7249999999999996</v>
          </cell>
          <cell r="F207">
            <v>0.17</v>
          </cell>
          <cell r="G207">
            <v>1</v>
          </cell>
          <cell r="H207">
            <v>1.1000000000000001</v>
          </cell>
          <cell r="I207">
            <v>0</v>
          </cell>
          <cell r="J207">
            <v>0</v>
          </cell>
          <cell r="K207">
            <v>9.9999999999999395E-4</v>
          </cell>
          <cell r="L207">
            <v>0</v>
          </cell>
          <cell r="M207">
            <v>-5.7500000000000002E-2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-0.1285</v>
          </cell>
          <cell r="X207">
            <v>0</v>
          </cell>
          <cell r="Y207">
            <v>-7.4999999999999997E-2</v>
          </cell>
          <cell r="Z207">
            <v>-0.12400000000000001</v>
          </cell>
          <cell r="AA207">
            <v>-0.11800000000000001</v>
          </cell>
          <cell r="AB207">
            <v>-0.1285</v>
          </cell>
          <cell r="AC207">
            <v>-3.95E-2</v>
          </cell>
          <cell r="AD207">
            <v>-6.2000000000000006E-2</v>
          </cell>
          <cell r="AE207">
            <v>2.35E-2</v>
          </cell>
          <cell r="AF207">
            <v>0.08</v>
          </cell>
          <cell r="AG207">
            <v>0</v>
          </cell>
          <cell r="AH207">
            <v>0</v>
          </cell>
          <cell r="AK207">
            <v>0</v>
          </cell>
          <cell r="AL207">
            <v>0</v>
          </cell>
        </row>
        <row r="208">
          <cell r="C208">
            <v>42767</v>
          </cell>
          <cell r="D208">
            <v>6.33432660148157E-2</v>
          </cell>
          <cell r="E208">
            <v>5.6050000000000004</v>
          </cell>
          <cell r="F208">
            <v>0.17</v>
          </cell>
          <cell r="G208">
            <v>1</v>
          </cell>
          <cell r="H208">
            <v>1.1000000000000001</v>
          </cell>
          <cell r="I208">
            <v>0</v>
          </cell>
          <cell r="J208">
            <v>0</v>
          </cell>
          <cell r="K208">
            <v>9.9999999999999395E-4</v>
          </cell>
          <cell r="L208">
            <v>0</v>
          </cell>
          <cell r="M208">
            <v>-0.04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-0.1135</v>
          </cell>
          <cell r="X208">
            <v>0</v>
          </cell>
          <cell r="Y208">
            <v>-7.4999999999999997E-2</v>
          </cell>
          <cell r="Z208">
            <v>-0.10650000000000001</v>
          </cell>
          <cell r="AA208">
            <v>-0.24100000000000002</v>
          </cell>
          <cell r="AB208">
            <v>-0.1135</v>
          </cell>
          <cell r="AC208">
            <v>-3.95E-2</v>
          </cell>
          <cell r="AD208">
            <v>-6.2000000000000006E-2</v>
          </cell>
          <cell r="AE208">
            <v>2.35E-2</v>
          </cell>
          <cell r="AF208">
            <v>0.08</v>
          </cell>
          <cell r="AG208">
            <v>0</v>
          </cell>
          <cell r="AH208">
            <v>0</v>
          </cell>
          <cell r="AK208">
            <v>0</v>
          </cell>
          <cell r="AL208">
            <v>0</v>
          </cell>
        </row>
        <row r="209">
          <cell r="C209">
            <v>42795</v>
          </cell>
          <cell r="D209">
            <v>6.3369747982291405E-2</v>
          </cell>
          <cell r="E209">
            <v>5.5250000000000004</v>
          </cell>
          <cell r="F209">
            <v>0.17</v>
          </cell>
          <cell r="G209">
            <v>0.75</v>
          </cell>
          <cell r="H209">
            <v>0.85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-2.75E-2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-2.2499999999999999E-2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K209">
            <v>0</v>
          </cell>
          <cell r="AL209">
            <v>0</v>
          </cell>
        </row>
        <row r="210">
          <cell r="C210">
            <v>42826</v>
          </cell>
          <cell r="D210">
            <v>6.3399067303697307E-2</v>
          </cell>
          <cell r="E210">
            <v>5.4349999999999996</v>
          </cell>
          <cell r="F210">
            <v>0.17</v>
          </cell>
          <cell r="G210">
            <v>0.4</v>
          </cell>
          <cell r="H210">
            <v>0.55000000000000004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4.4976600000000005E-2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-2.2499999999999999E-2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K210">
            <v>0</v>
          </cell>
          <cell r="AL210">
            <v>0</v>
          </cell>
        </row>
        <row r="211">
          <cell r="C211">
            <v>42856</v>
          </cell>
          <cell r="D211">
            <v>6.3427440840812616E-2</v>
          </cell>
          <cell r="E211">
            <v>5.415</v>
          </cell>
          <cell r="F211">
            <v>0.17</v>
          </cell>
          <cell r="G211">
            <v>0.45</v>
          </cell>
          <cell r="H211">
            <v>0.5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4.4968100000000004E-2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-2.2499999999999999E-2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K211">
            <v>0</v>
          </cell>
          <cell r="AL211">
            <v>0</v>
          </cell>
        </row>
        <row r="212">
          <cell r="C212">
            <v>42887</v>
          </cell>
          <cell r="D212">
            <v>6.3456760162779416E-2</v>
          </cell>
          <cell r="E212">
            <v>5.4429999999999996</v>
          </cell>
          <cell r="F212">
            <v>0.17</v>
          </cell>
          <cell r="G212">
            <v>0.45</v>
          </cell>
          <cell r="H212">
            <v>0.6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4.4968100000000004E-2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K212">
            <v>0</v>
          </cell>
          <cell r="AL212">
            <v>0</v>
          </cell>
        </row>
        <row r="213">
          <cell r="C213">
            <v>42917</v>
          </cell>
          <cell r="D213">
            <v>6.3485133700438304E-2</v>
          </cell>
          <cell r="E213">
            <v>5.47</v>
          </cell>
          <cell r="F213">
            <v>0.17</v>
          </cell>
          <cell r="G213">
            <v>0.5</v>
          </cell>
          <cell r="H213">
            <v>0.6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4.4968100000000004E-2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K213">
            <v>0</v>
          </cell>
          <cell r="AL213">
            <v>0</v>
          </cell>
        </row>
        <row r="214">
          <cell r="C214">
            <v>42948</v>
          </cell>
          <cell r="D214">
            <v>6.3514453022965905E-2</v>
          </cell>
          <cell r="E214">
            <v>5.4930000000000012</v>
          </cell>
          <cell r="F214">
            <v>0.17</v>
          </cell>
          <cell r="G214">
            <v>0.55000000000000004</v>
          </cell>
          <cell r="H214">
            <v>0.7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4.4968100000000004E-2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K214">
            <v>0</v>
          </cell>
          <cell r="AL214">
            <v>0</v>
          </cell>
        </row>
        <row r="215">
          <cell r="C215">
            <v>42979</v>
          </cell>
          <cell r="D215">
            <v>6.3543772345779029E-2</v>
          </cell>
          <cell r="E215">
            <v>5.4830000000000005</v>
          </cell>
          <cell r="F215">
            <v>0.17</v>
          </cell>
          <cell r="G215">
            <v>0.55000000000000004</v>
          </cell>
          <cell r="H215">
            <v>0.65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4.4968100000000004E-2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K215">
            <v>0</v>
          </cell>
          <cell r="AL215">
            <v>0</v>
          </cell>
        </row>
        <row r="216">
          <cell r="C216">
            <v>43009</v>
          </cell>
          <cell r="D216">
            <v>6.3572145884256401E-2</v>
          </cell>
          <cell r="E216">
            <v>5.4930000000000012</v>
          </cell>
          <cell r="F216">
            <v>0.17</v>
          </cell>
          <cell r="G216">
            <v>0.6</v>
          </cell>
          <cell r="H216">
            <v>0.7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4.4968100000000004E-2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K216">
            <v>0</v>
          </cell>
          <cell r="AL216">
            <v>0</v>
          </cell>
        </row>
        <row r="217">
          <cell r="C217">
            <v>43040</v>
          </cell>
          <cell r="D217">
            <v>6.3601465207630409E-2</v>
          </cell>
          <cell r="E217">
            <v>5.63</v>
          </cell>
          <cell r="F217">
            <v>0.17</v>
          </cell>
          <cell r="G217">
            <v>0.8</v>
          </cell>
          <cell r="H217">
            <v>0.9</v>
          </cell>
          <cell r="K217">
            <v>0</v>
          </cell>
          <cell r="L217">
            <v>0</v>
          </cell>
          <cell r="M217">
            <v>-3.4988700000000005E-2</v>
          </cell>
          <cell r="N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H217">
            <v>0</v>
          </cell>
        </row>
        <row r="218">
          <cell r="C218">
            <v>43070</v>
          </cell>
          <cell r="D218">
            <v>6.3629838746650499E-2</v>
          </cell>
          <cell r="E218">
            <v>5.7649999999999997</v>
          </cell>
          <cell r="F218">
            <v>0.17</v>
          </cell>
          <cell r="G218">
            <v>1</v>
          </cell>
          <cell r="H218">
            <v>1.1000000000000001</v>
          </cell>
          <cell r="K218">
            <v>0</v>
          </cell>
          <cell r="L218">
            <v>0</v>
          </cell>
          <cell r="M218">
            <v>-4.99519E-2</v>
          </cell>
          <cell r="N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H218">
            <v>0</v>
          </cell>
        </row>
        <row r="219">
          <cell r="C219">
            <v>43101</v>
          </cell>
          <cell r="D219">
            <v>6.3659158070585906E-2</v>
          </cell>
          <cell r="E219">
            <v>5.8250000000000002</v>
          </cell>
          <cell r="F219">
            <v>0.17</v>
          </cell>
          <cell r="G219">
            <v>1</v>
          </cell>
          <cell r="H219">
            <v>1.1000000000000001</v>
          </cell>
          <cell r="K219">
            <v>0</v>
          </cell>
          <cell r="L219">
            <v>0</v>
          </cell>
          <cell r="M219">
            <v>-4.4955100000000005E-2</v>
          </cell>
          <cell r="N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H219">
            <v>0</v>
          </cell>
        </row>
        <row r="220">
          <cell r="C220">
            <v>43132</v>
          </cell>
          <cell r="D220">
            <v>6.3688477394805904E-2</v>
          </cell>
          <cell r="E220">
            <v>5.7050000000000001</v>
          </cell>
          <cell r="F220">
            <v>0.17</v>
          </cell>
          <cell r="G220">
            <v>1</v>
          </cell>
          <cell r="H220">
            <v>1.1000000000000001</v>
          </cell>
          <cell r="K220">
            <v>0</v>
          </cell>
          <cell r="L220">
            <v>0</v>
          </cell>
          <cell r="M220">
            <v>-1.99574E-2</v>
          </cell>
          <cell r="N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H220">
            <v>0</v>
          </cell>
        </row>
        <row r="221">
          <cell r="C221">
            <v>43160</v>
          </cell>
          <cell r="D221">
            <v>6.3714959365314419E-2</v>
          </cell>
          <cell r="E221">
            <v>5.625</v>
          </cell>
          <cell r="F221">
            <v>0.17</v>
          </cell>
          <cell r="G221">
            <v>0.75</v>
          </cell>
          <cell r="H221">
            <v>0.85</v>
          </cell>
          <cell r="K221">
            <v>0</v>
          </cell>
          <cell r="L221">
            <v>0</v>
          </cell>
          <cell r="M221">
            <v>-9.9573999999999999E-3</v>
          </cell>
          <cell r="N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H221">
            <v>0</v>
          </cell>
        </row>
        <row r="222">
          <cell r="C222">
            <v>43191</v>
          </cell>
          <cell r="D222">
            <v>6.3744278690077025E-2</v>
          </cell>
          <cell r="E222">
            <v>5.5350000000000001</v>
          </cell>
          <cell r="F222">
            <v>0.17</v>
          </cell>
          <cell r="G222">
            <v>0.4</v>
          </cell>
          <cell r="H222">
            <v>0.55000000000000004</v>
          </cell>
          <cell r="K222">
            <v>0</v>
          </cell>
          <cell r="L222">
            <v>0</v>
          </cell>
          <cell r="M222">
            <v>4.997660000000001E-2</v>
          </cell>
          <cell r="N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H222">
            <v>0</v>
          </cell>
        </row>
        <row r="223">
          <cell r="C223">
            <v>43221</v>
          </cell>
          <cell r="D223">
            <v>6.377265223044179E-2</v>
          </cell>
          <cell r="E223">
            <v>5.5149999999999997</v>
          </cell>
          <cell r="F223">
            <v>0.17</v>
          </cell>
          <cell r="G223">
            <v>0.45</v>
          </cell>
          <cell r="H223">
            <v>0.5</v>
          </cell>
          <cell r="K223">
            <v>0</v>
          </cell>
          <cell r="L223">
            <v>0</v>
          </cell>
          <cell r="M223">
            <v>4.9968100000000001E-2</v>
          </cell>
          <cell r="N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H223">
            <v>0</v>
          </cell>
        </row>
        <row r="224">
          <cell r="C224">
            <v>43252</v>
          </cell>
          <cell r="D224">
            <v>6.3801971555765405E-2</v>
          </cell>
          <cell r="E224">
            <v>5.543000000000001</v>
          </cell>
          <cell r="F224">
            <v>0.17</v>
          </cell>
          <cell r="G224">
            <v>0.45</v>
          </cell>
          <cell r="H224">
            <v>0.6</v>
          </cell>
          <cell r="K224">
            <v>0</v>
          </cell>
          <cell r="L224">
            <v>0</v>
          </cell>
          <cell r="M224">
            <v>4.9968100000000001E-2</v>
          </cell>
          <cell r="N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H224">
            <v>0</v>
          </cell>
        </row>
        <row r="225">
          <cell r="C225">
            <v>43282</v>
          </cell>
          <cell r="D225">
            <v>6.3830345096672819E-2</v>
          </cell>
          <cell r="E225">
            <v>5.57</v>
          </cell>
          <cell r="F225">
            <v>0.17</v>
          </cell>
          <cell r="G225">
            <v>0.5</v>
          </cell>
          <cell r="H225">
            <v>0.6</v>
          </cell>
          <cell r="K225">
            <v>0</v>
          </cell>
          <cell r="L225">
            <v>0</v>
          </cell>
          <cell r="M225">
            <v>4.9968100000000001E-2</v>
          </cell>
          <cell r="N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H225">
            <v>0</v>
          </cell>
        </row>
        <row r="226">
          <cell r="C226">
            <v>43313</v>
          </cell>
          <cell r="D226">
            <v>6.3859664422557305E-2</v>
          </cell>
          <cell r="E226">
            <v>5.5930000000000009</v>
          </cell>
          <cell r="F226">
            <v>0.17</v>
          </cell>
          <cell r="G226">
            <v>0.55000000000000004</v>
          </cell>
          <cell r="H226">
            <v>0.7</v>
          </cell>
          <cell r="K226">
            <v>0</v>
          </cell>
          <cell r="L226">
            <v>0</v>
          </cell>
          <cell r="M226">
            <v>4.9968100000000001E-2</v>
          </cell>
          <cell r="N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H226">
            <v>0</v>
          </cell>
        </row>
        <row r="227">
          <cell r="C227">
            <v>43344</v>
          </cell>
          <cell r="D227">
            <v>6.3888983748727313E-2</v>
          </cell>
          <cell r="E227">
            <v>5.5830000000000011</v>
          </cell>
          <cell r="F227">
            <v>0.17</v>
          </cell>
          <cell r="G227">
            <v>0.55000000000000004</v>
          </cell>
          <cell r="H227">
            <v>0.65</v>
          </cell>
          <cell r="K227">
            <v>0</v>
          </cell>
          <cell r="L227">
            <v>0</v>
          </cell>
          <cell r="M227">
            <v>4.9968100000000001E-2</v>
          </cell>
          <cell r="N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H227">
            <v>0</v>
          </cell>
        </row>
        <row r="228">
          <cell r="C228">
            <v>43374</v>
          </cell>
          <cell r="D228">
            <v>6.3917357290453211E-2</v>
          </cell>
          <cell r="E228">
            <v>5.5930000000000009</v>
          </cell>
          <cell r="F228">
            <v>0.17</v>
          </cell>
          <cell r="G228">
            <v>0.6</v>
          </cell>
          <cell r="H228">
            <v>0.7</v>
          </cell>
          <cell r="K228">
            <v>0</v>
          </cell>
          <cell r="L228">
            <v>0</v>
          </cell>
          <cell r="M228">
            <v>4.9968100000000001E-2</v>
          </cell>
          <cell r="N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H228">
            <v>0</v>
          </cell>
        </row>
        <row r="229">
          <cell r="C229">
            <v>43405</v>
          </cell>
          <cell r="D229">
            <v>6.3946676617184103E-2</v>
          </cell>
          <cell r="E229">
            <v>5.73</v>
          </cell>
          <cell r="F229">
            <v>0.17</v>
          </cell>
          <cell r="G229">
            <v>0.8</v>
          </cell>
          <cell r="H229">
            <v>0.9</v>
          </cell>
          <cell r="K229">
            <v>0</v>
          </cell>
          <cell r="L229">
            <v>0</v>
          </cell>
          <cell r="M229">
            <v>-2.9988700000000004E-2</v>
          </cell>
          <cell r="N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H229">
            <v>0</v>
          </cell>
        </row>
        <row r="230">
          <cell r="C230">
            <v>43435</v>
          </cell>
          <cell r="D230">
            <v>6.3975050159453609E-2</v>
          </cell>
          <cell r="E230">
            <v>5.8650000000000002</v>
          </cell>
          <cell r="F230">
            <v>0.17</v>
          </cell>
          <cell r="G230">
            <v>1</v>
          </cell>
          <cell r="H230">
            <v>1.1000000000000001</v>
          </cell>
          <cell r="K230">
            <v>0</v>
          </cell>
          <cell r="L230">
            <v>0</v>
          </cell>
          <cell r="M230">
            <v>-4.4951900000000003E-2</v>
          </cell>
          <cell r="N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H230">
            <v>0</v>
          </cell>
        </row>
        <row r="231">
          <cell r="C231">
            <v>43466</v>
          </cell>
          <cell r="D231">
            <v>6.4004369486745413E-2</v>
          </cell>
          <cell r="E231">
            <v>5.9249999999999998</v>
          </cell>
          <cell r="F231">
            <v>0.17</v>
          </cell>
          <cell r="G231">
            <v>1</v>
          </cell>
          <cell r="H231">
            <v>1.1000000000000001</v>
          </cell>
          <cell r="K231">
            <v>0</v>
          </cell>
          <cell r="L231">
            <v>0</v>
          </cell>
          <cell r="M231">
            <v>-3.99551E-2</v>
          </cell>
          <cell r="N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H231">
            <v>0</v>
          </cell>
        </row>
        <row r="232">
          <cell r="C232">
            <v>43497</v>
          </cell>
          <cell r="D232">
            <v>6.4033688814322212E-2</v>
          </cell>
          <cell r="E232">
            <v>5.8049999999999997</v>
          </cell>
          <cell r="F232">
            <v>0.17</v>
          </cell>
          <cell r="G232">
            <v>1</v>
          </cell>
          <cell r="H232">
            <v>1.1000000000000001</v>
          </cell>
          <cell r="K232">
            <v>0</v>
          </cell>
          <cell r="L232">
            <v>0</v>
          </cell>
          <cell r="M232">
            <v>-1.4957400000000001E-2</v>
          </cell>
          <cell r="N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H232">
            <v>0</v>
          </cell>
        </row>
        <row r="233">
          <cell r="C233">
            <v>43525</v>
          </cell>
          <cell r="D233">
            <v>6.4060170787862108E-2</v>
          </cell>
          <cell r="E233">
            <v>5.7249999999999996</v>
          </cell>
          <cell r="F233">
            <v>0.17</v>
          </cell>
          <cell r="G233">
            <v>0.75</v>
          </cell>
          <cell r="H233">
            <v>0.85</v>
          </cell>
          <cell r="K233">
            <v>0</v>
          </cell>
          <cell r="L233">
            <v>0</v>
          </cell>
          <cell r="M233">
            <v>-4.9574000000000007E-3</v>
          </cell>
          <cell r="N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H233">
            <v>0</v>
          </cell>
        </row>
        <row r="234">
          <cell r="C234">
            <v>43556</v>
          </cell>
          <cell r="D234">
            <v>6.4089490115981612E-2</v>
          </cell>
          <cell r="E234">
            <v>5.6349999999999998</v>
          </cell>
          <cell r="F234">
            <v>0.17</v>
          </cell>
          <cell r="G234">
            <v>0.4</v>
          </cell>
          <cell r="H234">
            <v>0.55000000000000004</v>
          </cell>
          <cell r="K234">
            <v>0</v>
          </cell>
          <cell r="L234">
            <v>0</v>
          </cell>
          <cell r="M234">
            <v>5.49766E-2</v>
          </cell>
          <cell r="N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H234">
            <v>0</v>
          </cell>
        </row>
        <row r="235">
          <cell r="C235">
            <v>43586</v>
          </cell>
          <cell r="D235">
            <v>6.4117863659594015E-2</v>
          </cell>
          <cell r="E235">
            <v>5.6150000000000002</v>
          </cell>
          <cell r="F235">
            <v>0.17</v>
          </cell>
          <cell r="G235">
            <v>0.45</v>
          </cell>
          <cell r="H235">
            <v>0.5</v>
          </cell>
          <cell r="K235">
            <v>0</v>
          </cell>
          <cell r="L235">
            <v>0</v>
          </cell>
          <cell r="M235">
            <v>5.4968100000000013E-2</v>
          </cell>
          <cell r="N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H235">
            <v>0</v>
          </cell>
        </row>
        <row r="236">
          <cell r="C236">
            <v>43617</v>
          </cell>
          <cell r="D236">
            <v>6.4147182988274501E-2</v>
          </cell>
          <cell r="E236">
            <v>5.6430000000000007</v>
          </cell>
          <cell r="F236">
            <v>0.17</v>
          </cell>
          <cell r="G236">
            <v>0.45</v>
          </cell>
          <cell r="H236">
            <v>0.6</v>
          </cell>
          <cell r="K236">
            <v>0</v>
          </cell>
          <cell r="L236">
            <v>0</v>
          </cell>
          <cell r="M236">
            <v>5.4968100000000013E-2</v>
          </cell>
          <cell r="N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H236">
            <v>0</v>
          </cell>
        </row>
        <row r="237">
          <cell r="C237">
            <v>43647</v>
          </cell>
          <cell r="D237">
            <v>6.4175556532429609E-2</v>
          </cell>
          <cell r="E237">
            <v>5.67</v>
          </cell>
          <cell r="F237">
            <v>0.17</v>
          </cell>
          <cell r="G237">
            <v>0.5</v>
          </cell>
          <cell r="H237">
            <v>0.6</v>
          </cell>
          <cell r="K237">
            <v>0</v>
          </cell>
          <cell r="L237">
            <v>0</v>
          </cell>
          <cell r="M237">
            <v>5.4968100000000013E-2</v>
          </cell>
          <cell r="N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H237">
            <v>0</v>
          </cell>
        </row>
        <row r="238">
          <cell r="C238">
            <v>43678</v>
          </cell>
          <cell r="D238">
            <v>6.4204875861670896E-2</v>
          </cell>
          <cell r="E238">
            <v>5.6930000000000005</v>
          </cell>
          <cell r="F238">
            <v>0.17</v>
          </cell>
          <cell r="G238">
            <v>0.55000000000000004</v>
          </cell>
          <cell r="H238">
            <v>0.7</v>
          </cell>
          <cell r="K238">
            <v>0</v>
          </cell>
          <cell r="L238">
            <v>0</v>
          </cell>
          <cell r="M238">
            <v>5.4968100000000013E-2</v>
          </cell>
          <cell r="N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H238">
            <v>0</v>
          </cell>
        </row>
        <row r="239">
          <cell r="C239">
            <v>43709</v>
          </cell>
          <cell r="D239">
            <v>6.4234195191197316E-2</v>
          </cell>
          <cell r="E239">
            <v>5.6830000000000007</v>
          </cell>
          <cell r="F239">
            <v>0.17</v>
          </cell>
          <cell r="G239">
            <v>0.55000000000000004</v>
          </cell>
          <cell r="H239">
            <v>0.65</v>
          </cell>
          <cell r="K239">
            <v>0</v>
          </cell>
          <cell r="L239">
            <v>0</v>
          </cell>
          <cell r="M239">
            <v>5.4968100000000013E-2</v>
          </cell>
          <cell r="N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H239">
            <v>0</v>
          </cell>
        </row>
        <row r="240">
          <cell r="C240">
            <v>43739</v>
          </cell>
          <cell r="D240">
            <v>6.426256873617181E-2</v>
          </cell>
          <cell r="E240">
            <v>5.6930000000000005</v>
          </cell>
          <cell r="F240">
            <v>0.17</v>
          </cell>
          <cell r="G240">
            <v>0.6</v>
          </cell>
          <cell r="H240">
            <v>0.7</v>
          </cell>
          <cell r="K240">
            <v>0</v>
          </cell>
          <cell r="L240">
            <v>0</v>
          </cell>
          <cell r="M240">
            <v>5.4968100000000013E-2</v>
          </cell>
          <cell r="N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H240">
            <v>0</v>
          </cell>
        </row>
        <row r="241">
          <cell r="C241">
            <v>43770</v>
          </cell>
          <cell r="D241">
            <v>6.4291888066258601E-2</v>
          </cell>
          <cell r="E241">
            <v>5.83</v>
          </cell>
          <cell r="F241">
            <v>0.17</v>
          </cell>
          <cell r="G241">
            <v>0.8</v>
          </cell>
          <cell r="H241">
            <v>0.9</v>
          </cell>
          <cell r="K241">
            <v>0</v>
          </cell>
          <cell r="L241">
            <v>0</v>
          </cell>
          <cell r="M241">
            <v>-2.4988700000000003E-2</v>
          </cell>
          <cell r="N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H241">
            <v>0</v>
          </cell>
        </row>
        <row r="242">
          <cell r="C242">
            <v>43800</v>
          </cell>
          <cell r="D242">
            <v>6.4320261611775717E-2</v>
          </cell>
          <cell r="E242">
            <v>5.9649999999999999</v>
          </cell>
          <cell r="F242">
            <v>0.17</v>
          </cell>
          <cell r="G242">
            <v>1</v>
          </cell>
          <cell r="H242">
            <v>1.1000000000000001</v>
          </cell>
          <cell r="K242">
            <v>0</v>
          </cell>
          <cell r="L242">
            <v>0</v>
          </cell>
          <cell r="M242">
            <v>-3.9951899999999999E-2</v>
          </cell>
          <cell r="N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H242">
            <v>0</v>
          </cell>
        </row>
        <row r="243">
          <cell r="C243">
            <v>43831</v>
          </cell>
          <cell r="D243">
            <v>6.4349580942423518E-2</v>
          </cell>
          <cell r="E243">
            <v>6.0250000000000004</v>
          </cell>
          <cell r="F243">
            <v>0.17</v>
          </cell>
          <cell r="G243">
            <v>1</v>
          </cell>
          <cell r="H243">
            <v>1.1000000000000001</v>
          </cell>
          <cell r="K243">
            <v>0</v>
          </cell>
          <cell r="L243">
            <v>0</v>
          </cell>
          <cell r="M243">
            <v>-3.4955100000000003E-2</v>
          </cell>
          <cell r="N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H243">
            <v>0</v>
          </cell>
        </row>
        <row r="244">
          <cell r="C244">
            <v>43862</v>
          </cell>
          <cell r="D244">
            <v>6.437890027335641E-2</v>
          </cell>
          <cell r="E244">
            <v>5.9050000000000002</v>
          </cell>
          <cell r="F244">
            <v>0.17</v>
          </cell>
          <cell r="G244">
            <v>1</v>
          </cell>
          <cell r="H244">
            <v>1.1000000000000001</v>
          </cell>
          <cell r="K244">
            <v>0</v>
          </cell>
          <cell r="L244">
            <v>0</v>
          </cell>
          <cell r="M244">
            <v>-9.9573999999999999E-3</v>
          </cell>
          <cell r="N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H244">
            <v>0</v>
          </cell>
        </row>
        <row r="245">
          <cell r="C245">
            <v>43891</v>
          </cell>
          <cell r="D245">
            <v>6.4406328034810001E-2</v>
          </cell>
          <cell r="E245">
            <v>5.8250000000000002</v>
          </cell>
          <cell r="F245">
            <v>0.17</v>
          </cell>
          <cell r="G245">
            <v>0.75</v>
          </cell>
          <cell r="H245">
            <v>0.85</v>
          </cell>
          <cell r="K245">
            <v>0</v>
          </cell>
          <cell r="L245">
            <v>0</v>
          </cell>
          <cell r="M245">
            <v>4.2500000000000003E-5</v>
          </cell>
          <cell r="N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H245">
            <v>0</v>
          </cell>
        </row>
        <row r="246">
          <cell r="C246">
            <v>43922</v>
          </cell>
          <cell r="D246">
            <v>6.443564736629441E-2</v>
          </cell>
          <cell r="E246">
            <v>5.7350000000000003</v>
          </cell>
          <cell r="F246">
            <v>0.17</v>
          </cell>
          <cell r="G246">
            <v>0.4</v>
          </cell>
          <cell r="H246">
            <v>0.55000000000000004</v>
          </cell>
          <cell r="K246">
            <v>0</v>
          </cell>
          <cell r="L246">
            <v>0</v>
          </cell>
          <cell r="M246">
            <v>5.9976599999999998E-2</v>
          </cell>
          <cell r="N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H246">
            <v>0</v>
          </cell>
        </row>
        <row r="247">
          <cell r="C247">
            <v>43952</v>
          </cell>
          <cell r="D247">
            <v>6.4464020913163722E-2</v>
          </cell>
          <cell r="E247">
            <v>5.7149999999999999</v>
          </cell>
          <cell r="F247">
            <v>0.17</v>
          </cell>
          <cell r="G247">
            <v>0.45</v>
          </cell>
          <cell r="H247">
            <v>0.5</v>
          </cell>
          <cell r="K247">
            <v>0</v>
          </cell>
          <cell r="L247">
            <v>0</v>
          </cell>
          <cell r="M247">
            <v>5.996810000000001E-2</v>
          </cell>
          <cell r="N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H247">
            <v>0</v>
          </cell>
        </row>
        <row r="248">
          <cell r="C248">
            <v>43983</v>
          </cell>
          <cell r="D248">
            <v>6.449334024520903E-2</v>
          </cell>
          <cell r="E248">
            <v>5.7430000000000012</v>
          </cell>
          <cell r="F248">
            <v>0.17</v>
          </cell>
          <cell r="G248">
            <v>0.45</v>
          </cell>
          <cell r="H248">
            <v>0.6</v>
          </cell>
          <cell r="K248">
            <v>0</v>
          </cell>
          <cell r="L248">
            <v>0</v>
          </cell>
          <cell r="M248">
            <v>5.996810000000001E-2</v>
          </cell>
          <cell r="N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H248">
            <v>0</v>
          </cell>
        </row>
        <row r="249">
          <cell r="C249">
            <v>44013</v>
          </cell>
          <cell r="D249">
            <v>6.4521713792621116E-2</v>
          </cell>
          <cell r="E249">
            <v>5.77</v>
          </cell>
          <cell r="F249">
            <v>0.17</v>
          </cell>
          <cell r="G249">
            <v>0.5</v>
          </cell>
          <cell r="H249">
            <v>0.6</v>
          </cell>
          <cell r="K249">
            <v>0</v>
          </cell>
          <cell r="L249">
            <v>0</v>
          </cell>
          <cell r="M249">
            <v>5.996810000000001E-2</v>
          </cell>
          <cell r="N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H249">
            <v>0</v>
          </cell>
        </row>
        <row r="250">
          <cell r="C250">
            <v>44044</v>
          </cell>
          <cell r="D250">
            <v>6.4551033125227211E-2</v>
          </cell>
          <cell r="E250">
            <v>5.793000000000001</v>
          </cell>
          <cell r="F250">
            <v>0.17</v>
          </cell>
          <cell r="G250">
            <v>0.55000000000000004</v>
          </cell>
          <cell r="H250">
            <v>0.7</v>
          </cell>
          <cell r="K250">
            <v>0</v>
          </cell>
          <cell r="L250">
            <v>0</v>
          </cell>
          <cell r="M250">
            <v>5.996810000000001E-2</v>
          </cell>
          <cell r="N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H250">
            <v>0</v>
          </cell>
        </row>
        <row r="251">
          <cell r="C251">
            <v>44075</v>
          </cell>
          <cell r="D251">
            <v>6.458035245811862E-2</v>
          </cell>
          <cell r="E251">
            <v>5.7830000000000004</v>
          </cell>
          <cell r="F251">
            <v>0.17</v>
          </cell>
          <cell r="G251">
            <v>0.55000000000000004</v>
          </cell>
          <cell r="H251">
            <v>0.65</v>
          </cell>
          <cell r="K251">
            <v>0</v>
          </cell>
          <cell r="L251">
            <v>0</v>
          </cell>
          <cell r="M251">
            <v>5.996810000000001E-2</v>
          </cell>
          <cell r="N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H251">
            <v>0</v>
          </cell>
        </row>
        <row r="252">
          <cell r="C252">
            <v>44105</v>
          </cell>
          <cell r="D252">
            <v>6.4608726006349496E-2</v>
          </cell>
          <cell r="E252">
            <v>5.793000000000001</v>
          </cell>
          <cell r="F252">
            <v>0.17</v>
          </cell>
          <cell r="G252">
            <v>0.6</v>
          </cell>
          <cell r="H252">
            <v>0.7</v>
          </cell>
          <cell r="K252">
            <v>0</v>
          </cell>
          <cell r="L252">
            <v>0</v>
          </cell>
          <cell r="M252">
            <v>5.996810000000001E-2</v>
          </cell>
          <cell r="N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H252">
            <v>0</v>
          </cell>
        </row>
        <row r="253">
          <cell r="C253">
            <v>44136</v>
          </cell>
          <cell r="D253">
            <v>6.4638045339801706E-2</v>
          </cell>
          <cell r="E253">
            <v>5.93</v>
          </cell>
          <cell r="F253">
            <v>0.17</v>
          </cell>
          <cell r="G253">
            <v>0.8</v>
          </cell>
          <cell r="H253">
            <v>0.9</v>
          </cell>
          <cell r="K253">
            <v>0</v>
          </cell>
          <cell r="L253">
            <v>0</v>
          </cell>
          <cell r="M253">
            <v>-1.9988700000000002E-2</v>
          </cell>
          <cell r="N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H253">
            <v>0</v>
          </cell>
        </row>
        <row r="254">
          <cell r="C254">
            <v>44166</v>
          </cell>
          <cell r="D254">
            <v>6.4666418888574398E-2</v>
          </cell>
          <cell r="E254">
            <v>6.0650000000000004</v>
          </cell>
          <cell r="F254">
            <v>0.17</v>
          </cell>
          <cell r="G254">
            <v>1</v>
          </cell>
          <cell r="H254">
            <v>1.1000000000000001</v>
          </cell>
          <cell r="K254">
            <v>0</v>
          </cell>
          <cell r="L254">
            <v>0</v>
          </cell>
          <cell r="M254">
            <v>-3.4951900000000001E-2</v>
          </cell>
          <cell r="N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H254">
            <v>0</v>
          </cell>
        </row>
        <row r="255">
          <cell r="C255">
            <v>44197</v>
          </cell>
          <cell r="D255">
            <v>6.4695738222587409E-2</v>
          </cell>
          <cell r="E255">
            <v>6.125</v>
          </cell>
          <cell r="F255">
            <v>0.17</v>
          </cell>
          <cell r="G255">
            <v>1</v>
          </cell>
          <cell r="H255">
            <v>1.1000000000000001</v>
          </cell>
          <cell r="K255">
            <v>0</v>
          </cell>
          <cell r="L255">
            <v>0</v>
          </cell>
          <cell r="M255">
            <v>-2.9955100000000005E-2</v>
          </cell>
          <cell r="N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H255">
            <v>0</v>
          </cell>
        </row>
        <row r="256">
          <cell r="C256">
            <v>44228</v>
          </cell>
          <cell r="D256">
            <v>6.4725057556885221E-2</v>
          </cell>
          <cell r="E256">
            <v>6.0049999999999999</v>
          </cell>
          <cell r="F256">
            <v>0.17</v>
          </cell>
          <cell r="G256">
            <v>1</v>
          </cell>
          <cell r="H256">
            <v>1.1000000000000001</v>
          </cell>
          <cell r="K256">
            <v>0</v>
          </cell>
          <cell r="L256">
            <v>0</v>
          </cell>
          <cell r="M256">
            <v>-4.9574000000000007E-3</v>
          </cell>
          <cell r="N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H256">
            <v>0</v>
          </cell>
        </row>
        <row r="257">
          <cell r="C257">
            <v>44256</v>
          </cell>
          <cell r="D257">
            <v>6.4744514052051713E-2</v>
          </cell>
          <cell r="E257">
            <v>5.9249999999999998</v>
          </cell>
          <cell r="F257">
            <v>0.17</v>
          </cell>
          <cell r="G257">
            <v>0.75</v>
          </cell>
          <cell r="H257">
            <v>0.85</v>
          </cell>
          <cell r="K257">
            <v>0</v>
          </cell>
          <cell r="L257">
            <v>0</v>
          </cell>
          <cell r="M257">
            <v>5.042500000000001E-3</v>
          </cell>
          <cell r="N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H257">
            <v>0</v>
          </cell>
        </row>
        <row r="258">
          <cell r="C258">
            <v>44287</v>
          </cell>
          <cell r="D258">
            <v>6.4742720527038819E-2</v>
          </cell>
          <cell r="E258">
            <v>5.835</v>
          </cell>
          <cell r="F258">
            <v>0.17</v>
          </cell>
          <cell r="G258">
            <v>0.4</v>
          </cell>
          <cell r="H258">
            <v>0.55000000000000004</v>
          </cell>
          <cell r="K258">
            <v>0</v>
          </cell>
          <cell r="L258">
            <v>0</v>
          </cell>
          <cell r="M258">
            <v>6.4976599999999995E-2</v>
          </cell>
          <cell r="N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H258">
            <v>0</v>
          </cell>
        </row>
        <row r="259">
          <cell r="C259">
            <v>44317</v>
          </cell>
          <cell r="D259">
            <v>6.4740984857671907E-2</v>
          </cell>
          <cell r="E259">
            <v>5.8150000000000004</v>
          </cell>
          <cell r="F259">
            <v>0.17</v>
          </cell>
          <cell r="G259">
            <v>0.45</v>
          </cell>
          <cell r="H259">
            <v>0.5</v>
          </cell>
          <cell r="K259">
            <v>0</v>
          </cell>
          <cell r="L259">
            <v>0</v>
          </cell>
          <cell r="M259">
            <v>6.4968100000000015E-2</v>
          </cell>
          <cell r="N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H259">
            <v>0</v>
          </cell>
        </row>
        <row r="260">
          <cell r="C260">
            <v>44348</v>
          </cell>
          <cell r="D260">
            <v>6.473919133266122E-2</v>
          </cell>
          <cell r="E260">
            <v>5.8430000000000009</v>
          </cell>
          <cell r="F260">
            <v>0.17</v>
          </cell>
          <cell r="G260">
            <v>0.45</v>
          </cell>
          <cell r="H260">
            <v>0.6</v>
          </cell>
          <cell r="K260">
            <v>0</v>
          </cell>
          <cell r="L260">
            <v>0</v>
          </cell>
          <cell r="M260">
            <v>6.4968100000000015E-2</v>
          </cell>
          <cell r="N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H260">
            <v>0</v>
          </cell>
        </row>
        <row r="261">
          <cell r="C261">
            <v>44378</v>
          </cell>
          <cell r="D261">
            <v>6.4737455663296514E-2</v>
          </cell>
          <cell r="E261">
            <v>5.87</v>
          </cell>
          <cell r="F261">
            <v>0.17</v>
          </cell>
          <cell r="G261">
            <v>0.5</v>
          </cell>
          <cell r="H261">
            <v>0.6</v>
          </cell>
          <cell r="K261">
            <v>0</v>
          </cell>
          <cell r="L261">
            <v>0</v>
          </cell>
          <cell r="M261">
            <v>6.4968100000000015E-2</v>
          </cell>
          <cell r="N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H261">
            <v>0</v>
          </cell>
        </row>
        <row r="262">
          <cell r="C262">
            <v>44409</v>
          </cell>
          <cell r="D262">
            <v>6.4735662138287506E-2</v>
          </cell>
          <cell r="E262">
            <v>5.8930000000000007</v>
          </cell>
          <cell r="F262">
            <v>0.17</v>
          </cell>
          <cell r="G262">
            <v>0.55000000000000004</v>
          </cell>
          <cell r="H262">
            <v>0.7</v>
          </cell>
          <cell r="K262">
            <v>0</v>
          </cell>
          <cell r="L262">
            <v>0</v>
          </cell>
          <cell r="M262">
            <v>6.4968100000000015E-2</v>
          </cell>
          <cell r="N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H262">
            <v>0</v>
          </cell>
        </row>
        <row r="263">
          <cell r="C263">
            <v>44440</v>
          </cell>
          <cell r="D263">
            <v>6.4733868613279413E-2</v>
          </cell>
          <cell r="E263">
            <v>5.8830000000000009</v>
          </cell>
          <cell r="F263">
            <v>0.17</v>
          </cell>
          <cell r="G263">
            <v>0.55000000000000004</v>
          </cell>
          <cell r="H263">
            <v>0.65</v>
          </cell>
          <cell r="K263">
            <v>0</v>
          </cell>
          <cell r="L263">
            <v>0</v>
          </cell>
          <cell r="M263">
            <v>6.4968100000000015E-2</v>
          </cell>
          <cell r="N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H263">
            <v>0</v>
          </cell>
        </row>
        <row r="264">
          <cell r="C264">
            <v>44470</v>
          </cell>
          <cell r="D264">
            <v>6.47321329439179E-2</v>
          </cell>
          <cell r="E264">
            <v>5.8930000000000007</v>
          </cell>
          <cell r="F264">
            <v>0.17</v>
          </cell>
          <cell r="G264">
            <v>0.6</v>
          </cell>
          <cell r="H264">
            <v>0.7</v>
          </cell>
          <cell r="K264">
            <v>0</v>
          </cell>
          <cell r="L264">
            <v>0</v>
          </cell>
          <cell r="M264">
            <v>6.4968100000000015E-2</v>
          </cell>
          <cell r="N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H264">
            <v>0</v>
          </cell>
        </row>
        <row r="265">
          <cell r="C265">
            <v>44501</v>
          </cell>
          <cell r="D265">
            <v>6.4730339418912014E-2</v>
          </cell>
          <cell r="E265">
            <v>6.03</v>
          </cell>
          <cell r="F265">
            <v>0.17</v>
          </cell>
          <cell r="G265">
            <v>0.8</v>
          </cell>
          <cell r="H265">
            <v>0.9</v>
          </cell>
          <cell r="K265">
            <v>0</v>
          </cell>
          <cell r="L265">
            <v>0</v>
          </cell>
          <cell r="M265">
            <v>-1.4988700000000002E-2</v>
          </cell>
          <cell r="N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H265">
            <v>0</v>
          </cell>
        </row>
        <row r="266">
          <cell r="C266">
            <v>44531</v>
          </cell>
          <cell r="D266">
            <v>6.4728603749552707E-2</v>
          </cell>
          <cell r="E266">
            <v>6.165</v>
          </cell>
          <cell r="F266">
            <v>0.17</v>
          </cell>
          <cell r="G266">
            <v>1</v>
          </cell>
          <cell r="H266">
            <v>1.1000000000000001</v>
          </cell>
          <cell r="K266">
            <v>0</v>
          </cell>
          <cell r="L266">
            <v>0</v>
          </cell>
          <cell r="M266">
            <v>-2.99519E-2</v>
          </cell>
          <cell r="N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H266">
            <v>0</v>
          </cell>
        </row>
        <row r="267">
          <cell r="C267">
            <v>44562</v>
          </cell>
          <cell r="D267">
            <v>6.4726810224549111E-2</v>
          </cell>
          <cell r="E267">
            <v>6.2249999999999996</v>
          </cell>
          <cell r="F267">
            <v>0.17</v>
          </cell>
          <cell r="G267">
            <v>0</v>
          </cell>
          <cell r="H267">
            <v>1.1000000000000001</v>
          </cell>
          <cell r="K267">
            <v>0</v>
          </cell>
          <cell r="L267">
            <v>0</v>
          </cell>
          <cell r="M267">
            <v>-2.4955100000000004E-2</v>
          </cell>
          <cell r="N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H267">
            <v>0</v>
          </cell>
        </row>
        <row r="268">
          <cell r="C268">
            <v>44593</v>
          </cell>
          <cell r="D268">
            <v>6.4725016699545904E-2</v>
          </cell>
          <cell r="E268">
            <v>6.1050000000000004</v>
          </cell>
          <cell r="F268">
            <v>0.17</v>
          </cell>
          <cell r="G268">
            <v>0</v>
          </cell>
          <cell r="H268">
            <v>1.1000000000000001</v>
          </cell>
          <cell r="K268">
            <v>0</v>
          </cell>
          <cell r="L268">
            <v>0</v>
          </cell>
          <cell r="M268">
            <v>4.2500000000000003E-5</v>
          </cell>
          <cell r="N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H268">
            <v>0</v>
          </cell>
        </row>
        <row r="269">
          <cell r="C269">
            <v>44621</v>
          </cell>
          <cell r="D269">
            <v>6.4723396741480019E-2</v>
          </cell>
          <cell r="E269">
            <v>6.0250000000000004</v>
          </cell>
          <cell r="F269">
            <v>0.17</v>
          </cell>
          <cell r="G269">
            <v>0</v>
          </cell>
          <cell r="H269">
            <v>0.85</v>
          </cell>
          <cell r="K269">
            <v>0</v>
          </cell>
          <cell r="L269">
            <v>0</v>
          </cell>
          <cell r="M269">
            <v>1.0042500000000001E-2</v>
          </cell>
          <cell r="N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H269">
            <v>0</v>
          </cell>
        </row>
        <row r="270">
          <cell r="C270">
            <v>44652</v>
          </cell>
          <cell r="D270">
            <v>6.4721603216479504E-2</v>
          </cell>
          <cell r="E270">
            <v>5.9349999999999996</v>
          </cell>
          <cell r="F270">
            <v>0.17</v>
          </cell>
          <cell r="G270">
            <v>0</v>
          </cell>
          <cell r="H270">
            <v>0.55000000000000004</v>
          </cell>
          <cell r="K270">
            <v>0</v>
          </cell>
          <cell r="L270">
            <v>0</v>
          </cell>
          <cell r="M270">
            <v>6.9976600000000014E-2</v>
          </cell>
          <cell r="N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H270">
            <v>0</v>
          </cell>
        </row>
        <row r="271">
          <cell r="C271">
            <v>44682</v>
          </cell>
          <cell r="D271">
            <v>6.4719867547125012E-2</v>
          </cell>
          <cell r="E271">
            <v>5.915</v>
          </cell>
          <cell r="F271">
            <v>0.17</v>
          </cell>
          <cell r="G271">
            <v>0</v>
          </cell>
          <cell r="H271">
            <v>0.5</v>
          </cell>
          <cell r="K271">
            <v>0</v>
          </cell>
          <cell r="L271">
            <v>0</v>
          </cell>
          <cell r="M271">
            <v>6.9968100000000005E-2</v>
          </cell>
          <cell r="N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H271">
            <v>0</v>
          </cell>
        </row>
        <row r="272">
          <cell r="C272">
            <v>44713</v>
          </cell>
          <cell r="D272">
            <v>6.4718074022126704E-2</v>
          </cell>
          <cell r="E272">
            <v>5.9430000000000005</v>
          </cell>
          <cell r="F272">
            <v>0.17</v>
          </cell>
          <cell r="G272">
            <v>0</v>
          </cell>
          <cell r="H272">
            <v>0.6</v>
          </cell>
          <cell r="K272">
            <v>0</v>
          </cell>
          <cell r="L272">
            <v>0</v>
          </cell>
          <cell r="M272">
            <v>6.9968100000000005E-2</v>
          </cell>
          <cell r="N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H272">
            <v>0</v>
          </cell>
        </row>
        <row r="273">
          <cell r="C273">
            <v>44743</v>
          </cell>
          <cell r="D273">
            <v>6.4716338352774003E-2</v>
          </cell>
          <cell r="E273">
            <v>5.97</v>
          </cell>
          <cell r="F273">
            <v>0.17</v>
          </cell>
          <cell r="G273">
            <v>0</v>
          </cell>
          <cell r="H273">
            <v>0.6</v>
          </cell>
          <cell r="K273">
            <v>0</v>
          </cell>
          <cell r="L273">
            <v>0</v>
          </cell>
          <cell r="M273">
            <v>6.9968100000000005E-2</v>
          </cell>
          <cell r="N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H273">
            <v>0</v>
          </cell>
        </row>
        <row r="274">
          <cell r="C274">
            <v>44774</v>
          </cell>
          <cell r="D274">
            <v>6.4714544827777512E-2</v>
          </cell>
          <cell r="E274">
            <v>5.9930000000000012</v>
          </cell>
          <cell r="F274">
            <v>0.17</v>
          </cell>
          <cell r="G274">
            <v>0</v>
          </cell>
          <cell r="H274">
            <v>0.7</v>
          </cell>
          <cell r="K274">
            <v>0</v>
          </cell>
          <cell r="L274">
            <v>0</v>
          </cell>
          <cell r="M274">
            <v>6.9968100000000005E-2</v>
          </cell>
          <cell r="N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H274">
            <v>0</v>
          </cell>
        </row>
        <row r="275">
          <cell r="C275">
            <v>44805</v>
          </cell>
          <cell r="D275">
            <v>6.471275130278191E-2</v>
          </cell>
          <cell r="E275">
            <v>5.9830000000000005</v>
          </cell>
          <cell r="F275">
            <v>0.17</v>
          </cell>
          <cell r="G275">
            <v>0</v>
          </cell>
          <cell r="H275">
            <v>0.65</v>
          </cell>
          <cell r="K275">
            <v>0</v>
          </cell>
          <cell r="L275">
            <v>0</v>
          </cell>
          <cell r="M275">
            <v>6.9968100000000005E-2</v>
          </cell>
          <cell r="N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H275">
            <v>0</v>
          </cell>
        </row>
        <row r="276">
          <cell r="C276">
            <v>44835</v>
          </cell>
          <cell r="D276">
            <v>6.471101563343272E-2</v>
          </cell>
          <cell r="E276">
            <v>5.9930000000000012</v>
          </cell>
          <cell r="F276">
            <v>0.17</v>
          </cell>
          <cell r="G276">
            <v>0</v>
          </cell>
          <cell r="H276">
            <v>0.7</v>
          </cell>
          <cell r="K276">
            <v>0</v>
          </cell>
          <cell r="L276">
            <v>0</v>
          </cell>
          <cell r="M276">
            <v>6.9968100000000005E-2</v>
          </cell>
          <cell r="N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H276">
            <v>0</v>
          </cell>
        </row>
        <row r="277">
          <cell r="C277">
            <v>44866</v>
          </cell>
          <cell r="D277">
            <v>6.470922210843931E-2</v>
          </cell>
          <cell r="E277">
            <v>6.13</v>
          </cell>
          <cell r="F277">
            <v>0.17</v>
          </cell>
          <cell r="G277">
            <v>0</v>
          </cell>
          <cell r="H277">
            <v>0.9</v>
          </cell>
          <cell r="K277">
            <v>0</v>
          </cell>
          <cell r="L277">
            <v>0</v>
          </cell>
          <cell r="M277">
            <v>-9.9887000000000014E-3</v>
          </cell>
          <cell r="N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H277">
            <v>0</v>
          </cell>
        </row>
        <row r="278">
          <cell r="C278">
            <v>44896</v>
          </cell>
          <cell r="D278">
            <v>6.4707486439092424E-2</v>
          </cell>
          <cell r="E278">
            <v>6.2649999999999997</v>
          </cell>
          <cell r="F278">
            <v>0.17</v>
          </cell>
          <cell r="G278">
            <v>0</v>
          </cell>
          <cell r="H278">
            <v>1.1000000000000001</v>
          </cell>
          <cell r="K278">
            <v>0</v>
          </cell>
          <cell r="L278">
            <v>0</v>
          </cell>
          <cell r="M278">
            <v>-2.4951900000000006E-2</v>
          </cell>
          <cell r="N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H278">
            <v>0</v>
          </cell>
        </row>
        <row r="279">
          <cell r="C279">
            <v>44927</v>
          </cell>
          <cell r="D279">
            <v>6.4705692914100804E-2</v>
          </cell>
          <cell r="E279">
            <v>6.3250000000000002</v>
          </cell>
          <cell r="F279">
            <v>0.17</v>
          </cell>
          <cell r="G279">
            <v>0</v>
          </cell>
          <cell r="H279">
            <v>1.1000000000000001</v>
          </cell>
          <cell r="L279">
            <v>0</v>
          </cell>
          <cell r="M279">
            <v>-1.99551E-2</v>
          </cell>
          <cell r="W279">
            <v>0</v>
          </cell>
        </row>
        <row r="280">
          <cell r="C280">
            <v>44958</v>
          </cell>
          <cell r="D280">
            <v>6.4703899389110905E-2</v>
          </cell>
          <cell r="E280">
            <v>6.2050000000000001</v>
          </cell>
          <cell r="F280">
            <v>0.17</v>
          </cell>
          <cell r="G280">
            <v>0</v>
          </cell>
          <cell r="H280">
            <v>1.1000000000000001</v>
          </cell>
          <cell r="L280">
            <v>0</v>
          </cell>
          <cell r="M280">
            <v>5.042500000000001E-3</v>
          </cell>
          <cell r="W280">
            <v>0</v>
          </cell>
        </row>
        <row r="281">
          <cell r="C281">
            <v>44986</v>
          </cell>
          <cell r="D281">
            <v>6.4702279431056123E-2</v>
          </cell>
          <cell r="E281">
            <v>6.125</v>
          </cell>
          <cell r="F281">
            <v>0.17</v>
          </cell>
          <cell r="G281">
            <v>0</v>
          </cell>
          <cell r="H281">
            <v>0.85</v>
          </cell>
          <cell r="L281">
            <v>0</v>
          </cell>
          <cell r="M281">
            <v>1.5042500000000002E-2</v>
          </cell>
          <cell r="W281">
            <v>0</v>
          </cell>
        </row>
        <row r="282">
          <cell r="C282">
            <v>45017</v>
          </cell>
          <cell r="D282">
            <v>6.4700485906067598E-2</v>
          </cell>
          <cell r="E282">
            <v>6.0350000000000001</v>
          </cell>
          <cell r="F282">
            <v>0.17</v>
          </cell>
          <cell r="G282">
            <v>0</v>
          </cell>
          <cell r="H282">
            <v>0.55000000000000004</v>
          </cell>
          <cell r="L282">
            <v>0</v>
          </cell>
          <cell r="M282">
            <v>7.4976600000000004E-2</v>
          </cell>
          <cell r="W282">
            <v>0</v>
          </cell>
        </row>
        <row r="283">
          <cell r="C283">
            <v>45047</v>
          </cell>
          <cell r="D283">
            <v>6.4698750236725611E-2</v>
          </cell>
          <cell r="E283">
            <v>6.0149999999999997</v>
          </cell>
          <cell r="F283">
            <v>0.17</v>
          </cell>
          <cell r="G283">
            <v>0</v>
          </cell>
          <cell r="H283">
            <v>0.5</v>
          </cell>
          <cell r="L283">
            <v>0</v>
          </cell>
          <cell r="M283">
            <v>7.496810000000001E-2</v>
          </cell>
          <cell r="W283">
            <v>0</v>
          </cell>
        </row>
        <row r="284">
          <cell r="C284">
            <v>45078</v>
          </cell>
          <cell r="D284">
            <v>6.4696956711739195E-2</v>
          </cell>
          <cell r="E284">
            <v>6.043000000000001</v>
          </cell>
          <cell r="F284">
            <v>0.17</v>
          </cell>
          <cell r="G284">
            <v>0</v>
          </cell>
          <cell r="H284">
            <v>0.6</v>
          </cell>
          <cell r="L284">
            <v>0</v>
          </cell>
          <cell r="M284">
            <v>7.496810000000001E-2</v>
          </cell>
          <cell r="W284">
            <v>0</v>
          </cell>
        </row>
        <row r="285">
          <cell r="C285">
            <v>45108</v>
          </cell>
          <cell r="D285">
            <v>6.4695221042399415E-2</v>
          </cell>
          <cell r="E285">
            <v>6.07</v>
          </cell>
          <cell r="F285">
            <v>0.17</v>
          </cell>
          <cell r="G285">
            <v>0</v>
          </cell>
          <cell r="H285">
            <v>0.6</v>
          </cell>
          <cell r="L285">
            <v>0</v>
          </cell>
          <cell r="M285">
            <v>7.496810000000001E-2</v>
          </cell>
          <cell r="W285">
            <v>0</v>
          </cell>
        </row>
        <row r="286">
          <cell r="C286">
            <v>45139</v>
          </cell>
          <cell r="D286">
            <v>6.4693427517415414E-2</v>
          </cell>
          <cell r="E286">
            <v>6.0930000000000009</v>
          </cell>
          <cell r="F286">
            <v>0.17</v>
          </cell>
          <cell r="G286">
            <v>0</v>
          </cell>
          <cell r="H286">
            <v>0.7</v>
          </cell>
          <cell r="L286">
            <v>0</v>
          </cell>
          <cell r="M286">
            <v>7.496810000000001E-2</v>
          </cell>
          <cell r="W286">
            <v>0</v>
          </cell>
        </row>
        <row r="287">
          <cell r="C287">
            <v>45170</v>
          </cell>
          <cell r="D287">
            <v>6.4691633992432607E-2</v>
          </cell>
          <cell r="E287">
            <v>6.0830000000000011</v>
          </cell>
          <cell r="F287">
            <v>0.17</v>
          </cell>
          <cell r="G287">
            <v>0</v>
          </cell>
          <cell r="H287">
            <v>0.65</v>
          </cell>
          <cell r="L287">
            <v>0</v>
          </cell>
          <cell r="M287">
            <v>7.496810000000001E-2</v>
          </cell>
          <cell r="W287">
            <v>0</v>
          </cell>
        </row>
        <row r="288">
          <cell r="C288">
            <v>45200</v>
          </cell>
          <cell r="D288">
            <v>6.4689898323095005E-2</v>
          </cell>
          <cell r="E288">
            <v>6.0930000000000009</v>
          </cell>
          <cell r="F288">
            <v>0.17</v>
          </cell>
          <cell r="G288">
            <v>0</v>
          </cell>
          <cell r="H288">
            <v>0.7</v>
          </cell>
          <cell r="L288">
            <v>0</v>
          </cell>
          <cell r="M288">
            <v>7.496810000000001E-2</v>
          </cell>
          <cell r="W288">
            <v>0</v>
          </cell>
        </row>
        <row r="289">
          <cell r="C289">
            <v>45231</v>
          </cell>
          <cell r="D289">
            <v>6.4688104798114515E-2</v>
          </cell>
          <cell r="E289">
            <v>6.23</v>
          </cell>
          <cell r="F289">
            <v>0.17</v>
          </cell>
          <cell r="G289">
            <v>0</v>
          </cell>
          <cell r="H289">
            <v>0.9</v>
          </cell>
          <cell r="L289">
            <v>0</v>
          </cell>
          <cell r="M289">
            <v>-4.9887000000000004E-3</v>
          </cell>
          <cell r="W289">
            <v>0</v>
          </cell>
        </row>
        <row r="290">
          <cell r="C290">
            <v>45261</v>
          </cell>
          <cell r="D290">
            <v>6.468636912877912E-2</v>
          </cell>
          <cell r="E290">
            <v>6.3650000000000002</v>
          </cell>
          <cell r="F290">
            <v>0.17</v>
          </cell>
          <cell r="G290">
            <v>0</v>
          </cell>
          <cell r="H290">
            <v>1.1000000000000001</v>
          </cell>
          <cell r="L290">
            <v>0</v>
          </cell>
          <cell r="M290">
            <v>-1.9951900000000002E-2</v>
          </cell>
          <cell r="W290">
            <v>0</v>
          </cell>
        </row>
        <row r="291">
          <cell r="C291">
            <v>45292</v>
          </cell>
          <cell r="D291">
            <v>6.4684575603800823E-2</v>
          </cell>
          <cell r="E291">
            <v>6.4249999999999998</v>
          </cell>
          <cell r="F291">
            <v>0.17</v>
          </cell>
          <cell r="G291">
            <v>0</v>
          </cell>
          <cell r="H291">
            <v>1.1000000000000001</v>
          </cell>
          <cell r="L291">
            <v>0</v>
          </cell>
          <cell r="M291">
            <v>-1.4955100000000001E-2</v>
          </cell>
          <cell r="W291">
            <v>0</v>
          </cell>
        </row>
        <row r="292">
          <cell r="C292">
            <v>45323</v>
          </cell>
          <cell r="D292">
            <v>6.46827820788234E-2</v>
          </cell>
          <cell r="E292">
            <v>6.3049999999999997</v>
          </cell>
          <cell r="F292">
            <v>0.17</v>
          </cell>
          <cell r="G292">
            <v>0</v>
          </cell>
          <cell r="H292">
            <v>1.1000000000000001</v>
          </cell>
          <cell r="L292">
            <v>0</v>
          </cell>
          <cell r="M292">
            <v>1.0042500000000001E-2</v>
          </cell>
          <cell r="W292">
            <v>0</v>
          </cell>
        </row>
        <row r="293">
          <cell r="C293">
            <v>45352</v>
          </cell>
          <cell r="D293">
            <v>6.4681104265135403E-2</v>
          </cell>
          <cell r="E293">
            <v>6.2249999999999996</v>
          </cell>
          <cell r="F293">
            <v>0.17</v>
          </cell>
          <cell r="G293">
            <v>0</v>
          </cell>
          <cell r="H293">
            <v>0.85</v>
          </cell>
          <cell r="L293">
            <v>0</v>
          </cell>
          <cell r="M293">
            <v>2.0042500000000005E-2</v>
          </cell>
          <cell r="W293">
            <v>0</v>
          </cell>
        </row>
        <row r="294">
          <cell r="C294">
            <v>45383</v>
          </cell>
          <cell r="D294">
            <v>6.4679310740159826E-2</v>
          </cell>
          <cell r="E294">
            <v>6.1349999999999998</v>
          </cell>
          <cell r="F294">
            <v>0.17</v>
          </cell>
          <cell r="G294">
            <v>0</v>
          </cell>
          <cell r="H294">
            <v>0.55000000000000004</v>
          </cell>
          <cell r="L294">
            <v>0</v>
          </cell>
          <cell r="M294">
            <v>7.9976600000000009E-2</v>
          </cell>
          <cell r="W294">
            <v>0</v>
          </cell>
        </row>
        <row r="295">
          <cell r="C295">
            <v>45413</v>
          </cell>
          <cell r="D295">
            <v>6.4677575070829704E-2</v>
          </cell>
          <cell r="E295">
            <v>6.1150000000000002</v>
          </cell>
          <cell r="F295">
            <v>0.17</v>
          </cell>
          <cell r="G295">
            <v>0</v>
          </cell>
          <cell r="H295">
            <v>0.5</v>
          </cell>
          <cell r="L295">
            <v>0</v>
          </cell>
          <cell r="M295">
            <v>7.9968100000000014E-2</v>
          </cell>
          <cell r="W295">
            <v>0</v>
          </cell>
        </row>
        <row r="296">
          <cell r="C296">
            <v>45444</v>
          </cell>
          <cell r="D296">
            <v>6.4675781545856306E-2</v>
          </cell>
          <cell r="E296">
            <v>6.1430000000000007</v>
          </cell>
          <cell r="F296">
            <v>0.17</v>
          </cell>
          <cell r="G296">
            <v>0</v>
          </cell>
          <cell r="H296">
            <v>0.6</v>
          </cell>
          <cell r="L296">
            <v>0</v>
          </cell>
          <cell r="M296">
            <v>7.9968100000000014E-2</v>
          </cell>
          <cell r="W296">
            <v>0</v>
          </cell>
        </row>
        <row r="297">
          <cell r="C297">
            <v>45474</v>
          </cell>
          <cell r="D297">
            <v>6.4674045876528502E-2</v>
          </cell>
          <cell r="E297">
            <v>6.17</v>
          </cell>
          <cell r="F297">
            <v>0.17</v>
          </cell>
          <cell r="G297">
            <v>0</v>
          </cell>
          <cell r="H297">
            <v>0.6</v>
          </cell>
          <cell r="L297">
            <v>0</v>
          </cell>
          <cell r="M297">
            <v>7.9968100000000014E-2</v>
          </cell>
          <cell r="W297">
            <v>0</v>
          </cell>
        </row>
        <row r="298">
          <cell r="C298">
            <v>45505</v>
          </cell>
          <cell r="D298">
            <v>6.4672252351557311E-2</v>
          </cell>
          <cell r="E298">
            <v>6.1930000000000005</v>
          </cell>
          <cell r="F298">
            <v>0.17</v>
          </cell>
          <cell r="G298">
            <v>0</v>
          </cell>
          <cell r="H298">
            <v>0.7</v>
          </cell>
          <cell r="L298">
            <v>0</v>
          </cell>
          <cell r="M298">
            <v>7.9968100000000014E-2</v>
          </cell>
          <cell r="W298">
            <v>0</v>
          </cell>
        </row>
        <row r="299">
          <cell r="C299">
            <v>45536</v>
          </cell>
          <cell r="D299">
            <v>6.4670458826586522E-2</v>
          </cell>
          <cell r="E299">
            <v>6.1830000000000007</v>
          </cell>
          <cell r="F299">
            <v>0.17</v>
          </cell>
          <cell r="G299">
            <v>0</v>
          </cell>
          <cell r="H299">
            <v>0.65</v>
          </cell>
          <cell r="L299">
            <v>0</v>
          </cell>
          <cell r="M299">
            <v>7.9968100000000014E-2</v>
          </cell>
          <cell r="W299">
            <v>0</v>
          </cell>
        </row>
        <row r="300">
          <cell r="C300">
            <v>45566</v>
          </cell>
          <cell r="D300">
            <v>6.4668723157261396E-2</v>
          </cell>
          <cell r="E300">
            <v>6.1930000000000005</v>
          </cell>
          <cell r="F300">
            <v>0.17</v>
          </cell>
          <cell r="G300">
            <v>0</v>
          </cell>
          <cell r="H300">
            <v>0.7</v>
          </cell>
          <cell r="L300">
            <v>0</v>
          </cell>
          <cell r="M300">
            <v>7.9968100000000014E-2</v>
          </cell>
          <cell r="W300">
            <v>0</v>
          </cell>
        </row>
        <row r="301">
          <cell r="C301">
            <v>45597</v>
          </cell>
          <cell r="D301">
            <v>6.4666929632293327E-2</v>
          </cell>
          <cell r="E301">
            <v>6.33</v>
          </cell>
          <cell r="F301">
            <v>0.17</v>
          </cell>
          <cell r="G301">
            <v>0</v>
          </cell>
          <cell r="H301">
            <v>0.9</v>
          </cell>
          <cell r="L301">
            <v>0</v>
          </cell>
          <cell r="M301">
            <v>1.1200000000000001E-5</v>
          </cell>
          <cell r="W301">
            <v>0</v>
          </cell>
        </row>
        <row r="302">
          <cell r="C302">
            <v>45627</v>
          </cell>
          <cell r="D302">
            <v>6.466519396297081E-2</v>
          </cell>
          <cell r="E302">
            <v>6.4649999999999999</v>
          </cell>
          <cell r="F302">
            <v>0.17</v>
          </cell>
          <cell r="G302">
            <v>0</v>
          </cell>
          <cell r="H302">
            <v>1.1000000000000001</v>
          </cell>
          <cell r="L302">
            <v>0</v>
          </cell>
          <cell r="M302">
            <v>-1.4951900000000001E-2</v>
          </cell>
          <cell r="W302">
            <v>0</v>
          </cell>
        </row>
        <row r="303">
          <cell r="C303">
            <v>45658</v>
          </cell>
          <cell r="D303">
            <v>6.4663400438004393E-2</v>
          </cell>
          <cell r="G303">
            <v>0</v>
          </cell>
          <cell r="H303">
            <v>1.1000000000000001</v>
          </cell>
          <cell r="L303">
            <v>0</v>
          </cell>
          <cell r="M303">
            <v>-9.9550999999999997E-3</v>
          </cell>
          <cell r="W303">
            <v>0</v>
          </cell>
        </row>
        <row r="304">
          <cell r="C304">
            <v>45689</v>
          </cell>
          <cell r="D304">
            <v>6.4661606913039515E-2</v>
          </cell>
          <cell r="G304">
            <v>0</v>
          </cell>
          <cell r="H304">
            <v>1.1000000000000001</v>
          </cell>
          <cell r="L304">
            <v>0</v>
          </cell>
          <cell r="M304">
            <v>1.5042500000000002E-2</v>
          </cell>
          <cell r="W304">
            <v>0</v>
          </cell>
        </row>
        <row r="305">
          <cell r="C305">
            <v>45717</v>
          </cell>
          <cell r="D305">
            <v>6.4659986955007714E-2</v>
          </cell>
          <cell r="G305">
            <v>0</v>
          </cell>
          <cell r="H305">
            <v>0.85</v>
          </cell>
          <cell r="L305">
            <v>0</v>
          </cell>
          <cell r="M305">
            <v>2.5042500000000002E-2</v>
          </cell>
          <cell r="W305">
            <v>0</v>
          </cell>
        </row>
        <row r="306">
          <cell r="C306">
            <v>45748</v>
          </cell>
          <cell r="D306">
            <v>6.4658193430044517E-2</v>
          </cell>
          <cell r="G306">
            <v>0</v>
          </cell>
          <cell r="H306">
            <v>0.55000000000000004</v>
          </cell>
          <cell r="L306">
            <v>0</v>
          </cell>
          <cell r="M306">
            <v>8.4976600000000013E-2</v>
          </cell>
          <cell r="W306">
            <v>0</v>
          </cell>
        </row>
        <row r="307">
          <cell r="C307">
            <v>45778</v>
          </cell>
          <cell r="D307">
            <v>6.465645776072651E-2</v>
          </cell>
          <cell r="G307">
            <v>0</v>
          </cell>
          <cell r="H307">
            <v>0.5</v>
          </cell>
          <cell r="L307">
            <v>0</v>
          </cell>
          <cell r="M307">
            <v>8.4968100000000005E-2</v>
          </cell>
          <cell r="W307">
            <v>0</v>
          </cell>
        </row>
        <row r="308">
          <cell r="C308">
            <v>45809</v>
          </cell>
          <cell r="D308">
            <v>6.4654664235765505E-2</v>
          </cell>
          <cell r="G308">
            <v>0</v>
          </cell>
          <cell r="H308">
            <v>0.6</v>
          </cell>
          <cell r="L308">
            <v>0</v>
          </cell>
          <cell r="M308">
            <v>8.4968100000000005E-2</v>
          </cell>
          <cell r="W308">
            <v>0</v>
          </cell>
        </row>
        <row r="309">
          <cell r="C309">
            <v>45839</v>
          </cell>
          <cell r="D309">
            <v>6.4652928566449719E-2</v>
          </cell>
          <cell r="G309">
            <v>0</v>
          </cell>
          <cell r="H309">
            <v>0.6</v>
          </cell>
          <cell r="L309">
            <v>0</v>
          </cell>
          <cell r="M309">
            <v>8.4968100000000005E-2</v>
          </cell>
          <cell r="W309">
            <v>0</v>
          </cell>
        </row>
        <row r="310">
          <cell r="C310">
            <v>45870</v>
          </cell>
          <cell r="D310">
            <v>6.4651135041490906E-2</v>
          </cell>
          <cell r="G310">
            <v>0</v>
          </cell>
          <cell r="H310">
            <v>0.7</v>
          </cell>
          <cell r="L310">
            <v>0</v>
          </cell>
          <cell r="M310">
            <v>8.4968100000000005E-2</v>
          </cell>
          <cell r="W310">
            <v>0</v>
          </cell>
        </row>
        <row r="311">
          <cell r="C311">
            <v>45901</v>
          </cell>
          <cell r="D311">
            <v>6.4649341516533398E-2</v>
          </cell>
          <cell r="G311">
            <v>0</v>
          </cell>
          <cell r="H311">
            <v>0.65</v>
          </cell>
          <cell r="L311">
            <v>0</v>
          </cell>
          <cell r="M311">
            <v>8.4968100000000005E-2</v>
          </cell>
          <cell r="W311">
            <v>0</v>
          </cell>
        </row>
        <row r="312">
          <cell r="C312">
            <v>45931</v>
          </cell>
          <cell r="D312">
            <v>6.4647605847220332E-2</v>
          </cell>
          <cell r="G312">
            <v>0</v>
          </cell>
          <cell r="H312">
            <v>0.7</v>
          </cell>
          <cell r="L312">
            <v>0</v>
          </cell>
          <cell r="M312">
            <v>8.4968100000000005E-2</v>
          </cell>
          <cell r="W312">
            <v>0</v>
          </cell>
        </row>
        <row r="313">
          <cell r="C313">
            <v>45962</v>
          </cell>
          <cell r="D313">
            <v>6.4645812322264601E-2</v>
          </cell>
          <cell r="G313">
            <v>0</v>
          </cell>
          <cell r="H313">
            <v>0.9</v>
          </cell>
          <cell r="L313">
            <v>0</v>
          </cell>
          <cell r="M313">
            <v>5.0112000000000004E-3</v>
          </cell>
          <cell r="W313">
            <v>0</v>
          </cell>
        </row>
        <row r="314">
          <cell r="C314">
            <v>45992</v>
          </cell>
          <cell r="D314">
            <v>6.4644076652953714E-2</v>
          </cell>
          <cell r="G314">
            <v>0</v>
          </cell>
          <cell r="H314">
            <v>1.1000000000000001</v>
          </cell>
          <cell r="L314">
            <v>0</v>
          </cell>
          <cell r="M314">
            <v>-9.9519000000000014E-3</v>
          </cell>
          <cell r="W314">
            <v>0</v>
          </cell>
        </row>
        <row r="315">
          <cell r="C315">
            <v>46023</v>
          </cell>
          <cell r="D315">
            <v>6.4642283128000216E-2</v>
          </cell>
          <cell r="G315">
            <v>0</v>
          </cell>
          <cell r="H315">
            <v>1.1000000000000001</v>
          </cell>
          <cell r="L315">
            <v>0</v>
          </cell>
          <cell r="M315">
            <v>-4.9551000000000005E-3</v>
          </cell>
          <cell r="W315">
            <v>0</v>
          </cell>
        </row>
        <row r="316">
          <cell r="C316">
            <v>46054</v>
          </cell>
          <cell r="D316">
            <v>6.4640489603048121E-2</v>
          </cell>
          <cell r="G316">
            <v>0</v>
          </cell>
          <cell r="H316">
            <v>1.1000000000000001</v>
          </cell>
          <cell r="L316">
            <v>0</v>
          </cell>
          <cell r="M316">
            <v>2.0042500000000005E-2</v>
          </cell>
          <cell r="W316">
            <v>0</v>
          </cell>
        </row>
        <row r="317">
          <cell r="C317">
            <v>46082</v>
          </cell>
          <cell r="D317">
            <v>6.4638869645027103E-2</v>
          </cell>
          <cell r="G317">
            <v>0</v>
          </cell>
          <cell r="H317">
            <v>0.85</v>
          </cell>
          <cell r="L317">
            <v>0</v>
          </cell>
          <cell r="M317">
            <v>3.0042500000000003E-2</v>
          </cell>
          <cell r="W317">
            <v>0</v>
          </cell>
        </row>
        <row r="318">
          <cell r="C318">
            <v>46113</v>
          </cell>
          <cell r="D318">
            <v>6.46370761200767E-2</v>
          </cell>
          <cell r="G318">
            <v>0</v>
          </cell>
          <cell r="H318">
            <v>0.55000000000000004</v>
          </cell>
          <cell r="L318">
            <v>0</v>
          </cell>
          <cell r="M318">
            <v>8.9976600000000018E-2</v>
          </cell>
          <cell r="W318">
            <v>0</v>
          </cell>
        </row>
        <row r="319">
          <cell r="C319">
            <v>46143</v>
          </cell>
          <cell r="D319">
            <v>6.4635340450771114E-2</v>
          </cell>
          <cell r="G319">
            <v>0</v>
          </cell>
          <cell r="H319">
            <v>0.5</v>
          </cell>
          <cell r="L319">
            <v>0</v>
          </cell>
          <cell r="M319">
            <v>8.9968099999999995E-2</v>
          </cell>
          <cell r="W319">
            <v>0</v>
          </cell>
        </row>
        <row r="320">
          <cell r="C320">
            <v>46174</v>
          </cell>
          <cell r="D320">
            <v>6.4633546925822613E-2</v>
          </cell>
          <cell r="G320">
            <v>0</v>
          </cell>
          <cell r="H320">
            <v>0.6</v>
          </cell>
          <cell r="L320">
            <v>0</v>
          </cell>
          <cell r="M320">
            <v>8.9968099999999995E-2</v>
          </cell>
          <cell r="W320">
            <v>0</v>
          </cell>
        </row>
        <row r="321">
          <cell r="C321">
            <v>46204</v>
          </cell>
          <cell r="D321">
            <v>6.463181125651872E-2</v>
          </cell>
          <cell r="G321">
            <v>0</v>
          </cell>
          <cell r="H321">
            <v>0.6</v>
          </cell>
          <cell r="L321">
            <v>0</v>
          </cell>
          <cell r="M321">
            <v>8.9968099999999995E-2</v>
          </cell>
          <cell r="W321">
            <v>0</v>
          </cell>
        </row>
        <row r="322">
          <cell r="C322">
            <v>46235</v>
          </cell>
          <cell r="D322">
            <v>6.4630017731572814E-2</v>
          </cell>
          <cell r="G322">
            <v>0</v>
          </cell>
          <cell r="H322">
            <v>0.7</v>
          </cell>
          <cell r="L322">
            <v>0</v>
          </cell>
          <cell r="M322">
            <v>8.9968099999999995E-2</v>
          </cell>
          <cell r="W322">
            <v>0</v>
          </cell>
        </row>
        <row r="323">
          <cell r="C323">
            <v>46266</v>
          </cell>
          <cell r="D323">
            <v>6.4628224206627824E-2</v>
          </cell>
          <cell r="G323">
            <v>0</v>
          </cell>
          <cell r="H323">
            <v>0.65</v>
          </cell>
          <cell r="L323">
            <v>0</v>
          </cell>
          <cell r="M323">
            <v>8.9968099999999995E-2</v>
          </cell>
          <cell r="W323">
            <v>0</v>
          </cell>
        </row>
        <row r="324">
          <cell r="C324">
            <v>46296</v>
          </cell>
          <cell r="D324">
            <v>6.4626488537326721E-2</v>
          </cell>
          <cell r="G324">
            <v>0</v>
          </cell>
          <cell r="H324">
            <v>0.7</v>
          </cell>
          <cell r="L324">
            <v>0</v>
          </cell>
          <cell r="M324">
            <v>8.9968099999999995E-2</v>
          </cell>
          <cell r="W324">
            <v>0</v>
          </cell>
        </row>
        <row r="325">
          <cell r="C325">
            <v>46327</v>
          </cell>
          <cell r="D325">
            <v>6.4624695012383923E-2</v>
          </cell>
          <cell r="G325">
            <v>0</v>
          </cell>
          <cell r="H325">
            <v>0.9</v>
          </cell>
          <cell r="L325">
            <v>0</v>
          </cell>
          <cell r="M325">
            <v>1.00112E-2</v>
          </cell>
          <cell r="W325">
            <v>0</v>
          </cell>
        </row>
        <row r="326">
          <cell r="C326">
            <v>46357</v>
          </cell>
          <cell r="D326">
            <v>6.4622959343084901E-2</v>
          </cell>
          <cell r="G326">
            <v>0</v>
          </cell>
          <cell r="H326">
            <v>1.1000000000000001</v>
          </cell>
          <cell r="L326">
            <v>0</v>
          </cell>
          <cell r="M326">
            <v>-4.9519000000000013E-3</v>
          </cell>
          <cell r="W326">
            <v>0</v>
          </cell>
        </row>
        <row r="327">
          <cell r="C327">
            <v>46388</v>
          </cell>
          <cell r="D327">
            <v>6.4621165818144422E-2</v>
          </cell>
          <cell r="G327">
            <v>0</v>
          </cell>
          <cell r="H327">
            <v>1.1000000000000001</v>
          </cell>
          <cell r="L327">
            <v>0</v>
          </cell>
          <cell r="M327">
            <v>4.4800000000000005E-5</v>
          </cell>
          <cell r="W327">
            <v>0</v>
          </cell>
        </row>
        <row r="328">
          <cell r="C328">
            <v>46419</v>
          </cell>
          <cell r="D328">
            <v>6.4619372293204191E-2</v>
          </cell>
          <cell r="G328">
            <v>0</v>
          </cell>
          <cell r="H328">
            <v>1.1000000000000001</v>
          </cell>
          <cell r="L328">
            <v>0</v>
          </cell>
          <cell r="M328">
            <v>2.5042500000000002E-2</v>
          </cell>
          <cell r="W328">
            <v>0</v>
          </cell>
        </row>
        <row r="329">
          <cell r="C329">
            <v>46447</v>
          </cell>
          <cell r="D329">
            <v>6.4617752335195205E-2</v>
          </cell>
          <cell r="G329">
            <v>0</v>
          </cell>
          <cell r="H329">
            <v>0.85</v>
          </cell>
          <cell r="L329">
            <v>0</v>
          </cell>
          <cell r="M329">
            <v>3.5042500000000004E-2</v>
          </cell>
          <cell r="W329">
            <v>0</v>
          </cell>
        </row>
        <row r="330">
          <cell r="C330">
            <v>46478</v>
          </cell>
          <cell r="D330">
            <v>6.4615958810257321E-2</v>
          </cell>
          <cell r="G330">
            <v>0</v>
          </cell>
          <cell r="H330">
            <v>0.55000000000000004</v>
          </cell>
          <cell r="L330">
            <v>0</v>
          </cell>
          <cell r="M330">
            <v>9.4976600000000022E-2</v>
          </cell>
          <cell r="W330">
            <v>0</v>
          </cell>
        </row>
        <row r="331">
          <cell r="C331">
            <v>46508</v>
          </cell>
          <cell r="D331">
            <v>6.4614223140963212E-2</v>
          </cell>
          <cell r="G331">
            <v>0</v>
          </cell>
          <cell r="H331">
            <v>0.5</v>
          </cell>
          <cell r="L331">
            <v>0</v>
          </cell>
          <cell r="M331">
            <v>9.49681E-2</v>
          </cell>
          <cell r="W331">
            <v>0</v>
          </cell>
        </row>
        <row r="332">
          <cell r="C332">
            <v>46539</v>
          </cell>
          <cell r="D332">
            <v>6.4612429616027992E-2</v>
          </cell>
          <cell r="G332">
            <v>0</v>
          </cell>
          <cell r="H332">
            <v>0.6</v>
          </cell>
          <cell r="L332">
            <v>0</v>
          </cell>
          <cell r="M332">
            <v>9.49681E-2</v>
          </cell>
          <cell r="W332">
            <v>0</v>
          </cell>
        </row>
        <row r="333">
          <cell r="C333">
            <v>46569</v>
          </cell>
          <cell r="D333">
            <v>6.4610693946736117E-2</v>
          </cell>
          <cell r="G333">
            <v>0</v>
          </cell>
          <cell r="H333">
            <v>0.6</v>
          </cell>
          <cell r="L333">
            <v>0</v>
          </cell>
          <cell r="M333">
            <v>9.49681E-2</v>
          </cell>
          <cell r="W333">
            <v>0</v>
          </cell>
        </row>
        <row r="334">
          <cell r="C334">
            <v>46600</v>
          </cell>
          <cell r="D334">
            <v>6.4608900421802715E-2</v>
          </cell>
          <cell r="G334">
            <v>0</v>
          </cell>
          <cell r="H334">
            <v>0.7</v>
          </cell>
          <cell r="L334">
            <v>0</v>
          </cell>
          <cell r="M334">
            <v>9.49681E-2</v>
          </cell>
          <cell r="W334">
            <v>0</v>
          </cell>
        </row>
        <row r="335">
          <cell r="C335">
            <v>46631</v>
          </cell>
          <cell r="D335">
            <v>6.4607106896869701E-2</v>
          </cell>
          <cell r="G335">
            <v>0</v>
          </cell>
          <cell r="H335">
            <v>0.65</v>
          </cell>
          <cell r="L335">
            <v>0</v>
          </cell>
          <cell r="M335">
            <v>9.49681E-2</v>
          </cell>
          <cell r="W335">
            <v>0</v>
          </cell>
        </row>
        <row r="336">
          <cell r="C336">
            <v>46661</v>
          </cell>
          <cell r="D336">
            <v>6.4605371227581407E-2</v>
          </cell>
          <cell r="G336">
            <v>0</v>
          </cell>
          <cell r="H336">
            <v>0.7</v>
          </cell>
          <cell r="L336">
            <v>0</v>
          </cell>
          <cell r="M336">
            <v>9.49681E-2</v>
          </cell>
          <cell r="W336">
            <v>0</v>
          </cell>
        </row>
        <row r="337">
          <cell r="C337">
            <v>46692</v>
          </cell>
          <cell r="D337">
            <v>6.4603577702650614E-2</v>
          </cell>
          <cell r="G337">
            <v>0</v>
          </cell>
          <cell r="H337">
            <v>0.9</v>
          </cell>
          <cell r="L337">
            <v>0</v>
          </cell>
          <cell r="M337">
            <v>1.5011200000000002E-2</v>
          </cell>
          <cell r="W337">
            <v>0</v>
          </cell>
        </row>
        <row r="338">
          <cell r="C338">
            <v>46722</v>
          </cell>
          <cell r="D338">
            <v>6.4601842033364512E-2</v>
          </cell>
          <cell r="G338">
            <v>0</v>
          </cell>
          <cell r="H338">
            <v>1.1000000000000001</v>
          </cell>
          <cell r="L338">
            <v>0</v>
          </cell>
          <cell r="M338">
            <v>4.7999999999999994E-5</v>
          </cell>
          <cell r="W338">
            <v>0</v>
          </cell>
        </row>
        <row r="339">
          <cell r="C339">
            <v>46753</v>
          </cell>
          <cell r="D339">
            <v>6.4600048508435495E-2</v>
          </cell>
          <cell r="L339">
            <v>0</v>
          </cell>
          <cell r="M339">
            <v>5.0448000000000003E-3</v>
          </cell>
          <cell r="W339">
            <v>0</v>
          </cell>
        </row>
        <row r="340">
          <cell r="C340">
            <v>46784</v>
          </cell>
          <cell r="D340">
            <v>6.4598254983508213E-2</v>
          </cell>
          <cell r="L340">
            <v>0</v>
          </cell>
          <cell r="M340">
            <v>3.0042500000000003E-2</v>
          </cell>
          <cell r="W340">
            <v>0</v>
          </cell>
        </row>
        <row r="341">
          <cell r="C341">
            <v>46813</v>
          </cell>
          <cell r="D341">
            <v>6.4596577169867817E-2</v>
          </cell>
          <cell r="L341">
            <v>0</v>
          </cell>
          <cell r="M341">
            <v>4.0042500000000002E-2</v>
          </cell>
          <cell r="W341">
            <v>0</v>
          </cell>
        </row>
        <row r="342">
          <cell r="C342">
            <v>46844</v>
          </cell>
          <cell r="D342">
            <v>6.459478364494281E-2</v>
          </cell>
          <cell r="L342">
            <v>0</v>
          </cell>
          <cell r="M342">
            <v>9.9976600000000013E-2</v>
          </cell>
          <cell r="W342">
            <v>0</v>
          </cell>
        </row>
        <row r="343">
          <cell r="C343">
            <v>46874</v>
          </cell>
          <cell r="D343">
            <v>6.4593047975661108E-2</v>
          </cell>
          <cell r="L343">
            <v>0</v>
          </cell>
          <cell r="M343">
            <v>9.9968100000000004E-2</v>
          </cell>
          <cell r="W343">
            <v>0</v>
          </cell>
        </row>
        <row r="344">
          <cell r="C344">
            <v>46905</v>
          </cell>
          <cell r="D344">
            <v>6.459125445073792E-2</v>
          </cell>
          <cell r="L344">
            <v>0</v>
          </cell>
          <cell r="M344">
            <v>9.9968100000000004E-2</v>
          </cell>
          <cell r="W344">
            <v>0</v>
          </cell>
        </row>
        <row r="345">
          <cell r="C345">
            <v>46935</v>
          </cell>
          <cell r="D345">
            <v>6.4589518781458521E-2</v>
          </cell>
          <cell r="L345">
            <v>0</v>
          </cell>
          <cell r="M345">
            <v>9.9968100000000004E-2</v>
          </cell>
          <cell r="W345">
            <v>0</v>
          </cell>
        </row>
        <row r="346">
          <cell r="C346">
            <v>46966</v>
          </cell>
          <cell r="D346">
            <v>6.4587725256537429E-2</v>
          </cell>
          <cell r="L346">
            <v>0</v>
          </cell>
          <cell r="M346">
            <v>9.9968100000000004E-2</v>
          </cell>
          <cell r="W346">
            <v>0</v>
          </cell>
        </row>
        <row r="347">
          <cell r="C347">
            <v>46997</v>
          </cell>
          <cell r="D347">
            <v>6.4585931731617821E-2</v>
          </cell>
          <cell r="L347">
            <v>0</v>
          </cell>
          <cell r="M347">
            <v>9.9968100000000004E-2</v>
          </cell>
          <cell r="W347">
            <v>0</v>
          </cell>
        </row>
        <row r="348">
          <cell r="C348">
            <v>47027</v>
          </cell>
          <cell r="D348">
            <v>6.4584196062341018E-2</v>
          </cell>
          <cell r="L348">
            <v>0</v>
          </cell>
          <cell r="M348">
            <v>9.9968100000000004E-2</v>
          </cell>
          <cell r="W348">
            <v>0</v>
          </cell>
        </row>
        <row r="349">
          <cell r="C349">
            <v>47058</v>
          </cell>
          <cell r="D349">
            <v>6.4582402537423117E-2</v>
          </cell>
          <cell r="L349">
            <v>0</v>
          </cell>
          <cell r="M349">
            <v>2.0011200000000003E-2</v>
          </cell>
          <cell r="W349">
            <v>0</v>
          </cell>
        </row>
        <row r="350">
          <cell r="C350">
            <v>47088</v>
          </cell>
          <cell r="D350">
            <v>6.4580666868148603E-2</v>
          </cell>
          <cell r="L350">
            <v>0</v>
          </cell>
          <cell r="M350">
            <v>5.0480000000000004E-3</v>
          </cell>
          <cell r="W350">
            <v>0</v>
          </cell>
        </row>
        <row r="351">
          <cell r="C351">
            <v>47119</v>
          </cell>
          <cell r="D351">
            <v>6.4578873343232909E-2</v>
          </cell>
          <cell r="L351">
            <v>0</v>
          </cell>
          <cell r="M351">
            <v>1.0044800000000001E-2</v>
          </cell>
          <cell r="W351">
            <v>0</v>
          </cell>
        </row>
        <row r="352">
          <cell r="C352">
            <v>47150</v>
          </cell>
          <cell r="D352">
            <v>6.4577079818318103E-2</v>
          </cell>
          <cell r="L352">
            <v>0</v>
          </cell>
          <cell r="M352">
            <v>3.5042500000000004E-2</v>
          </cell>
          <cell r="W352">
            <v>0</v>
          </cell>
        </row>
        <row r="353">
          <cell r="C353">
            <v>47178</v>
          </cell>
          <cell r="D353">
            <v>6.4575459860331613E-2</v>
          </cell>
          <cell r="L353">
            <v>0</v>
          </cell>
          <cell r="M353">
            <v>4.5042499999999999E-2</v>
          </cell>
          <cell r="W353">
            <v>0</v>
          </cell>
        </row>
        <row r="354">
          <cell r="C354">
            <v>47209</v>
          </cell>
          <cell r="D354">
            <v>6.4573666335419125E-2</v>
          </cell>
          <cell r="L354">
            <v>0</v>
          </cell>
          <cell r="M354">
            <v>0.10497660000000002</v>
          </cell>
          <cell r="W354">
            <v>0</v>
          </cell>
        </row>
        <row r="355">
          <cell r="C355">
            <v>47239</v>
          </cell>
          <cell r="D355">
            <v>6.4571930666149427E-2</v>
          </cell>
          <cell r="L355">
            <v>0</v>
          </cell>
          <cell r="M355">
            <v>0.10496810000000001</v>
          </cell>
          <cell r="W355">
            <v>0</v>
          </cell>
        </row>
        <row r="356">
          <cell r="C356">
            <v>47270</v>
          </cell>
          <cell r="D356">
            <v>6.457013714123902E-2</v>
          </cell>
          <cell r="L356">
            <v>0</v>
          </cell>
          <cell r="M356">
            <v>0.10496810000000001</v>
          </cell>
          <cell r="W356">
            <v>0</v>
          </cell>
        </row>
        <row r="357">
          <cell r="C357">
            <v>47300</v>
          </cell>
          <cell r="D357">
            <v>6.4568401471971612E-2</v>
          </cell>
          <cell r="L357">
            <v>0</v>
          </cell>
          <cell r="M357">
            <v>0.10496810000000001</v>
          </cell>
          <cell r="W357">
            <v>0</v>
          </cell>
        </row>
        <row r="358">
          <cell r="C358">
            <v>47331</v>
          </cell>
          <cell r="D358">
            <v>6.4566607947063009E-2</v>
          </cell>
          <cell r="L358">
            <v>0</v>
          </cell>
          <cell r="M358">
            <v>0.10496810000000001</v>
          </cell>
          <cell r="W358">
            <v>0</v>
          </cell>
        </row>
        <row r="359">
          <cell r="C359">
            <v>47362</v>
          </cell>
          <cell r="D359">
            <v>6.4564814422155323E-2</v>
          </cell>
          <cell r="L359">
            <v>0</v>
          </cell>
          <cell r="M359">
            <v>0.10496810000000001</v>
          </cell>
          <cell r="W359">
            <v>0</v>
          </cell>
        </row>
        <row r="360">
          <cell r="C360">
            <v>47392</v>
          </cell>
          <cell r="D360">
            <v>6.4563078752891509E-2</v>
          </cell>
          <cell r="L360">
            <v>0</v>
          </cell>
          <cell r="M360">
            <v>0.10496810000000001</v>
          </cell>
          <cell r="W360">
            <v>0</v>
          </cell>
        </row>
        <row r="361">
          <cell r="C361">
            <v>47423</v>
          </cell>
          <cell r="D361">
            <v>6.4561285227986015E-2</v>
          </cell>
          <cell r="L361">
            <v>0</v>
          </cell>
          <cell r="M361">
            <v>2.5011200000000004E-2</v>
          </cell>
          <cell r="W361">
            <v>0</v>
          </cell>
        </row>
        <row r="362">
          <cell r="C362">
            <v>47453</v>
          </cell>
          <cell r="D362">
            <v>6.4559549558723908E-2</v>
          </cell>
          <cell r="L362">
            <v>0</v>
          </cell>
          <cell r="M362">
            <v>1.0048000000000001E-2</v>
          </cell>
          <cell r="W362">
            <v>0</v>
          </cell>
        </row>
        <row r="363">
          <cell r="C363">
            <v>47484</v>
          </cell>
          <cell r="D363">
            <v>6.4557756033820621E-2</v>
          </cell>
        </row>
        <row r="364">
          <cell r="C364">
            <v>47515</v>
          </cell>
          <cell r="D364">
            <v>6.4555962508918305E-2</v>
          </cell>
        </row>
        <row r="365">
          <cell r="C365">
            <v>47543</v>
          </cell>
          <cell r="D365">
            <v>6.4554342550943403E-2</v>
          </cell>
        </row>
        <row r="366">
          <cell r="C366">
            <v>47574</v>
          </cell>
          <cell r="D366">
            <v>6.4552549026042808E-2</v>
          </cell>
        </row>
        <row r="367">
          <cell r="C367">
            <v>47604</v>
          </cell>
          <cell r="D367">
            <v>6.4550813356786016E-2</v>
          </cell>
        </row>
        <row r="368">
          <cell r="C368">
            <v>47635</v>
          </cell>
          <cell r="D368">
            <v>6.4549019831887711E-2</v>
          </cell>
        </row>
        <row r="369">
          <cell r="C369">
            <v>47665</v>
          </cell>
          <cell r="D369">
            <v>6.4547284162632709E-2</v>
          </cell>
        </row>
        <row r="370">
          <cell r="C370">
            <v>47696</v>
          </cell>
          <cell r="D370">
            <v>6.45454906377365E-2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68"/>
  <sheetViews>
    <sheetView tabSelected="1" workbookViewId="0">
      <selection activeCell="E4" sqref="E4"/>
    </sheetView>
  </sheetViews>
  <sheetFormatPr defaultRowHeight="12.75" x14ac:dyDescent="0.2"/>
  <cols>
    <col min="2" max="2" width="14.42578125" customWidth="1"/>
    <col min="4" max="4" width="13" customWidth="1"/>
    <col min="5" max="5" width="12.85546875" bestFit="1" customWidth="1"/>
    <col min="6" max="6" width="13" customWidth="1"/>
    <col min="8" max="8" width="13.85546875" bestFit="1" customWidth="1"/>
    <col min="9" max="9" width="8.7109375" bestFit="1" customWidth="1"/>
    <col min="10" max="10" width="13.28515625" bestFit="1" customWidth="1"/>
    <col min="11" max="132" width="13.28515625" customWidth="1"/>
  </cols>
  <sheetData>
    <row r="1" spans="1:132" x14ac:dyDescent="0.2">
      <c r="A1" s="232">
        <f ca="1">TODAY()</f>
        <v>41885</v>
      </c>
      <c r="F1" s="236" t="s">
        <v>204</v>
      </c>
      <c r="J1" s="236" t="s">
        <v>207</v>
      </c>
      <c r="N1" s="236" t="s">
        <v>208</v>
      </c>
      <c r="R1" s="236" t="s">
        <v>209</v>
      </c>
      <c r="V1" s="236" t="s">
        <v>210</v>
      </c>
      <c r="Z1" s="236" t="s">
        <v>211</v>
      </c>
      <c r="AD1" s="236" t="s">
        <v>212</v>
      </c>
      <c r="AH1" s="236" t="s">
        <v>213</v>
      </c>
      <c r="AL1" s="236" t="s">
        <v>213</v>
      </c>
      <c r="AP1" s="236" t="s">
        <v>214</v>
      </c>
      <c r="AT1" s="236" t="s">
        <v>215</v>
      </c>
      <c r="AX1" s="236" t="s">
        <v>216</v>
      </c>
      <c r="BB1" s="236" t="s">
        <v>217</v>
      </c>
      <c r="BF1" s="236" t="s">
        <v>218</v>
      </c>
      <c r="BJ1" s="236" t="s">
        <v>219</v>
      </c>
      <c r="BN1" s="236" t="s">
        <v>220</v>
      </c>
      <c r="BR1" s="236" t="s">
        <v>221</v>
      </c>
      <c r="BV1" s="236" t="s">
        <v>206</v>
      </c>
      <c r="BZ1" s="236" t="s">
        <v>222</v>
      </c>
      <c r="CD1" s="236" t="s">
        <v>223</v>
      </c>
      <c r="CH1" s="236" t="s">
        <v>224</v>
      </c>
      <c r="CL1" s="236" t="s">
        <v>225</v>
      </c>
      <c r="CP1" s="236" t="s">
        <v>226</v>
      </c>
      <c r="CT1" s="236" t="s">
        <v>227</v>
      </c>
      <c r="CX1" s="236" t="s">
        <v>228</v>
      </c>
      <c r="DB1" s="236" t="s">
        <v>229</v>
      </c>
      <c r="DF1" s="236" t="s">
        <v>230</v>
      </c>
      <c r="DG1" s="236"/>
      <c r="DJ1" s="236" t="s">
        <v>210</v>
      </c>
      <c r="DK1" s="236"/>
      <c r="DN1" s="236" t="s">
        <v>231</v>
      </c>
      <c r="DO1" s="236"/>
    </row>
    <row r="2" spans="1:132" x14ac:dyDescent="0.2">
      <c r="A2" s="240"/>
      <c r="B2" s="114"/>
      <c r="C2" s="114"/>
      <c r="D2" s="241"/>
      <c r="E2" s="249" t="s">
        <v>232</v>
      </c>
      <c r="F2" s="249"/>
      <c r="G2" s="249"/>
      <c r="H2" s="259"/>
      <c r="I2" s="249" t="s">
        <v>155</v>
      </c>
      <c r="J2" s="249"/>
      <c r="K2" s="249"/>
      <c r="L2" s="250"/>
      <c r="M2" s="249" t="s">
        <v>113</v>
      </c>
      <c r="N2" s="249"/>
      <c r="O2" s="249"/>
      <c r="P2" s="250"/>
      <c r="Q2" s="249" t="s">
        <v>114</v>
      </c>
      <c r="R2" s="249"/>
      <c r="S2" s="249"/>
      <c r="T2" s="250"/>
      <c r="U2" s="249" t="s">
        <v>151</v>
      </c>
      <c r="V2" s="249"/>
      <c r="W2" s="249"/>
      <c r="X2" s="250"/>
      <c r="Y2" s="249" t="s">
        <v>156</v>
      </c>
      <c r="Z2" s="249"/>
      <c r="AA2" s="249"/>
      <c r="AB2" s="250"/>
      <c r="AC2" s="249" t="s">
        <v>163</v>
      </c>
      <c r="AD2" s="249"/>
      <c r="AE2" s="249"/>
      <c r="AF2" s="250"/>
      <c r="AG2" s="249" t="s">
        <v>152</v>
      </c>
      <c r="AH2" s="249"/>
      <c r="AI2" s="249"/>
      <c r="AJ2" s="250"/>
      <c r="AK2" s="249" t="s">
        <v>153</v>
      </c>
      <c r="AL2" s="249"/>
      <c r="AM2" s="249"/>
      <c r="AN2" s="250"/>
      <c r="AO2" s="249" t="s">
        <v>154</v>
      </c>
      <c r="AP2" s="249"/>
      <c r="AQ2" s="249"/>
      <c r="AR2" s="250"/>
      <c r="AS2" s="249" t="s">
        <v>158</v>
      </c>
      <c r="AT2" s="249"/>
      <c r="AU2" s="249"/>
      <c r="AV2" s="250"/>
      <c r="AW2" s="249" t="s">
        <v>112</v>
      </c>
      <c r="AX2" s="249"/>
      <c r="AY2" s="249"/>
      <c r="AZ2" s="250"/>
      <c r="BA2" s="249" t="s">
        <v>150</v>
      </c>
      <c r="BB2" s="249"/>
      <c r="BC2" s="249"/>
      <c r="BD2" s="250"/>
      <c r="BE2" s="114"/>
      <c r="BF2" s="114"/>
      <c r="BG2" s="114"/>
      <c r="BH2" s="241"/>
      <c r="BI2" s="249" t="s">
        <v>159</v>
      </c>
      <c r="BJ2" s="249"/>
      <c r="BK2" s="249"/>
      <c r="BL2" s="250"/>
      <c r="BM2" s="249" t="s">
        <v>157</v>
      </c>
      <c r="BN2" s="249"/>
      <c r="BO2" s="249"/>
      <c r="BP2" s="250"/>
      <c r="BQ2" s="249" t="s">
        <v>118</v>
      </c>
      <c r="BR2" s="249"/>
      <c r="BS2" s="249"/>
      <c r="BT2" s="250"/>
      <c r="BU2" s="249" t="s">
        <v>148</v>
      </c>
      <c r="BV2" s="249"/>
      <c r="BW2" s="249"/>
      <c r="BX2" s="250"/>
      <c r="BY2" s="249" t="s">
        <v>165</v>
      </c>
      <c r="BZ2" s="249"/>
      <c r="CA2" s="249"/>
      <c r="CB2" s="250"/>
      <c r="CC2" s="249" t="s">
        <v>83</v>
      </c>
      <c r="CD2" s="249"/>
      <c r="CE2" s="249"/>
      <c r="CF2" s="250"/>
      <c r="CG2" s="249" t="s">
        <v>149</v>
      </c>
      <c r="CH2" s="249"/>
      <c r="CI2" s="249"/>
      <c r="CJ2" s="250"/>
      <c r="CK2" s="249" t="s">
        <v>162</v>
      </c>
      <c r="CL2" s="249"/>
      <c r="CM2" s="249"/>
      <c r="CN2" s="250"/>
      <c r="CO2" s="114"/>
      <c r="CP2" s="114"/>
      <c r="CQ2" s="114"/>
      <c r="CR2" s="241"/>
      <c r="CS2" s="249" t="s">
        <v>65</v>
      </c>
      <c r="CT2" s="249"/>
      <c r="CU2" s="249"/>
      <c r="CV2" s="250"/>
      <c r="CW2" s="249" t="s">
        <v>110</v>
      </c>
      <c r="CX2" s="249"/>
      <c r="CY2" s="249"/>
      <c r="CZ2" s="250"/>
      <c r="DA2" s="249" t="s">
        <v>166</v>
      </c>
      <c r="DB2" s="249"/>
      <c r="DC2" s="249"/>
      <c r="DD2" s="250"/>
      <c r="DE2" s="249" t="s">
        <v>92</v>
      </c>
      <c r="DF2" s="249"/>
      <c r="DG2" s="249"/>
      <c r="DH2" s="250"/>
      <c r="DI2" s="249" t="s">
        <v>161</v>
      </c>
      <c r="DJ2" s="249"/>
      <c r="DK2" s="249"/>
      <c r="DL2" s="250"/>
      <c r="DM2" s="249" t="s">
        <v>160</v>
      </c>
      <c r="DN2" s="249"/>
      <c r="DO2" s="249"/>
      <c r="DP2" s="250"/>
    </row>
    <row r="3" spans="1:132" x14ac:dyDescent="0.2">
      <c r="A3" s="4"/>
      <c r="B3" s="36"/>
      <c r="C3" s="36"/>
      <c r="D3" s="38"/>
      <c r="E3" s="228"/>
      <c r="F3" s="114"/>
      <c r="G3" s="114"/>
      <c r="H3" s="241"/>
      <c r="I3" s="114"/>
      <c r="J3" s="114"/>
      <c r="K3" s="114"/>
      <c r="L3" s="241"/>
      <c r="M3" s="114"/>
      <c r="N3" s="114"/>
      <c r="O3" s="114"/>
      <c r="P3" s="241"/>
      <c r="Q3" s="114"/>
      <c r="R3" s="114"/>
      <c r="S3" s="114"/>
      <c r="T3" s="241"/>
      <c r="U3" s="114"/>
      <c r="V3" s="114"/>
      <c r="W3" s="114"/>
      <c r="X3" s="241"/>
      <c r="Y3" s="114"/>
      <c r="Z3" s="114"/>
      <c r="AA3" s="114"/>
      <c r="AB3" s="241"/>
      <c r="AC3" s="114"/>
      <c r="AD3" s="114"/>
      <c r="AE3" s="114"/>
      <c r="AF3" s="241"/>
      <c r="AG3" s="114"/>
      <c r="AH3" s="114"/>
      <c r="AI3" s="114"/>
      <c r="AJ3" s="241"/>
      <c r="AK3" s="114"/>
      <c r="AL3" s="114"/>
      <c r="AM3" s="114"/>
      <c r="AN3" s="241"/>
      <c r="AO3" s="114"/>
      <c r="AP3" s="114"/>
      <c r="AQ3" s="114"/>
      <c r="AR3" s="241"/>
      <c r="AS3" s="114"/>
      <c r="AT3" s="114"/>
      <c r="AU3" s="114"/>
      <c r="AV3" s="241"/>
      <c r="AW3" s="114"/>
      <c r="AX3" s="114"/>
      <c r="AY3" s="114"/>
      <c r="AZ3" s="241"/>
      <c r="BA3" s="114"/>
      <c r="BB3" s="114"/>
      <c r="BC3" s="114"/>
      <c r="BD3" s="241"/>
      <c r="BE3" s="114"/>
      <c r="BF3" s="114"/>
      <c r="BG3" s="114"/>
      <c r="BH3" s="241"/>
      <c r="BI3" s="114"/>
      <c r="BJ3" s="114"/>
      <c r="BK3" s="114"/>
      <c r="BL3" s="241"/>
      <c r="BM3" s="114"/>
      <c r="BN3" s="114"/>
      <c r="BO3" s="114"/>
      <c r="BP3" s="241"/>
      <c r="BQ3" s="114"/>
      <c r="BR3" s="114"/>
      <c r="BS3" s="114"/>
      <c r="BT3" s="241"/>
      <c r="BU3" s="114"/>
      <c r="BV3" s="114"/>
      <c r="BW3" s="114"/>
      <c r="BX3" s="241"/>
      <c r="BY3" s="114"/>
      <c r="BZ3" s="114"/>
      <c r="CA3" s="114"/>
      <c r="CB3" s="241"/>
      <c r="CC3" s="114"/>
      <c r="CD3" s="114"/>
      <c r="CE3" s="114"/>
      <c r="CF3" s="241"/>
      <c r="CG3" s="114"/>
      <c r="CH3" s="114"/>
      <c r="CI3" s="114"/>
      <c r="CJ3" s="241"/>
      <c r="CK3" s="114"/>
      <c r="CL3" s="114"/>
      <c r="CM3" s="114"/>
      <c r="CN3" s="241"/>
      <c r="CO3" s="114"/>
      <c r="CP3" s="114"/>
      <c r="CQ3" s="114"/>
      <c r="CR3" s="241"/>
      <c r="CS3" s="114"/>
      <c r="CT3" s="114"/>
      <c r="CU3" s="114"/>
      <c r="CV3" s="241"/>
      <c r="CW3" s="114"/>
      <c r="CX3" s="114"/>
      <c r="CY3" s="114"/>
      <c r="CZ3" s="241"/>
      <c r="DA3" s="114"/>
      <c r="DB3" s="114"/>
      <c r="DC3" s="114"/>
      <c r="DD3" s="241"/>
      <c r="DE3" s="114"/>
      <c r="DF3" s="114"/>
      <c r="DG3" s="114"/>
      <c r="DH3" s="241"/>
      <c r="DI3" s="114"/>
      <c r="DJ3" s="114"/>
      <c r="DK3" s="114"/>
      <c r="DL3" s="241"/>
      <c r="DM3" s="114"/>
      <c r="DN3" s="114"/>
      <c r="DO3" s="114"/>
      <c r="DP3" s="241"/>
    </row>
    <row r="4" spans="1:132" x14ac:dyDescent="0.2">
      <c r="A4" s="4"/>
      <c r="B4" s="276">
        <f ca="1">SUM(E4:DP4)</f>
        <v>8577365.0807715114</v>
      </c>
      <c r="C4" s="36"/>
      <c r="D4" s="277" t="s">
        <v>233</v>
      </c>
      <c r="E4" s="3"/>
      <c r="F4" s="36"/>
      <c r="G4" s="36"/>
      <c r="H4" s="251">
        <f ca="1">SUM(H9:H66)</f>
        <v>6228203.3511989051</v>
      </c>
      <c r="I4" s="36"/>
      <c r="J4" s="36"/>
      <c r="K4" s="36"/>
      <c r="L4" s="251">
        <f ca="1">SUM(L9:L66)</f>
        <v>8889.597010587524</v>
      </c>
      <c r="M4" s="258"/>
      <c r="N4" s="36"/>
      <c r="O4" s="36"/>
      <c r="P4" s="251">
        <f ca="1">SUM(P9:P66)</f>
        <v>43990.169908522381</v>
      </c>
      <c r="Q4" s="258"/>
      <c r="R4" s="36"/>
      <c r="S4" s="36"/>
      <c r="T4" s="251">
        <f ca="1">SUM(T9:T66)</f>
        <v>22244.092206388217</v>
      </c>
      <c r="U4" s="258"/>
      <c r="V4" s="36"/>
      <c r="W4" s="36"/>
      <c r="X4" s="251">
        <f ca="1">SUM(X9:X66)</f>
        <v>27164.19893106438</v>
      </c>
      <c r="Y4" s="258"/>
      <c r="Z4" s="36"/>
      <c r="AA4" s="36"/>
      <c r="AB4" s="251">
        <f ca="1">SUM(AB9:AB66)</f>
        <v>94367.266158685728</v>
      </c>
      <c r="AC4" s="258"/>
      <c r="AD4" s="36"/>
      <c r="AE4" s="36"/>
      <c r="AF4" s="251">
        <f ca="1">SUM(AF9:AF66)</f>
        <v>22646.90432339576</v>
      </c>
      <c r="AG4" s="258"/>
      <c r="AH4" s="36"/>
      <c r="AI4" s="36"/>
      <c r="AJ4" s="251">
        <f ca="1">SUM(AJ9:AJ66)</f>
        <v>155480.59334445739</v>
      </c>
      <c r="AK4" s="258"/>
      <c r="AL4" s="36"/>
      <c r="AM4" s="36"/>
      <c r="AN4" s="251">
        <f ca="1">SUM(AN9:AN66)</f>
        <v>207429.77713651431</v>
      </c>
      <c r="AO4" s="258"/>
      <c r="AP4" s="36"/>
      <c r="AQ4" s="36"/>
      <c r="AR4" s="251">
        <f ca="1">SUM(AR9:AR66)</f>
        <v>104071.56268270205</v>
      </c>
      <c r="AS4" s="258"/>
      <c r="AT4" s="36"/>
      <c r="AU4" s="36"/>
      <c r="AV4" s="251">
        <f ca="1">SUM(AV9:AV66)</f>
        <v>30476.051111553061</v>
      </c>
      <c r="AW4" s="258"/>
      <c r="AX4" s="36"/>
      <c r="AY4" s="36"/>
      <c r="AZ4" s="251">
        <f ca="1">SUM(AZ9:AZ66)</f>
        <v>33566.189988135768</v>
      </c>
      <c r="BA4" s="258"/>
      <c r="BB4" s="36"/>
      <c r="BC4" s="36"/>
      <c r="BD4" s="251">
        <f ca="1">SUM(BD9:BD66)</f>
        <v>104955.98331384096</v>
      </c>
      <c r="BE4" s="258"/>
      <c r="BF4" s="36"/>
      <c r="BG4" s="36"/>
      <c r="BH4" s="251">
        <f ca="1">SUM(BH9:BH66)</f>
        <v>0</v>
      </c>
      <c r="BI4" s="258"/>
      <c r="BJ4" s="36"/>
      <c r="BK4" s="36"/>
      <c r="BL4" s="251">
        <f ca="1">SUM(BL9:BL66)</f>
        <v>2097.5702830166865</v>
      </c>
      <c r="BM4" s="258"/>
      <c r="BN4" s="36"/>
      <c r="BO4" s="36"/>
      <c r="BP4" s="251">
        <f ca="1">SUM(BP9:BP66)</f>
        <v>988242.16035327862</v>
      </c>
      <c r="BQ4" s="258"/>
      <c r="BR4" s="36"/>
      <c r="BS4" s="36"/>
      <c r="BT4" s="251">
        <f ca="1">SUM(BT9:BT66)</f>
        <v>45452.987381359992</v>
      </c>
      <c r="BU4" s="258"/>
      <c r="BV4" s="36"/>
      <c r="BW4" s="36"/>
      <c r="BX4" s="251">
        <f ca="1">SUM(BX9:BX66)</f>
        <v>28910.130692818318</v>
      </c>
      <c r="BY4" s="258"/>
      <c r="BZ4" s="36"/>
      <c r="CA4" s="36"/>
      <c r="CB4" s="251">
        <f ca="1">SUM(CB9:CB66)</f>
        <v>8647.8541777999308</v>
      </c>
      <c r="CC4" s="258"/>
      <c r="CD4" s="36"/>
      <c r="CE4" s="36"/>
      <c r="CF4" s="251">
        <f ca="1">SUM(CF9:CF66)</f>
        <v>14060.235432485675</v>
      </c>
      <c r="CG4" s="258"/>
      <c r="CH4" s="36"/>
      <c r="CI4" s="36"/>
      <c r="CJ4" s="251">
        <f ca="1">SUM(CJ9:CJ66)</f>
        <v>202655.49077467821</v>
      </c>
      <c r="CK4" s="258"/>
      <c r="CL4" s="36"/>
      <c r="CM4" s="36"/>
      <c r="CN4" s="251">
        <f ca="1">SUM(CN9:CN66)</f>
        <v>150482.67486858752</v>
      </c>
      <c r="CO4" s="258"/>
      <c r="CP4" s="36"/>
      <c r="CQ4" s="36"/>
      <c r="CR4" s="251">
        <f ca="1">SUM(CR9:CR66)</f>
        <v>0</v>
      </c>
      <c r="CS4" s="258"/>
      <c r="CT4" s="36"/>
      <c r="CU4" s="36"/>
      <c r="CV4" s="251">
        <f ca="1">SUM(CV9:CV66)</f>
        <v>36075.767920673752</v>
      </c>
      <c r="CW4" s="258"/>
      <c r="CX4" s="36"/>
      <c r="CY4" s="36"/>
      <c r="CZ4" s="251">
        <f ca="1">SUM(CZ9:CZ66)</f>
        <v>9083.5231693348323</v>
      </c>
      <c r="DA4" s="258"/>
      <c r="DB4" s="36"/>
      <c r="DC4" s="36"/>
      <c r="DD4" s="251">
        <f ca="1">SUM(DD9:DD66)</f>
        <v>0</v>
      </c>
      <c r="DE4" s="258"/>
      <c r="DF4" s="36"/>
      <c r="DG4" s="36"/>
      <c r="DH4" s="251">
        <f ca="1">SUM(DH9:DH66)</f>
        <v>2899.8527854553622</v>
      </c>
      <c r="DI4" s="258"/>
      <c r="DJ4" s="36"/>
      <c r="DK4" s="36"/>
      <c r="DL4" s="251">
        <f ca="1">SUM(DL9:DL66)</f>
        <v>3173.5253342554383</v>
      </c>
      <c r="DM4" s="258"/>
      <c r="DN4" s="36"/>
      <c r="DO4" s="36"/>
      <c r="DP4" s="251">
        <f ca="1">SUM(DP9:DP66)</f>
        <v>2097.5702830166865</v>
      </c>
      <c r="DS4" s="235"/>
      <c r="DV4" s="235"/>
      <c r="DY4" s="235"/>
      <c r="EB4" s="235"/>
    </row>
    <row r="5" spans="1:132" x14ac:dyDescent="0.2">
      <c r="A5" s="4"/>
      <c r="B5" s="36"/>
      <c r="C5" s="36"/>
      <c r="D5" s="277"/>
      <c r="E5" s="3"/>
      <c r="F5" s="36"/>
      <c r="G5" s="36"/>
      <c r="H5" s="38"/>
      <c r="I5" s="36"/>
      <c r="J5" s="36"/>
      <c r="K5" s="36"/>
      <c r="L5" s="38"/>
      <c r="M5" s="36"/>
      <c r="N5" s="36"/>
      <c r="O5" s="36"/>
      <c r="P5" s="38"/>
      <c r="Q5" s="36"/>
      <c r="R5" s="36"/>
      <c r="S5" s="36"/>
      <c r="T5" s="38"/>
      <c r="U5" s="36"/>
      <c r="V5" s="36"/>
      <c r="W5" s="36"/>
      <c r="X5" s="38"/>
      <c r="Y5" s="36"/>
      <c r="Z5" s="36"/>
      <c r="AA5" s="36"/>
      <c r="AB5" s="38"/>
      <c r="AC5" s="36"/>
      <c r="AD5" s="36"/>
      <c r="AE5" s="36"/>
      <c r="AF5" s="38"/>
      <c r="AG5" s="36"/>
      <c r="AH5" s="36"/>
      <c r="AI5" s="36"/>
      <c r="AJ5" s="38"/>
      <c r="AK5" s="36"/>
      <c r="AL5" s="36"/>
      <c r="AM5" s="36"/>
      <c r="AN5" s="38"/>
      <c r="AO5" s="36"/>
      <c r="AP5" s="36"/>
      <c r="AQ5" s="36"/>
      <c r="AR5" s="38"/>
      <c r="AS5" s="36"/>
      <c r="AT5" s="36"/>
      <c r="AU5" s="36"/>
      <c r="AV5" s="38"/>
      <c r="AW5" s="36"/>
      <c r="AX5" s="36"/>
      <c r="AY5" s="36"/>
      <c r="AZ5" s="38"/>
      <c r="BA5" s="36"/>
      <c r="BB5" s="36"/>
      <c r="BC5" s="36"/>
      <c r="BD5" s="38"/>
      <c r="BE5" s="36"/>
      <c r="BF5" s="36"/>
      <c r="BG5" s="36"/>
      <c r="BH5" s="38"/>
      <c r="BI5" s="36"/>
      <c r="BJ5" s="36"/>
      <c r="BK5" s="36"/>
      <c r="BL5" s="38"/>
      <c r="BM5" s="36"/>
      <c r="BN5" s="36"/>
      <c r="BO5" s="36"/>
      <c r="BP5" s="38"/>
      <c r="BQ5" s="36"/>
      <c r="BR5" s="36"/>
      <c r="BS5" s="36"/>
      <c r="BT5" s="38"/>
      <c r="BU5" s="36"/>
      <c r="BV5" s="36"/>
      <c r="BW5" s="36"/>
      <c r="BX5" s="38"/>
      <c r="BY5" s="36"/>
      <c r="BZ5" s="36"/>
      <c r="CA5" s="36"/>
      <c r="CB5" s="38"/>
      <c r="CC5" s="36"/>
      <c r="CD5" s="36"/>
      <c r="CE5" s="36"/>
      <c r="CF5" s="38"/>
      <c r="CG5" s="36"/>
      <c r="CH5" s="36"/>
      <c r="CI5" s="36"/>
      <c r="CJ5" s="38"/>
      <c r="CK5" s="36"/>
      <c r="CL5" s="36"/>
      <c r="CM5" s="36"/>
      <c r="CN5" s="38"/>
      <c r="CO5" s="36"/>
      <c r="CP5" s="36"/>
      <c r="CQ5" s="36"/>
      <c r="CR5" s="38"/>
      <c r="CS5" s="36"/>
      <c r="CT5" s="36"/>
      <c r="CU5" s="36"/>
      <c r="CV5" s="38"/>
      <c r="CW5" s="36"/>
      <c r="CX5" s="36"/>
      <c r="CY5" s="36"/>
      <c r="CZ5" s="38"/>
      <c r="DA5" s="36"/>
      <c r="DB5" s="36"/>
      <c r="DC5" s="36"/>
      <c r="DD5" s="38"/>
      <c r="DE5" s="36"/>
      <c r="DF5" s="36"/>
      <c r="DG5" s="36"/>
      <c r="DH5" s="38"/>
      <c r="DI5" s="36"/>
      <c r="DJ5" s="36"/>
      <c r="DK5" s="36"/>
      <c r="DL5" s="38"/>
      <c r="DM5" s="36"/>
      <c r="DN5" s="36"/>
      <c r="DO5" s="36"/>
      <c r="DP5" s="38"/>
    </row>
    <row r="6" spans="1:132" x14ac:dyDescent="0.2">
      <c r="A6" s="4"/>
      <c r="B6" s="276">
        <f>SUM(I6:DP6)</f>
        <v>35530905.25</v>
      </c>
      <c r="C6" s="36"/>
      <c r="D6" s="277" t="s">
        <v>234</v>
      </c>
      <c r="E6" s="275">
        <f>SUM(E9:E66)</f>
        <v>35530905.25</v>
      </c>
      <c r="F6" s="36"/>
      <c r="G6" s="36"/>
      <c r="H6" s="38"/>
      <c r="I6" s="275">
        <f>SUM(I9:I66)</f>
        <v>711765</v>
      </c>
      <c r="J6" s="36"/>
      <c r="K6" s="36"/>
      <c r="L6" s="38"/>
      <c r="M6" s="275">
        <f>SUM(M9:M66)</f>
        <v>2512500</v>
      </c>
      <c r="N6" s="36"/>
      <c r="O6" s="36"/>
      <c r="P6" s="38"/>
      <c r="Q6" s="275">
        <f>SUM(Q9:Q66)</f>
        <v>1187950</v>
      </c>
      <c r="R6" s="36"/>
      <c r="S6" s="36"/>
      <c r="T6" s="38"/>
      <c r="U6" s="275">
        <f>SUM(U9:U66)</f>
        <v>651412</v>
      </c>
      <c r="V6" s="36"/>
      <c r="W6" s="36"/>
      <c r="X6" s="38"/>
      <c r="Y6" s="275">
        <f>SUM(Y9:Y66)</f>
        <v>9262894.25</v>
      </c>
      <c r="Z6" s="36"/>
      <c r="AA6" s="36"/>
      <c r="AB6" s="38"/>
      <c r="AC6" s="275">
        <f>SUM(AC9:AC66)</f>
        <v>470950</v>
      </c>
      <c r="AD6" s="36"/>
      <c r="AE6" s="36"/>
      <c r="AF6" s="38"/>
      <c r="AG6" s="275">
        <f>SUM(AG9:AG66)</f>
        <v>1417885</v>
      </c>
      <c r="AH6" s="36"/>
      <c r="AI6" s="36"/>
      <c r="AJ6" s="38"/>
      <c r="AK6" s="275">
        <f>SUM(AK9:AK66)</f>
        <v>1417885</v>
      </c>
      <c r="AL6" s="36"/>
      <c r="AM6" s="36"/>
      <c r="AN6" s="38"/>
      <c r="AO6" s="275">
        <f>SUM(AO9:AO66)</f>
        <v>1201715</v>
      </c>
      <c r="AP6" s="36"/>
      <c r="AQ6" s="36"/>
      <c r="AR6" s="38"/>
      <c r="AS6" s="275">
        <f>SUM(AS9:AS66)</f>
        <v>1836928.3333333333</v>
      </c>
      <c r="AT6" s="36"/>
      <c r="AU6" s="36"/>
      <c r="AV6" s="38"/>
      <c r="AW6" s="275">
        <f>SUM(AW9:AW66)</f>
        <v>985450</v>
      </c>
      <c r="AX6" s="36"/>
      <c r="AY6" s="36"/>
      <c r="AZ6" s="38"/>
      <c r="BA6" s="275">
        <f>SUM(BA9:BA66)</f>
        <v>355457</v>
      </c>
      <c r="BB6" s="36"/>
      <c r="BC6" s="36"/>
      <c r="BD6" s="38"/>
      <c r="BE6" s="275">
        <f>SUM(BE9:BE66)</f>
        <v>0</v>
      </c>
      <c r="BF6" s="36"/>
      <c r="BG6" s="36"/>
      <c r="BH6" s="38"/>
      <c r="BI6" s="275">
        <f>SUM(BI9:BI66)</f>
        <v>138928.33333333331</v>
      </c>
      <c r="BJ6" s="36"/>
      <c r="BK6" s="36"/>
      <c r="BL6" s="38"/>
      <c r="BM6" s="275">
        <f>SUM(BM9:BM66)</f>
        <v>3265915</v>
      </c>
      <c r="BN6" s="36"/>
      <c r="BO6" s="36"/>
      <c r="BP6" s="38"/>
      <c r="BQ6" s="275">
        <f>SUM(BQ9:BQ66)</f>
        <v>2087745</v>
      </c>
      <c r="BR6" s="36"/>
      <c r="BS6" s="36"/>
      <c r="BT6" s="38"/>
      <c r="BU6" s="275">
        <f>SUM(BU9:BU66)</f>
        <v>1720620</v>
      </c>
      <c r="BV6" s="36"/>
      <c r="BW6" s="36"/>
      <c r="BX6" s="38"/>
      <c r="BY6" s="275">
        <f>SUM(BY9:BY66)</f>
        <v>405130</v>
      </c>
      <c r="BZ6" s="36"/>
      <c r="CA6" s="36"/>
      <c r="CB6" s="38"/>
      <c r="CC6" s="275">
        <f>SUM(CC9:CC66)</f>
        <v>222155</v>
      </c>
      <c r="CD6" s="36"/>
      <c r="CE6" s="36"/>
      <c r="CF6" s="38"/>
      <c r="CG6" s="275">
        <f>SUM(CG9:CG66)</f>
        <v>2811210</v>
      </c>
      <c r="CH6" s="36"/>
      <c r="CI6" s="36"/>
      <c r="CJ6" s="38"/>
      <c r="CK6" s="275">
        <f>SUM(CK9:CK66)</f>
        <v>1409765</v>
      </c>
      <c r="CL6" s="36"/>
      <c r="CM6" s="36"/>
      <c r="CN6" s="38"/>
      <c r="CO6" s="275">
        <f>SUM(CO9:CO66)</f>
        <v>0</v>
      </c>
      <c r="CP6" s="36"/>
      <c r="CQ6" s="36"/>
      <c r="CR6" s="38"/>
      <c r="CS6" s="275">
        <f>SUM(CS9:CS66)</f>
        <v>712235</v>
      </c>
      <c r="CT6" s="36"/>
      <c r="CU6" s="36"/>
      <c r="CV6" s="38"/>
      <c r="CW6" s="275">
        <f>SUM(CW9:CW66)</f>
        <v>542850</v>
      </c>
      <c r="CX6" s="36"/>
      <c r="CY6" s="36"/>
      <c r="CZ6" s="38"/>
      <c r="DA6" s="275">
        <f>SUM(DA9:DA66)</f>
        <v>0</v>
      </c>
      <c r="DB6" s="36"/>
      <c r="DC6" s="36"/>
      <c r="DD6" s="38"/>
      <c r="DE6" s="275">
        <f>SUM(DE9:DE66)</f>
        <v>54610</v>
      </c>
      <c r="DF6" s="36"/>
      <c r="DG6" s="36"/>
      <c r="DH6" s="38"/>
      <c r="DI6" s="275">
        <f>SUM(DI9:DI66)</f>
        <v>8022</v>
      </c>
      <c r="DJ6" s="36"/>
      <c r="DK6" s="36"/>
      <c r="DL6" s="38"/>
      <c r="DM6" s="275">
        <f>SUM(DM9:DM66)</f>
        <v>138928.33333333331</v>
      </c>
      <c r="DN6" s="36"/>
      <c r="DO6" s="36"/>
      <c r="DP6" s="38"/>
      <c r="DR6" s="236"/>
      <c r="DU6" s="236"/>
      <c r="DX6" s="236"/>
      <c r="EA6" s="236"/>
    </row>
    <row r="7" spans="1:132" x14ac:dyDescent="0.2">
      <c r="A7" s="4"/>
      <c r="B7" s="36"/>
      <c r="C7" s="36"/>
      <c r="D7" s="38"/>
      <c r="E7" s="3"/>
      <c r="F7" s="36"/>
      <c r="G7" s="36"/>
      <c r="H7" s="38"/>
      <c r="I7" s="36"/>
      <c r="J7" s="36"/>
      <c r="K7" s="36"/>
      <c r="L7" s="38"/>
      <c r="M7" s="36"/>
      <c r="N7" s="36"/>
      <c r="O7" s="36"/>
      <c r="P7" s="38"/>
      <c r="Q7" s="36"/>
      <c r="R7" s="36"/>
      <c r="S7" s="36"/>
      <c r="T7" s="38"/>
      <c r="U7" s="36"/>
      <c r="V7" s="36"/>
      <c r="W7" s="36"/>
      <c r="X7" s="38"/>
      <c r="Y7" s="36"/>
      <c r="Z7" s="36"/>
      <c r="AA7" s="36"/>
      <c r="AB7" s="38"/>
      <c r="AC7" s="36"/>
      <c r="AD7" s="36"/>
      <c r="AE7" s="36"/>
      <c r="AF7" s="38"/>
      <c r="AG7" s="36"/>
      <c r="AH7" s="36"/>
      <c r="AI7" s="36"/>
      <c r="AJ7" s="38"/>
      <c r="AK7" s="36"/>
      <c r="AL7" s="36"/>
      <c r="AM7" s="36"/>
      <c r="AN7" s="38"/>
      <c r="AO7" s="36"/>
      <c r="AP7" s="36"/>
      <c r="AQ7" s="36"/>
      <c r="AR7" s="38"/>
      <c r="AS7" s="36"/>
      <c r="AT7" s="36"/>
      <c r="AU7" s="36"/>
      <c r="AV7" s="38"/>
      <c r="AW7" s="36"/>
      <c r="AX7" s="36"/>
      <c r="AY7" s="36"/>
      <c r="AZ7" s="38"/>
      <c r="BA7" s="36"/>
      <c r="BB7" s="36"/>
      <c r="BC7" s="36"/>
      <c r="BD7" s="38"/>
      <c r="BE7" s="36"/>
      <c r="BF7" s="36"/>
      <c r="BG7" s="36"/>
      <c r="BH7" s="38"/>
      <c r="BI7" s="36"/>
      <c r="BJ7" s="36"/>
      <c r="BK7" s="36"/>
      <c r="BL7" s="38"/>
      <c r="BM7" s="36"/>
      <c r="BN7" s="36"/>
      <c r="BO7" s="36"/>
      <c r="BP7" s="38"/>
      <c r="BQ7" s="36"/>
      <c r="BR7" s="36"/>
      <c r="BS7" s="36"/>
      <c r="BT7" s="38"/>
      <c r="BU7" s="36"/>
      <c r="BV7" s="36"/>
      <c r="BW7" s="36"/>
      <c r="BX7" s="38"/>
      <c r="BY7" s="36"/>
      <c r="BZ7" s="36"/>
      <c r="CA7" s="36"/>
      <c r="CB7" s="38"/>
      <c r="CC7" s="36"/>
      <c r="CD7" s="36"/>
      <c r="CE7" s="36"/>
      <c r="CF7" s="38"/>
      <c r="CG7" s="36"/>
      <c r="CH7" s="36"/>
      <c r="CI7" s="36"/>
      <c r="CJ7" s="38"/>
      <c r="CK7" s="36"/>
      <c r="CL7" s="36"/>
      <c r="CM7" s="36"/>
      <c r="CN7" s="38"/>
      <c r="CO7" s="36"/>
      <c r="CP7" s="36"/>
      <c r="CQ7" s="36"/>
      <c r="CR7" s="38"/>
      <c r="CS7" s="36"/>
      <c r="CT7" s="36"/>
      <c r="CU7" s="36"/>
      <c r="CV7" s="38"/>
      <c r="CW7" s="36"/>
      <c r="CX7" s="36"/>
      <c r="CY7" s="36"/>
      <c r="CZ7" s="38"/>
      <c r="DA7" s="36"/>
      <c r="DB7" s="36"/>
      <c r="DC7" s="36"/>
      <c r="DD7" s="38"/>
      <c r="DE7" s="36"/>
      <c r="DF7" s="36"/>
      <c r="DG7" s="36"/>
      <c r="DH7" s="38"/>
      <c r="DI7" s="36"/>
      <c r="DJ7" s="36"/>
      <c r="DK7" s="36"/>
      <c r="DL7" s="38"/>
      <c r="DM7" s="36"/>
      <c r="DN7" s="36"/>
      <c r="DO7" s="36"/>
      <c r="DP7" s="38"/>
    </row>
    <row r="8" spans="1:132" s="149" customFormat="1" x14ac:dyDescent="0.2">
      <c r="A8" s="2" t="s">
        <v>200</v>
      </c>
      <c r="B8" s="42" t="s">
        <v>202</v>
      </c>
      <c r="C8" s="42" t="s">
        <v>201</v>
      </c>
      <c r="D8" s="242" t="s">
        <v>203</v>
      </c>
      <c r="E8" s="260" t="s">
        <v>197</v>
      </c>
      <c r="F8" s="261" t="s">
        <v>198</v>
      </c>
      <c r="G8" s="261" t="s">
        <v>199</v>
      </c>
      <c r="H8" s="262" t="s">
        <v>205</v>
      </c>
      <c r="I8" s="261" t="s">
        <v>197</v>
      </c>
      <c r="J8" s="261" t="s">
        <v>198</v>
      </c>
      <c r="K8" s="261" t="s">
        <v>199</v>
      </c>
      <c r="L8" s="262" t="s">
        <v>205</v>
      </c>
      <c r="M8" s="261" t="s">
        <v>197</v>
      </c>
      <c r="N8" s="261" t="s">
        <v>198</v>
      </c>
      <c r="O8" s="261" t="s">
        <v>199</v>
      </c>
      <c r="P8" s="262" t="s">
        <v>205</v>
      </c>
      <c r="Q8" s="261" t="s">
        <v>197</v>
      </c>
      <c r="R8" s="261" t="s">
        <v>198</v>
      </c>
      <c r="S8" s="261" t="s">
        <v>199</v>
      </c>
      <c r="T8" s="262" t="s">
        <v>205</v>
      </c>
      <c r="U8" s="261" t="s">
        <v>197</v>
      </c>
      <c r="V8" s="261" t="s">
        <v>198</v>
      </c>
      <c r="W8" s="261" t="s">
        <v>199</v>
      </c>
      <c r="X8" s="262" t="s">
        <v>205</v>
      </c>
      <c r="Y8" s="261" t="s">
        <v>197</v>
      </c>
      <c r="Z8" s="261" t="s">
        <v>198</v>
      </c>
      <c r="AA8" s="261" t="s">
        <v>199</v>
      </c>
      <c r="AB8" s="262" t="s">
        <v>205</v>
      </c>
      <c r="AC8" s="261" t="s">
        <v>197</v>
      </c>
      <c r="AD8" s="261" t="s">
        <v>198</v>
      </c>
      <c r="AE8" s="261" t="s">
        <v>199</v>
      </c>
      <c r="AF8" s="262" t="s">
        <v>205</v>
      </c>
      <c r="AG8" s="261" t="s">
        <v>197</v>
      </c>
      <c r="AH8" s="261" t="s">
        <v>198</v>
      </c>
      <c r="AI8" s="261" t="s">
        <v>199</v>
      </c>
      <c r="AJ8" s="262" t="s">
        <v>205</v>
      </c>
      <c r="AK8" s="261" t="s">
        <v>197</v>
      </c>
      <c r="AL8" s="261" t="s">
        <v>198</v>
      </c>
      <c r="AM8" s="261" t="s">
        <v>199</v>
      </c>
      <c r="AN8" s="262" t="s">
        <v>205</v>
      </c>
      <c r="AO8" s="261" t="s">
        <v>197</v>
      </c>
      <c r="AP8" s="261" t="s">
        <v>198</v>
      </c>
      <c r="AQ8" s="261" t="s">
        <v>199</v>
      </c>
      <c r="AR8" s="262" t="s">
        <v>205</v>
      </c>
      <c r="AS8" s="261" t="s">
        <v>197</v>
      </c>
      <c r="AT8" s="261" t="s">
        <v>198</v>
      </c>
      <c r="AU8" s="261" t="s">
        <v>199</v>
      </c>
      <c r="AV8" s="262" t="s">
        <v>205</v>
      </c>
      <c r="AW8" s="261" t="s">
        <v>197</v>
      </c>
      <c r="AX8" s="261" t="s">
        <v>198</v>
      </c>
      <c r="AY8" s="261" t="s">
        <v>199</v>
      </c>
      <c r="AZ8" s="262" t="s">
        <v>205</v>
      </c>
      <c r="BA8" s="261" t="s">
        <v>197</v>
      </c>
      <c r="BB8" s="261" t="s">
        <v>198</v>
      </c>
      <c r="BC8" s="261" t="s">
        <v>199</v>
      </c>
      <c r="BD8" s="262" t="s">
        <v>205</v>
      </c>
      <c r="BE8" s="261" t="s">
        <v>197</v>
      </c>
      <c r="BF8" s="261" t="s">
        <v>198</v>
      </c>
      <c r="BG8" s="261" t="s">
        <v>199</v>
      </c>
      <c r="BH8" s="262" t="s">
        <v>205</v>
      </c>
      <c r="BI8" s="261" t="s">
        <v>197</v>
      </c>
      <c r="BJ8" s="261" t="s">
        <v>198</v>
      </c>
      <c r="BK8" s="261" t="s">
        <v>199</v>
      </c>
      <c r="BL8" s="262" t="s">
        <v>205</v>
      </c>
      <c r="BM8" s="261" t="s">
        <v>197</v>
      </c>
      <c r="BN8" s="261" t="s">
        <v>198</v>
      </c>
      <c r="BO8" s="261" t="s">
        <v>199</v>
      </c>
      <c r="BP8" s="262" t="s">
        <v>205</v>
      </c>
      <c r="BQ8" s="261" t="s">
        <v>197</v>
      </c>
      <c r="BR8" s="261" t="s">
        <v>198</v>
      </c>
      <c r="BS8" s="261" t="s">
        <v>199</v>
      </c>
      <c r="BT8" s="262" t="s">
        <v>205</v>
      </c>
      <c r="BU8" s="261" t="s">
        <v>197</v>
      </c>
      <c r="BV8" s="261" t="s">
        <v>198</v>
      </c>
      <c r="BW8" s="261" t="s">
        <v>199</v>
      </c>
      <c r="BX8" s="262" t="s">
        <v>205</v>
      </c>
      <c r="BY8" s="261" t="s">
        <v>197</v>
      </c>
      <c r="BZ8" s="261" t="s">
        <v>198</v>
      </c>
      <c r="CA8" s="261" t="s">
        <v>199</v>
      </c>
      <c r="CB8" s="262" t="s">
        <v>205</v>
      </c>
      <c r="CC8" s="261" t="s">
        <v>197</v>
      </c>
      <c r="CD8" s="261" t="s">
        <v>198</v>
      </c>
      <c r="CE8" s="261" t="s">
        <v>199</v>
      </c>
      <c r="CF8" s="262" t="s">
        <v>205</v>
      </c>
      <c r="CG8" s="261" t="s">
        <v>197</v>
      </c>
      <c r="CH8" s="261" t="s">
        <v>198</v>
      </c>
      <c r="CI8" s="261" t="s">
        <v>199</v>
      </c>
      <c r="CJ8" s="262" t="s">
        <v>205</v>
      </c>
      <c r="CK8" s="261" t="s">
        <v>197</v>
      </c>
      <c r="CL8" s="261" t="s">
        <v>198</v>
      </c>
      <c r="CM8" s="261" t="s">
        <v>199</v>
      </c>
      <c r="CN8" s="262" t="s">
        <v>205</v>
      </c>
      <c r="CO8" s="261" t="s">
        <v>197</v>
      </c>
      <c r="CP8" s="261" t="s">
        <v>198</v>
      </c>
      <c r="CQ8" s="261" t="s">
        <v>199</v>
      </c>
      <c r="CR8" s="262" t="s">
        <v>205</v>
      </c>
      <c r="CS8" s="261" t="s">
        <v>197</v>
      </c>
      <c r="CT8" s="261" t="s">
        <v>198</v>
      </c>
      <c r="CU8" s="261" t="s">
        <v>199</v>
      </c>
      <c r="CV8" s="262" t="s">
        <v>205</v>
      </c>
      <c r="CW8" s="261" t="s">
        <v>197</v>
      </c>
      <c r="CX8" s="261" t="s">
        <v>198</v>
      </c>
      <c r="CY8" s="261" t="s">
        <v>199</v>
      </c>
      <c r="CZ8" s="262" t="s">
        <v>205</v>
      </c>
      <c r="DA8" s="261" t="s">
        <v>197</v>
      </c>
      <c r="DB8" s="261" t="s">
        <v>198</v>
      </c>
      <c r="DC8" s="261" t="s">
        <v>199</v>
      </c>
      <c r="DD8" s="262" t="s">
        <v>205</v>
      </c>
      <c r="DE8" s="261" t="s">
        <v>197</v>
      </c>
      <c r="DF8" s="261" t="s">
        <v>198</v>
      </c>
      <c r="DG8" s="261" t="s">
        <v>199</v>
      </c>
      <c r="DH8" s="262" t="s">
        <v>205</v>
      </c>
      <c r="DI8" s="261" t="s">
        <v>197</v>
      </c>
      <c r="DJ8" s="261" t="s">
        <v>198</v>
      </c>
      <c r="DK8" s="261" t="s">
        <v>199</v>
      </c>
      <c r="DL8" s="262" t="s">
        <v>205</v>
      </c>
      <c r="DM8" s="261" t="s">
        <v>197</v>
      </c>
      <c r="DN8" s="261" t="s">
        <v>198</v>
      </c>
      <c r="DO8" s="261" t="s">
        <v>199</v>
      </c>
      <c r="DP8" s="262" t="s">
        <v>205</v>
      </c>
    </row>
    <row r="9" spans="1:132" x14ac:dyDescent="0.2">
      <c r="A9" s="167">
        <v>37011</v>
      </c>
      <c r="B9" s="263">
        <f t="shared" ref="B9:B40" ca="1" si="0">EOMONTH(A9,0)-$A$1</f>
        <v>-4874</v>
      </c>
      <c r="C9" s="264">
        <f>[1]Curves!D19</f>
        <v>5.605629102617371E-2</v>
      </c>
      <c r="D9" s="265">
        <f t="shared" ref="D9:D40" ca="1" si="1">1/(1+C9*0.5)^(B9*2/365.25)</f>
        <v>2.0912040438662753</v>
      </c>
      <c r="E9" s="263">
        <f>NymexVolume!C5</f>
        <v>1306725</v>
      </c>
      <c r="F9" s="266">
        <v>4.79</v>
      </c>
      <c r="G9" s="267">
        <f>VLOOKUP($A9,[1]!Table,MATCH(F$1,[1]!Curves,0))</f>
        <v>5.5280000000000005</v>
      </c>
      <c r="H9" s="268">
        <f t="shared" ref="H9:H40" ca="1" si="2">(G9-F9)*E9*$D9</f>
        <v>2016679.9099152163</v>
      </c>
      <c r="I9" s="263">
        <f>BasisVolumeLargeVPP!S14</f>
        <v>20250</v>
      </c>
      <c r="J9" s="267">
        <v>-0.1</v>
      </c>
      <c r="K9" s="267">
        <f>VLOOKUP($A9,[1]!Table,MATCH(J$1,[1]!Curves,0))</f>
        <v>-9.5000000000000001E-2</v>
      </c>
      <c r="L9" s="268">
        <f t="shared" ref="L9:L40" ca="1" si="3">(K9-J9)*$I9*$D9</f>
        <v>211.73440944146057</v>
      </c>
      <c r="M9" s="263">
        <f>BasisVolumeLargeVPP!AY14</f>
        <v>146850</v>
      </c>
      <c r="N9" s="267">
        <v>-0.09</v>
      </c>
      <c r="O9" s="267">
        <f>VLOOKUP($A9,[1]!Table,MATCH(N$1,[1]!Curves,0))</f>
        <v>-9.5000000000000001E-2</v>
      </c>
      <c r="P9" s="268">
        <f ca="1">(O9-N9)*M9*$D9</f>
        <v>-1535.466569208814</v>
      </c>
      <c r="Q9" s="263">
        <f>BasisVolumeLargeVPP!AM14</f>
        <v>47400</v>
      </c>
      <c r="R9" s="267">
        <v>-0.03</v>
      </c>
      <c r="S9" s="267">
        <f>VLOOKUP($A9,[1]!Table,MATCH(R$1,[1]!Curves,0))</f>
        <v>-0.02</v>
      </c>
      <c r="T9" s="268">
        <f ca="1">(S9-R9)*Q9*$D9</f>
        <v>991.23071679261443</v>
      </c>
      <c r="U9" s="263">
        <f>BasisVolumeLargeVPP!I14</f>
        <v>21075</v>
      </c>
      <c r="V9" s="267">
        <v>0.1</v>
      </c>
      <c r="W9" s="267">
        <f>VLOOKUP($A9,[1]!Table,MATCH(V$1,[1]!Curves,0))</f>
        <v>6.5000000000000002E-2</v>
      </c>
      <c r="X9" s="268">
        <f ca="1">(W9-V9)*U9*$D9</f>
        <v>-1542.5243828568616</v>
      </c>
      <c r="Y9" s="263">
        <f>BasisVolumeLargeVPP!U14</f>
        <v>262800</v>
      </c>
      <c r="Z9" s="267">
        <v>0.01</v>
      </c>
      <c r="AA9" s="267">
        <f>VLOOKUP($A9,[1]!Table,MATCH(Z$1,[1]!Curves,0))</f>
        <v>5.0000000000000001E-3</v>
      </c>
      <c r="AB9" s="268">
        <f ca="1">(AA9-Z9)*Y9*$D9</f>
        <v>-2747.8421136402858</v>
      </c>
      <c r="AC9" s="263">
        <f>BasisVolumeLargeVPP!AK14</f>
        <v>17850</v>
      </c>
      <c r="AD9" s="267">
        <v>-0.18</v>
      </c>
      <c r="AE9" s="267">
        <f>VLOOKUP($A9,[1]!Table,MATCH(AD$1,[1]!Curves,0))</f>
        <v>-0.15</v>
      </c>
      <c r="AF9" s="268">
        <f ca="1">(AE9-AD9)*AC9*$D9</f>
        <v>1119.8397654903904</v>
      </c>
      <c r="AG9" s="263">
        <f>BasisVolumeLargeVPP!K14</f>
        <v>36225</v>
      </c>
      <c r="AH9" s="267">
        <v>0.15</v>
      </c>
      <c r="AI9" s="267">
        <f>VLOOKUP($A9,[1]!Table,MATCH(AH$1,[1]!Curves,0))</f>
        <v>0.22</v>
      </c>
      <c r="AJ9" s="268">
        <f ca="1">(AI9-AH9)*AG9*$D9</f>
        <v>5302.7706542339083</v>
      </c>
      <c r="AK9" s="263">
        <f>BasisVolumeLargeVPP!M14</f>
        <v>36225</v>
      </c>
      <c r="AL9" s="267">
        <v>0.13</v>
      </c>
      <c r="AM9" s="267">
        <f>VLOOKUP($A9,[1]!Table,MATCH(AL$1,[1]!Curves,0))</f>
        <v>0.22</v>
      </c>
      <c r="AN9" s="268">
        <f ca="1">(AM9-AL9)*AK9*$D9</f>
        <v>6817.8479840150239</v>
      </c>
      <c r="AO9" s="263">
        <f>BasisVolumeLargeVPP!O14</f>
        <v>32400</v>
      </c>
      <c r="AP9" s="267">
        <v>0.15</v>
      </c>
      <c r="AQ9" s="267">
        <f>VLOOKUP($A9,[1]!Table,MATCH(AP$1,[1]!Curves,0))</f>
        <v>0.22</v>
      </c>
      <c r="AR9" s="268">
        <f ca="1">(AQ9-AP9)*AO9*$D9</f>
        <v>4742.8507714887128</v>
      </c>
      <c r="AS9" s="263">
        <f>BasisVolumeLargeVPP!Y14+BasisVolumeLargeVPP!Q14</f>
        <v>48600</v>
      </c>
      <c r="AT9" s="267">
        <v>-0.13</v>
      </c>
      <c r="AU9" s="267">
        <f>VLOOKUP($A9,[1]!Table,MATCH(AT$1,[1]!Curves,0))</f>
        <v>-0.115</v>
      </c>
      <c r="AV9" s="268">
        <f ca="1">(AU9-AT9)*AS9*$D9</f>
        <v>1524.4877479785148</v>
      </c>
      <c r="AW9" s="263">
        <f>BasisVolumeLargeVPP!AW14</f>
        <v>69300</v>
      </c>
      <c r="AX9" s="267">
        <v>-8.5000000000000006E-2</v>
      </c>
      <c r="AY9" s="267">
        <f>VLOOKUP($A9,[1]!Table,MATCH(AX$1,[1]!Curves,0))</f>
        <v>-7.7499999999999999E-2</v>
      </c>
      <c r="AZ9" s="268">
        <f ca="1">(AY9-AX9)*AW9*$D9</f>
        <v>1086.9033017994975</v>
      </c>
      <c r="BA9" s="263">
        <f>BasisVolumeLargeVPP!G14</f>
        <v>9825</v>
      </c>
      <c r="BB9" s="267">
        <v>-0.13</v>
      </c>
      <c r="BC9" s="267">
        <f>VLOOKUP($A9,[1]!Table,MATCH(BB$1,[1]!Curves,0))</f>
        <v>-0.03</v>
      </c>
      <c r="BD9" s="268">
        <f ca="1">(BC9-BB9)*BA9*$D9</f>
        <v>2054.6079730986157</v>
      </c>
      <c r="BE9" s="263"/>
      <c r="BF9" s="267">
        <v>-0.1</v>
      </c>
      <c r="BG9" s="267">
        <f>VLOOKUP($A9,[1]!Table,MATCH(BF$1,[1]!Curves,0))</f>
        <v>-6.5000000000000002E-2</v>
      </c>
      <c r="BH9" s="268">
        <f ca="1">(BG9-BF9)*BE9*$D9</f>
        <v>0</v>
      </c>
      <c r="BI9" s="263">
        <f>BasisVolumeLargeVPP!AA14</f>
        <v>5400</v>
      </c>
      <c r="BJ9" s="267">
        <v>-0.1</v>
      </c>
      <c r="BK9" s="267">
        <f>VLOOKUP($A9,[1]!Table,MATCH(BJ$1,[1]!Curves,0))</f>
        <v>-9.5000000000000001E-2</v>
      </c>
      <c r="BL9" s="268">
        <f ca="1">(BK9-BJ9)*BI9*$D9</f>
        <v>56.462509184389489</v>
      </c>
      <c r="BM9" s="263">
        <f>BasisVolumeLargeVPP!W14</f>
        <v>84000</v>
      </c>
      <c r="BN9" s="267">
        <v>-0.28999999999999998</v>
      </c>
      <c r="BO9" s="267">
        <f>VLOOKUP($A9,[1]!Table,MATCH(BN$1,[1]!Curves,0))</f>
        <v>-0.16250000000000001</v>
      </c>
      <c r="BP9" s="268">
        <f ca="1">(BO9-BN9)*BM9*$D9</f>
        <v>22396.795309807807</v>
      </c>
      <c r="BQ9" s="263">
        <f>BasisVolumeLargeVPP!AG14</f>
        <v>57300</v>
      </c>
      <c r="BR9" s="267">
        <v>-8.7499999999999994E-2</v>
      </c>
      <c r="BS9" s="267">
        <f>VLOOKUP($A9,[1]!Table,MATCH(BR$1,[1]!Curves,0))</f>
        <v>-8.5000000000000006E-2</v>
      </c>
      <c r="BT9" s="268">
        <f ca="1">(BS9-BR9)*BQ9*$D9</f>
        <v>299.56497928384249</v>
      </c>
      <c r="BU9" s="263">
        <f>BasisVolumeLargeVPP!C14</f>
        <v>118050</v>
      </c>
      <c r="BV9" s="267">
        <v>-0.01</v>
      </c>
      <c r="BW9" s="267">
        <f>VLOOKUP($A9,[1]!Table,MATCH(BV$1,[1]!Curves,0))</f>
        <v>-2.5000000000000001E-3</v>
      </c>
      <c r="BX9" s="268">
        <f ca="1">(BW9-BV9)*BU9*$D9</f>
        <v>1851.4997803381036</v>
      </c>
      <c r="BY9" s="263">
        <f>BasisVolumeLargeVPP!AO14+BasisVolumeLargeVPP!AU14</f>
        <v>34500</v>
      </c>
      <c r="BZ9" s="267">
        <v>-0.09</v>
      </c>
      <c r="CA9" s="267">
        <f>VLOOKUP($A9,[1]!Table,MATCH(BZ$1,[1]!Curves,0))</f>
        <v>-0.08</v>
      </c>
      <c r="CB9" s="268">
        <f ca="1">(CA9-BZ9)*BY9*$D9</f>
        <v>721.4653951338646</v>
      </c>
      <c r="CC9" s="263">
        <f>BasisVolumeLargeVPP!AQ14</f>
        <v>15000</v>
      </c>
      <c r="CD9" s="267">
        <v>-0.15</v>
      </c>
      <c r="CE9" s="267">
        <f>VLOOKUP($A9,[1]!Table,MATCH(CD$1,[1]!Curves,0))</f>
        <v>-0.1225</v>
      </c>
      <c r="CF9" s="268">
        <f ca="1">(CE9-CD9)*CC9*$D9</f>
        <v>862.62166809483847</v>
      </c>
      <c r="CG9" s="263">
        <f>BasisVolumeLargeVPP!E14</f>
        <v>74700</v>
      </c>
      <c r="CH9" s="267">
        <v>-0.19</v>
      </c>
      <c r="CI9" s="267">
        <f>VLOOKUP($A9,[1]!Table,MATCH(CH$1,[1]!Curves,0))</f>
        <v>-0.15</v>
      </c>
      <c r="CJ9" s="268">
        <f ca="1">(CI9-CH9)*CG9*$D9</f>
        <v>6248.5176830724313</v>
      </c>
      <c r="CK9" s="263">
        <f>BasisVolumeLargeVPP!AI14</f>
        <v>100500</v>
      </c>
      <c r="CL9" s="267">
        <v>-0.2</v>
      </c>
      <c r="CM9" s="267">
        <f>VLOOKUP($A9,[1]!Table,MATCH(CL$1,[1]!Curves,0))</f>
        <v>-0.16</v>
      </c>
      <c r="CN9" s="268">
        <f ca="1">(CM9-CL9)*CK9*$D9</f>
        <v>8406.640256342429</v>
      </c>
      <c r="CO9" s="263"/>
      <c r="CP9" s="267">
        <v>-8.5000000000000006E-2</v>
      </c>
      <c r="CQ9" s="267">
        <f>VLOOKUP($A9,[1]!Table,MATCH(CP$1,[1]!Curves,0))</f>
        <v>-6.7500000000000004E-2</v>
      </c>
      <c r="CR9" s="268">
        <f ca="1">(CQ9-CP9)*CO9*$D9</f>
        <v>0</v>
      </c>
      <c r="CS9" s="263">
        <f>BasisVolumeLargeVPP!BA14</f>
        <v>51900</v>
      </c>
      <c r="CT9" s="267">
        <v>-0.13</v>
      </c>
      <c r="CU9" s="267">
        <f>VLOOKUP($A9,[1]!Table,MATCH(CT$1,[1]!Curves,0))</f>
        <v>-0.1125</v>
      </c>
      <c r="CV9" s="268">
        <f ca="1">(CU9-CT9)*CS9*$D9</f>
        <v>1899.3360728415448</v>
      </c>
      <c r="CW9" s="263">
        <f>BasisVolumeLargeVPP!AS14</f>
        <v>8400</v>
      </c>
      <c r="CX9" s="267">
        <v>0.01</v>
      </c>
      <c r="CY9" s="267">
        <f>VLOOKUP($A9,[1]!Table,MATCH(CX$1,[1]!Curves,0))</f>
        <v>0.02</v>
      </c>
      <c r="CZ9" s="268">
        <f ca="1">(CY9-CX9)*CW9*$D9</f>
        <v>175.66113968476714</v>
      </c>
      <c r="DA9" s="263">
        <f>BasisVolumeLargeVPP!BE14</f>
        <v>0</v>
      </c>
      <c r="DB9" s="267">
        <v>4.4999999999999998E-2</v>
      </c>
      <c r="DC9" s="267">
        <f>VLOOKUP($A9,[1]!Table,MATCH(DB$1,[1]!Curves,0))</f>
        <v>0.05</v>
      </c>
      <c r="DD9" s="268">
        <f ca="1">(DC9-DB9)*DA9*$D9</f>
        <v>0</v>
      </c>
      <c r="DE9" s="263">
        <f>BasisVolumeLargeVPP!BC14</f>
        <v>1650</v>
      </c>
      <c r="DF9" s="267">
        <v>-9.5000000000000001E-2</v>
      </c>
      <c r="DG9" s="267">
        <f>VLOOKUP($A9,[1]!Table,MATCH(DF$1,[1]!Curves,0))</f>
        <v>-0.1075</v>
      </c>
      <c r="DH9" s="268">
        <f ca="1">(DG9-DF9)*DE9*$D9</f>
        <v>-43.131083404741922</v>
      </c>
      <c r="DI9" s="263">
        <f>BasisVolumeLargeVPP!AE14</f>
        <v>1125</v>
      </c>
      <c r="DJ9" s="267">
        <v>-0.1</v>
      </c>
      <c r="DK9" s="267">
        <f>VLOOKUP($A9,[1]!Table,MATCH(DJ$1,[1]!Curves,0))</f>
        <v>6.5000000000000002E-2</v>
      </c>
      <c r="DL9" s="268">
        <f ca="1">(DK9-DJ9)*DI9*$D9</f>
        <v>388.17975064267733</v>
      </c>
      <c r="DM9" s="263">
        <f>BasisVolumeLargeVPP!AC14</f>
        <v>5400</v>
      </c>
      <c r="DN9" s="267">
        <v>-0.1</v>
      </c>
      <c r="DO9" s="267">
        <f>VLOOKUP($A9,[1]!Table,MATCH(DN$1,[1]!Curves,0))</f>
        <v>-9.5000000000000001E-2</v>
      </c>
      <c r="DP9" s="268">
        <f ca="1">(DO9-DN9)*DM9*$D9</f>
        <v>56.462509184389489</v>
      </c>
      <c r="DQ9" s="237"/>
      <c r="DR9" s="237"/>
      <c r="DS9" s="238"/>
      <c r="DT9" s="237"/>
      <c r="DU9" s="237"/>
      <c r="DV9" s="238"/>
      <c r="DW9" s="237"/>
      <c r="DX9" s="237"/>
      <c r="DY9" s="238"/>
      <c r="DZ9" s="237"/>
      <c r="EA9" s="237"/>
      <c r="EB9" s="238"/>
    </row>
    <row r="10" spans="1:132" x14ac:dyDescent="0.2">
      <c r="A10" s="167">
        <v>37042</v>
      </c>
      <c r="B10" s="263">
        <f t="shared" ca="1" si="0"/>
        <v>-4843</v>
      </c>
      <c r="C10" s="264">
        <f>[1]Curves!D20</f>
        <v>5.4856475455269005E-2</v>
      </c>
      <c r="D10" s="265">
        <f t="shared" ca="1" si="1"/>
        <v>2.0494431841956664</v>
      </c>
      <c r="E10" s="263">
        <f>NymexVolume!C6</f>
        <v>1247459.375</v>
      </c>
      <c r="F10" s="266">
        <v>4.79</v>
      </c>
      <c r="G10" s="267">
        <f>VLOOKUP($A10,[1]!Table,MATCH(F$1,[1]!Curves,0))</f>
        <v>5.5</v>
      </c>
      <c r="H10" s="268">
        <f t="shared" ca="1" si="2"/>
        <v>1815183.9506948625</v>
      </c>
      <c r="I10" s="263">
        <f>BasisVolumeLargeVPP!S15</f>
        <v>19840</v>
      </c>
      <c r="J10" s="267">
        <f t="shared" ref="J10:J17" si="4">J9</f>
        <v>-0.1</v>
      </c>
      <c r="K10" s="267">
        <f>VLOOKUP($A10,[1]!Table,MATCH(J$1,[1]!Curves,0))</f>
        <v>-0.09</v>
      </c>
      <c r="L10" s="268">
        <f t="shared" ca="1" si="3"/>
        <v>406.60952774442057</v>
      </c>
      <c r="M10" s="263">
        <f>BasisVolumeLargeVPP!AY15</f>
        <v>136710</v>
      </c>
      <c r="N10" s="267">
        <f t="shared" ref="N10:N17" si="5">N9</f>
        <v>-0.09</v>
      </c>
      <c r="O10" s="267">
        <f>VLOOKUP($A10,[1]!Table,MATCH(N$1,[1]!Curves,0))</f>
        <v>-0.09</v>
      </c>
      <c r="P10" s="268">
        <f t="shared" ref="P10:P66" ca="1" si="6">(O10-N10)*M10*$D10</f>
        <v>0</v>
      </c>
      <c r="Q10" s="263">
        <f>BasisVolumeLargeVPP!AM15</f>
        <v>45725</v>
      </c>
      <c r="R10" s="267">
        <f t="shared" ref="R10:R17" si="7">R9</f>
        <v>-0.03</v>
      </c>
      <c r="S10" s="267">
        <f>VLOOKUP($A10,[1]!Table,MATCH(R$1,[1]!Curves,0))</f>
        <v>-0.02</v>
      </c>
      <c r="T10" s="268">
        <f t="shared" ref="T10:T66" ca="1" si="8">(S10-R10)*Q10*$D10</f>
        <v>937.10789597346832</v>
      </c>
      <c r="U10" s="263">
        <f>BasisVolumeLargeVPP!I15</f>
        <v>20553</v>
      </c>
      <c r="V10" s="267">
        <f t="shared" ref="V10:V17" si="9">V9</f>
        <v>0.1</v>
      </c>
      <c r="W10" s="267">
        <f>VLOOKUP($A10,[1]!Table,MATCH(V$1,[1]!Curves,0))</f>
        <v>6.5000000000000002E-2</v>
      </c>
      <c r="X10" s="268">
        <f t="shared" ref="X10:X66" ca="1" si="10">(W10-V10)*U10*$D10</f>
        <v>-1474.2772017670736</v>
      </c>
      <c r="Y10" s="263">
        <f>BasisVolumeLargeVPP!U15</f>
        <v>257117.875</v>
      </c>
      <c r="Z10" s="267">
        <f t="shared" ref="Z10:Z17" si="11">Z9</f>
        <v>0.01</v>
      </c>
      <c r="AA10" s="267">
        <f>VLOOKUP($A10,[1]!Table,MATCH(Z$1,[1]!Curves,0))</f>
        <v>2.75E-2</v>
      </c>
      <c r="AB10" s="268">
        <f t="shared" ref="AB10:AB66" ca="1" si="12">(AA10-Z10)*Y10*$D10</f>
        <v>9221.5983379384088</v>
      </c>
      <c r="AC10" s="263">
        <f>BasisVolumeLargeVPP!AK15</f>
        <v>17205</v>
      </c>
      <c r="AD10" s="267">
        <f t="shared" ref="AD10:AD17" si="13">AD9</f>
        <v>-0.18</v>
      </c>
      <c r="AE10" s="267">
        <f>VLOOKUP($A10,[1]!Table,MATCH(AD$1,[1]!Curves,0))</f>
        <v>-0.18</v>
      </c>
      <c r="AF10" s="268">
        <f t="shared" ref="AF10:AF66" ca="1" si="14">(AE10-AD10)*AC10*$D10</f>
        <v>0</v>
      </c>
      <c r="AG10" s="263">
        <f>BasisVolumeLargeVPP!K15</f>
        <v>35727.5</v>
      </c>
      <c r="AH10" s="267">
        <f t="shared" ref="AH10:AH17" si="15">AH9</f>
        <v>0.15</v>
      </c>
      <c r="AI10" s="267">
        <f>VLOOKUP($A10,[1]!Table,MATCH(AH$1,[1]!Curves,0))</f>
        <v>0.22</v>
      </c>
      <c r="AJ10" s="268">
        <f t="shared" ref="AJ10:AJ66" ca="1" si="16">(AI10-AH10)*AG10*$D10</f>
        <v>5125.5036954345478</v>
      </c>
      <c r="AK10" s="263">
        <f>BasisVolumeLargeVPP!M15</f>
        <v>35727.5</v>
      </c>
      <c r="AL10" s="267">
        <f t="shared" ref="AL10:AL17" si="17">AL9</f>
        <v>0.13</v>
      </c>
      <c r="AM10" s="267">
        <f>VLOOKUP($A10,[1]!Table,MATCH(AL$1,[1]!Curves,0))</f>
        <v>0.22</v>
      </c>
      <c r="AN10" s="268">
        <f t="shared" ref="AN10:AN66" ca="1" si="18">(AM10-AL10)*AK10*$D10</f>
        <v>6589.9333227015604</v>
      </c>
      <c r="AO10" s="263">
        <f>BasisVolumeLargeVPP!O15</f>
        <v>31775</v>
      </c>
      <c r="AP10" s="267">
        <f t="shared" ref="AP10:AP17" si="19">AP9</f>
        <v>0.15</v>
      </c>
      <c r="AQ10" s="267">
        <f>VLOOKUP($A10,[1]!Table,MATCH(AP$1,[1]!Curves,0))</f>
        <v>0.22</v>
      </c>
      <c r="AR10" s="268">
        <f t="shared" ref="AR10:AR66" ca="1" si="20">(AQ10-AP10)*AO10*$D10</f>
        <v>4558.4740024472112</v>
      </c>
      <c r="AS10" s="263">
        <f>BasisVolumeLargeVPP!Y15+BasisVolumeLargeVPP!Q15</f>
        <v>47843.333333333336</v>
      </c>
      <c r="AT10" s="267">
        <f t="shared" ref="AT10:AT17" si="21">AT9</f>
        <v>-0.13</v>
      </c>
      <c r="AU10" s="267">
        <f>VLOOKUP($A10,[1]!Table,MATCH(AT$1,[1]!Curves,0))</f>
        <v>-0.11</v>
      </c>
      <c r="AV10" s="268">
        <f t="shared" ref="AV10:AV66" ca="1" si="22">(AU10-AT10)*AS10*$D10</f>
        <v>1961.0438681840271</v>
      </c>
      <c r="AW10" s="263">
        <f>BasisVolumeLargeVPP!AW15</f>
        <v>44795</v>
      </c>
      <c r="AX10" s="267">
        <f t="shared" ref="AX10:AX17" si="23">AX9</f>
        <v>-8.5000000000000006E-2</v>
      </c>
      <c r="AY10" s="267">
        <f>VLOOKUP($A10,[1]!Table,MATCH(AX$1,[1]!Curves,0))</f>
        <v>-7.0000000000000007E-2</v>
      </c>
      <c r="AZ10" s="268">
        <f t="shared" ref="AZ10:AZ66" ca="1" si="24">(AY10-AX10)*AW10*$D10</f>
        <v>1377.0721115406729</v>
      </c>
      <c r="BA10" s="263">
        <f>BasisVolumeLargeVPP!G15</f>
        <v>9548</v>
      </c>
      <c r="BB10" s="267">
        <f t="shared" ref="BB10:BB17" si="25">BB9</f>
        <v>-0.13</v>
      </c>
      <c r="BC10" s="267">
        <f>VLOOKUP($A10,[1]!Table,MATCH(BB$1,[1]!Curves,0))</f>
        <v>-0.03</v>
      </c>
      <c r="BD10" s="268">
        <f t="shared" ref="BD10:BD66" ca="1" si="26">(BC10-BB10)*BA10*$D10</f>
        <v>1956.8083522700224</v>
      </c>
      <c r="BE10" s="263"/>
      <c r="BF10" s="267">
        <f t="shared" ref="BF10:BF17" si="27">BF9</f>
        <v>-0.1</v>
      </c>
      <c r="BG10" s="267">
        <f>VLOOKUP($A10,[1]!Table,MATCH(BF$1,[1]!Curves,0))</f>
        <v>-0.06</v>
      </c>
      <c r="BH10" s="268">
        <f t="shared" ref="BH10:BH66" ca="1" si="28">(BG10-BF10)*BE10*$D10</f>
        <v>0</v>
      </c>
      <c r="BI10" s="263">
        <f>BasisVolumeLargeVPP!AA15</f>
        <v>5218.333333333333</v>
      </c>
      <c r="BJ10" s="267">
        <f t="shared" ref="BJ10:BJ17" si="29">BJ9</f>
        <v>-0.1</v>
      </c>
      <c r="BK10" s="267">
        <f>VLOOKUP($A10,[1]!Table,MATCH(BJ$1,[1]!Curves,0))</f>
        <v>-0.09</v>
      </c>
      <c r="BL10" s="268">
        <f t="shared" ref="BL10:BL66" ca="1" si="30">(BK10-BJ10)*BI10*$D10</f>
        <v>106.94677682861062</v>
      </c>
      <c r="BM10" s="263">
        <f>BasisVolumeLargeVPP!W15</f>
        <v>82692.5</v>
      </c>
      <c r="BN10" s="267">
        <f t="shared" ref="BN10:BN17" si="31">BN9</f>
        <v>-0.28999999999999998</v>
      </c>
      <c r="BO10" s="267">
        <f>VLOOKUP($A10,[1]!Table,MATCH(BN$1,[1]!Curves,0))</f>
        <v>-0.1525</v>
      </c>
      <c r="BP10" s="268">
        <f t="shared" ref="BP10:BP66" ca="1" si="32">(BO10-BN10)*BM10*$D10</f>
        <v>23302.617320001267</v>
      </c>
      <c r="BQ10" s="263">
        <f>BasisVolumeLargeVPP!AG15</f>
        <v>56420</v>
      </c>
      <c r="BR10" s="267">
        <f t="shared" ref="BR10:BR17" si="33">BR9</f>
        <v>-8.7499999999999994E-2</v>
      </c>
      <c r="BS10" s="267">
        <f>VLOOKUP($A10,[1]!Table,MATCH(BR$1,[1]!Curves,0))</f>
        <v>-0.08</v>
      </c>
      <c r="BT10" s="268">
        <f t="shared" ref="BT10:BT66" ca="1" si="34">(BS10-BR10)*BQ10*$D10</f>
        <v>867.2218833923954</v>
      </c>
      <c r="BU10" s="263">
        <f>BasisVolumeLargeVPP!C15</f>
        <v>110515</v>
      </c>
      <c r="BV10" s="267">
        <v>-0.01</v>
      </c>
      <c r="BW10" s="267">
        <f>VLOOKUP($A10,[1]!Table,MATCH(BV$1,[1]!Curves,0))</f>
        <v>-2.5000000000000001E-3</v>
      </c>
      <c r="BX10" s="268">
        <f t="shared" ref="BX10:BX66" ca="1" si="35">(BW10-BV10)*BU10*$D10</f>
        <v>1698.7066012603805</v>
      </c>
      <c r="BY10" s="263">
        <f>BasisVolumeLargeVPP!AO15+BasisVolumeLargeVPP!AU15</f>
        <v>32705</v>
      </c>
      <c r="BZ10" s="267">
        <f t="shared" ref="BZ10:BZ17" si="36">BZ9</f>
        <v>-0.09</v>
      </c>
      <c r="CA10" s="267">
        <f>VLOOKUP($A10,[1]!Table,MATCH(BZ$1,[1]!Curves,0))</f>
        <v>-0.08</v>
      </c>
      <c r="CB10" s="268">
        <f t="shared" ref="CB10:CB66" ca="1" si="37">(CA10-BZ10)*BY10*$D10</f>
        <v>670.27039339119233</v>
      </c>
      <c r="CC10" s="263">
        <f>BasisVolumeLargeVPP!AQ15</f>
        <v>14105</v>
      </c>
      <c r="CD10" s="267">
        <f t="shared" ref="CD10:CD17" si="38">CD9</f>
        <v>-0.15</v>
      </c>
      <c r="CE10" s="267">
        <f>VLOOKUP($A10,[1]!Table,MATCH(CD$1,[1]!Curves,0))</f>
        <v>-0.11</v>
      </c>
      <c r="CF10" s="268">
        <f t="shared" ref="CF10:CF66" ca="1" si="39">(CE10-CD10)*CC10*$D10</f>
        <v>1156.2958445231948</v>
      </c>
      <c r="CG10" s="263">
        <f>BasisVolumeLargeVPP!E15</f>
        <v>73470</v>
      </c>
      <c r="CH10" s="267">
        <f t="shared" ref="CH10:CH17" si="40">CH9</f>
        <v>-0.19</v>
      </c>
      <c r="CI10" s="267">
        <f>VLOOKUP($A10,[1]!Table,MATCH(CH$1,[1]!Curves,0))</f>
        <v>-0.14000000000000001</v>
      </c>
      <c r="CJ10" s="268">
        <f t="shared" ref="CJ10:CJ66" ca="1" si="41">(CI10-CH10)*CG10*$D10</f>
        <v>7528.6295371427786</v>
      </c>
      <c r="CK10" s="263">
        <f>BasisVolumeLargeVPP!AI15</f>
        <v>96255</v>
      </c>
      <c r="CL10" s="267">
        <f t="shared" ref="CL10:CL17" si="42">CL9</f>
        <v>-0.2</v>
      </c>
      <c r="CM10" s="267">
        <f>VLOOKUP($A10,[1]!Table,MATCH(CL$1,[1]!Curves,0))</f>
        <v>-0.15</v>
      </c>
      <c r="CN10" s="268">
        <f t="shared" ref="CN10:CN66" ca="1" si="43">(CM10-CL10)*CK10*$D10</f>
        <v>9863.4576847376975</v>
      </c>
      <c r="CO10" s="263"/>
      <c r="CP10" s="267">
        <f t="shared" ref="CP10:CP17" si="44">CP9</f>
        <v>-8.5000000000000006E-2</v>
      </c>
      <c r="CQ10" s="267">
        <f>VLOOKUP($A10,[1]!Table,MATCH(CP$1,[1]!Curves,0))</f>
        <v>-6.7500000000000004E-2</v>
      </c>
      <c r="CR10" s="268">
        <f t="shared" ref="CR10:CR66" ca="1" si="45">(CQ10-CP10)*CO10*$D10</f>
        <v>0</v>
      </c>
      <c r="CS10" s="263">
        <f>BasisVolumeLargeVPP!BA15</f>
        <v>37510</v>
      </c>
      <c r="CT10" s="267">
        <f t="shared" ref="CT10:CT17" si="46">CT9</f>
        <v>-0.13</v>
      </c>
      <c r="CU10" s="267">
        <f>VLOOKUP($A10,[1]!Table,MATCH(CT$1,[1]!Curves,0))</f>
        <v>-0.1125</v>
      </c>
      <c r="CV10" s="268">
        <f t="shared" ref="CV10:CV66" ca="1" si="47">(CU10-CT10)*CS10*$D10</f>
        <v>1345.3057421856404</v>
      </c>
      <c r="CW10" s="263">
        <f>BasisVolumeLargeVPP!AS15</f>
        <v>28210</v>
      </c>
      <c r="CX10" s="267">
        <f t="shared" ref="CX10:CX17" si="48">CX9</f>
        <v>0.01</v>
      </c>
      <c r="CY10" s="267">
        <f>VLOOKUP($A10,[1]!Table,MATCH(CX$1,[1]!Curves,0))</f>
        <v>0.02</v>
      </c>
      <c r="CZ10" s="268">
        <f t="shared" ref="CZ10:CZ66" ca="1" si="49">(CY10-CX10)*CW10*$D10</f>
        <v>578.1479222615975</v>
      </c>
      <c r="DA10" s="263">
        <f>BasisVolumeLargeVPP!BE15</f>
        <v>0</v>
      </c>
      <c r="DB10" s="267">
        <f t="shared" ref="DB10:DB17" si="50">DB9</f>
        <v>4.4999999999999998E-2</v>
      </c>
      <c r="DC10" s="267">
        <f>VLOOKUP($A10,[1]!Table,MATCH(DB$1,[1]!Curves,0))</f>
        <v>0.05</v>
      </c>
      <c r="DD10" s="268">
        <f t="shared" ref="DD10:DD66" ca="1" si="51">(DC10-DB10)*DA10*$D10</f>
        <v>0</v>
      </c>
      <c r="DE10" s="263">
        <f>BasisVolumeLargeVPP!BC15</f>
        <v>1550</v>
      </c>
      <c r="DF10" s="267">
        <f t="shared" ref="DF10:DF17" si="52">DF9</f>
        <v>-9.5000000000000001E-2</v>
      </c>
      <c r="DG10" s="267">
        <f>VLOOKUP($A10,[1]!Table,MATCH(DF$1,[1]!Curves,0))</f>
        <v>-0.10249999999999999</v>
      </c>
      <c r="DH10" s="268">
        <f t="shared" ref="DH10:DH66" ca="1" si="53">(DG10-DF10)*DE10*$D10</f>
        <v>-23.824777016274599</v>
      </c>
      <c r="DI10" s="263">
        <f>BasisVolumeLargeVPP!AE15</f>
        <v>1023</v>
      </c>
      <c r="DJ10" s="267">
        <f t="shared" ref="DJ10:DJ17" si="54">DJ9</f>
        <v>-0.1</v>
      </c>
      <c r="DK10" s="267">
        <f>VLOOKUP($A10,[1]!Table,MATCH(DJ$1,[1]!Curves,0))</f>
        <v>6.5000000000000002E-2</v>
      </c>
      <c r="DL10" s="268">
        <f t="shared" ref="DL10:DL66" ca="1" si="55">(DK10-DJ10)*DI10*$D10</f>
        <v>345.93576227630757</v>
      </c>
      <c r="DM10" s="263">
        <f>BasisVolumeLargeVPP!AC15</f>
        <v>5218.333333333333</v>
      </c>
      <c r="DN10" s="267">
        <f t="shared" ref="DN10:DN17" si="56">DN9</f>
        <v>-0.1</v>
      </c>
      <c r="DO10" s="267">
        <f>VLOOKUP($A10,[1]!Table,MATCH(DN$1,[1]!Curves,0))</f>
        <v>-0.09</v>
      </c>
      <c r="DP10" s="268">
        <f t="shared" ref="DP10:DP66" ca="1" si="57">(DO10-DN10)*DM10*$D10</f>
        <v>106.94677682861062</v>
      </c>
      <c r="DQ10" s="237"/>
      <c r="DR10" s="237"/>
      <c r="DS10" s="238"/>
      <c r="DT10" s="237"/>
      <c r="DU10" s="237"/>
      <c r="DV10" s="238"/>
      <c r="DW10" s="237"/>
      <c r="DX10" s="237"/>
      <c r="DY10" s="238"/>
      <c r="DZ10" s="237"/>
      <c r="EA10" s="237"/>
      <c r="EB10" s="238"/>
    </row>
    <row r="11" spans="1:132" x14ac:dyDescent="0.2">
      <c r="A11" s="167">
        <v>37072</v>
      </c>
      <c r="B11" s="263">
        <f t="shared" ca="1" si="0"/>
        <v>-4813</v>
      </c>
      <c r="C11" s="264">
        <f>[1]Curves!D21</f>
        <v>5.3830004915086611E-2</v>
      </c>
      <c r="D11" s="265">
        <f t="shared" ca="1" si="1"/>
        <v>2.0136618396893544</v>
      </c>
      <c r="E11" s="263">
        <f>NymexVolume!C7</f>
        <v>1199212.5</v>
      </c>
      <c r="F11" s="266">
        <v>4.79</v>
      </c>
      <c r="G11" s="267">
        <f>VLOOKUP($A11,[1]!Table,MATCH(F$1,[1]!Curves,0))</f>
        <v>5.5049999999999999</v>
      </c>
      <c r="H11" s="268">
        <f t="shared" ca="1" si="2"/>
        <v>1726588.0409838557</v>
      </c>
      <c r="I11" s="263">
        <f>BasisVolumeLargeVPP!S16</f>
        <v>19500</v>
      </c>
      <c r="J11" s="267">
        <f t="shared" si="4"/>
        <v>-0.1</v>
      </c>
      <c r="K11" s="267">
        <f>VLOOKUP($A11,[1]!Table,MATCH(J$1,[1]!Curves,0))</f>
        <v>-8.5000000000000006E-2</v>
      </c>
      <c r="L11" s="268">
        <f t="shared" ca="1" si="3"/>
        <v>588.99608810913617</v>
      </c>
      <c r="M11" s="263">
        <f>BasisVolumeLargeVPP!AY16</f>
        <v>99450</v>
      </c>
      <c r="N11" s="267">
        <f t="shared" si="5"/>
        <v>-0.09</v>
      </c>
      <c r="O11" s="267">
        <f>VLOOKUP($A11,[1]!Table,MATCH(N$1,[1]!Curves,0))</f>
        <v>-8.5000000000000006E-2</v>
      </c>
      <c r="P11" s="268">
        <f t="shared" ca="1" si="6"/>
        <v>1001.2933497855296</v>
      </c>
      <c r="Q11" s="263">
        <f>BasisVolumeLargeVPP!AM16</f>
        <v>44250</v>
      </c>
      <c r="R11" s="267">
        <f t="shared" si="7"/>
        <v>-0.03</v>
      </c>
      <c r="S11" s="267">
        <f>VLOOKUP($A11,[1]!Table,MATCH(R$1,[1]!Curves,0))</f>
        <v>-0.02</v>
      </c>
      <c r="T11" s="268">
        <f t="shared" ca="1" si="8"/>
        <v>891.04536406253919</v>
      </c>
      <c r="U11" s="263">
        <f>BasisVolumeLargeVPP!I16</f>
        <v>19995</v>
      </c>
      <c r="V11" s="267">
        <f t="shared" si="9"/>
        <v>0.1</v>
      </c>
      <c r="W11" s="267">
        <f>VLOOKUP($A11,[1]!Table,MATCH(V$1,[1]!Curves,0))</f>
        <v>6.5000000000000002E-2</v>
      </c>
      <c r="X11" s="268">
        <f t="shared" ca="1" si="10"/>
        <v>-1409.2108969606024</v>
      </c>
      <c r="Y11" s="263">
        <f>BasisVolumeLargeVPP!U16</f>
        <v>251827.5</v>
      </c>
      <c r="Z11" s="267">
        <f t="shared" si="11"/>
        <v>0.01</v>
      </c>
      <c r="AA11" s="267">
        <f>VLOOKUP($A11,[1]!Table,MATCH(Z$1,[1]!Curves,0))</f>
        <v>4.2500000000000003E-2</v>
      </c>
      <c r="AB11" s="268">
        <f t="shared" ca="1" si="12"/>
        <v>16480.601375367056</v>
      </c>
      <c r="AC11" s="263">
        <f>BasisVolumeLargeVPP!AK16</f>
        <v>16650</v>
      </c>
      <c r="AD11" s="267">
        <f t="shared" si="13"/>
        <v>-0.18</v>
      </c>
      <c r="AE11" s="267">
        <f>VLOOKUP($A11,[1]!Table,MATCH(AD$1,[1]!Curves,0))</f>
        <v>-0.17600000000000002</v>
      </c>
      <c r="AF11" s="268">
        <f t="shared" ca="1" si="14"/>
        <v>134.10987852331019</v>
      </c>
      <c r="AG11" s="263">
        <f>BasisVolumeLargeVPP!K16</f>
        <v>35175</v>
      </c>
      <c r="AH11" s="267">
        <f t="shared" si="15"/>
        <v>0.15</v>
      </c>
      <c r="AI11" s="267">
        <f>VLOOKUP($A11,[1]!Table,MATCH(AH$1,[1]!Curves,0))</f>
        <v>0.22</v>
      </c>
      <c r="AJ11" s="268">
        <f t="shared" ca="1" si="16"/>
        <v>4958.1388647751137</v>
      </c>
      <c r="AK11" s="263">
        <f>BasisVolumeLargeVPP!M16</f>
        <v>35175</v>
      </c>
      <c r="AL11" s="267">
        <f t="shared" si="17"/>
        <v>0.13</v>
      </c>
      <c r="AM11" s="267">
        <f>VLOOKUP($A11,[1]!Table,MATCH(AL$1,[1]!Curves,0))</f>
        <v>0.22</v>
      </c>
      <c r="AN11" s="268">
        <f t="shared" ca="1" si="18"/>
        <v>6374.7499689965734</v>
      </c>
      <c r="AO11" s="263">
        <f>BasisVolumeLargeVPP!O16</f>
        <v>31200</v>
      </c>
      <c r="AP11" s="267">
        <f t="shared" si="19"/>
        <v>0.15</v>
      </c>
      <c r="AQ11" s="267">
        <f>VLOOKUP($A11,[1]!Table,MATCH(AP$1,[1]!Curves,0))</f>
        <v>0.22</v>
      </c>
      <c r="AR11" s="268">
        <f t="shared" ca="1" si="20"/>
        <v>4397.8374578815501</v>
      </c>
      <c r="AS11" s="263">
        <f>BasisVolumeLargeVPP!Y16+BasisVolumeLargeVPP!Q16</f>
        <v>47150</v>
      </c>
      <c r="AT11" s="267">
        <f t="shared" si="21"/>
        <v>-0.13</v>
      </c>
      <c r="AU11" s="267">
        <f>VLOOKUP($A11,[1]!Table,MATCH(AT$1,[1]!Curves,0))</f>
        <v>-0.105</v>
      </c>
      <c r="AV11" s="268">
        <f t="shared" ca="1" si="22"/>
        <v>2373.6038935338274</v>
      </c>
      <c r="AW11" s="263">
        <f>BasisVolumeLargeVPP!AW16</f>
        <v>56400</v>
      </c>
      <c r="AX11" s="267">
        <f t="shared" si="23"/>
        <v>-8.5000000000000006E-2</v>
      </c>
      <c r="AY11" s="267">
        <f>VLOOKUP($A11,[1]!Table,MATCH(AX$1,[1]!Curves,0))</f>
        <v>-6.5000000000000002E-2</v>
      </c>
      <c r="AZ11" s="268">
        <f t="shared" ca="1" si="24"/>
        <v>2271.410555169592</v>
      </c>
      <c r="BA11" s="263">
        <f>BasisVolumeLargeVPP!G16</f>
        <v>9345</v>
      </c>
      <c r="BB11" s="267">
        <f t="shared" si="25"/>
        <v>-0.13</v>
      </c>
      <c r="BC11" s="267">
        <f>VLOOKUP($A11,[1]!Table,MATCH(BB$1,[1]!Curves,0))</f>
        <v>-0.03</v>
      </c>
      <c r="BD11" s="268">
        <f t="shared" ca="1" si="26"/>
        <v>1881.7669891897017</v>
      </c>
      <c r="BE11" s="263"/>
      <c r="BF11" s="267">
        <f t="shared" si="27"/>
        <v>-0.1</v>
      </c>
      <c r="BG11" s="267">
        <f>VLOOKUP($A11,[1]!Table,MATCH(BF$1,[1]!Curves,0))</f>
        <v>-5.5E-2</v>
      </c>
      <c r="BH11" s="268">
        <f t="shared" ca="1" si="28"/>
        <v>0</v>
      </c>
      <c r="BI11" s="263">
        <f>BasisVolumeLargeVPP!AA16</f>
        <v>5000</v>
      </c>
      <c r="BJ11" s="267">
        <f t="shared" si="29"/>
        <v>-0.1</v>
      </c>
      <c r="BK11" s="267">
        <f>VLOOKUP($A11,[1]!Table,MATCH(BJ$1,[1]!Curves,0))</f>
        <v>-8.5000000000000006E-2</v>
      </c>
      <c r="BL11" s="268">
        <f t="shared" ca="1" si="30"/>
        <v>151.02463797670157</v>
      </c>
      <c r="BM11" s="263">
        <f>BasisVolumeLargeVPP!W16</f>
        <v>81450</v>
      </c>
      <c r="BN11" s="267">
        <f t="shared" si="31"/>
        <v>-0.28999999999999998</v>
      </c>
      <c r="BO11" s="267">
        <f>VLOOKUP($A11,[1]!Table,MATCH(BN$1,[1]!Curves,0))</f>
        <v>-0.14749999999999999</v>
      </c>
      <c r="BP11" s="268">
        <f t="shared" ca="1" si="32"/>
        <v>23371.817850084448</v>
      </c>
      <c r="BQ11" s="263">
        <f>BasisVolumeLargeVPP!AG16</f>
        <v>55500</v>
      </c>
      <c r="BR11" s="267">
        <f t="shared" si="33"/>
        <v>-8.7499999999999994E-2</v>
      </c>
      <c r="BS11" s="267">
        <f>VLOOKUP($A11,[1]!Table,MATCH(BR$1,[1]!Curves,0))</f>
        <v>-7.4999999999999997E-2</v>
      </c>
      <c r="BT11" s="268">
        <f t="shared" ca="1" si="34"/>
        <v>1396.9779012844895</v>
      </c>
      <c r="BU11" s="263">
        <f>BasisVolumeLargeVPP!C16</f>
        <v>103350</v>
      </c>
      <c r="BV11" s="267">
        <v>-0.01</v>
      </c>
      <c r="BW11" s="267">
        <f>VLOOKUP($A11,[1]!Table,MATCH(BV$1,[1]!Curves,0))</f>
        <v>-2.5000000000000001E-3</v>
      </c>
      <c r="BX11" s="268">
        <f t="shared" ca="1" si="35"/>
        <v>1560.8396334892109</v>
      </c>
      <c r="BY11" s="263">
        <f>BasisVolumeLargeVPP!AO16+BasisVolumeLargeVPP!AU16</f>
        <v>29250</v>
      </c>
      <c r="BZ11" s="267">
        <f t="shared" si="36"/>
        <v>-0.09</v>
      </c>
      <c r="CA11" s="267">
        <f>VLOOKUP($A11,[1]!Table,MATCH(BZ$1,[1]!Curves,0))</f>
        <v>-0.08</v>
      </c>
      <c r="CB11" s="268">
        <f t="shared" ca="1" si="37"/>
        <v>588.99608810913583</v>
      </c>
      <c r="CC11" s="263">
        <f>BasisVolumeLargeVPP!AQ16</f>
        <v>13050</v>
      </c>
      <c r="CD11" s="267">
        <f t="shared" si="38"/>
        <v>-0.15</v>
      </c>
      <c r="CE11" s="267">
        <f>VLOOKUP($A11,[1]!Table,MATCH(CD$1,[1]!Curves,0))</f>
        <v>-0.1075</v>
      </c>
      <c r="CF11" s="268">
        <f t="shared" ca="1" si="39"/>
        <v>1116.8271978377081</v>
      </c>
      <c r="CG11" s="263">
        <f>BasisVolumeLargeVPP!E16</f>
        <v>72300</v>
      </c>
      <c r="CH11" s="267">
        <f t="shared" si="40"/>
        <v>-0.19</v>
      </c>
      <c r="CI11" s="267">
        <f>VLOOKUP($A11,[1]!Table,MATCH(CH$1,[1]!Curves,0))</f>
        <v>-0.13500000000000001</v>
      </c>
      <c r="CJ11" s="268">
        <f t="shared" ca="1" si="41"/>
        <v>8007.3263055247171</v>
      </c>
      <c r="CK11" s="263">
        <f>BasisVolumeLargeVPP!AI16</f>
        <v>91950</v>
      </c>
      <c r="CL11" s="267">
        <f t="shared" si="42"/>
        <v>-0.2</v>
      </c>
      <c r="CM11" s="267">
        <f>VLOOKUP($A11,[1]!Table,MATCH(CL$1,[1]!Curves,0))</f>
        <v>-0.14499999999999999</v>
      </c>
      <c r="CN11" s="268">
        <f t="shared" ca="1" si="43"/>
        <v>10183.591338768991</v>
      </c>
      <c r="CO11" s="263"/>
      <c r="CP11" s="267">
        <f t="shared" si="44"/>
        <v>-8.5000000000000006E-2</v>
      </c>
      <c r="CQ11" s="267">
        <f>VLOOKUP($A11,[1]!Table,MATCH(CP$1,[1]!Curves,0))</f>
        <v>-6.7500000000000004E-2</v>
      </c>
      <c r="CR11" s="268">
        <f t="shared" ca="1" si="45"/>
        <v>0</v>
      </c>
      <c r="CS11" s="263">
        <f>BasisVolumeLargeVPP!BA16</f>
        <v>25050</v>
      </c>
      <c r="CT11" s="267">
        <f t="shared" si="46"/>
        <v>-0.13</v>
      </c>
      <c r="CU11" s="267">
        <f>VLOOKUP($A11,[1]!Table,MATCH(CT$1,[1]!Curves,0))</f>
        <v>-0.1125</v>
      </c>
      <c r="CV11" s="268">
        <f t="shared" ca="1" si="47"/>
        <v>882.73900897382089</v>
      </c>
      <c r="CW11" s="263">
        <f>BasisVolumeLargeVPP!AS16</f>
        <v>48750</v>
      </c>
      <c r="CX11" s="267">
        <f t="shared" si="48"/>
        <v>0.01</v>
      </c>
      <c r="CY11" s="267">
        <f>VLOOKUP($A11,[1]!Table,MATCH(CX$1,[1]!Curves,0))</f>
        <v>0.02</v>
      </c>
      <c r="CZ11" s="268">
        <f t="shared" ca="1" si="49"/>
        <v>981.66014684856032</v>
      </c>
      <c r="DA11" s="263">
        <f>BasisVolumeLargeVPP!BE16</f>
        <v>0</v>
      </c>
      <c r="DB11" s="267">
        <f t="shared" si="50"/>
        <v>4.4999999999999998E-2</v>
      </c>
      <c r="DC11" s="267">
        <f>VLOOKUP($A11,[1]!Table,MATCH(DB$1,[1]!Curves,0))</f>
        <v>0.05</v>
      </c>
      <c r="DD11" s="268">
        <f t="shared" ca="1" si="51"/>
        <v>0</v>
      </c>
      <c r="DE11" s="263">
        <f>BasisVolumeLargeVPP!BC16</f>
        <v>1500</v>
      </c>
      <c r="DF11" s="267">
        <f t="shared" si="52"/>
        <v>-9.5000000000000001E-2</v>
      </c>
      <c r="DG11" s="267">
        <f>VLOOKUP($A11,[1]!Table,MATCH(DF$1,[1]!Curves,0))</f>
        <v>-9.7500000000000003E-2</v>
      </c>
      <c r="DH11" s="268">
        <f t="shared" ca="1" si="53"/>
        <v>-7.5512318988350859</v>
      </c>
      <c r="DI11" s="263">
        <f>BasisVolumeLargeVPP!AE16</f>
        <v>945</v>
      </c>
      <c r="DJ11" s="267">
        <f t="shared" si="54"/>
        <v>-0.1</v>
      </c>
      <c r="DK11" s="267">
        <f>VLOOKUP($A11,[1]!Table,MATCH(DJ$1,[1]!Curves,0))</f>
        <v>6.5000000000000002E-2</v>
      </c>
      <c r="DL11" s="268">
        <f t="shared" ca="1" si="55"/>
        <v>313.98022235356262</v>
      </c>
      <c r="DM11" s="263">
        <f>BasisVolumeLargeVPP!AC16</f>
        <v>5000</v>
      </c>
      <c r="DN11" s="267">
        <f t="shared" si="56"/>
        <v>-0.1</v>
      </c>
      <c r="DO11" s="267">
        <f>VLOOKUP($A11,[1]!Table,MATCH(DN$1,[1]!Curves,0))</f>
        <v>-8.5000000000000006E-2</v>
      </c>
      <c r="DP11" s="268">
        <f t="shared" ca="1" si="57"/>
        <v>151.02463797670157</v>
      </c>
      <c r="DQ11" s="237"/>
      <c r="DR11" s="237"/>
      <c r="DS11" s="238"/>
      <c r="DT11" s="237"/>
      <c r="DU11" s="237"/>
      <c r="DV11" s="238"/>
      <c r="DW11" s="237"/>
      <c r="DX11" s="237"/>
      <c r="DY11" s="238"/>
      <c r="DZ11" s="237"/>
      <c r="EA11" s="237"/>
      <c r="EB11" s="238"/>
    </row>
    <row r="12" spans="1:132" x14ac:dyDescent="0.2">
      <c r="A12" s="167">
        <v>37103</v>
      </c>
      <c r="B12" s="263">
        <f t="shared" ca="1" si="0"/>
        <v>-4782</v>
      </c>
      <c r="C12" s="264">
        <f>[1]Curves!D22</f>
        <v>5.3352483197838502E-2</v>
      </c>
      <c r="D12" s="265">
        <f t="shared" ca="1" si="1"/>
        <v>1.9924355581869562</v>
      </c>
      <c r="E12" s="263">
        <f>NymexVolume!C8</f>
        <v>1193221</v>
      </c>
      <c r="F12" s="266">
        <v>4.79</v>
      </c>
      <c r="G12" s="267">
        <f>VLOOKUP($A12,[1]!Table,MATCH(F$1,[1]!Curves,0))</f>
        <v>5.53</v>
      </c>
      <c r="H12" s="268">
        <f t="shared" ca="1" si="2"/>
        <v>1759287.8023897952</v>
      </c>
      <c r="I12" s="263">
        <f>BasisVolumeLargeVPP!S17</f>
        <v>19065</v>
      </c>
      <c r="J12" s="267">
        <f t="shared" si="4"/>
        <v>-0.1</v>
      </c>
      <c r="K12" s="267">
        <f>VLOOKUP($A12,[1]!Table,MATCH(J$1,[1]!Curves,0))</f>
        <v>-8.5000000000000006E-2</v>
      </c>
      <c r="L12" s="268">
        <f t="shared" ca="1" si="3"/>
        <v>569.78675875251474</v>
      </c>
      <c r="M12" s="263">
        <f>BasisVolumeLargeVPP!AY17</f>
        <v>127720</v>
      </c>
      <c r="N12" s="267">
        <f t="shared" si="5"/>
        <v>-0.09</v>
      </c>
      <c r="O12" s="267">
        <f>VLOOKUP($A12,[1]!Table,MATCH(N$1,[1]!Curves,0))</f>
        <v>-8.5000000000000006E-2</v>
      </c>
      <c r="P12" s="268">
        <f t="shared" ca="1" si="6"/>
        <v>1272.3693474581878</v>
      </c>
      <c r="Q12" s="263">
        <f>BasisVolumeLargeVPP!AM17</f>
        <v>42625</v>
      </c>
      <c r="R12" s="267">
        <f t="shared" si="7"/>
        <v>-0.03</v>
      </c>
      <c r="S12" s="267">
        <f>VLOOKUP($A12,[1]!Table,MATCH(R$1,[1]!Curves,0))</f>
        <v>-0.02</v>
      </c>
      <c r="T12" s="268">
        <f t="shared" ca="1" si="8"/>
        <v>849.27565667719</v>
      </c>
      <c r="U12" s="263">
        <f>BasisVolumeLargeVPP!I17</f>
        <v>19483.5</v>
      </c>
      <c r="V12" s="267">
        <f t="shared" si="9"/>
        <v>0.1</v>
      </c>
      <c r="W12" s="267">
        <f>VLOOKUP($A12,[1]!Table,MATCH(V$1,[1]!Curves,0))</f>
        <v>0.17</v>
      </c>
      <c r="X12" s="268">
        <f t="shared" ca="1" si="10"/>
        <v>2717.3732738554895</v>
      </c>
      <c r="Y12" s="263">
        <f>BasisVolumeLargeVPP!U17</f>
        <v>246930.5</v>
      </c>
      <c r="Z12" s="267">
        <f t="shared" si="11"/>
        <v>0.01</v>
      </c>
      <c r="AA12" s="267">
        <f>VLOOKUP($A12,[1]!Table,MATCH(Z$1,[1]!Curves,0))</f>
        <v>4.7500000000000001E-2</v>
      </c>
      <c r="AB12" s="268">
        <f t="shared" ca="1" si="12"/>
        <v>18449.741572533156</v>
      </c>
      <c r="AC12" s="263">
        <f>BasisVolumeLargeVPP!AK17</f>
        <v>16120</v>
      </c>
      <c r="AD12" s="267">
        <f t="shared" si="13"/>
        <v>-0.18</v>
      </c>
      <c r="AE12" s="267">
        <f>VLOOKUP($A12,[1]!Table,MATCH(AD$1,[1]!Curves,0))</f>
        <v>-0.129</v>
      </c>
      <c r="AF12" s="268">
        <f t="shared" ca="1" si="14"/>
        <v>1638.0211210966602</v>
      </c>
      <c r="AG12" s="263">
        <f>BasisVolumeLargeVPP!K17</f>
        <v>34642.5</v>
      </c>
      <c r="AH12" s="267">
        <f t="shared" si="15"/>
        <v>0.15</v>
      </c>
      <c r="AI12" s="267">
        <f>VLOOKUP($A12,[1]!Table,MATCH(AH$1,[1]!Curves,0))</f>
        <v>0.22</v>
      </c>
      <c r="AJ12" s="268">
        <f t="shared" ca="1" si="16"/>
        <v>4831.6064177144144</v>
      </c>
      <c r="AK12" s="263">
        <f>BasisVolumeLargeVPP!M17</f>
        <v>34642.5</v>
      </c>
      <c r="AL12" s="267">
        <f t="shared" si="17"/>
        <v>0.13</v>
      </c>
      <c r="AM12" s="267">
        <f>VLOOKUP($A12,[1]!Table,MATCH(AL$1,[1]!Curves,0))</f>
        <v>0.22</v>
      </c>
      <c r="AN12" s="268">
        <f t="shared" ca="1" si="18"/>
        <v>6212.0653942042463</v>
      </c>
      <c r="AO12" s="263">
        <f>BasisVolumeLargeVPP!O17</f>
        <v>30535</v>
      </c>
      <c r="AP12" s="267">
        <f t="shared" si="19"/>
        <v>0.15</v>
      </c>
      <c r="AQ12" s="267">
        <f>VLOOKUP($A12,[1]!Table,MATCH(AP$1,[1]!Curves,0))</f>
        <v>0.22</v>
      </c>
      <c r="AR12" s="268">
        <f t="shared" ca="1" si="20"/>
        <v>4258.7313838467098</v>
      </c>
      <c r="AS12" s="263">
        <f>BasisVolumeLargeVPP!Y17+BasisVolumeLargeVPP!Q17</f>
        <v>46551.666666666664</v>
      </c>
      <c r="AT12" s="267">
        <f t="shared" si="21"/>
        <v>-0.13</v>
      </c>
      <c r="AU12" s="267">
        <f>VLOOKUP($A12,[1]!Table,MATCH(AT$1,[1]!Curves,0))</f>
        <v>-0.105</v>
      </c>
      <c r="AV12" s="268">
        <f t="shared" ca="1" si="22"/>
        <v>2318.7798989883286</v>
      </c>
      <c r="AW12" s="263">
        <f>BasisVolumeLargeVPP!AW17</f>
        <v>53320</v>
      </c>
      <c r="AX12" s="267">
        <f t="shared" si="23"/>
        <v>-8.5000000000000006E-2</v>
      </c>
      <c r="AY12" s="267">
        <f>VLOOKUP($A12,[1]!Table,MATCH(AX$1,[1]!Curves,0))</f>
        <v>-6.5000000000000002E-2</v>
      </c>
      <c r="AZ12" s="268">
        <f t="shared" ca="1" si="24"/>
        <v>2124.7332792505708</v>
      </c>
      <c r="BA12" s="263">
        <f>BasisVolumeLargeVPP!G17</f>
        <v>9253.5</v>
      </c>
      <c r="BB12" s="267">
        <f t="shared" si="25"/>
        <v>-0.13</v>
      </c>
      <c r="BC12" s="267">
        <f>VLOOKUP($A12,[1]!Table,MATCH(BB$1,[1]!Curves,0))</f>
        <v>8.5000000000000006E-2</v>
      </c>
      <c r="BD12" s="268">
        <f t="shared" ca="1" si="26"/>
        <v>3963.9555241018452</v>
      </c>
      <c r="BE12" s="263"/>
      <c r="BF12" s="267">
        <f t="shared" si="27"/>
        <v>-0.1</v>
      </c>
      <c r="BG12" s="267">
        <f>VLOOKUP($A12,[1]!Table,MATCH(BF$1,[1]!Curves,0))</f>
        <v>-5.5E-2</v>
      </c>
      <c r="BH12" s="268">
        <f t="shared" ca="1" si="28"/>
        <v>0</v>
      </c>
      <c r="BI12" s="263">
        <f>BasisVolumeLargeVPP!AA17</f>
        <v>4856.666666666667</v>
      </c>
      <c r="BJ12" s="267">
        <f t="shared" si="29"/>
        <v>-0.1</v>
      </c>
      <c r="BK12" s="267">
        <f>VLOOKUP($A12,[1]!Table,MATCH(BJ$1,[1]!Curves,0))</f>
        <v>-8.5000000000000006E-2</v>
      </c>
      <c r="BL12" s="268">
        <f t="shared" ca="1" si="30"/>
        <v>145.14893041391977</v>
      </c>
      <c r="BM12" s="263">
        <f>BasisVolumeLargeVPP!W17</f>
        <v>80290</v>
      </c>
      <c r="BN12" s="267">
        <f t="shared" si="31"/>
        <v>-0.28999999999999998</v>
      </c>
      <c r="BO12" s="267">
        <f>VLOOKUP($A12,[1]!Table,MATCH(BN$1,[1]!Curves,0))</f>
        <v>-0.13750000000000001</v>
      </c>
      <c r="BP12" s="268">
        <f t="shared" ca="1" si="32"/>
        <v>24395.829272441675</v>
      </c>
      <c r="BQ12" s="263">
        <f>BasisVolumeLargeVPP!AG17</f>
        <v>54560</v>
      </c>
      <c r="BR12" s="267">
        <f t="shared" si="33"/>
        <v>-8.7499999999999994E-2</v>
      </c>
      <c r="BS12" s="267">
        <f>VLOOKUP($A12,[1]!Table,MATCH(BR$1,[1]!Curves,0))</f>
        <v>-7.4999999999999997E-2</v>
      </c>
      <c r="BT12" s="268">
        <f t="shared" ca="1" si="34"/>
        <v>1358.8410506835039</v>
      </c>
      <c r="BU12" s="263">
        <f>BasisVolumeLargeVPP!C17</f>
        <v>96720</v>
      </c>
      <c r="BV12" s="267">
        <v>-0.01</v>
      </c>
      <c r="BW12" s="267">
        <f>VLOOKUP($A12,[1]!Table,MATCH(BV$1,[1]!Curves,0))</f>
        <v>-2.5000000000000001E-3</v>
      </c>
      <c r="BX12" s="268">
        <f t="shared" ca="1" si="35"/>
        <v>1445.312753908818</v>
      </c>
      <c r="BY12" s="263">
        <f>BasisVolumeLargeVPP!AO17+BasisVolumeLargeVPP!AU17</f>
        <v>27745</v>
      </c>
      <c r="BZ12" s="267">
        <f t="shared" si="36"/>
        <v>-0.09</v>
      </c>
      <c r="CA12" s="267">
        <f>VLOOKUP($A12,[1]!Table,MATCH(BZ$1,[1]!Curves,0))</f>
        <v>-0.08</v>
      </c>
      <c r="CB12" s="268">
        <f t="shared" ca="1" si="37"/>
        <v>552.80124561897071</v>
      </c>
      <c r="CC12" s="263">
        <f>BasisVolumeLargeVPP!AQ17</f>
        <v>12245</v>
      </c>
      <c r="CD12" s="267">
        <f t="shared" si="38"/>
        <v>-0.15</v>
      </c>
      <c r="CE12" s="267">
        <f>VLOOKUP($A12,[1]!Table,MATCH(CD$1,[1]!Curves,0))</f>
        <v>-9.7500000000000003E-2</v>
      </c>
      <c r="CF12" s="268">
        <f t="shared" ca="1" si="39"/>
        <v>1280.8621040249618</v>
      </c>
      <c r="CG12" s="263">
        <f>BasisVolumeLargeVPP!E17</f>
        <v>70990</v>
      </c>
      <c r="CH12" s="267">
        <f t="shared" si="40"/>
        <v>-0.19</v>
      </c>
      <c r="CI12" s="267">
        <f>VLOOKUP($A12,[1]!Table,MATCH(CH$1,[1]!Curves,0))</f>
        <v>-0.125</v>
      </c>
      <c r="CJ12" s="268">
        <f t="shared" ca="1" si="41"/>
        <v>9193.7950179199815</v>
      </c>
      <c r="CK12" s="263">
        <f>BasisVolumeLargeVPP!AI17</f>
        <v>87730</v>
      </c>
      <c r="CL12" s="267">
        <f t="shared" si="42"/>
        <v>-0.2</v>
      </c>
      <c r="CM12" s="267">
        <f>VLOOKUP($A12,[1]!Table,MATCH(CL$1,[1]!Curves,0))</f>
        <v>-0.13500000000000001</v>
      </c>
      <c r="CN12" s="268">
        <f t="shared" ca="1" si="43"/>
        <v>11361.764148783208</v>
      </c>
      <c r="CO12" s="263"/>
      <c r="CP12" s="267">
        <f t="shared" si="44"/>
        <v>-8.5000000000000006E-2</v>
      </c>
      <c r="CQ12" s="267">
        <f>VLOOKUP($A12,[1]!Table,MATCH(CP$1,[1]!Curves,0))</f>
        <v>-6.7500000000000004E-2</v>
      </c>
      <c r="CR12" s="268">
        <f t="shared" ca="1" si="45"/>
        <v>0</v>
      </c>
      <c r="CS12" s="263">
        <f>BasisVolumeLargeVPP!BA17</f>
        <v>21235</v>
      </c>
      <c r="CT12" s="267">
        <f t="shared" si="46"/>
        <v>-0.13</v>
      </c>
      <c r="CU12" s="267">
        <f>VLOOKUP($A12,[1]!Table,MATCH(CT$1,[1]!Curves,0))</f>
        <v>-0.1125</v>
      </c>
      <c r="CV12" s="268">
        <f t="shared" ca="1" si="47"/>
        <v>740.41395886675025</v>
      </c>
      <c r="CW12" s="263">
        <f>BasisVolumeLargeVPP!AS17</f>
        <v>48670</v>
      </c>
      <c r="CX12" s="267">
        <f t="shared" si="48"/>
        <v>0.01</v>
      </c>
      <c r="CY12" s="267">
        <f>VLOOKUP($A12,[1]!Table,MATCH(CX$1,[1]!Curves,0))</f>
        <v>0.02</v>
      </c>
      <c r="CZ12" s="268">
        <f t="shared" ca="1" si="49"/>
        <v>969.71838616959155</v>
      </c>
      <c r="DA12" s="263">
        <f>BasisVolumeLargeVPP!BE17</f>
        <v>0</v>
      </c>
      <c r="DB12" s="267">
        <f t="shared" si="50"/>
        <v>4.4999999999999998E-2</v>
      </c>
      <c r="DC12" s="267">
        <f>VLOOKUP($A12,[1]!Table,MATCH(DB$1,[1]!Curves,0))</f>
        <v>0.05</v>
      </c>
      <c r="DD12" s="268">
        <f t="shared" ca="1" si="51"/>
        <v>0</v>
      </c>
      <c r="DE12" s="263">
        <f>BasisVolumeLargeVPP!BC17</f>
        <v>1550</v>
      </c>
      <c r="DF12" s="267">
        <f t="shared" si="52"/>
        <v>-9.5000000000000001E-2</v>
      </c>
      <c r="DG12" s="267">
        <f>VLOOKUP($A12,[1]!Table,MATCH(DF$1,[1]!Curves,0))</f>
        <v>-9.7500000000000003E-2</v>
      </c>
      <c r="DH12" s="268">
        <f t="shared" ca="1" si="53"/>
        <v>-7.7206877879744624</v>
      </c>
      <c r="DI12" s="263">
        <f>BasisVolumeLargeVPP!AE17</f>
        <v>883.5</v>
      </c>
      <c r="DJ12" s="267">
        <f t="shared" si="54"/>
        <v>-0.1</v>
      </c>
      <c r="DK12" s="267">
        <f>VLOOKUP($A12,[1]!Table,MATCH(DJ$1,[1]!Curves,0))</f>
        <v>0.17</v>
      </c>
      <c r="DL12" s="268">
        <f t="shared" ca="1" si="55"/>
        <v>475.28554022770749</v>
      </c>
      <c r="DM12" s="263">
        <f>BasisVolumeLargeVPP!AC17</f>
        <v>4856.666666666667</v>
      </c>
      <c r="DN12" s="267">
        <f t="shared" si="56"/>
        <v>-0.1</v>
      </c>
      <c r="DO12" s="267">
        <f>VLOOKUP($A12,[1]!Table,MATCH(DN$1,[1]!Curves,0))</f>
        <v>-8.5000000000000006E-2</v>
      </c>
      <c r="DP12" s="268">
        <f t="shared" ca="1" si="57"/>
        <v>145.14893041391977</v>
      </c>
      <c r="DQ12" s="237"/>
      <c r="DR12" s="237"/>
      <c r="DS12" s="238"/>
      <c r="DT12" s="237"/>
      <c r="DU12" s="237"/>
      <c r="DV12" s="238"/>
      <c r="DW12" s="237"/>
      <c r="DX12" s="237"/>
      <c r="DY12" s="238"/>
      <c r="DZ12" s="237"/>
      <c r="EA12" s="237"/>
      <c r="EB12" s="238"/>
    </row>
    <row r="13" spans="1:132" x14ac:dyDescent="0.2">
      <c r="A13" s="167">
        <v>37134</v>
      </c>
      <c r="B13" s="263">
        <f t="shared" ca="1" si="0"/>
        <v>-4751</v>
      </c>
      <c r="C13" s="264">
        <f>[1]Curves!D23</f>
        <v>5.2874961556600215E-2</v>
      </c>
      <c r="D13" s="265">
        <f t="shared" ca="1" si="1"/>
        <v>1.9715858896164915</v>
      </c>
      <c r="E13" s="263">
        <f>NymexVolume!C9</f>
        <v>1294839</v>
      </c>
      <c r="F13" s="266">
        <v>4.79</v>
      </c>
      <c r="G13" s="267">
        <f>VLOOKUP($A13,[1]!Table,MATCH(F$1,[1]!Curves,0))</f>
        <v>5.54</v>
      </c>
      <c r="H13" s="268">
        <f t="shared" ca="1" si="2"/>
        <v>1914664.7262938463</v>
      </c>
      <c r="I13" s="263">
        <f>BasisVolumeLargeVPP!S18</f>
        <v>18755</v>
      </c>
      <c r="J13" s="267">
        <f t="shared" si="4"/>
        <v>-0.1</v>
      </c>
      <c r="K13" s="267">
        <f>VLOOKUP($A13,[1]!Table,MATCH(J$1,[1]!Curves,0))</f>
        <v>-8.5000000000000006E-2</v>
      </c>
      <c r="L13" s="268">
        <f t="shared" ca="1" si="3"/>
        <v>554.65640039635946</v>
      </c>
      <c r="M13" s="263">
        <f>BasisVolumeLargeVPP!AY18</f>
        <v>251100</v>
      </c>
      <c r="N13" s="267">
        <f t="shared" si="5"/>
        <v>-0.09</v>
      </c>
      <c r="O13" s="267">
        <f>VLOOKUP($A13,[1]!Table,MATCH(N$1,[1]!Curves,0))</f>
        <v>-8.5000000000000006E-2</v>
      </c>
      <c r="P13" s="268">
        <f t="shared" ca="1" si="6"/>
        <v>2475.3260844135007</v>
      </c>
      <c r="Q13" s="263">
        <f>BasisVolumeLargeVPP!AM18</f>
        <v>41230</v>
      </c>
      <c r="R13" s="267">
        <f t="shared" si="7"/>
        <v>-0.03</v>
      </c>
      <c r="S13" s="267">
        <f>VLOOKUP($A13,[1]!Table,MATCH(R$1,[1]!Curves,0))</f>
        <v>-0.02</v>
      </c>
      <c r="T13" s="268">
        <f t="shared" ca="1" si="8"/>
        <v>812.88486228887939</v>
      </c>
      <c r="U13" s="263">
        <f>BasisVolumeLargeVPP!I18</f>
        <v>19080.5</v>
      </c>
      <c r="V13" s="267">
        <f t="shared" si="9"/>
        <v>0.1</v>
      </c>
      <c r="W13" s="267">
        <f>VLOOKUP($A13,[1]!Table,MATCH(V$1,[1]!Curves,0))</f>
        <v>0.17</v>
      </c>
      <c r="X13" s="268">
        <f t="shared" ca="1" si="10"/>
        <v>2633.319119677923</v>
      </c>
      <c r="Y13" s="263">
        <f>BasisVolumeLargeVPP!U18</f>
        <v>241722.5</v>
      </c>
      <c r="Z13" s="267">
        <f t="shared" si="11"/>
        <v>0.01</v>
      </c>
      <c r="AA13" s="267">
        <f>VLOOKUP($A13,[1]!Table,MATCH(Z$1,[1]!Curves,0))</f>
        <v>0.05</v>
      </c>
      <c r="AB13" s="268">
        <f t="shared" ca="1" si="12"/>
        <v>19063.066808112893</v>
      </c>
      <c r="AC13" s="263">
        <f>BasisVolumeLargeVPP!AK18</f>
        <v>15655</v>
      </c>
      <c r="AD13" s="267">
        <f t="shared" si="13"/>
        <v>-0.18</v>
      </c>
      <c r="AE13" s="267">
        <f>VLOOKUP($A13,[1]!Table,MATCH(AD$1,[1]!Curves,0))</f>
        <v>-0.12</v>
      </c>
      <c r="AF13" s="268">
        <f t="shared" ca="1" si="14"/>
        <v>1851.9106261167703</v>
      </c>
      <c r="AG13" s="263">
        <f>BasisVolumeLargeVPP!K18</f>
        <v>34177.5</v>
      </c>
      <c r="AH13" s="267">
        <f t="shared" si="15"/>
        <v>0.15</v>
      </c>
      <c r="AI13" s="267">
        <f>VLOOKUP($A13,[1]!Table,MATCH(AH$1,[1]!Curves,0))</f>
        <v>0.22</v>
      </c>
      <c r="AJ13" s="268">
        <f t="shared" ca="1" si="16"/>
        <v>4716.8713719657353</v>
      </c>
      <c r="AK13" s="263">
        <f>BasisVolumeLargeVPP!M18</f>
        <v>34177.5</v>
      </c>
      <c r="AL13" s="267">
        <f t="shared" si="17"/>
        <v>0.13</v>
      </c>
      <c r="AM13" s="267">
        <f>VLOOKUP($A13,[1]!Table,MATCH(AL$1,[1]!Curves,0))</f>
        <v>0.22</v>
      </c>
      <c r="AN13" s="268">
        <f t="shared" ca="1" si="18"/>
        <v>6064.5489068130873</v>
      </c>
      <c r="AO13" s="263">
        <f>BasisVolumeLargeVPP!O18</f>
        <v>29915</v>
      </c>
      <c r="AP13" s="267">
        <f t="shared" si="19"/>
        <v>0.15</v>
      </c>
      <c r="AQ13" s="267">
        <f>VLOOKUP($A13,[1]!Table,MATCH(AP$1,[1]!Curves,0))</f>
        <v>0.22</v>
      </c>
      <c r="AR13" s="268">
        <f t="shared" ca="1" si="20"/>
        <v>4128.5994321514145</v>
      </c>
      <c r="AS13" s="263">
        <f>BasisVolumeLargeVPP!Y18+BasisVolumeLargeVPP!Q18</f>
        <v>45931.666666666664</v>
      </c>
      <c r="AT13" s="267">
        <f t="shared" si="21"/>
        <v>-0.13</v>
      </c>
      <c r="AU13" s="267">
        <f>VLOOKUP($A13,[1]!Table,MATCH(AT$1,[1]!Curves,0))</f>
        <v>-0.105</v>
      </c>
      <c r="AV13" s="268">
        <f t="shared" ca="1" si="22"/>
        <v>2263.9556471642045</v>
      </c>
      <c r="AW13" s="263">
        <f>BasisVolumeLargeVPP!AW18</f>
        <v>50995</v>
      </c>
      <c r="AX13" s="267">
        <f t="shared" si="23"/>
        <v>-8.5000000000000006E-2</v>
      </c>
      <c r="AY13" s="267">
        <f>VLOOKUP($A13,[1]!Table,MATCH(AX$1,[1]!Curves,0))</f>
        <v>-6.5000000000000002E-2</v>
      </c>
      <c r="AZ13" s="268">
        <f t="shared" ca="1" si="24"/>
        <v>2010.8204488198601</v>
      </c>
      <c r="BA13" s="263">
        <f>BasisVolumeLargeVPP!G18</f>
        <v>9005.5</v>
      </c>
      <c r="BB13" s="267">
        <f t="shared" si="25"/>
        <v>-0.13</v>
      </c>
      <c r="BC13" s="267">
        <f>VLOOKUP($A13,[1]!Table,MATCH(BB$1,[1]!Curves,0))</f>
        <v>8.5000000000000006E-2</v>
      </c>
      <c r="BD13" s="268">
        <f t="shared" ca="1" si="26"/>
        <v>3817.3500967223827</v>
      </c>
      <c r="BE13" s="263"/>
      <c r="BF13" s="267">
        <f t="shared" si="27"/>
        <v>-0.1</v>
      </c>
      <c r="BG13" s="267">
        <f>VLOOKUP($A13,[1]!Table,MATCH(BF$1,[1]!Curves,0))</f>
        <v>-5.5E-2</v>
      </c>
      <c r="BH13" s="268">
        <f t="shared" ca="1" si="28"/>
        <v>0</v>
      </c>
      <c r="BI13" s="263">
        <f>BasisVolumeLargeVPP!AA18</f>
        <v>4701.666666666667</v>
      </c>
      <c r="BJ13" s="267">
        <f t="shared" si="29"/>
        <v>-0.1</v>
      </c>
      <c r="BK13" s="267">
        <f>VLOOKUP($A13,[1]!Table,MATCH(BJ$1,[1]!Curves,0))</f>
        <v>-8.5000000000000006E-2</v>
      </c>
      <c r="BL13" s="268">
        <f t="shared" ca="1" si="30"/>
        <v>139.04609486520309</v>
      </c>
      <c r="BM13" s="263">
        <f>BasisVolumeLargeVPP!W18</f>
        <v>79050</v>
      </c>
      <c r="BN13" s="267">
        <f t="shared" si="31"/>
        <v>-0.28999999999999998</v>
      </c>
      <c r="BO13" s="267">
        <f>VLOOKUP($A13,[1]!Table,MATCH(BN$1,[1]!Curves,0))</f>
        <v>-0.13250000000000001</v>
      </c>
      <c r="BP13" s="268">
        <f t="shared" ca="1" si="32"/>
        <v>24546.983670433921</v>
      </c>
      <c r="BQ13" s="263">
        <f>BasisVolumeLargeVPP!AG18</f>
        <v>53630</v>
      </c>
      <c r="BR13" s="267">
        <f t="shared" si="33"/>
        <v>-8.7499999999999994E-2</v>
      </c>
      <c r="BS13" s="267">
        <f>VLOOKUP($A13,[1]!Table,MATCH(BR$1,[1]!Curves,0))</f>
        <v>-7.4999999999999997E-2</v>
      </c>
      <c r="BT13" s="268">
        <f t="shared" ca="1" si="34"/>
        <v>1321.7018907516554</v>
      </c>
      <c r="BU13" s="263">
        <f>BasisVolumeLargeVPP!C18</f>
        <v>90520</v>
      </c>
      <c r="BV13" s="267">
        <v>-0.01</v>
      </c>
      <c r="BW13" s="267">
        <f>VLOOKUP($A13,[1]!Table,MATCH(BV$1,[1]!Curves,0))</f>
        <v>-2.5000000000000001E-3</v>
      </c>
      <c r="BX13" s="268">
        <f t="shared" ca="1" si="35"/>
        <v>1338.509660460636</v>
      </c>
      <c r="BY13" s="263">
        <f>BasisVolumeLargeVPP!AO18+BasisVolumeLargeVPP!AU18</f>
        <v>26660</v>
      </c>
      <c r="BZ13" s="267">
        <f t="shared" si="36"/>
        <v>-0.09</v>
      </c>
      <c r="CA13" s="267">
        <f>VLOOKUP($A13,[1]!Table,MATCH(BZ$1,[1]!Curves,0))</f>
        <v>-0.08</v>
      </c>
      <c r="CB13" s="268">
        <f t="shared" ca="1" si="37"/>
        <v>525.62479817175631</v>
      </c>
      <c r="CC13" s="263">
        <f>BasisVolumeLargeVPP!AQ18</f>
        <v>11470</v>
      </c>
      <c r="CD13" s="267">
        <f t="shared" si="38"/>
        <v>-0.15</v>
      </c>
      <c r="CE13" s="267">
        <f>VLOOKUP($A13,[1]!Table,MATCH(CD$1,[1]!Curves,0))</f>
        <v>-9.5000000000000001E-2</v>
      </c>
      <c r="CF13" s="268">
        <f t="shared" ca="1" si="39"/>
        <v>1243.7749584645635</v>
      </c>
      <c r="CG13" s="263">
        <f>BasisVolumeLargeVPP!E18</f>
        <v>69905</v>
      </c>
      <c r="CH13" s="267">
        <f t="shared" si="40"/>
        <v>-0.19</v>
      </c>
      <c r="CI13" s="267">
        <f>VLOOKUP($A13,[1]!Table,MATCH(CH$1,[1]!Curves,0))</f>
        <v>-0.12</v>
      </c>
      <c r="CJ13" s="268">
        <f t="shared" ca="1" si="41"/>
        <v>9647.6598129548602</v>
      </c>
      <c r="CK13" s="263">
        <f>BasisVolumeLargeVPP!AI18</f>
        <v>83545</v>
      </c>
      <c r="CL13" s="267">
        <f t="shared" si="42"/>
        <v>-0.2</v>
      </c>
      <c r="CM13" s="267">
        <f>VLOOKUP($A13,[1]!Table,MATCH(CL$1,[1]!Curves,0))</f>
        <v>-0.13</v>
      </c>
      <c r="CN13" s="268">
        <f t="shared" ca="1" si="43"/>
        <v>11530.130020360686</v>
      </c>
      <c r="CO13" s="263"/>
      <c r="CP13" s="267">
        <f t="shared" si="44"/>
        <v>-8.5000000000000006E-2</v>
      </c>
      <c r="CQ13" s="267">
        <f>VLOOKUP($A13,[1]!Table,MATCH(CP$1,[1]!Curves,0))</f>
        <v>-6.7500000000000004E-2</v>
      </c>
      <c r="CR13" s="268">
        <f t="shared" ca="1" si="45"/>
        <v>0</v>
      </c>
      <c r="CS13" s="263">
        <f>BasisVolumeLargeVPP!BA18</f>
        <v>28830</v>
      </c>
      <c r="CT13" s="267">
        <f t="shared" si="46"/>
        <v>-0.13</v>
      </c>
      <c r="CU13" s="267">
        <f>VLOOKUP($A13,[1]!Table,MATCH(CT$1,[1]!Curves,0))</f>
        <v>-0.1125</v>
      </c>
      <c r="CV13" s="268">
        <f t="shared" ca="1" si="47"/>
        <v>994.71437095876047</v>
      </c>
      <c r="CW13" s="263">
        <f>BasisVolumeLargeVPP!AS18</f>
        <v>47895</v>
      </c>
      <c r="CX13" s="267">
        <f t="shared" si="48"/>
        <v>0.01</v>
      </c>
      <c r="CY13" s="267">
        <f>VLOOKUP($A13,[1]!Table,MATCH(CX$1,[1]!Curves,0))</f>
        <v>0.02</v>
      </c>
      <c r="CZ13" s="268">
        <f t="shared" ca="1" si="49"/>
        <v>944.29106183181864</v>
      </c>
      <c r="DA13" s="263">
        <f>BasisVolumeLargeVPP!BE18</f>
        <v>0</v>
      </c>
      <c r="DB13" s="267">
        <f t="shared" si="50"/>
        <v>4.4999999999999998E-2</v>
      </c>
      <c r="DC13" s="267">
        <f>VLOOKUP($A13,[1]!Table,MATCH(DB$1,[1]!Curves,0))</f>
        <v>0.05</v>
      </c>
      <c r="DD13" s="268">
        <f t="shared" ca="1" si="51"/>
        <v>0</v>
      </c>
      <c r="DE13" s="263">
        <f>BasisVolumeLargeVPP!BC18</f>
        <v>1395</v>
      </c>
      <c r="DF13" s="267">
        <f t="shared" si="52"/>
        <v>-9.5000000000000001E-2</v>
      </c>
      <c r="DG13" s="267">
        <f>VLOOKUP($A13,[1]!Table,MATCH(DF$1,[1]!Curves,0))</f>
        <v>-9.7500000000000003E-2</v>
      </c>
      <c r="DH13" s="268">
        <f t="shared" ca="1" si="53"/>
        <v>-6.8759057900375202</v>
      </c>
      <c r="DI13" s="263">
        <f>BasisVolumeLargeVPP!AE18</f>
        <v>790.5</v>
      </c>
      <c r="DJ13" s="267">
        <f t="shared" si="54"/>
        <v>-0.1</v>
      </c>
      <c r="DK13" s="267">
        <f>VLOOKUP($A13,[1]!Table,MATCH(DJ$1,[1]!Curves,0))</f>
        <v>0.17</v>
      </c>
      <c r="DL13" s="268">
        <f t="shared" ca="1" si="55"/>
        <v>420.80543435029585</v>
      </c>
      <c r="DM13" s="263">
        <f>BasisVolumeLargeVPP!AC18</f>
        <v>4701.666666666667</v>
      </c>
      <c r="DN13" s="267">
        <f t="shared" si="56"/>
        <v>-0.1</v>
      </c>
      <c r="DO13" s="267">
        <f>VLOOKUP($A13,[1]!Table,MATCH(DN$1,[1]!Curves,0))</f>
        <v>-8.5000000000000006E-2</v>
      </c>
      <c r="DP13" s="268">
        <f t="shared" ca="1" si="57"/>
        <v>139.04609486520309</v>
      </c>
      <c r="DQ13" s="237"/>
      <c r="DR13" s="237"/>
      <c r="DS13" s="238"/>
      <c r="DT13" s="237"/>
      <c r="DU13" s="237"/>
      <c r="DV13" s="238"/>
      <c r="DW13" s="237"/>
      <c r="DX13" s="237"/>
      <c r="DY13" s="238"/>
      <c r="DZ13" s="237"/>
      <c r="EA13" s="237"/>
      <c r="EB13" s="238"/>
    </row>
    <row r="14" spans="1:132" x14ac:dyDescent="0.2">
      <c r="A14" s="167">
        <v>37164</v>
      </c>
      <c r="B14" s="263">
        <f t="shared" ca="1" si="0"/>
        <v>-4721</v>
      </c>
      <c r="C14" s="264">
        <f>[1]Curves!D24</f>
        <v>5.2512736790713416E-2</v>
      </c>
      <c r="D14" s="265">
        <f t="shared" ca="1" si="1"/>
        <v>1.9542178397156256</v>
      </c>
      <c r="E14" s="263">
        <f>NymexVolume!C10</f>
        <v>1246702.5</v>
      </c>
      <c r="F14" s="266">
        <v>4.79</v>
      </c>
      <c r="G14" s="267">
        <f>VLOOKUP($A14,[1]!Table,MATCH(F$1,[1]!Curves,0))</f>
        <v>5.5</v>
      </c>
      <c r="H14" s="268">
        <f t="shared" ca="1" si="2"/>
        <v>1729793.0690858292</v>
      </c>
      <c r="I14" s="263">
        <f>BasisVolumeLargeVPP!S19</f>
        <v>18450</v>
      </c>
      <c r="J14" s="267">
        <f t="shared" si="4"/>
        <v>-0.1</v>
      </c>
      <c r="K14" s="267">
        <f>VLOOKUP($A14,[1]!Table,MATCH(J$1,[1]!Curves,0))</f>
        <v>-0.08</v>
      </c>
      <c r="L14" s="268">
        <f t="shared" ca="1" si="3"/>
        <v>721.10638285506593</v>
      </c>
      <c r="M14" s="263">
        <f>BasisVolumeLargeVPP!AY19</f>
        <v>235800</v>
      </c>
      <c r="N14" s="267">
        <f t="shared" si="5"/>
        <v>-0.09</v>
      </c>
      <c r="O14" s="267">
        <f>VLOOKUP($A14,[1]!Table,MATCH(N$1,[1]!Curves,0))</f>
        <v>-0.08</v>
      </c>
      <c r="P14" s="268">
        <f t="shared" ca="1" si="6"/>
        <v>4608.0456660494428</v>
      </c>
      <c r="Q14" s="263">
        <f>BasisVolumeLargeVPP!AM19</f>
        <v>39750</v>
      </c>
      <c r="R14" s="267">
        <f t="shared" si="7"/>
        <v>-0.03</v>
      </c>
      <c r="S14" s="267">
        <f>VLOOKUP($A14,[1]!Table,MATCH(R$1,[1]!Curves,0))</f>
        <v>-0.02</v>
      </c>
      <c r="T14" s="268">
        <f t="shared" ca="1" si="8"/>
        <v>776.80159128696107</v>
      </c>
      <c r="U14" s="263">
        <f>BasisVolumeLargeVPP!I19</f>
        <v>18615</v>
      </c>
      <c r="V14" s="267">
        <f t="shared" si="9"/>
        <v>0.1</v>
      </c>
      <c r="W14" s="267">
        <f>VLOOKUP($A14,[1]!Table,MATCH(V$1,[1]!Curves,0))</f>
        <v>0.17</v>
      </c>
      <c r="X14" s="268">
        <f t="shared" ca="1" si="10"/>
        <v>2546.4435560414463</v>
      </c>
      <c r="Y14" s="263">
        <f>BasisVolumeLargeVPP!U19</f>
        <v>236707.5</v>
      </c>
      <c r="Z14" s="267">
        <f t="shared" si="11"/>
        <v>0.01</v>
      </c>
      <c r="AA14" s="267">
        <f>VLOOKUP($A14,[1]!Table,MATCH(Z$1,[1]!Curves,0))</f>
        <v>0.03</v>
      </c>
      <c r="AB14" s="268">
        <f t="shared" ca="1" si="12"/>
        <v>9251.5603858897284</v>
      </c>
      <c r="AC14" s="263">
        <f>BasisVolumeLargeVPP!AK19</f>
        <v>15150</v>
      </c>
      <c r="AD14" s="267">
        <f t="shared" si="13"/>
        <v>-0.18</v>
      </c>
      <c r="AE14" s="267">
        <f>VLOOKUP($A14,[1]!Table,MATCH(AD$1,[1]!Curves,0))</f>
        <v>-0.14800000000000002</v>
      </c>
      <c r="AF14" s="268">
        <f t="shared" ca="1" si="14"/>
        <v>947.40480869413454</v>
      </c>
      <c r="AG14" s="263">
        <f>BasisVolumeLargeVPP!K19</f>
        <v>33675</v>
      </c>
      <c r="AH14" s="267">
        <f t="shared" si="15"/>
        <v>0.15</v>
      </c>
      <c r="AI14" s="267">
        <f>VLOOKUP($A14,[1]!Table,MATCH(AH$1,[1]!Curves,0))</f>
        <v>0.22</v>
      </c>
      <c r="AJ14" s="268">
        <f t="shared" ca="1" si="16"/>
        <v>4606.5800026696588</v>
      </c>
      <c r="AK14" s="263">
        <f>BasisVolumeLargeVPP!M19</f>
        <v>33675</v>
      </c>
      <c r="AL14" s="267">
        <f t="shared" si="17"/>
        <v>0.13</v>
      </c>
      <c r="AM14" s="267">
        <f>VLOOKUP($A14,[1]!Table,MATCH(AL$1,[1]!Curves,0))</f>
        <v>0.22</v>
      </c>
      <c r="AN14" s="268">
        <f t="shared" ca="1" si="18"/>
        <v>5922.7457177181323</v>
      </c>
      <c r="AO14" s="263">
        <f>BasisVolumeLargeVPP!O19</f>
        <v>29550</v>
      </c>
      <c r="AP14" s="267">
        <f t="shared" si="19"/>
        <v>0.15</v>
      </c>
      <c r="AQ14" s="267">
        <f>VLOOKUP($A14,[1]!Table,MATCH(AP$1,[1]!Curves,0))</f>
        <v>0.22</v>
      </c>
      <c r="AR14" s="268">
        <f t="shared" ca="1" si="20"/>
        <v>4042.2996014517717</v>
      </c>
      <c r="AS14" s="263">
        <f>BasisVolumeLargeVPP!Y19+BasisVolumeLargeVPP!Q19</f>
        <v>45350</v>
      </c>
      <c r="AT14" s="267">
        <f t="shared" si="21"/>
        <v>-0.13</v>
      </c>
      <c r="AU14" s="267">
        <f>VLOOKUP($A14,[1]!Table,MATCH(AT$1,[1]!Curves,0))</f>
        <v>-0.1</v>
      </c>
      <c r="AV14" s="268">
        <f t="shared" ca="1" si="22"/>
        <v>2658.7133709331088</v>
      </c>
      <c r="AW14" s="263">
        <f>BasisVolumeLargeVPP!AW19</f>
        <v>46350</v>
      </c>
      <c r="AX14" s="267">
        <f t="shared" si="23"/>
        <v>-8.5000000000000006E-2</v>
      </c>
      <c r="AY14" s="267">
        <f>VLOOKUP($A14,[1]!Table,MATCH(AX$1,[1]!Curves,0))</f>
        <v>-0.06</v>
      </c>
      <c r="AZ14" s="268">
        <f t="shared" ca="1" si="24"/>
        <v>2264.449921770482</v>
      </c>
      <c r="BA14" s="263">
        <f>BasisVolumeLargeVPP!G19</f>
        <v>8865</v>
      </c>
      <c r="BB14" s="267">
        <f t="shared" si="25"/>
        <v>-0.13</v>
      </c>
      <c r="BC14" s="267">
        <f>VLOOKUP($A14,[1]!Table,MATCH(BB$1,[1]!Curves,0))</f>
        <v>8.5000000000000006E-2</v>
      </c>
      <c r="BD14" s="268">
        <f t="shared" ca="1" si="26"/>
        <v>3724.6903470519896</v>
      </c>
      <c r="BE14" s="263"/>
      <c r="BF14" s="267">
        <f t="shared" si="27"/>
        <v>-0.1</v>
      </c>
      <c r="BG14" s="267">
        <f>VLOOKUP($A14,[1]!Table,MATCH(BF$1,[1]!Curves,0))</f>
        <v>-0.05</v>
      </c>
      <c r="BH14" s="268">
        <f t="shared" ca="1" si="28"/>
        <v>0</v>
      </c>
      <c r="BI14" s="263">
        <f>BasisVolumeLargeVPP!AA19</f>
        <v>4550</v>
      </c>
      <c r="BJ14" s="267">
        <f t="shared" si="29"/>
        <v>-0.1</v>
      </c>
      <c r="BK14" s="267">
        <f>VLOOKUP($A14,[1]!Table,MATCH(BJ$1,[1]!Curves,0))</f>
        <v>-0.08</v>
      </c>
      <c r="BL14" s="268">
        <f t="shared" ca="1" si="30"/>
        <v>177.83382341412195</v>
      </c>
      <c r="BM14" s="263">
        <f>BasisVolumeLargeVPP!W19</f>
        <v>77850</v>
      </c>
      <c r="BN14" s="267">
        <f t="shared" si="31"/>
        <v>-0.28999999999999998</v>
      </c>
      <c r="BO14" s="267">
        <f>VLOOKUP($A14,[1]!Table,MATCH(BN$1,[1]!Curves,0))</f>
        <v>-0.14249999999999999</v>
      </c>
      <c r="BP14" s="268">
        <f t="shared" ca="1" si="32"/>
        <v>22440.039176224564</v>
      </c>
      <c r="BQ14" s="263">
        <f>BasisVolumeLargeVPP!AG19</f>
        <v>52650</v>
      </c>
      <c r="BR14" s="267">
        <f t="shared" si="33"/>
        <v>-8.7499999999999994E-2</v>
      </c>
      <c r="BS14" s="267">
        <f>VLOOKUP($A14,[1]!Table,MATCH(BR$1,[1]!Curves,0))</f>
        <v>-7.0000000000000007E-2</v>
      </c>
      <c r="BT14" s="268">
        <f t="shared" ca="1" si="34"/>
        <v>1800.5674620679831</v>
      </c>
      <c r="BU14" s="263">
        <f>BasisVolumeLargeVPP!C19</f>
        <v>84750</v>
      </c>
      <c r="BV14" s="267">
        <v>-0.01</v>
      </c>
      <c r="BW14" s="267">
        <f>VLOOKUP($A14,[1]!Table,MATCH(BV$1,[1]!Curves,0))</f>
        <v>-2.5000000000000001E-3</v>
      </c>
      <c r="BX14" s="268">
        <f t="shared" ca="1" si="35"/>
        <v>1242.1497143692445</v>
      </c>
      <c r="BY14" s="263">
        <f>BasisVolumeLargeVPP!AO19+BasisVolumeLargeVPP!AU19</f>
        <v>25650</v>
      </c>
      <c r="BZ14" s="267">
        <f t="shared" si="36"/>
        <v>-0.09</v>
      </c>
      <c r="CA14" s="267">
        <f>VLOOKUP($A14,[1]!Table,MATCH(BZ$1,[1]!Curves,0))</f>
        <v>-0.08</v>
      </c>
      <c r="CB14" s="268">
        <f t="shared" ca="1" si="37"/>
        <v>501.25687588705773</v>
      </c>
      <c r="CC14" s="263">
        <f>BasisVolumeLargeVPP!AQ19</f>
        <v>10650</v>
      </c>
      <c r="CD14" s="267">
        <f t="shared" si="38"/>
        <v>-0.15</v>
      </c>
      <c r="CE14" s="267">
        <f>VLOOKUP($A14,[1]!Table,MATCH(CD$1,[1]!Curves,0))</f>
        <v>-0.10249999999999999</v>
      </c>
      <c r="CF14" s="268">
        <f t="shared" ca="1" si="39"/>
        <v>988.58994966614205</v>
      </c>
      <c r="CG14" s="263">
        <f>BasisVolumeLargeVPP!E19</f>
        <v>68700</v>
      </c>
      <c r="CH14" s="267">
        <f t="shared" si="40"/>
        <v>-0.19</v>
      </c>
      <c r="CI14" s="267">
        <f>VLOOKUP($A14,[1]!Table,MATCH(CH$1,[1]!Curves,0))</f>
        <v>-0.13</v>
      </c>
      <c r="CJ14" s="268">
        <f t="shared" ca="1" si="41"/>
        <v>8055.2859353078084</v>
      </c>
      <c r="CK14" s="263">
        <f>BasisVolumeLargeVPP!AI19</f>
        <v>79350</v>
      </c>
      <c r="CL14" s="267">
        <f t="shared" si="42"/>
        <v>-0.2</v>
      </c>
      <c r="CM14" s="267">
        <f>VLOOKUP($A14,[1]!Table,MATCH(CL$1,[1]!Curves,0))</f>
        <v>-0.14000000000000001</v>
      </c>
      <c r="CN14" s="268">
        <f t="shared" ca="1" si="43"/>
        <v>9304.0311348860942</v>
      </c>
      <c r="CO14" s="263"/>
      <c r="CP14" s="267">
        <f t="shared" si="44"/>
        <v>-8.5000000000000006E-2</v>
      </c>
      <c r="CQ14" s="267">
        <f>VLOOKUP($A14,[1]!Table,MATCH(CP$1,[1]!Curves,0))</f>
        <v>-6.7500000000000004E-2</v>
      </c>
      <c r="CR14" s="268">
        <f t="shared" ca="1" si="45"/>
        <v>0</v>
      </c>
      <c r="CS14" s="263">
        <f>BasisVolumeLargeVPP!BA19</f>
        <v>28950</v>
      </c>
      <c r="CT14" s="267">
        <f t="shared" si="46"/>
        <v>-0.13</v>
      </c>
      <c r="CU14" s="267">
        <f>VLOOKUP($A14,[1]!Table,MATCH(CT$1,[1]!Curves,0))</f>
        <v>-0.1125</v>
      </c>
      <c r="CV14" s="268">
        <f t="shared" ca="1" si="47"/>
        <v>990.05561304592891</v>
      </c>
      <c r="CW14" s="263">
        <f>BasisVolumeLargeVPP!AS19</f>
        <v>44850</v>
      </c>
      <c r="CX14" s="267">
        <f t="shared" si="48"/>
        <v>0.01</v>
      </c>
      <c r="CY14" s="267">
        <f>VLOOKUP($A14,[1]!Table,MATCH(CX$1,[1]!Curves,0))</f>
        <v>0.02</v>
      </c>
      <c r="CZ14" s="268">
        <f t="shared" ca="1" si="49"/>
        <v>876.46670111245805</v>
      </c>
      <c r="DA14" s="263">
        <f>BasisVolumeLargeVPP!BE19</f>
        <v>0</v>
      </c>
      <c r="DB14" s="267">
        <f t="shared" si="50"/>
        <v>4.4999999999999998E-2</v>
      </c>
      <c r="DC14" s="267">
        <f>VLOOKUP($A14,[1]!Table,MATCH(DB$1,[1]!Curves,0))</f>
        <v>0.05</v>
      </c>
      <c r="DD14" s="268">
        <f t="shared" ca="1" si="51"/>
        <v>0</v>
      </c>
      <c r="DE14" s="263">
        <f>BasisVolumeLargeVPP!BC19</f>
        <v>1500</v>
      </c>
      <c r="DF14" s="267">
        <f t="shared" si="52"/>
        <v>-9.5000000000000001E-2</v>
      </c>
      <c r="DG14" s="267">
        <f>VLOOKUP($A14,[1]!Table,MATCH(DF$1,[1]!Curves,0))</f>
        <v>-9.2499999999999999E-2</v>
      </c>
      <c r="DH14" s="268">
        <f t="shared" ca="1" si="53"/>
        <v>7.3283168989336032</v>
      </c>
      <c r="DI14" s="263">
        <f>BasisVolumeLargeVPP!AE19</f>
        <v>765</v>
      </c>
      <c r="DJ14" s="267">
        <f t="shared" si="54"/>
        <v>-0.1</v>
      </c>
      <c r="DK14" s="267">
        <f>VLOOKUP($A14,[1]!Table,MATCH(DJ$1,[1]!Curves,0))</f>
        <v>0.17</v>
      </c>
      <c r="DL14" s="268">
        <f t="shared" ca="1" si="55"/>
        <v>403.64369479326251</v>
      </c>
      <c r="DM14" s="263">
        <f>BasisVolumeLargeVPP!AC19</f>
        <v>4550</v>
      </c>
      <c r="DN14" s="267">
        <f t="shared" si="56"/>
        <v>-0.1</v>
      </c>
      <c r="DO14" s="267">
        <f>VLOOKUP($A14,[1]!Table,MATCH(DN$1,[1]!Curves,0))</f>
        <v>-0.08</v>
      </c>
      <c r="DP14" s="268">
        <f t="shared" ca="1" si="57"/>
        <v>177.83382341412195</v>
      </c>
      <c r="DQ14" s="237"/>
      <c r="DR14" s="237"/>
      <c r="DS14" s="238"/>
      <c r="DT14" s="237"/>
      <c r="DU14" s="237"/>
      <c r="DV14" s="238"/>
      <c r="DW14" s="237"/>
      <c r="DX14" s="237"/>
      <c r="DY14" s="238"/>
      <c r="DZ14" s="237"/>
      <c r="EA14" s="237"/>
      <c r="EB14" s="238"/>
    </row>
    <row r="15" spans="1:132" x14ac:dyDescent="0.2">
      <c r="A15" s="167">
        <v>37195</v>
      </c>
      <c r="B15" s="263">
        <f t="shared" ca="1" si="0"/>
        <v>-4690</v>
      </c>
      <c r="C15" s="264">
        <f>[1]Curves!D25</f>
        <v>5.2299661156691706E-2</v>
      </c>
      <c r="D15" s="265">
        <f t="shared" ca="1" si="1"/>
        <v>1.940458847407164</v>
      </c>
      <c r="E15" s="263">
        <f>NymexVolume!C11</f>
        <v>1269876.25</v>
      </c>
      <c r="F15" s="266">
        <v>4.79</v>
      </c>
      <c r="G15" s="267">
        <f>VLOOKUP($A15,[1]!Table,MATCH(F$1,[1]!Curves,0))</f>
        <v>5.51</v>
      </c>
      <c r="H15" s="268">
        <f t="shared" ca="1" si="2"/>
        <v>1774182.6751858061</v>
      </c>
      <c r="I15" s="263">
        <f>BasisVolumeLargeVPP!S20</f>
        <v>17980</v>
      </c>
      <c r="J15" s="267">
        <f t="shared" si="4"/>
        <v>-0.1</v>
      </c>
      <c r="K15" s="267">
        <f>VLOOKUP($A15,[1]!Table,MATCH(J$1,[1]!Curves,0))</f>
        <v>-7.4999999999999997E-2</v>
      </c>
      <c r="L15" s="268">
        <f t="shared" ca="1" si="3"/>
        <v>872.23625190952055</v>
      </c>
      <c r="M15" s="263">
        <f>BasisVolumeLargeVPP!AY20</f>
        <v>221495</v>
      </c>
      <c r="N15" s="267">
        <f t="shared" si="5"/>
        <v>-0.09</v>
      </c>
      <c r="O15" s="267">
        <f>VLOOKUP($A15,[1]!Table,MATCH(N$1,[1]!Curves,0))</f>
        <v>-7.4999999999999997E-2</v>
      </c>
      <c r="P15" s="268">
        <f t="shared" ca="1" si="6"/>
        <v>6447.0289860967459</v>
      </c>
      <c r="Q15" s="263">
        <f>BasisVolumeLargeVPP!AM20</f>
        <v>38285</v>
      </c>
      <c r="R15" s="267">
        <f t="shared" si="7"/>
        <v>-0.03</v>
      </c>
      <c r="S15" s="267">
        <f>VLOOKUP($A15,[1]!Table,MATCH(R$1,[1]!Curves,0))</f>
        <v>-0.02</v>
      </c>
      <c r="T15" s="268">
        <f t="shared" ca="1" si="8"/>
        <v>742.90466972983268</v>
      </c>
      <c r="U15" s="263">
        <f>BasisVolumeLargeVPP!I20</f>
        <v>18057.5</v>
      </c>
      <c r="V15" s="267">
        <f t="shared" si="9"/>
        <v>0.1</v>
      </c>
      <c r="W15" s="267">
        <f>VLOOKUP($A15,[1]!Table,MATCH(V$1,[1]!Curves,0))</f>
        <v>4.4999999999999998E-2</v>
      </c>
      <c r="X15" s="268">
        <f t="shared" ca="1" si="10"/>
        <v>-1927.1909600380177</v>
      </c>
      <c r="Y15" s="263">
        <f>BasisVolumeLargeVPP!U20</f>
        <v>232073.75</v>
      </c>
      <c r="Z15" s="267">
        <f t="shared" si="11"/>
        <v>0.01</v>
      </c>
      <c r="AA15" s="267">
        <f>VLOOKUP($A15,[1]!Table,MATCH(Z$1,[1]!Curves,0))</f>
        <v>1.2500000000000001E-2</v>
      </c>
      <c r="AB15" s="268">
        <f t="shared" ca="1" si="12"/>
        <v>1125.8239035961462</v>
      </c>
      <c r="AC15" s="263">
        <f>BasisVolumeLargeVPP!AK20</f>
        <v>14725</v>
      </c>
      <c r="AD15" s="267">
        <f t="shared" si="13"/>
        <v>-0.18</v>
      </c>
      <c r="AE15" s="267">
        <f>VLOOKUP($A15,[1]!Table,MATCH(AD$1,[1]!Curves,0))</f>
        <v>-0.17249999999999999</v>
      </c>
      <c r="AF15" s="268">
        <f t="shared" ca="1" si="14"/>
        <v>214.29942396052886</v>
      </c>
      <c r="AG15" s="263">
        <f>BasisVolumeLargeVPP!K20</f>
        <v>33170</v>
      </c>
      <c r="AH15" s="267">
        <f t="shared" si="15"/>
        <v>0.15</v>
      </c>
      <c r="AI15" s="267">
        <f>VLOOKUP($A15,[1]!Table,MATCH(AH$1,[1]!Curves,0))</f>
        <v>0.22</v>
      </c>
      <c r="AJ15" s="268">
        <f t="shared" ca="1" si="16"/>
        <v>4505.5513977946939</v>
      </c>
      <c r="AK15" s="263">
        <f>BasisVolumeLargeVPP!M20</f>
        <v>33170</v>
      </c>
      <c r="AL15" s="267">
        <f t="shared" si="17"/>
        <v>0.13</v>
      </c>
      <c r="AM15" s="267">
        <f>VLOOKUP($A15,[1]!Table,MATCH(AL$1,[1]!Curves,0))</f>
        <v>0.22</v>
      </c>
      <c r="AN15" s="268">
        <f t="shared" ca="1" si="18"/>
        <v>5792.8517971646061</v>
      </c>
      <c r="AO15" s="263">
        <f>BasisVolumeLargeVPP!O20</f>
        <v>28985</v>
      </c>
      <c r="AP15" s="267">
        <f t="shared" si="19"/>
        <v>0.15</v>
      </c>
      <c r="AQ15" s="267">
        <f>VLOOKUP($A15,[1]!Table,MATCH(AP$1,[1]!Curves,0))</f>
        <v>0.22</v>
      </c>
      <c r="AR15" s="268">
        <f t="shared" ca="1" si="20"/>
        <v>3937.093978446766</v>
      </c>
      <c r="AS15" s="263">
        <f>BasisVolumeLargeVPP!Y20+BasisVolumeLargeVPP!Q20</f>
        <v>44691.666666666664</v>
      </c>
      <c r="AT15" s="267">
        <f t="shared" si="21"/>
        <v>-0.13</v>
      </c>
      <c r="AU15" s="267">
        <f>VLOOKUP($A15,[1]!Table,MATCH(AT$1,[1]!Curves,0))</f>
        <v>-9.5000000000000001E-2</v>
      </c>
      <c r="AV15" s="268">
        <f t="shared" ca="1" si="22"/>
        <v>3035.2818996046813</v>
      </c>
      <c r="AW15" s="263">
        <f>BasisVolumeLargeVPP!AW20</f>
        <v>120900</v>
      </c>
      <c r="AX15" s="267">
        <f t="shared" si="23"/>
        <v>-8.5000000000000006E-2</v>
      </c>
      <c r="AY15" s="267">
        <f>VLOOKUP($A15,[1]!Table,MATCH(AX$1,[1]!Curves,0))</f>
        <v>-5.5E-2</v>
      </c>
      <c r="AZ15" s="268">
        <f t="shared" ca="1" si="24"/>
        <v>7038.0442395457858</v>
      </c>
      <c r="BA15" s="263">
        <f>BasisVolumeLargeVPP!G20</f>
        <v>8757.5</v>
      </c>
      <c r="BB15" s="267">
        <f t="shared" si="25"/>
        <v>-0.13</v>
      </c>
      <c r="BC15" s="267">
        <f>VLOOKUP($A15,[1]!Table,MATCH(BB$1,[1]!Curves,0))</f>
        <v>-0.02</v>
      </c>
      <c r="BD15" s="268">
        <f t="shared" ca="1" si="26"/>
        <v>1869.2925191785064</v>
      </c>
      <c r="BE15" s="263"/>
      <c r="BF15" s="267">
        <f t="shared" si="27"/>
        <v>-0.1</v>
      </c>
      <c r="BG15" s="267">
        <f>VLOOKUP($A15,[1]!Table,MATCH(BF$1,[1]!Curves,0))</f>
        <v>-4.4999999999999998E-2</v>
      </c>
      <c r="BH15" s="268">
        <f t="shared" ca="1" si="28"/>
        <v>0</v>
      </c>
      <c r="BI15" s="263">
        <f>BasisVolumeLargeVPP!AA20</f>
        <v>4391.666666666667</v>
      </c>
      <c r="BJ15" s="267">
        <f t="shared" si="29"/>
        <v>-0.1</v>
      </c>
      <c r="BK15" s="267">
        <f>VLOOKUP($A15,[1]!Table,MATCH(BJ$1,[1]!Curves,0))</f>
        <v>-7.4999999999999997E-2</v>
      </c>
      <c r="BL15" s="268">
        <f t="shared" ca="1" si="30"/>
        <v>213.04621095491163</v>
      </c>
      <c r="BM15" s="263">
        <f>BasisVolumeLargeVPP!W20</f>
        <v>76725</v>
      </c>
      <c r="BN15" s="267">
        <f t="shared" si="31"/>
        <v>-0.28999999999999998</v>
      </c>
      <c r="BO15" s="267">
        <f>VLOOKUP($A15,[1]!Table,MATCH(BN$1,[1]!Curves,0))</f>
        <v>-0.155</v>
      </c>
      <c r="BP15" s="268">
        <f t="shared" ca="1" si="32"/>
        <v>20099.030184087474</v>
      </c>
      <c r="BQ15" s="263">
        <f>BasisVolumeLargeVPP!AG20</f>
        <v>51925</v>
      </c>
      <c r="BR15" s="267">
        <f t="shared" si="33"/>
        <v>-8.7499999999999994E-2</v>
      </c>
      <c r="BS15" s="267">
        <f>VLOOKUP($A15,[1]!Table,MATCH(BR$1,[1]!Curves,0))</f>
        <v>-6.5000000000000002E-2</v>
      </c>
      <c r="BT15" s="268">
        <f t="shared" ca="1" si="34"/>
        <v>2267.0623271613813</v>
      </c>
      <c r="BU15" s="263">
        <f>BasisVolumeLargeVPP!C20</f>
        <v>79205</v>
      </c>
      <c r="BV15" s="267">
        <v>-0.01</v>
      </c>
      <c r="BW15" s="267">
        <f>VLOOKUP($A15,[1]!Table,MATCH(BV$1,[1]!Curves,0))</f>
        <v>-2.5000000000000001E-3</v>
      </c>
      <c r="BX15" s="268">
        <f t="shared" ca="1" si="35"/>
        <v>1152.7053225666332</v>
      </c>
      <c r="BY15" s="263">
        <f>BasisVolumeLargeVPP!AO20+BasisVolumeLargeVPP!AU20</f>
        <v>24645</v>
      </c>
      <c r="BZ15" s="267">
        <f t="shared" si="36"/>
        <v>-0.09</v>
      </c>
      <c r="CA15" s="267">
        <f>VLOOKUP($A15,[1]!Table,MATCH(BZ$1,[1]!Curves,0))</f>
        <v>-0.08</v>
      </c>
      <c r="CB15" s="268">
        <f t="shared" ca="1" si="37"/>
        <v>478.22608294349533</v>
      </c>
      <c r="CC15" s="263">
        <f>BasisVolumeLargeVPP!AQ20</f>
        <v>9920</v>
      </c>
      <c r="CD15" s="267">
        <f t="shared" si="38"/>
        <v>-0.15</v>
      </c>
      <c r="CE15" s="267">
        <f>VLOOKUP($A15,[1]!Table,MATCH(CD$1,[1]!Curves,0))</f>
        <v>-0.1225</v>
      </c>
      <c r="CF15" s="268">
        <f t="shared" ca="1" si="39"/>
        <v>529.35717357267424</v>
      </c>
      <c r="CG15" s="263">
        <f>BasisVolumeLargeVPP!E20</f>
        <v>67580</v>
      </c>
      <c r="CH15" s="267">
        <f t="shared" si="40"/>
        <v>-0.19</v>
      </c>
      <c r="CI15" s="267">
        <f>VLOOKUP($A15,[1]!Table,MATCH(CH$1,[1]!Curves,0))</f>
        <v>-0.14249999999999999</v>
      </c>
      <c r="CJ15" s="268">
        <f t="shared" ca="1" si="41"/>
        <v>6228.969923119369</v>
      </c>
      <c r="CK15" s="263">
        <f>BasisVolumeLargeVPP!AI20</f>
        <v>75175</v>
      </c>
      <c r="CL15" s="267">
        <f t="shared" si="42"/>
        <v>-0.2</v>
      </c>
      <c r="CM15" s="267">
        <f>VLOOKUP($A15,[1]!Table,MATCH(CL$1,[1]!Curves,0))</f>
        <v>-0.1525</v>
      </c>
      <c r="CN15" s="268">
        <f t="shared" ca="1" si="43"/>
        <v>6929.014708057096</v>
      </c>
      <c r="CO15" s="263"/>
      <c r="CP15" s="267">
        <f t="shared" si="44"/>
        <v>-8.5000000000000006E-2</v>
      </c>
      <c r="CQ15" s="267">
        <f>VLOOKUP($A15,[1]!Table,MATCH(CP$1,[1]!Curves,0))</f>
        <v>-6.7500000000000004E-2</v>
      </c>
      <c r="CR15" s="268">
        <f t="shared" ca="1" si="45"/>
        <v>0</v>
      </c>
      <c r="CS15" s="263">
        <f>BasisVolumeLargeVPP!BA20</f>
        <v>28830</v>
      </c>
      <c r="CT15" s="267">
        <f t="shared" si="46"/>
        <v>-0.13</v>
      </c>
      <c r="CU15" s="267">
        <f>VLOOKUP($A15,[1]!Table,MATCH(CT$1,[1]!Curves,0))</f>
        <v>-0.1125</v>
      </c>
      <c r="CV15" s="268">
        <f t="shared" ca="1" si="47"/>
        <v>979.00999998809948</v>
      </c>
      <c r="CW15" s="263">
        <f>BasisVolumeLargeVPP!AS20</f>
        <v>32705</v>
      </c>
      <c r="CX15" s="267">
        <f t="shared" si="48"/>
        <v>0.01</v>
      </c>
      <c r="CY15" s="267">
        <f>VLOOKUP($A15,[1]!Table,MATCH(CX$1,[1]!Curves,0))</f>
        <v>0.02</v>
      </c>
      <c r="CZ15" s="268">
        <f t="shared" ca="1" si="49"/>
        <v>634.62706604451296</v>
      </c>
      <c r="DA15" s="263">
        <f>BasisVolumeLargeVPP!BE20</f>
        <v>0</v>
      </c>
      <c r="DB15" s="267">
        <f t="shared" si="50"/>
        <v>4.4999999999999998E-2</v>
      </c>
      <c r="DC15" s="267">
        <f>VLOOKUP($A15,[1]!Table,MATCH(DB$1,[1]!Curves,0))</f>
        <v>0.05</v>
      </c>
      <c r="DD15" s="268">
        <f t="shared" ca="1" si="51"/>
        <v>0</v>
      </c>
      <c r="DE15" s="263">
        <f>BasisVolumeLargeVPP!BC20</f>
        <v>1395</v>
      </c>
      <c r="DF15" s="267">
        <f t="shared" si="52"/>
        <v>-9.5000000000000001E-2</v>
      </c>
      <c r="DG15" s="267">
        <f>VLOOKUP($A15,[1]!Table,MATCH(DF$1,[1]!Curves,0))</f>
        <v>-8.7499999999999994E-2</v>
      </c>
      <c r="DH15" s="268">
        <f t="shared" ca="1" si="53"/>
        <v>20.302050690997472</v>
      </c>
      <c r="DI15" s="263">
        <f>BasisVolumeLargeVPP!AE20</f>
        <v>697.5</v>
      </c>
      <c r="DJ15" s="267">
        <f t="shared" si="54"/>
        <v>-0.1</v>
      </c>
      <c r="DK15" s="267">
        <f>VLOOKUP($A15,[1]!Table,MATCH(DJ$1,[1]!Curves,0))</f>
        <v>4.4999999999999998E-2</v>
      </c>
      <c r="DL15" s="268">
        <f t="shared" ca="1" si="55"/>
        <v>196.25315667964207</v>
      </c>
      <c r="DM15" s="263">
        <f>BasisVolumeLargeVPP!AC20</f>
        <v>4391.666666666667</v>
      </c>
      <c r="DN15" s="267">
        <f t="shared" si="56"/>
        <v>-0.1</v>
      </c>
      <c r="DO15" s="267">
        <f>VLOOKUP($A15,[1]!Table,MATCH(DN$1,[1]!Curves,0))</f>
        <v>-7.4999999999999997E-2</v>
      </c>
      <c r="DP15" s="268">
        <f t="shared" ca="1" si="57"/>
        <v>213.04621095491163</v>
      </c>
      <c r="DQ15" s="237"/>
      <c r="DR15" s="237"/>
      <c r="DS15" s="238"/>
      <c r="DT15" s="237"/>
      <c r="DU15" s="237"/>
      <c r="DV15" s="238"/>
      <c r="DW15" s="237"/>
      <c r="DX15" s="237"/>
      <c r="DY15" s="238"/>
      <c r="DZ15" s="237"/>
      <c r="EA15" s="237"/>
      <c r="EB15" s="238"/>
    </row>
    <row r="16" spans="1:132" x14ac:dyDescent="0.2">
      <c r="A16" s="167">
        <v>37225</v>
      </c>
      <c r="B16" s="263">
        <f t="shared" ca="1" si="0"/>
        <v>-4660</v>
      </c>
      <c r="C16" s="264">
        <f>[1]Curves!D26</f>
        <v>5.2093458944635802E-2</v>
      </c>
      <c r="D16" s="265">
        <f t="shared" ca="1" si="1"/>
        <v>1.9273001074479943</v>
      </c>
      <c r="E16" s="263">
        <f>NymexVolume!C12</f>
        <v>1178163.75</v>
      </c>
      <c r="F16" s="266">
        <v>4.79</v>
      </c>
      <c r="G16" s="267">
        <f>VLOOKUP($A16,[1]!Table,MATCH(F$1,[1]!Curves,0))</f>
        <v>5.59</v>
      </c>
      <c r="H16" s="268">
        <f t="shared" ca="1" si="2"/>
        <v>1816540.097573065</v>
      </c>
      <c r="I16" s="263">
        <f>BasisVolumeLargeVPP!S21</f>
        <v>17700</v>
      </c>
      <c r="J16" s="267">
        <f t="shared" si="4"/>
        <v>-0.1</v>
      </c>
      <c r="K16" s="267">
        <f>VLOOKUP($A16,[1]!Table,MATCH(J$1,[1]!Curves,0))</f>
        <v>-0.09</v>
      </c>
      <c r="L16" s="268">
        <f t="shared" ca="1" si="3"/>
        <v>341.13211901829533</v>
      </c>
      <c r="M16" s="263">
        <f>BasisVolumeLargeVPP!AY21</f>
        <v>179550</v>
      </c>
      <c r="N16" s="267">
        <f t="shared" si="5"/>
        <v>-0.09</v>
      </c>
      <c r="O16" s="267">
        <f>VLOOKUP($A16,[1]!Table,MATCH(N$1,[1]!Curves,0))</f>
        <v>-8.2500000000000004E-2</v>
      </c>
      <c r="P16" s="268">
        <f t="shared" ca="1" si="6"/>
        <v>2595.3505071921527</v>
      </c>
      <c r="Q16" s="263">
        <f>BasisVolumeLargeVPP!AM21</f>
        <v>37050</v>
      </c>
      <c r="R16" s="267">
        <f t="shared" si="7"/>
        <v>-0.03</v>
      </c>
      <c r="S16" s="267">
        <f>VLOOKUP($A16,[1]!Table,MATCH(R$1,[1]!Curves,0))</f>
        <v>-2.2499999999999999E-2</v>
      </c>
      <c r="T16" s="268">
        <f t="shared" ca="1" si="8"/>
        <v>535.54851735711145</v>
      </c>
      <c r="U16" s="263">
        <f>BasisVolumeLargeVPP!I21</f>
        <v>17580</v>
      </c>
      <c r="V16" s="267">
        <f t="shared" si="9"/>
        <v>0.1</v>
      </c>
      <c r="W16" s="267">
        <f>VLOOKUP($A16,[1]!Table,MATCH(V$1,[1]!Curves,0))</f>
        <v>0.08</v>
      </c>
      <c r="X16" s="268">
        <f t="shared" ca="1" si="10"/>
        <v>-677.63871777871498</v>
      </c>
      <c r="Y16" s="263">
        <f>BasisVolumeLargeVPP!U21</f>
        <v>227148.75</v>
      </c>
      <c r="Z16" s="267">
        <f t="shared" si="11"/>
        <v>0.01</v>
      </c>
      <c r="AA16" s="267">
        <f>VLOOKUP($A16,[1]!Table,MATCH(Z$1,[1]!Curves,0))</f>
        <v>0</v>
      </c>
      <c r="AB16" s="268">
        <f t="shared" ca="1" si="12"/>
        <v>-4377.838102816776</v>
      </c>
      <c r="AC16" s="263">
        <f>BasisVolumeLargeVPP!AK21</f>
        <v>14250</v>
      </c>
      <c r="AD16" s="267">
        <f t="shared" si="13"/>
        <v>-0.18</v>
      </c>
      <c r="AE16" s="267">
        <f>VLOOKUP($A16,[1]!Table,MATCH(AD$1,[1]!Curves,0))</f>
        <v>-0.155</v>
      </c>
      <c r="AF16" s="268">
        <f t="shared" ca="1" si="14"/>
        <v>686.60066327834784</v>
      </c>
      <c r="AG16" s="263">
        <f>BasisVolumeLargeVPP!K21</f>
        <v>32625</v>
      </c>
      <c r="AH16" s="267">
        <f t="shared" si="15"/>
        <v>0.15</v>
      </c>
      <c r="AI16" s="267">
        <f>VLOOKUP($A16,[1]!Table,MATCH(AH$1,[1]!Curves,0))</f>
        <v>0.34</v>
      </c>
      <c r="AJ16" s="268">
        <f t="shared" ca="1" si="16"/>
        <v>11946.851541043256</v>
      </c>
      <c r="AK16" s="263">
        <f>BasisVolumeLargeVPP!M21</f>
        <v>32625</v>
      </c>
      <c r="AL16" s="267">
        <f t="shared" si="17"/>
        <v>0.13</v>
      </c>
      <c r="AM16" s="267">
        <f>VLOOKUP($A16,[1]!Table,MATCH(AL$1,[1]!Curves,0))</f>
        <v>0.34</v>
      </c>
      <c r="AN16" s="268">
        <f t="shared" ca="1" si="18"/>
        <v>13204.414861153073</v>
      </c>
      <c r="AO16" s="263">
        <f>BasisVolumeLargeVPP!O21</f>
        <v>28350</v>
      </c>
      <c r="AP16" s="267">
        <f t="shared" si="19"/>
        <v>0.15</v>
      </c>
      <c r="AQ16" s="267">
        <f>VLOOKUP($A16,[1]!Table,MATCH(AP$1,[1]!Curves,0))</f>
        <v>0.26</v>
      </c>
      <c r="AR16" s="268">
        <f t="shared" ca="1" si="20"/>
        <v>6010.2853850765714</v>
      </c>
      <c r="AS16" s="263">
        <f>BasisVolumeLargeVPP!Y21+BasisVolumeLargeVPP!Q21</f>
        <v>44000</v>
      </c>
      <c r="AT16" s="267">
        <f t="shared" si="21"/>
        <v>-0.13</v>
      </c>
      <c r="AU16" s="267">
        <f>VLOOKUP($A16,[1]!Table,MATCH(AT$1,[1]!Curves,0))</f>
        <v>-0.11</v>
      </c>
      <c r="AV16" s="268">
        <f t="shared" ca="1" si="22"/>
        <v>1696.0240945542355</v>
      </c>
      <c r="AW16" s="263">
        <f>BasisVolumeLargeVPP!AW21</f>
        <v>105000</v>
      </c>
      <c r="AX16" s="267">
        <f t="shared" si="23"/>
        <v>-8.5000000000000006E-2</v>
      </c>
      <c r="AY16" s="267">
        <f>VLOOKUP($A16,[1]!Table,MATCH(AX$1,[1]!Curves,0))</f>
        <v>-7.0000000000000007E-2</v>
      </c>
      <c r="AZ16" s="268">
        <f t="shared" ca="1" si="24"/>
        <v>3035.4976692305909</v>
      </c>
      <c r="BA16" s="263">
        <f>BasisVolumeLargeVPP!G21</f>
        <v>8430</v>
      </c>
      <c r="BB16" s="267">
        <f t="shared" si="25"/>
        <v>-0.13</v>
      </c>
      <c r="BC16" s="267">
        <f>VLOOKUP($A16,[1]!Table,MATCH(BB$1,[1]!Curves,0))</f>
        <v>-0.02</v>
      </c>
      <c r="BD16" s="268">
        <f t="shared" ca="1" si="26"/>
        <v>1787.1853896365251</v>
      </c>
      <c r="BE16" s="263"/>
      <c r="BF16" s="267">
        <f t="shared" si="27"/>
        <v>-0.1</v>
      </c>
      <c r="BG16" s="267">
        <f>VLOOKUP($A16,[1]!Table,MATCH(BF$1,[1]!Curves,0))</f>
        <v>-0.06</v>
      </c>
      <c r="BH16" s="268">
        <f t="shared" ca="1" si="28"/>
        <v>0</v>
      </c>
      <c r="BI16" s="263">
        <f>BasisVolumeLargeVPP!AA21</f>
        <v>4250</v>
      </c>
      <c r="BJ16" s="267">
        <f t="shared" si="29"/>
        <v>-0.1</v>
      </c>
      <c r="BK16" s="267">
        <f>VLOOKUP($A16,[1]!Table,MATCH(BJ$1,[1]!Curves,0))</f>
        <v>-0.09</v>
      </c>
      <c r="BL16" s="268">
        <f t="shared" ca="1" si="30"/>
        <v>81.91025456653982</v>
      </c>
      <c r="BM16" s="263">
        <f>BasisVolumeLargeVPP!W21</f>
        <v>75525</v>
      </c>
      <c r="BN16" s="267">
        <f t="shared" si="31"/>
        <v>-0.28999999999999998</v>
      </c>
      <c r="BO16" s="267">
        <f>VLOOKUP($A16,[1]!Table,MATCH(BN$1,[1]!Curves,0))</f>
        <v>-0.155</v>
      </c>
      <c r="BP16" s="268">
        <f t="shared" ca="1" si="32"/>
        <v>19650.510983026314</v>
      </c>
      <c r="BQ16" s="263">
        <f>BasisVolumeLargeVPP!AG21</f>
        <v>51000</v>
      </c>
      <c r="BR16" s="267">
        <f t="shared" si="33"/>
        <v>-8.7499999999999994E-2</v>
      </c>
      <c r="BS16" s="267">
        <f>VLOOKUP($A16,[1]!Table,MATCH(BR$1,[1]!Curves,0))</f>
        <v>-7.7499999999999999E-2</v>
      </c>
      <c r="BT16" s="268">
        <f t="shared" ca="1" si="34"/>
        <v>982.92305479847664</v>
      </c>
      <c r="BU16" s="263">
        <f>BasisVolumeLargeVPP!C21</f>
        <v>74100</v>
      </c>
      <c r="BV16" s="267">
        <v>-0.01</v>
      </c>
      <c r="BW16" s="267">
        <f>VLOOKUP($A16,[1]!Table,MATCH(BV$1,[1]!Curves,0))</f>
        <v>-0.01</v>
      </c>
      <c r="BX16" s="268">
        <f t="shared" ca="1" si="35"/>
        <v>0</v>
      </c>
      <c r="BY16" s="263">
        <f>BasisVolumeLargeVPP!AO21+BasisVolumeLargeVPP!AU21</f>
        <v>23700</v>
      </c>
      <c r="BZ16" s="267">
        <f t="shared" si="36"/>
        <v>-0.09</v>
      </c>
      <c r="CA16" s="267">
        <f>VLOOKUP($A16,[1]!Table,MATCH(BZ$1,[1]!Curves,0))</f>
        <v>-7.4999999999999997E-2</v>
      </c>
      <c r="CB16" s="268">
        <f t="shared" ca="1" si="37"/>
        <v>685.15518819776196</v>
      </c>
      <c r="CC16" s="263">
        <f>BasisVolumeLargeVPP!AQ21</f>
        <v>9300</v>
      </c>
      <c r="CD16" s="267">
        <f t="shared" si="38"/>
        <v>-0.15</v>
      </c>
      <c r="CE16" s="267">
        <f>VLOOKUP($A16,[1]!Table,MATCH(CD$1,[1]!Curves,0))</f>
        <v>-0.125</v>
      </c>
      <c r="CF16" s="268">
        <f t="shared" ca="1" si="39"/>
        <v>448.09727498165859</v>
      </c>
      <c r="CG16" s="263">
        <f>BasisVolumeLargeVPP!E21</f>
        <v>66450</v>
      </c>
      <c r="CH16" s="267">
        <f t="shared" si="40"/>
        <v>-0.19</v>
      </c>
      <c r="CI16" s="267">
        <f>VLOOKUP($A16,[1]!Table,MATCH(CH$1,[1]!Curves,0))</f>
        <v>-0.14499999999999999</v>
      </c>
      <c r="CJ16" s="268">
        <f t="shared" ca="1" si="41"/>
        <v>5763.1091462963668</v>
      </c>
      <c r="CK16" s="263">
        <f>BasisVolumeLargeVPP!AI21</f>
        <v>70800</v>
      </c>
      <c r="CL16" s="267">
        <f t="shared" si="42"/>
        <v>-0.2</v>
      </c>
      <c r="CM16" s="267">
        <f>VLOOKUP($A16,[1]!Table,MATCH(CL$1,[1]!Curves,0))</f>
        <v>-0.155</v>
      </c>
      <c r="CN16" s="268">
        <f t="shared" ca="1" si="43"/>
        <v>6140.3781423293112</v>
      </c>
      <c r="CO16" s="263"/>
      <c r="CP16" s="267">
        <f t="shared" si="44"/>
        <v>-8.5000000000000006E-2</v>
      </c>
      <c r="CQ16" s="267">
        <f>VLOOKUP($A16,[1]!Table,MATCH(CP$1,[1]!Curves,0))</f>
        <v>-6.7500000000000004E-2</v>
      </c>
      <c r="CR16" s="268">
        <f t="shared" ca="1" si="45"/>
        <v>0</v>
      </c>
      <c r="CS16" s="263">
        <f>BasisVolumeLargeVPP!BA21</f>
        <v>28950</v>
      </c>
      <c r="CT16" s="267">
        <f t="shared" si="46"/>
        <v>-0.13</v>
      </c>
      <c r="CU16" s="267">
        <f>VLOOKUP($A16,[1]!Table,MATCH(CT$1,[1]!Curves,0))</f>
        <v>-0.1</v>
      </c>
      <c r="CV16" s="268">
        <f t="shared" ca="1" si="47"/>
        <v>1673.8601433185831</v>
      </c>
      <c r="CW16" s="263">
        <f>BasisVolumeLargeVPP!AS21</f>
        <v>23550</v>
      </c>
      <c r="CX16" s="267">
        <f t="shared" si="48"/>
        <v>0.01</v>
      </c>
      <c r="CY16" s="267">
        <f>VLOOKUP($A16,[1]!Table,MATCH(CX$1,[1]!Curves,0))</f>
        <v>0.02</v>
      </c>
      <c r="CZ16" s="268">
        <f t="shared" ca="1" si="49"/>
        <v>453.87917530400267</v>
      </c>
      <c r="DA16" s="263">
        <f>BasisVolumeLargeVPP!BE21</f>
        <v>0</v>
      </c>
      <c r="DB16" s="267">
        <f t="shared" si="50"/>
        <v>4.4999999999999998E-2</v>
      </c>
      <c r="DC16" s="267">
        <f>VLOOKUP($A16,[1]!Table,MATCH(DB$1,[1]!Curves,0))</f>
        <v>0.05</v>
      </c>
      <c r="DD16" s="268">
        <f t="shared" ca="1" si="51"/>
        <v>0</v>
      </c>
      <c r="DE16" s="263">
        <f>BasisVolumeLargeVPP!BC21</f>
        <v>1350</v>
      </c>
      <c r="DF16" s="267">
        <f t="shared" si="52"/>
        <v>-9.5000000000000001E-2</v>
      </c>
      <c r="DG16" s="267">
        <f>VLOOKUP($A16,[1]!Table,MATCH(DF$1,[1]!Curves,0))</f>
        <v>-8.5000000000000006E-2</v>
      </c>
      <c r="DH16" s="268">
        <f t="shared" ca="1" si="53"/>
        <v>26.018551450547911</v>
      </c>
      <c r="DI16" s="263">
        <f>BasisVolumeLargeVPP!AE21</f>
        <v>630</v>
      </c>
      <c r="DJ16" s="267">
        <f t="shared" si="54"/>
        <v>-0.1</v>
      </c>
      <c r="DK16" s="267">
        <f>VLOOKUP($A16,[1]!Table,MATCH(DJ$1,[1]!Curves,0))</f>
        <v>0.08</v>
      </c>
      <c r="DL16" s="268">
        <f t="shared" ca="1" si="55"/>
        <v>218.55583218460254</v>
      </c>
      <c r="DM16" s="263">
        <f>BasisVolumeLargeVPP!AC21</f>
        <v>4250</v>
      </c>
      <c r="DN16" s="267">
        <f t="shared" si="56"/>
        <v>-0.1</v>
      </c>
      <c r="DO16" s="267">
        <f>VLOOKUP($A16,[1]!Table,MATCH(DN$1,[1]!Curves,0))</f>
        <v>-0.09</v>
      </c>
      <c r="DP16" s="268">
        <f t="shared" ca="1" si="57"/>
        <v>81.91025456653982</v>
      </c>
      <c r="DQ16" s="237"/>
      <c r="DR16" s="237"/>
      <c r="DS16" s="238"/>
      <c r="DT16" s="237"/>
      <c r="DU16" s="237"/>
      <c r="DV16" s="238"/>
      <c r="DW16" s="237"/>
      <c r="DX16" s="237"/>
      <c r="DY16" s="238"/>
      <c r="DZ16" s="237"/>
      <c r="EA16" s="237"/>
      <c r="EB16" s="238"/>
    </row>
    <row r="17" spans="1:132" x14ac:dyDescent="0.2">
      <c r="A17" s="167">
        <v>37256</v>
      </c>
      <c r="B17" s="263">
        <f t="shared" ca="1" si="0"/>
        <v>-4629</v>
      </c>
      <c r="C17" s="264">
        <f>[1]Curves!D27</f>
        <v>5.1984262367705814E-2</v>
      </c>
      <c r="D17" s="265">
        <f t="shared" ca="1" si="1"/>
        <v>1.9163197679197581</v>
      </c>
      <c r="E17" s="263">
        <f>NymexVolume!C13</f>
        <v>1103553.5</v>
      </c>
      <c r="F17" s="266">
        <v>4.79</v>
      </c>
      <c r="G17" s="267">
        <f>VLOOKUP($A17,[1]!Table,MATCH(F$1,[1]!Curves,0))</f>
        <v>5.6830000000000007</v>
      </c>
      <c r="H17" s="268">
        <f t="shared" ca="1" si="2"/>
        <v>1888481.9185972854</v>
      </c>
      <c r="I17" s="263">
        <f>BasisVolumeLargeVPP!S22</f>
        <v>17360</v>
      </c>
      <c r="J17" s="267">
        <f t="shared" si="4"/>
        <v>-0.1</v>
      </c>
      <c r="K17" s="267">
        <f>VLOOKUP($A17,[1]!Table,MATCH(J$1,[1]!Curves,0))</f>
        <v>-9.2499999999999999E-2</v>
      </c>
      <c r="L17" s="268">
        <f t="shared" ca="1" si="3"/>
        <v>249.50483378315269</v>
      </c>
      <c r="M17" s="263">
        <f>BasisVolumeLargeVPP!AY22</f>
        <v>136245</v>
      </c>
      <c r="N17" s="267">
        <f t="shared" si="5"/>
        <v>-0.09</v>
      </c>
      <c r="O17" s="267">
        <f>VLOOKUP($A17,[1]!Table,MATCH(N$1,[1]!Curves,0))</f>
        <v>-8.2500000000000004E-2</v>
      </c>
      <c r="P17" s="268">
        <f t="shared" ca="1" si="6"/>
        <v>1958.1674008517041</v>
      </c>
      <c r="Q17" s="263">
        <f>BasisVolumeLargeVPP!AM22</f>
        <v>35805</v>
      </c>
      <c r="R17" s="267">
        <f t="shared" si="7"/>
        <v>-0.03</v>
      </c>
      <c r="S17" s="267">
        <f>VLOOKUP($A17,[1]!Table,MATCH(R$1,[1]!Curves,0))</f>
        <v>-2.2499999999999999E-2</v>
      </c>
      <c r="T17" s="268">
        <f t="shared" ca="1" si="8"/>
        <v>514.603719677752</v>
      </c>
      <c r="U17" s="263">
        <f>BasisVolumeLargeVPP!I22</f>
        <v>17189.5</v>
      </c>
      <c r="V17" s="267">
        <f t="shared" si="9"/>
        <v>0.1</v>
      </c>
      <c r="W17" s="267">
        <f>VLOOKUP($A17,[1]!Table,MATCH(V$1,[1]!Curves,0))</f>
        <v>0.08</v>
      </c>
      <c r="X17" s="268">
        <f t="shared" ca="1" si="10"/>
        <v>-658.81157301313374</v>
      </c>
      <c r="Y17" s="263">
        <f>BasisVolumeLargeVPP!U22</f>
        <v>222580</v>
      </c>
      <c r="Z17" s="267">
        <f t="shared" si="11"/>
        <v>0.01</v>
      </c>
      <c r="AA17" s="267">
        <f>VLOOKUP($A17,[1]!Table,MATCH(Z$1,[1]!Curves,0))</f>
        <v>-2.2499999999999999E-2</v>
      </c>
      <c r="AB17" s="268">
        <f t="shared" ca="1" si="12"/>
        <v>-13862.369753166344</v>
      </c>
      <c r="AC17" s="263">
        <f>BasisVolumeLargeVPP!AK22</f>
        <v>13795</v>
      </c>
      <c r="AD17" s="267">
        <f t="shared" si="13"/>
        <v>-0.18</v>
      </c>
      <c r="AE17" s="267">
        <f>VLOOKUP($A17,[1]!Table,MATCH(AD$1,[1]!Curves,0))</f>
        <v>-0.156</v>
      </c>
      <c r="AF17" s="268">
        <f t="shared" ca="1" si="14"/>
        <v>634.45514876287336</v>
      </c>
      <c r="AG17" s="263">
        <f>BasisVolumeLargeVPP!K22</f>
        <v>32162.5</v>
      </c>
      <c r="AH17" s="267">
        <f t="shared" si="15"/>
        <v>0.15</v>
      </c>
      <c r="AI17" s="267">
        <f>VLOOKUP($A17,[1]!Table,MATCH(AH$1,[1]!Curves,0))</f>
        <v>0.34</v>
      </c>
      <c r="AJ17" s="268">
        <f t="shared" ca="1" si="16"/>
        <v>11710.390561786653</v>
      </c>
      <c r="AK17" s="263">
        <f>BasisVolumeLargeVPP!M22</f>
        <v>32162.5</v>
      </c>
      <c r="AL17" s="267">
        <f t="shared" si="17"/>
        <v>0.13</v>
      </c>
      <c r="AM17" s="267">
        <f>VLOOKUP($A17,[1]!Table,MATCH(AL$1,[1]!Curves,0))</f>
        <v>0.34</v>
      </c>
      <c r="AN17" s="268">
        <f t="shared" ca="1" si="18"/>
        <v>12943.063252501039</v>
      </c>
      <c r="AO17" s="263">
        <f>BasisVolumeLargeVPP!O22</f>
        <v>27900</v>
      </c>
      <c r="AP17" s="267">
        <f t="shared" si="19"/>
        <v>0.15</v>
      </c>
      <c r="AQ17" s="267">
        <f>VLOOKUP($A17,[1]!Table,MATCH(AP$1,[1]!Curves,0))</f>
        <v>0.26</v>
      </c>
      <c r="AR17" s="268">
        <f t="shared" ca="1" si="20"/>
        <v>5881.1853677457384</v>
      </c>
      <c r="AS17" s="263">
        <f>BasisVolumeLargeVPP!Y22+BasisVolumeLargeVPP!Q22</f>
        <v>43296.666666666664</v>
      </c>
      <c r="AT17" s="267">
        <f t="shared" si="21"/>
        <v>-0.13</v>
      </c>
      <c r="AU17" s="267">
        <f>VLOOKUP($A17,[1]!Table,MATCH(AT$1,[1]!Curves,0))</f>
        <v>-0.1125</v>
      </c>
      <c r="AV17" s="268">
        <f t="shared" ca="1" si="22"/>
        <v>1451.9795188214016</v>
      </c>
      <c r="AW17" s="263">
        <f>BasisVolumeLargeVPP!AW22</f>
        <v>103540</v>
      </c>
      <c r="AX17" s="267">
        <f t="shared" si="23"/>
        <v>-8.5000000000000006E-2</v>
      </c>
      <c r="AY17" s="267">
        <f>VLOOKUP($A17,[1]!Table,MATCH(AX$1,[1]!Curves,0))</f>
        <v>-7.0000000000000007E-2</v>
      </c>
      <c r="AZ17" s="268">
        <f t="shared" ca="1" si="24"/>
        <v>2976.2362315561763</v>
      </c>
      <c r="BA17" s="263">
        <f>BasisVolumeLargeVPP!G22</f>
        <v>8354.5</v>
      </c>
      <c r="BB17" s="267">
        <f t="shared" si="25"/>
        <v>-0.13</v>
      </c>
      <c r="BC17" s="267">
        <f>VLOOKUP($A17,[1]!Table,MATCH(BB$1,[1]!Curves,0))</f>
        <v>-0.02</v>
      </c>
      <c r="BD17" s="268">
        <f t="shared" ca="1" si="26"/>
        <v>1761.0882851194181</v>
      </c>
      <c r="BE17" s="263"/>
      <c r="BF17" s="267">
        <f t="shared" si="27"/>
        <v>-0.1</v>
      </c>
      <c r="BG17" s="267">
        <f>VLOOKUP($A17,[1]!Table,MATCH(BF$1,[1]!Curves,0))</f>
        <v>-6.25E-2</v>
      </c>
      <c r="BH17" s="268">
        <f t="shared" ca="1" si="28"/>
        <v>0</v>
      </c>
      <c r="BI17" s="263">
        <f>BasisVolumeLargeVPP!AA22</f>
        <v>4081.6666666666665</v>
      </c>
      <c r="BJ17" s="267">
        <f t="shared" si="29"/>
        <v>-0.1</v>
      </c>
      <c r="BK17" s="267">
        <f>VLOOKUP($A17,[1]!Table,MATCH(BJ$1,[1]!Curves,0))</f>
        <v>-9.2499999999999999E-2</v>
      </c>
      <c r="BL17" s="268">
        <f t="shared" ca="1" si="30"/>
        <v>58.663338895443644</v>
      </c>
      <c r="BM17" s="263">
        <f>BasisVolumeLargeVPP!W22</f>
        <v>74400</v>
      </c>
      <c r="BN17" s="267">
        <f t="shared" si="31"/>
        <v>-0.28999999999999998</v>
      </c>
      <c r="BO17" s="267">
        <f>VLOOKUP($A17,[1]!Table,MATCH(BN$1,[1]!Curves,0))</f>
        <v>-0.18</v>
      </c>
      <c r="BP17" s="268">
        <f t="shared" ca="1" si="32"/>
        <v>15683.160980655299</v>
      </c>
      <c r="BQ17" s="263">
        <f>BasisVolumeLargeVPP!AG22</f>
        <v>50065</v>
      </c>
      <c r="BR17" s="267">
        <f t="shared" si="33"/>
        <v>-8.7499999999999994E-2</v>
      </c>
      <c r="BS17" s="267">
        <f>VLOOKUP($A17,[1]!Table,MATCH(BR$1,[1]!Curves,0))</f>
        <v>-0.08</v>
      </c>
      <c r="BT17" s="268">
        <f t="shared" ca="1" si="34"/>
        <v>719.55411885676938</v>
      </c>
      <c r="BU17" s="263">
        <f>BasisVolumeLargeVPP!C22</f>
        <v>69440</v>
      </c>
      <c r="BV17" s="267">
        <v>-0.01</v>
      </c>
      <c r="BW17" s="267">
        <f>VLOOKUP($A17,[1]!Table,MATCH(BV$1,[1]!Curves,0))</f>
        <v>-0.01</v>
      </c>
      <c r="BX17" s="268">
        <f t="shared" ca="1" si="35"/>
        <v>0</v>
      </c>
      <c r="BY17" s="263">
        <f>BasisVolumeLargeVPP!AO22+BasisVolumeLargeVPP!AU22</f>
        <v>22785</v>
      </c>
      <c r="BZ17" s="267">
        <f t="shared" si="36"/>
        <v>-0.09</v>
      </c>
      <c r="CA17" s="267">
        <f>VLOOKUP($A17,[1]!Table,MATCH(BZ$1,[1]!Curves,0))</f>
        <v>-7.4999999999999997E-2</v>
      </c>
      <c r="CB17" s="268">
        <f t="shared" ca="1" si="37"/>
        <v>654.95018868077534</v>
      </c>
      <c r="CC17" s="263">
        <f>BasisVolumeLargeVPP!AQ22</f>
        <v>8680</v>
      </c>
      <c r="CD17" s="267">
        <f t="shared" si="38"/>
        <v>-0.15</v>
      </c>
      <c r="CE17" s="267">
        <f>VLOOKUP($A17,[1]!Table,MATCH(CD$1,[1]!Curves,0))</f>
        <v>-0.14749999999999999</v>
      </c>
      <c r="CF17" s="268">
        <f t="shared" ca="1" si="39"/>
        <v>41.584138963858791</v>
      </c>
      <c r="CG17" s="263">
        <f>BasisVolumeLargeVPP!E22</f>
        <v>65410</v>
      </c>
      <c r="CH17" s="267">
        <f t="shared" si="40"/>
        <v>-0.19</v>
      </c>
      <c r="CI17" s="267">
        <f>VLOOKUP($A17,[1]!Table,MATCH(CH$1,[1]!Curves,0))</f>
        <v>-0.17</v>
      </c>
      <c r="CJ17" s="268">
        <f t="shared" ca="1" si="41"/>
        <v>2506.9295203926263</v>
      </c>
      <c r="CK17" s="263">
        <f>BasisVolumeLargeVPP!AI22</f>
        <v>66650</v>
      </c>
      <c r="CL17" s="267">
        <f t="shared" si="42"/>
        <v>-0.2</v>
      </c>
      <c r="CM17" s="267">
        <f>VLOOKUP($A17,[1]!Table,MATCH(CL$1,[1]!Curves,0))</f>
        <v>-0.18</v>
      </c>
      <c r="CN17" s="268">
        <f t="shared" ca="1" si="43"/>
        <v>2554.4542506370399</v>
      </c>
      <c r="CO17" s="263"/>
      <c r="CP17" s="267">
        <f t="shared" si="44"/>
        <v>-8.5000000000000006E-2</v>
      </c>
      <c r="CQ17" s="267">
        <f>VLOOKUP($A17,[1]!Table,MATCH(CP$1,[1]!Curves,0))</f>
        <v>-6.7500000000000004E-2</v>
      </c>
      <c r="CR17" s="268">
        <f t="shared" ca="1" si="45"/>
        <v>0</v>
      </c>
      <c r="CS17" s="263">
        <f>BasisVolumeLargeVPP!BA22</f>
        <v>28830</v>
      </c>
      <c r="CT17" s="267">
        <f t="shared" si="46"/>
        <v>-0.13</v>
      </c>
      <c r="CU17" s="267">
        <f>VLOOKUP($A17,[1]!Table,MATCH(CT$1,[1]!Curves,0))</f>
        <v>-0.1</v>
      </c>
      <c r="CV17" s="268">
        <f t="shared" ca="1" si="47"/>
        <v>1657.4249672737988</v>
      </c>
      <c r="CW17" s="263">
        <f>BasisVolumeLargeVPP!AS22</f>
        <v>16740</v>
      </c>
      <c r="CX17" s="267">
        <f t="shared" si="48"/>
        <v>0.01</v>
      </c>
      <c r="CY17" s="267">
        <f>VLOOKUP($A17,[1]!Table,MATCH(CX$1,[1]!Curves,0))</f>
        <v>0.02</v>
      </c>
      <c r="CZ17" s="268">
        <f t="shared" ca="1" si="49"/>
        <v>320.7919291497675</v>
      </c>
      <c r="DA17" s="263">
        <f>BasisVolumeLargeVPP!BE22</f>
        <v>0</v>
      </c>
      <c r="DB17" s="267">
        <f t="shared" si="50"/>
        <v>4.4999999999999998E-2</v>
      </c>
      <c r="DC17" s="267">
        <f>VLOOKUP($A17,[1]!Table,MATCH(DB$1,[1]!Curves,0))</f>
        <v>0.05</v>
      </c>
      <c r="DD17" s="268">
        <f t="shared" ca="1" si="51"/>
        <v>0</v>
      </c>
      <c r="DE17" s="263">
        <f>BasisVolumeLargeVPP!BC22</f>
        <v>1395</v>
      </c>
      <c r="DF17" s="267">
        <f t="shared" si="52"/>
        <v>-9.5000000000000001E-2</v>
      </c>
      <c r="DG17" s="267">
        <f>VLOOKUP($A17,[1]!Table,MATCH(DF$1,[1]!Curves,0))</f>
        <v>-8.5000000000000006E-2</v>
      </c>
      <c r="DH17" s="268">
        <f t="shared" ca="1" si="53"/>
        <v>26.732660762480609</v>
      </c>
      <c r="DI17" s="263">
        <f>BasisVolumeLargeVPP!AE22</f>
        <v>604.5</v>
      </c>
      <c r="DJ17" s="267">
        <f t="shared" si="54"/>
        <v>-0.1</v>
      </c>
      <c r="DK17" s="267">
        <f>VLOOKUP($A17,[1]!Table,MATCH(DJ$1,[1]!Curves,0))</f>
        <v>0.08</v>
      </c>
      <c r="DL17" s="268">
        <f t="shared" ca="1" si="55"/>
        <v>208.51475394734888</v>
      </c>
      <c r="DM17" s="263">
        <f>BasisVolumeLargeVPP!AC22</f>
        <v>4081.6666666666665</v>
      </c>
      <c r="DN17" s="267">
        <f t="shared" si="56"/>
        <v>-0.1</v>
      </c>
      <c r="DO17" s="267">
        <f>VLOOKUP($A17,[1]!Table,MATCH(DN$1,[1]!Curves,0))</f>
        <v>-9.2499999999999999E-2</v>
      </c>
      <c r="DP17" s="268">
        <f t="shared" ca="1" si="57"/>
        <v>58.663338895443644</v>
      </c>
      <c r="DQ17" s="237"/>
      <c r="DR17" s="237"/>
      <c r="DS17" s="238"/>
      <c r="DT17" s="237"/>
      <c r="DU17" s="237"/>
      <c r="DV17" s="238"/>
      <c r="DW17" s="237"/>
      <c r="DX17" s="237"/>
      <c r="DY17" s="238"/>
      <c r="DZ17" s="237"/>
      <c r="EA17" s="237"/>
      <c r="EB17" s="238"/>
    </row>
    <row r="18" spans="1:132" x14ac:dyDescent="0.2">
      <c r="A18" s="167">
        <v>37287</v>
      </c>
      <c r="B18" s="263">
        <f t="shared" ca="1" si="0"/>
        <v>-4598</v>
      </c>
      <c r="C18" s="264">
        <f>[1]Curves!D28</f>
        <v>5.2018898294789111E-2</v>
      </c>
      <c r="D18" s="265">
        <f t="shared" ca="1" si="1"/>
        <v>1.9088019883043934</v>
      </c>
      <c r="E18" s="263">
        <f>NymexVolume!C14</f>
        <v>1019303.25</v>
      </c>
      <c r="F18" s="266">
        <v>4.79</v>
      </c>
      <c r="G18" s="267">
        <f>VLOOKUP($A18,[1]!Table,MATCH(F$1,[1]!Curves,0))</f>
        <v>5.6880000000000006</v>
      </c>
      <c r="H18" s="268">
        <f t="shared" ca="1" si="2"/>
        <v>1747191.9671160481</v>
      </c>
      <c r="I18" s="263">
        <f>BasisVolumeLargeVPP!S23</f>
        <v>17050</v>
      </c>
      <c r="J18" s="267">
        <v>-0.11</v>
      </c>
      <c r="K18" s="267">
        <f>VLOOKUP($A18,[1]!Table,MATCH(J$1,[1]!Curves,0))</f>
        <v>-9.5000000000000001E-2</v>
      </c>
      <c r="L18" s="268">
        <f t="shared" ca="1" si="3"/>
        <v>488.17610850884859</v>
      </c>
      <c r="M18" s="263">
        <f>BasisVolumeLargeVPP!AY23</f>
        <v>101990</v>
      </c>
      <c r="N18" s="267">
        <v>-0.08</v>
      </c>
      <c r="O18" s="267">
        <f>VLOOKUP($A18,[1]!Table,MATCH(N$1,[1]!Curves,0))</f>
        <v>-8.2500000000000004E-2</v>
      </c>
      <c r="P18" s="268">
        <f t="shared" ca="1" si="6"/>
        <v>-486.69678696791311</v>
      </c>
      <c r="Q18" s="263">
        <f>BasisVolumeLargeVPP!AM23</f>
        <v>34565</v>
      </c>
      <c r="R18" s="267">
        <v>-3.2500000000000001E-2</v>
      </c>
      <c r="S18" s="267">
        <f>VLOOKUP($A18,[1]!Table,MATCH(R$1,[1]!Curves,0))</f>
        <v>-2.2499999999999999E-2</v>
      </c>
      <c r="T18" s="268">
        <f t="shared" ca="1" si="8"/>
        <v>659.77740725741376</v>
      </c>
      <c r="U18" s="263">
        <f>BasisVolumeLargeVPP!I23</f>
        <v>16833</v>
      </c>
      <c r="V18" s="267">
        <v>7.0000000000000007E-2</v>
      </c>
      <c r="W18" s="267">
        <f>VLOOKUP($A18,[1]!Table,MATCH(V$1,[1]!Curves,0))</f>
        <v>0.08</v>
      </c>
      <c r="X18" s="268">
        <f t="shared" ca="1" si="10"/>
        <v>321.30863869127842</v>
      </c>
      <c r="Y18" s="263">
        <f>BasisVolumeLargeVPP!U23</f>
        <v>217984.25</v>
      </c>
      <c r="Z18" s="267">
        <v>-5.0000000000000001E-3</v>
      </c>
      <c r="AA18" s="267">
        <f>VLOOKUP($A18,[1]!Table,MATCH(Z$1,[1]!Curves,0))</f>
        <v>-2.75E-2</v>
      </c>
      <c r="AB18" s="268">
        <f t="shared" ca="1" si="12"/>
        <v>-9361.9973209284453</v>
      </c>
      <c r="AC18" s="263">
        <f>BasisVolumeLargeVPP!AK23</f>
        <v>13330</v>
      </c>
      <c r="AD18" s="267">
        <v>-0.18</v>
      </c>
      <c r="AE18" s="267">
        <f>VLOOKUP($A18,[1]!Table,MATCH(AD$1,[1]!Curves,0))</f>
        <v>-0.17499999999999999</v>
      </c>
      <c r="AF18" s="268">
        <f t="shared" ca="1" si="14"/>
        <v>127.22165252048794</v>
      </c>
      <c r="AG18" s="263">
        <f>BasisVolumeLargeVPP!K23</f>
        <v>31697.5</v>
      </c>
      <c r="AH18" s="267">
        <v>0.15</v>
      </c>
      <c r="AI18" s="267">
        <f>VLOOKUP($A18,[1]!Table,MATCH(AH$1,[1]!Curves,0))</f>
        <v>0.34</v>
      </c>
      <c r="AJ18" s="268">
        <f t="shared" ca="1" si="16"/>
        <v>11495.807694612919</v>
      </c>
      <c r="AK18" s="263">
        <f>BasisVolumeLargeVPP!M23</f>
        <v>31697.5</v>
      </c>
      <c r="AL18" s="267">
        <v>0.13</v>
      </c>
      <c r="AM18" s="267">
        <f>VLOOKUP($A18,[1]!Table,MATCH(AL$1,[1]!Curves,0))</f>
        <v>0.34</v>
      </c>
      <c r="AN18" s="268">
        <f t="shared" ca="1" si="18"/>
        <v>12705.892715098487</v>
      </c>
      <c r="AO18" s="263">
        <f>BasisVolumeLargeVPP!O23</f>
        <v>27435</v>
      </c>
      <c r="AP18" s="267">
        <v>0.15</v>
      </c>
      <c r="AQ18" s="267">
        <f>VLOOKUP($A18,[1]!Table,MATCH(AP$1,[1]!Curves,0))</f>
        <v>0.26</v>
      </c>
      <c r="AR18" s="268">
        <f t="shared" ca="1" si="20"/>
        <v>5760.478080404414</v>
      </c>
      <c r="AS18" s="263">
        <f>BasisVolumeLargeVPP!Y23+BasisVolumeLargeVPP!Q23</f>
        <v>42728.333333333336</v>
      </c>
      <c r="AT18" s="267">
        <v>-0.13</v>
      </c>
      <c r="AU18" s="267">
        <f>VLOOKUP($A18,[1]!Table,MATCH(AT$1,[1]!Curves,0))</f>
        <v>-0.115</v>
      </c>
      <c r="AV18" s="268">
        <f t="shared" ca="1" si="22"/>
        <v>1223.3989143539934</v>
      </c>
      <c r="AW18" s="263">
        <f>BasisVolumeLargeVPP!AW23</f>
        <v>80755</v>
      </c>
      <c r="AX18" s="267">
        <v>-0.08</v>
      </c>
      <c r="AY18" s="267">
        <f>VLOOKUP($A18,[1]!Table,MATCH(AX$1,[1]!Curves,0))</f>
        <v>-7.0000000000000007E-2</v>
      </c>
      <c r="AZ18" s="268">
        <f t="shared" ca="1" si="24"/>
        <v>1541.4530456552122</v>
      </c>
      <c r="BA18" s="263">
        <f>BasisVolumeLargeVPP!G23</f>
        <v>8153</v>
      </c>
      <c r="BB18" s="267">
        <v>-0.13</v>
      </c>
      <c r="BC18" s="267">
        <f>VLOOKUP($A18,[1]!Table,MATCH(BB$1,[1]!Curves,0))</f>
        <v>-0.02</v>
      </c>
      <c r="BD18" s="268">
        <f t="shared" ca="1" si="26"/>
        <v>1711.8708871710292</v>
      </c>
      <c r="BE18" s="263"/>
      <c r="BF18" s="267">
        <v>-0.11</v>
      </c>
      <c r="BG18" s="267">
        <f>VLOOKUP($A18,[1]!Table,MATCH(BF$1,[1]!Curves,0))</f>
        <v>-6.5000000000000002E-2</v>
      </c>
      <c r="BH18" s="268">
        <f t="shared" ca="1" si="28"/>
        <v>0</v>
      </c>
      <c r="BI18" s="263">
        <f>BasisVolumeLargeVPP!AA23</f>
        <v>3978.3333333333335</v>
      </c>
      <c r="BJ18" s="267">
        <v>-0.11</v>
      </c>
      <c r="BK18" s="267">
        <f>VLOOKUP($A18,[1]!Table,MATCH(BJ$1,[1]!Curves,0))</f>
        <v>-9.5000000000000001E-2</v>
      </c>
      <c r="BL18" s="268">
        <f t="shared" ca="1" si="30"/>
        <v>113.90775865206467</v>
      </c>
      <c r="BM18" s="263">
        <f>BasisVolumeLargeVPP!W23</f>
        <v>73315</v>
      </c>
      <c r="BN18" s="267">
        <v>-0.28999999999999998</v>
      </c>
      <c r="BO18" s="267">
        <f>VLOOKUP($A18,[1]!Table,MATCH(BN$1,[1]!Curves,0))</f>
        <v>-0.185</v>
      </c>
      <c r="BP18" s="268">
        <f t="shared" ca="1" si="32"/>
        <v>14694.100866116341</v>
      </c>
      <c r="BQ18" s="263">
        <f>BasisVolumeLargeVPP!AG23</f>
        <v>49290</v>
      </c>
      <c r="BR18" s="267">
        <v>-0.09</v>
      </c>
      <c r="BS18" s="267">
        <f>VLOOKUP($A18,[1]!Table,MATCH(BR$1,[1]!Curves,0))</f>
        <v>-8.2500000000000004E-2</v>
      </c>
      <c r="BT18" s="268">
        <f t="shared" ca="1" si="34"/>
        <v>705.63637502642598</v>
      </c>
      <c r="BU18" s="263">
        <f>BasisVolumeLargeVPP!C23</f>
        <v>64945</v>
      </c>
      <c r="BV18" s="267">
        <v>-1.4999999999999999E-2</v>
      </c>
      <c r="BW18" s="267">
        <f>VLOOKUP($A18,[1]!Table,MATCH(BV$1,[1]!Curves,0))</f>
        <v>-0.01</v>
      </c>
      <c r="BX18" s="268">
        <f t="shared" ca="1" si="35"/>
        <v>619.83572565214411</v>
      </c>
      <c r="BY18" s="263">
        <f>BasisVolumeLargeVPP!AO23+BasisVolumeLargeVPP!AU23</f>
        <v>21855</v>
      </c>
      <c r="BZ18" s="267">
        <v>-0.09</v>
      </c>
      <c r="CA18" s="267">
        <f>VLOOKUP($A18,[1]!Table,MATCH(BZ$1,[1]!Curves,0))</f>
        <v>-7.4999999999999997E-2</v>
      </c>
      <c r="CB18" s="268">
        <f t="shared" ca="1" si="37"/>
        <v>625.7530118158877</v>
      </c>
      <c r="CC18" s="263">
        <f>BasisVolumeLargeVPP!AQ23</f>
        <v>8060</v>
      </c>
      <c r="CD18" s="267">
        <v>-0.15</v>
      </c>
      <c r="CE18" s="267">
        <f>VLOOKUP($A18,[1]!Table,MATCH(CD$1,[1]!Curves,0))</f>
        <v>-0.155</v>
      </c>
      <c r="CF18" s="268">
        <f t="shared" ca="1" si="39"/>
        <v>-76.924720128667119</v>
      </c>
      <c r="CG18" s="263">
        <f>BasisVolumeLargeVPP!E23</f>
        <v>64325</v>
      </c>
      <c r="CH18" s="267">
        <v>-0.19</v>
      </c>
      <c r="CI18" s="267">
        <f>VLOOKUP($A18,[1]!Table,MATCH(CH$1,[1]!Curves,0))</f>
        <v>-0.14800000000000002</v>
      </c>
      <c r="CJ18" s="268">
        <f t="shared" ca="1" si="41"/>
        <v>5156.9148917025623</v>
      </c>
      <c r="CK18" s="263">
        <f>BasisVolumeLargeVPP!AI23</f>
        <v>62465</v>
      </c>
      <c r="CL18" s="267">
        <v>-0.2</v>
      </c>
      <c r="CM18" s="267">
        <f>VLOOKUP($A18,[1]!Table,MATCH(CL$1,[1]!Curves,0))</f>
        <v>-0.185</v>
      </c>
      <c r="CN18" s="268">
        <f t="shared" ca="1" si="43"/>
        <v>1788.4997429915106</v>
      </c>
      <c r="CO18" s="263"/>
      <c r="CP18" s="267">
        <v>-0.08</v>
      </c>
      <c r="CQ18" s="267">
        <f>VLOOKUP($A18,[1]!Table,MATCH(CP$1,[1]!Curves,0))</f>
        <v>-6.7500000000000004E-2</v>
      </c>
      <c r="CR18" s="268">
        <f t="shared" ca="1" si="45"/>
        <v>0</v>
      </c>
      <c r="CS18" s="263">
        <f>BasisVolumeLargeVPP!BA23</f>
        <v>28830</v>
      </c>
      <c r="CT18" s="267">
        <v>-0.13</v>
      </c>
      <c r="CU18" s="267">
        <f>VLOOKUP($A18,[1]!Table,MATCH(CT$1,[1]!Curves,0))</f>
        <v>-0.1</v>
      </c>
      <c r="CV18" s="268">
        <f t="shared" ca="1" si="47"/>
        <v>1650.9228396844699</v>
      </c>
      <c r="CW18" s="263">
        <f>BasisVolumeLargeVPP!AS23</f>
        <v>12245</v>
      </c>
      <c r="CX18" s="267">
        <v>0.01</v>
      </c>
      <c r="CY18" s="267">
        <f>VLOOKUP($A18,[1]!Table,MATCH(CX$1,[1]!Curves,0))</f>
        <v>0.02</v>
      </c>
      <c r="CZ18" s="268">
        <f t="shared" ca="1" si="49"/>
        <v>233.73280346787297</v>
      </c>
      <c r="DA18" s="263">
        <f>BasisVolumeLargeVPP!BE23</f>
        <v>0</v>
      </c>
      <c r="DB18" s="267">
        <v>3.7499999999999999E-2</v>
      </c>
      <c r="DC18" s="267">
        <f>VLOOKUP($A18,[1]!Table,MATCH(DB$1,[1]!Curves,0))</f>
        <v>0.05</v>
      </c>
      <c r="DD18" s="268">
        <f t="shared" ca="1" si="51"/>
        <v>0</v>
      </c>
      <c r="DE18" s="263">
        <f>BasisVolumeLargeVPP!BC23</f>
        <v>1240</v>
      </c>
      <c r="DF18" s="267">
        <v>-0.09</v>
      </c>
      <c r="DG18" s="267">
        <f>VLOOKUP($A18,[1]!Table,MATCH(DF$1,[1]!Curves,0))</f>
        <v>-8.5000000000000006E-2</v>
      </c>
      <c r="DH18" s="268">
        <f t="shared" ca="1" si="53"/>
        <v>11.834572327487217</v>
      </c>
      <c r="DI18" s="263">
        <f>BasisVolumeLargeVPP!AE23</f>
        <v>558</v>
      </c>
      <c r="DJ18" s="267">
        <v>-0.11</v>
      </c>
      <c r="DK18" s="267">
        <f>VLOOKUP($A18,[1]!Table,MATCH(DJ$1,[1]!Curves,0))</f>
        <v>0.08</v>
      </c>
      <c r="DL18" s="268">
        <f t="shared" ca="1" si="55"/>
        <v>202.37118680003178</v>
      </c>
      <c r="DM18" s="263">
        <f>BasisVolumeLargeVPP!AC23</f>
        <v>3978.3333333333335</v>
      </c>
      <c r="DN18" s="267">
        <v>-0.11</v>
      </c>
      <c r="DO18" s="267">
        <f>VLOOKUP($A18,[1]!Table,MATCH(DN$1,[1]!Curves,0))</f>
        <v>-9.5000000000000001E-2</v>
      </c>
      <c r="DP18" s="268">
        <f t="shared" ca="1" si="57"/>
        <v>113.90775865206467</v>
      </c>
      <c r="DQ18" s="237"/>
      <c r="DR18" s="237"/>
      <c r="DS18" s="238"/>
      <c r="DT18" s="237"/>
      <c r="DU18" s="237"/>
      <c r="DV18" s="238"/>
      <c r="DW18" s="237"/>
      <c r="DX18" s="237"/>
      <c r="DY18" s="238"/>
      <c r="DZ18" s="237"/>
      <c r="EA18" s="237"/>
      <c r="EB18" s="238"/>
    </row>
    <row r="19" spans="1:132" x14ac:dyDescent="0.2">
      <c r="A19" s="167">
        <v>37315</v>
      </c>
      <c r="B19" s="263">
        <f t="shared" ca="1" si="0"/>
        <v>-4570</v>
      </c>
      <c r="C19" s="264">
        <f>[1]Curves!D29</f>
        <v>5.2050182358305302E-2</v>
      </c>
      <c r="D19" s="265">
        <f t="shared" ca="1" si="1"/>
        <v>1.9020277085445014</v>
      </c>
      <c r="E19" s="263">
        <f>NymexVolume!C15</f>
        <v>943071.5</v>
      </c>
      <c r="F19" s="266">
        <v>4.79</v>
      </c>
      <c r="G19" s="267">
        <f>VLOOKUP($A19,[1]!Table,MATCH(F$1,[1]!Curves,0))</f>
        <v>5.4349999999999996</v>
      </c>
      <c r="H19" s="268">
        <f t="shared" ca="1" si="2"/>
        <v>1156967.5400694129</v>
      </c>
      <c r="I19" s="263">
        <f>BasisVolumeLargeVPP!S24</f>
        <v>16660</v>
      </c>
      <c r="J19" s="267">
        <f t="shared" ref="J19:J29" si="58">J18</f>
        <v>-0.11</v>
      </c>
      <c r="K19" s="267">
        <f>VLOOKUP($A19,[1]!Table,MATCH(J$1,[1]!Curves,0))</f>
        <v>-8.7499999999999994E-2</v>
      </c>
      <c r="L19" s="268">
        <f t="shared" ca="1" si="3"/>
        <v>712.97508654790647</v>
      </c>
      <c r="M19" s="263">
        <f>BasisVolumeLargeVPP!AY24</f>
        <v>86660</v>
      </c>
      <c r="N19" s="267">
        <f t="shared" ref="N19:N29" si="59">N18</f>
        <v>-0.08</v>
      </c>
      <c r="O19" s="267">
        <f>VLOOKUP($A19,[1]!Table,MATCH(N$1,[1]!Curves,0))</f>
        <v>-8.2500000000000004E-2</v>
      </c>
      <c r="P19" s="268">
        <f t="shared" ca="1" si="6"/>
        <v>-412.07430305616663</v>
      </c>
      <c r="Q19" s="263">
        <f>BasisVolumeLargeVPP!AM24</f>
        <v>33320</v>
      </c>
      <c r="R19" s="267">
        <f t="shared" ref="R19:R29" si="60">R18</f>
        <v>-3.2500000000000001E-2</v>
      </c>
      <c r="S19" s="267">
        <f>VLOOKUP($A19,[1]!Table,MATCH(R$1,[1]!Curves,0))</f>
        <v>-2.2499999999999999E-2</v>
      </c>
      <c r="T19" s="268">
        <f t="shared" ca="1" si="8"/>
        <v>633.75563248702792</v>
      </c>
      <c r="U19" s="263">
        <f>BasisVolumeLargeVPP!I24</f>
        <v>15820</v>
      </c>
      <c r="V19" s="267">
        <f t="shared" ref="V19:V29" si="61">V18</f>
        <v>7.0000000000000007E-2</v>
      </c>
      <c r="W19" s="267">
        <f>VLOOKUP($A19,[1]!Table,MATCH(V$1,[1]!Curves,0))</f>
        <v>0.08</v>
      </c>
      <c r="X19" s="268">
        <f t="shared" ca="1" si="10"/>
        <v>300.90078349174001</v>
      </c>
      <c r="Y19" s="263">
        <f>BasisVolumeLargeVPP!U24</f>
        <v>213461.5</v>
      </c>
      <c r="Z19" s="267">
        <f t="shared" ref="Z19:Z29" si="62">Z18</f>
        <v>-5.0000000000000001E-3</v>
      </c>
      <c r="AA19" s="267">
        <f>VLOOKUP($A19,[1]!Table,MATCH(Z$1,[1]!Curves,0))</f>
        <v>-1.2500000000000001E-2</v>
      </c>
      <c r="AB19" s="268">
        <f t="shared" ca="1" si="12"/>
        <v>-3045.0726578060408</v>
      </c>
      <c r="AC19" s="263">
        <f>BasisVolumeLargeVPP!AK24</f>
        <v>12880</v>
      </c>
      <c r="AD19" s="267">
        <f t="shared" ref="AD19:AD29" si="63">AD18</f>
        <v>-0.18</v>
      </c>
      <c r="AE19" s="267">
        <f>VLOOKUP($A19,[1]!Table,MATCH(AD$1,[1]!Curves,0))</f>
        <v>-0.19500000000000001</v>
      </c>
      <c r="AF19" s="268">
        <f t="shared" ca="1" si="14"/>
        <v>-367.47175329079801</v>
      </c>
      <c r="AG19" s="263">
        <f>BasisVolumeLargeVPP!K24</f>
        <v>31220</v>
      </c>
      <c r="AH19" s="267">
        <f t="shared" ref="AH19:AH29" si="64">AH18</f>
        <v>0.15</v>
      </c>
      <c r="AI19" s="267">
        <f>VLOOKUP($A19,[1]!Table,MATCH(AH$1,[1]!Curves,0))</f>
        <v>0.34</v>
      </c>
      <c r="AJ19" s="268">
        <f t="shared" ca="1" si="16"/>
        <v>11282.447961544276</v>
      </c>
      <c r="AK19" s="263">
        <f>BasisVolumeLargeVPP!M24</f>
        <v>31220</v>
      </c>
      <c r="AL19" s="267">
        <f t="shared" ref="AL19:AL29" si="65">AL18</f>
        <v>0.13</v>
      </c>
      <c r="AM19" s="267">
        <f>VLOOKUP($A19,[1]!Table,MATCH(AL$1,[1]!Curves,0))</f>
        <v>0.34</v>
      </c>
      <c r="AN19" s="268">
        <f t="shared" ca="1" si="18"/>
        <v>12470.074062759462</v>
      </c>
      <c r="AO19" s="263">
        <f>BasisVolumeLargeVPP!O24</f>
        <v>27020</v>
      </c>
      <c r="AP19" s="267">
        <f t="shared" ref="AP19:AP29" si="66">AP18</f>
        <v>0.15</v>
      </c>
      <c r="AQ19" s="267">
        <f>VLOOKUP($A19,[1]!Table,MATCH(AP$1,[1]!Curves,0))</f>
        <v>0.26</v>
      </c>
      <c r="AR19" s="268">
        <f t="shared" ca="1" si="20"/>
        <v>5653.2067553359675</v>
      </c>
      <c r="AS19" s="263">
        <f>BasisVolumeLargeVPP!Y24+BasisVolumeLargeVPP!Q24</f>
        <v>42186.666666666664</v>
      </c>
      <c r="AT19" s="267">
        <f t="shared" ref="AT19:AT29" si="67">AT18</f>
        <v>-0.13</v>
      </c>
      <c r="AU19" s="267">
        <f>VLOOKUP($A19,[1]!Table,MATCH(AT$1,[1]!Curves,0))</f>
        <v>-0.1075</v>
      </c>
      <c r="AV19" s="268">
        <f t="shared" ca="1" si="22"/>
        <v>1805.4047009504411</v>
      </c>
      <c r="AW19" s="263">
        <f>BasisVolumeLargeVPP!AW24</f>
        <v>54740</v>
      </c>
      <c r="AX19" s="267">
        <f t="shared" ref="AX19:AX29" si="68">AX18</f>
        <v>-0.08</v>
      </c>
      <c r="AY19" s="267">
        <f>VLOOKUP($A19,[1]!Table,MATCH(AX$1,[1]!Curves,0))</f>
        <v>-7.0000000000000007E-2</v>
      </c>
      <c r="AZ19" s="268">
        <f t="shared" ca="1" si="24"/>
        <v>1041.1699676572596</v>
      </c>
      <c r="BA19" s="263">
        <f>BasisVolumeLargeVPP!G24</f>
        <v>7560</v>
      </c>
      <c r="BB19" s="267">
        <f t="shared" ref="BB19:BB29" si="69">BB18</f>
        <v>-0.13</v>
      </c>
      <c r="BC19" s="267">
        <f>VLOOKUP($A19,[1]!Table,MATCH(BB$1,[1]!Curves,0))</f>
        <v>-0.02</v>
      </c>
      <c r="BD19" s="268">
        <f t="shared" ca="1" si="26"/>
        <v>1581.7262424256073</v>
      </c>
      <c r="BE19" s="263"/>
      <c r="BF19" s="267">
        <f t="shared" ref="BF19:BF29" si="70">BF18</f>
        <v>-0.11</v>
      </c>
      <c r="BG19" s="267">
        <f>VLOOKUP($A19,[1]!Table,MATCH(BF$1,[1]!Curves,0))</f>
        <v>-5.7500000000000002E-2</v>
      </c>
      <c r="BH19" s="268">
        <f t="shared" ca="1" si="28"/>
        <v>0</v>
      </c>
      <c r="BI19" s="263">
        <f>BasisVolumeLargeVPP!AA24</f>
        <v>3826.6666666666665</v>
      </c>
      <c r="BJ19" s="267">
        <f t="shared" ref="BJ19:BJ29" si="71">BJ18</f>
        <v>-0.11</v>
      </c>
      <c r="BK19" s="267">
        <f>VLOOKUP($A19,[1]!Table,MATCH(BJ$1,[1]!Curves,0))</f>
        <v>-8.7499999999999994E-2</v>
      </c>
      <c r="BL19" s="268">
        <f t="shared" ca="1" si="30"/>
        <v>163.76458570568161</v>
      </c>
      <c r="BM19" s="263">
        <f>BasisVolumeLargeVPP!W24</f>
        <v>72170</v>
      </c>
      <c r="BN19" s="267">
        <f t="shared" ref="BN19:BN29" si="72">BN18</f>
        <v>-0.28999999999999998</v>
      </c>
      <c r="BO19" s="267">
        <f>VLOOKUP($A19,[1]!Table,MATCH(BN$1,[1]!Curves,0))</f>
        <v>-0.17</v>
      </c>
      <c r="BP19" s="268">
        <f t="shared" ca="1" si="32"/>
        <v>16472.320767078796</v>
      </c>
      <c r="BQ19" s="263">
        <f>BasisVolumeLargeVPP!AG24</f>
        <v>48440</v>
      </c>
      <c r="BR19" s="267">
        <f t="shared" ref="BR19:BR29" si="73">BR18</f>
        <v>-0.09</v>
      </c>
      <c r="BS19" s="267">
        <f>VLOOKUP($A19,[1]!Table,MATCH(BR$1,[1]!Curves,0))</f>
        <v>-7.4999999999999997E-2</v>
      </c>
      <c r="BT19" s="268">
        <f t="shared" ca="1" si="34"/>
        <v>1382.0133330284348</v>
      </c>
      <c r="BU19" s="263">
        <f>BasisVolumeLargeVPP!C24</f>
        <v>60620</v>
      </c>
      <c r="BV19" s="267">
        <v>-1.4999999999999999E-2</v>
      </c>
      <c r="BW19" s="267">
        <f>VLOOKUP($A19,[1]!Table,MATCH(BV$1,[1]!Curves,0))</f>
        <v>-0.01</v>
      </c>
      <c r="BX19" s="268">
        <f t="shared" ca="1" si="35"/>
        <v>576.50459845983835</v>
      </c>
      <c r="BY19" s="263">
        <f>BasisVolumeLargeVPP!AO24+BasisVolumeLargeVPP!AU24</f>
        <v>11620</v>
      </c>
      <c r="BZ19" s="267">
        <f t="shared" ref="BZ19:BZ29" si="74">BZ18</f>
        <v>-0.09</v>
      </c>
      <c r="CA19" s="267">
        <f>VLOOKUP($A19,[1]!Table,MATCH(BZ$1,[1]!Curves,0))</f>
        <v>-7.4999999999999997E-2</v>
      </c>
      <c r="CB19" s="268">
        <f t="shared" ca="1" si="37"/>
        <v>331.52342959930655</v>
      </c>
      <c r="CC19" s="263">
        <f>BasisVolumeLargeVPP!AQ24</f>
        <v>7560</v>
      </c>
      <c r="CD19" s="267">
        <f t="shared" ref="CD19:CD29" si="75">CD18</f>
        <v>-0.15</v>
      </c>
      <c r="CE19" s="267">
        <f>VLOOKUP($A19,[1]!Table,MATCH(CD$1,[1]!Curves,0))</f>
        <v>-0.13750000000000001</v>
      </c>
      <c r="CF19" s="268">
        <f t="shared" ca="1" si="39"/>
        <v>179.74161845745513</v>
      </c>
      <c r="CG19" s="263">
        <f>BasisVolumeLargeVPP!E24</f>
        <v>63280</v>
      </c>
      <c r="CH19" s="267">
        <f t="shared" ref="CH19:CH29" si="76">CH18</f>
        <v>-0.19</v>
      </c>
      <c r="CI19" s="267">
        <f>VLOOKUP($A19,[1]!Table,MATCH(CH$1,[1]!Curves,0))</f>
        <v>-0.27100000000000002</v>
      </c>
      <c r="CJ19" s="268">
        <f t="shared" ca="1" si="41"/>
        <v>-9749.1853851323831</v>
      </c>
      <c r="CK19" s="263">
        <f>BasisVolumeLargeVPP!AI24</f>
        <v>58240</v>
      </c>
      <c r="CL19" s="267">
        <f t="shared" ref="CL19:CL29" si="77">CL18</f>
        <v>-0.2</v>
      </c>
      <c r="CM19" s="267">
        <f>VLOOKUP($A19,[1]!Table,MATCH(CL$1,[1]!Curves,0))</f>
        <v>-0.17</v>
      </c>
      <c r="CN19" s="268">
        <f t="shared" ca="1" si="43"/>
        <v>3323.2228123689529</v>
      </c>
      <c r="CO19" s="263"/>
      <c r="CP19" s="267">
        <f t="shared" ref="CP19:CP29" si="78">CP18</f>
        <v>-0.08</v>
      </c>
      <c r="CQ19" s="267">
        <f>VLOOKUP($A19,[1]!Table,MATCH(CP$1,[1]!Curves,0))</f>
        <v>-6.7500000000000004E-2</v>
      </c>
      <c r="CR19" s="268">
        <f t="shared" ca="1" si="45"/>
        <v>0</v>
      </c>
      <c r="CS19" s="263">
        <f>BasisVolumeLargeVPP!BA24</f>
        <v>28840</v>
      </c>
      <c r="CT19" s="267">
        <f t="shared" ref="CT19:CT29" si="79">CT18</f>
        <v>-0.13</v>
      </c>
      <c r="CU19" s="267">
        <f>VLOOKUP($A19,[1]!Table,MATCH(CT$1,[1]!Curves,0))</f>
        <v>-0.1</v>
      </c>
      <c r="CV19" s="268">
        <f t="shared" ca="1" si="47"/>
        <v>1645.6343734327024</v>
      </c>
      <c r="CW19" s="263">
        <f>BasisVolumeLargeVPP!AS24</f>
        <v>10640</v>
      </c>
      <c r="CX19" s="267">
        <f t="shared" ref="CX19:CX29" si="80">CX18</f>
        <v>0.01</v>
      </c>
      <c r="CY19" s="267">
        <f>VLOOKUP($A19,[1]!Table,MATCH(CX$1,[1]!Curves,0))</f>
        <v>0.02</v>
      </c>
      <c r="CZ19" s="268">
        <f t="shared" ca="1" si="49"/>
        <v>202.37574818913495</v>
      </c>
      <c r="DA19" s="263">
        <f>BasisVolumeLargeVPP!BE24</f>
        <v>0</v>
      </c>
      <c r="DB19" s="267">
        <f t="shared" ref="DB19:DB29" si="81">DB18</f>
        <v>3.7499999999999999E-2</v>
      </c>
      <c r="DC19" s="267">
        <f>VLOOKUP($A19,[1]!Table,MATCH(DB$1,[1]!Curves,0))</f>
        <v>0.05</v>
      </c>
      <c r="DD19" s="268">
        <f t="shared" ca="1" si="51"/>
        <v>0</v>
      </c>
      <c r="DE19" s="263">
        <f>BasisVolumeLargeVPP!BC24</f>
        <v>1260</v>
      </c>
      <c r="DF19" s="267">
        <f t="shared" ref="DF19:DF29" si="82">DF18</f>
        <v>-0.09</v>
      </c>
      <c r="DG19" s="267">
        <f>VLOOKUP($A19,[1]!Table,MATCH(DF$1,[1]!Curves,0))</f>
        <v>-8.5000000000000006E-2</v>
      </c>
      <c r="DH19" s="268">
        <f t="shared" ca="1" si="53"/>
        <v>11.982774563830336</v>
      </c>
      <c r="DI19" s="263">
        <f>BasisVolumeLargeVPP!AE24</f>
        <v>0</v>
      </c>
      <c r="DJ19" s="267">
        <f t="shared" ref="DJ19:DJ29" si="83">DJ18</f>
        <v>-0.11</v>
      </c>
      <c r="DK19" s="267">
        <f>VLOOKUP($A19,[1]!Table,MATCH(DJ$1,[1]!Curves,0))</f>
        <v>0.08</v>
      </c>
      <c r="DL19" s="268">
        <f t="shared" ca="1" si="55"/>
        <v>0</v>
      </c>
      <c r="DM19" s="263">
        <f>BasisVolumeLargeVPP!AC24</f>
        <v>3826.6666666666665</v>
      </c>
      <c r="DN19" s="267">
        <f t="shared" ref="DN19:DN29" si="84">DN18</f>
        <v>-0.11</v>
      </c>
      <c r="DO19" s="267">
        <f>VLOOKUP($A19,[1]!Table,MATCH(DN$1,[1]!Curves,0))</f>
        <v>-8.7499999999999994E-2</v>
      </c>
      <c r="DP19" s="268">
        <f t="shared" ca="1" si="57"/>
        <v>163.76458570568161</v>
      </c>
      <c r="DQ19" s="237"/>
      <c r="DR19" s="237"/>
      <c r="DS19" s="238"/>
      <c r="DT19" s="237"/>
      <c r="DU19" s="237"/>
      <c r="DV19" s="238"/>
      <c r="DW19" s="237"/>
      <c r="DX19" s="237"/>
      <c r="DY19" s="238"/>
      <c r="DZ19" s="237"/>
      <c r="EA19" s="237"/>
      <c r="EB19" s="238"/>
    </row>
    <row r="20" spans="1:132" x14ac:dyDescent="0.2">
      <c r="A20" s="167">
        <v>37346</v>
      </c>
      <c r="B20" s="263">
        <f t="shared" ca="1" si="0"/>
        <v>-4539</v>
      </c>
      <c r="C20" s="264">
        <f>[1]Curves!D30</f>
        <v>5.2095517489038706E-2</v>
      </c>
      <c r="D20" s="265">
        <f t="shared" ca="1" si="1"/>
        <v>1.8947908300643395</v>
      </c>
      <c r="E20" s="263">
        <f>NymexVolume!C16</f>
        <v>901181.625</v>
      </c>
      <c r="F20" s="266">
        <v>4.79</v>
      </c>
      <c r="G20" s="267">
        <f>VLOOKUP($A20,[1]!Table,MATCH(F$1,[1]!Curves,0))</f>
        <v>5.0449999999999999</v>
      </c>
      <c r="H20" s="268">
        <f t="shared" ca="1" si="2"/>
        <v>435425.42321448226</v>
      </c>
      <c r="I20" s="263">
        <f>BasisVolumeLargeVPP!S25</f>
        <v>16430</v>
      </c>
      <c r="J20" s="267">
        <f t="shared" si="58"/>
        <v>-0.11</v>
      </c>
      <c r="K20" s="267">
        <f>VLOOKUP($A20,[1]!Table,MATCH(J$1,[1]!Curves,0))</f>
        <v>-8.5000000000000006E-2</v>
      </c>
      <c r="L20" s="268">
        <f t="shared" ca="1" si="3"/>
        <v>778.28533344892719</v>
      </c>
      <c r="M20" s="263">
        <f>BasisVolumeLargeVPP!AY25</f>
        <v>78275</v>
      </c>
      <c r="N20" s="267">
        <f t="shared" si="59"/>
        <v>-0.08</v>
      </c>
      <c r="O20" s="267">
        <f>VLOOKUP($A20,[1]!Table,MATCH(N$1,[1]!Curves,0))</f>
        <v>-8.2500000000000004E-2</v>
      </c>
      <c r="P20" s="268">
        <f t="shared" ca="1" si="6"/>
        <v>-370.78688055821573</v>
      </c>
      <c r="Q20" s="263">
        <f>BasisVolumeLargeVPP!AM25</f>
        <v>32085</v>
      </c>
      <c r="R20" s="267">
        <f t="shared" si="60"/>
        <v>-3.2500000000000001E-2</v>
      </c>
      <c r="S20" s="267">
        <f>VLOOKUP($A20,[1]!Table,MATCH(R$1,[1]!Curves,0))</f>
        <v>-2.2499999999999999E-2</v>
      </c>
      <c r="T20" s="268">
        <f t="shared" ca="1" si="8"/>
        <v>607.94363782614346</v>
      </c>
      <c r="U20" s="263">
        <f>BasisVolumeLargeVPP!I25</f>
        <v>15500</v>
      </c>
      <c r="V20" s="267">
        <f t="shared" si="61"/>
        <v>7.0000000000000007E-2</v>
      </c>
      <c r="W20" s="267">
        <f>VLOOKUP($A20,[1]!Table,MATCH(V$1,[1]!Curves,0))</f>
        <v>0.08</v>
      </c>
      <c r="X20" s="268">
        <f t="shared" ca="1" si="10"/>
        <v>293.69257865997247</v>
      </c>
      <c r="Y20" s="263">
        <f>BasisVolumeLargeVPP!U25</f>
        <v>209494.125</v>
      </c>
      <c r="Z20" s="267">
        <f t="shared" si="62"/>
        <v>-5.0000000000000001E-3</v>
      </c>
      <c r="AA20" s="267">
        <f>VLOOKUP($A20,[1]!Table,MATCH(Z$1,[1]!Curves,0))</f>
        <v>-2.5000000000000001E-3</v>
      </c>
      <c r="AB20" s="268">
        <f t="shared" ca="1" si="12"/>
        <v>992.3688675058811</v>
      </c>
      <c r="AC20" s="263">
        <f>BasisVolumeLargeVPP!AK25</f>
        <v>12400</v>
      </c>
      <c r="AD20" s="267">
        <f t="shared" si="63"/>
        <v>-0.18</v>
      </c>
      <c r="AE20" s="267">
        <f>VLOOKUP($A20,[1]!Table,MATCH(AD$1,[1]!Curves,0))</f>
        <v>-0.17499999999999999</v>
      </c>
      <c r="AF20" s="268">
        <f t="shared" ca="1" si="14"/>
        <v>117.47703146398915</v>
      </c>
      <c r="AG20" s="263">
        <f>BasisVolumeLargeVPP!K25</f>
        <v>30767.5</v>
      </c>
      <c r="AH20" s="267">
        <f t="shared" si="64"/>
        <v>0.15</v>
      </c>
      <c r="AI20" s="267">
        <f>VLOOKUP($A20,[1]!Table,MATCH(AH$1,[1]!Curves,0))</f>
        <v>0.34</v>
      </c>
      <c r="AJ20" s="268">
        <f t="shared" ca="1" si="16"/>
        <v>11076.615604160868</v>
      </c>
      <c r="AK20" s="263">
        <f>BasisVolumeLargeVPP!M25</f>
        <v>30767.5</v>
      </c>
      <c r="AL20" s="267">
        <f t="shared" si="65"/>
        <v>0.13</v>
      </c>
      <c r="AM20" s="267">
        <f>VLOOKUP($A20,[1]!Table,MATCH(AL$1,[1]!Curves,0))</f>
        <v>0.34</v>
      </c>
      <c r="AN20" s="268">
        <f t="shared" ca="1" si="18"/>
        <v>12242.575141440959</v>
      </c>
      <c r="AO20" s="263">
        <f>BasisVolumeLargeVPP!O25</f>
        <v>26505</v>
      </c>
      <c r="AP20" s="267">
        <f t="shared" si="66"/>
        <v>0.15</v>
      </c>
      <c r="AQ20" s="267">
        <f>VLOOKUP($A20,[1]!Table,MATCH(AP$1,[1]!Curves,0))</f>
        <v>0.26</v>
      </c>
      <c r="AR20" s="268">
        <f t="shared" ca="1" si="20"/>
        <v>5524.357404594085</v>
      </c>
      <c r="AS20" s="263">
        <f>BasisVolumeLargeVPP!Y25+BasisVolumeLargeVPP!Q25</f>
        <v>41540</v>
      </c>
      <c r="AT20" s="267">
        <f t="shared" si="67"/>
        <v>-0.13</v>
      </c>
      <c r="AU20" s="267">
        <f>VLOOKUP($A20,[1]!Table,MATCH(AT$1,[1]!Curves,0))</f>
        <v>-0.105</v>
      </c>
      <c r="AV20" s="268">
        <f t="shared" ca="1" si="22"/>
        <v>1967.7402770218173</v>
      </c>
      <c r="AW20" s="263">
        <f>BasisVolumeLargeVPP!AW25</f>
        <v>37355</v>
      </c>
      <c r="AX20" s="267">
        <f t="shared" si="68"/>
        <v>-0.08</v>
      </c>
      <c r="AY20" s="267">
        <f>VLOOKUP($A20,[1]!Table,MATCH(AX$1,[1]!Curves,0))</f>
        <v>-7.0000000000000007E-2</v>
      </c>
      <c r="AZ20" s="268">
        <f t="shared" ca="1" si="24"/>
        <v>707.79911457053367</v>
      </c>
      <c r="BA20" s="263">
        <f>BasisVolumeLargeVPP!G25</f>
        <v>7440</v>
      </c>
      <c r="BB20" s="267">
        <f t="shared" si="69"/>
        <v>-0.13</v>
      </c>
      <c r="BC20" s="267">
        <f>VLOOKUP($A20,[1]!Table,MATCH(BB$1,[1]!Curves,0))</f>
        <v>-0.02</v>
      </c>
      <c r="BD20" s="268">
        <f t="shared" ca="1" si="26"/>
        <v>1550.6968153246553</v>
      </c>
      <c r="BE20" s="263"/>
      <c r="BF20" s="267">
        <f t="shared" si="70"/>
        <v>-0.11</v>
      </c>
      <c r="BG20" s="267">
        <f>VLOOKUP($A20,[1]!Table,MATCH(BF$1,[1]!Curves,0))</f>
        <v>-5.5E-2</v>
      </c>
      <c r="BH20" s="268">
        <f t="shared" ca="1" si="28"/>
        <v>0</v>
      </c>
      <c r="BI20" s="263">
        <f>BasisVolumeLargeVPP!AA25</f>
        <v>3720</v>
      </c>
      <c r="BJ20" s="267">
        <f t="shared" si="71"/>
        <v>-0.11</v>
      </c>
      <c r="BK20" s="267">
        <f>VLOOKUP($A20,[1]!Table,MATCH(BJ$1,[1]!Curves,0))</f>
        <v>-8.5000000000000006E-2</v>
      </c>
      <c r="BL20" s="268">
        <f t="shared" ca="1" si="30"/>
        <v>176.21554719598353</v>
      </c>
      <c r="BM20" s="263">
        <f>BasisVolumeLargeVPP!W25</f>
        <v>71067.5</v>
      </c>
      <c r="BN20" s="267">
        <f t="shared" si="72"/>
        <v>-0.28999999999999998</v>
      </c>
      <c r="BO20" s="267">
        <f>VLOOKUP($A20,[1]!Table,MATCH(BN$1,[1]!Curves,0))</f>
        <v>-0.16</v>
      </c>
      <c r="BP20" s="268">
        <f t="shared" ca="1" si="32"/>
        <v>17505.546151027665</v>
      </c>
      <c r="BQ20" s="263">
        <f>BasisVolumeLargeVPP!AG25</f>
        <v>47585</v>
      </c>
      <c r="BR20" s="267">
        <f t="shared" si="73"/>
        <v>-0.09</v>
      </c>
      <c r="BS20" s="267">
        <f>VLOOKUP($A20,[1]!Table,MATCH(BR$1,[1]!Curves,0))</f>
        <v>-7.2499999999999995E-2</v>
      </c>
      <c r="BT20" s="268">
        <f t="shared" ca="1" si="34"/>
        <v>1577.8633788507029</v>
      </c>
      <c r="BU20" s="263">
        <f>BasisVolumeLargeVPP!C25</f>
        <v>52235</v>
      </c>
      <c r="BV20" s="267">
        <v>-1.4999999999999999E-2</v>
      </c>
      <c r="BW20" s="267">
        <f>VLOOKUP($A20,[1]!Table,MATCH(BV$1,[1]!Curves,0))</f>
        <v>-0.01</v>
      </c>
      <c r="BX20" s="268">
        <f t="shared" ca="1" si="35"/>
        <v>494.87199504205375</v>
      </c>
      <c r="BY20" s="263">
        <f>BasisVolumeLargeVPP!AO25+BasisVolumeLargeVPP!AU25</f>
        <v>11005</v>
      </c>
      <c r="BZ20" s="267">
        <f t="shared" si="74"/>
        <v>-0.09</v>
      </c>
      <c r="CA20" s="267">
        <f>VLOOKUP($A20,[1]!Table,MATCH(BZ$1,[1]!Curves,0))</f>
        <v>-7.4999999999999997E-2</v>
      </c>
      <c r="CB20" s="268">
        <f t="shared" ca="1" si="37"/>
        <v>312.78259627287082</v>
      </c>
      <c r="CC20" s="263">
        <f>BasisVolumeLargeVPP!AQ25</f>
        <v>7130</v>
      </c>
      <c r="CD20" s="267">
        <f t="shared" si="75"/>
        <v>-0.15</v>
      </c>
      <c r="CE20" s="267">
        <f>VLOOKUP($A20,[1]!Table,MATCH(CD$1,[1]!Curves,0))</f>
        <v>-0.1275</v>
      </c>
      <c r="CF20" s="268">
        <f t="shared" ca="1" si="39"/>
        <v>303.97181891307156</v>
      </c>
      <c r="CG20" s="263">
        <f>BasisVolumeLargeVPP!E25</f>
        <v>62310</v>
      </c>
      <c r="CH20" s="267">
        <f t="shared" si="76"/>
        <v>-0.19</v>
      </c>
      <c r="CI20" s="267">
        <f>VLOOKUP($A20,[1]!Table,MATCH(CH$1,[1]!Curves,0))</f>
        <v>-0.26800000000000002</v>
      </c>
      <c r="CJ20" s="268">
        <f t="shared" ca="1" si="41"/>
        <v>-9209.0244964621033</v>
      </c>
      <c r="CK20" s="263">
        <f>BasisVolumeLargeVPP!AI25</f>
        <v>53940</v>
      </c>
      <c r="CL20" s="267">
        <f t="shared" si="77"/>
        <v>-0.2</v>
      </c>
      <c r="CM20" s="267">
        <f>VLOOKUP($A20,[1]!Table,MATCH(CL$1,[1]!Curves,0))</f>
        <v>-0.16</v>
      </c>
      <c r="CN20" s="268">
        <f t="shared" ca="1" si="43"/>
        <v>4088.2006949468196</v>
      </c>
      <c r="CO20" s="263"/>
      <c r="CP20" s="267">
        <f t="shared" si="78"/>
        <v>-0.08</v>
      </c>
      <c r="CQ20" s="267">
        <f>VLOOKUP($A20,[1]!Table,MATCH(CP$1,[1]!Curves,0))</f>
        <v>-6.7500000000000004E-2</v>
      </c>
      <c r="CR20" s="268">
        <f t="shared" ca="1" si="45"/>
        <v>0</v>
      </c>
      <c r="CS20" s="263">
        <f>BasisVolumeLargeVPP!BA25</f>
        <v>28830</v>
      </c>
      <c r="CT20" s="267">
        <f t="shared" si="79"/>
        <v>-0.13</v>
      </c>
      <c r="CU20" s="267">
        <f>VLOOKUP($A20,[1]!Table,MATCH(CT$1,[1]!Curves,0))</f>
        <v>-0.1</v>
      </c>
      <c r="CV20" s="268">
        <f t="shared" ca="1" si="47"/>
        <v>1638.8045889226471</v>
      </c>
      <c r="CW20" s="263">
        <f>BasisVolumeLargeVPP!AS25</f>
        <v>19840</v>
      </c>
      <c r="CX20" s="267">
        <f t="shared" si="80"/>
        <v>0.01</v>
      </c>
      <c r="CY20" s="267">
        <f>VLOOKUP($A20,[1]!Table,MATCH(CX$1,[1]!Curves,0))</f>
        <v>0.02</v>
      </c>
      <c r="CZ20" s="268">
        <f t="shared" ca="1" si="49"/>
        <v>375.92650068476496</v>
      </c>
      <c r="DA20" s="263">
        <f>BasisVolumeLargeVPP!BE25</f>
        <v>0</v>
      </c>
      <c r="DB20" s="267">
        <f t="shared" si="81"/>
        <v>3.7499999999999999E-2</v>
      </c>
      <c r="DC20" s="267">
        <f>VLOOKUP($A20,[1]!Table,MATCH(DB$1,[1]!Curves,0))</f>
        <v>0.05</v>
      </c>
      <c r="DD20" s="268">
        <f t="shared" ca="1" si="51"/>
        <v>0</v>
      </c>
      <c r="DE20" s="263">
        <f>BasisVolumeLargeVPP!BC25</f>
        <v>1240</v>
      </c>
      <c r="DF20" s="267">
        <f t="shared" si="82"/>
        <v>-0.09</v>
      </c>
      <c r="DG20" s="267">
        <f>VLOOKUP($A20,[1]!Table,MATCH(DF$1,[1]!Curves,0))</f>
        <v>-8.5000000000000006E-2</v>
      </c>
      <c r="DH20" s="268">
        <f t="shared" ca="1" si="53"/>
        <v>11.747703146398884</v>
      </c>
      <c r="DI20" s="263">
        <f>BasisVolumeLargeVPP!AE25</f>
        <v>0</v>
      </c>
      <c r="DJ20" s="267">
        <f t="shared" si="83"/>
        <v>-0.11</v>
      </c>
      <c r="DK20" s="267">
        <f>VLOOKUP($A20,[1]!Table,MATCH(DJ$1,[1]!Curves,0))</f>
        <v>0.08</v>
      </c>
      <c r="DL20" s="268">
        <f t="shared" ca="1" si="55"/>
        <v>0</v>
      </c>
      <c r="DM20" s="263">
        <f>BasisVolumeLargeVPP!AC25</f>
        <v>3720</v>
      </c>
      <c r="DN20" s="267">
        <f t="shared" si="84"/>
        <v>-0.11</v>
      </c>
      <c r="DO20" s="267">
        <f>VLOOKUP($A20,[1]!Table,MATCH(DN$1,[1]!Curves,0))</f>
        <v>-8.5000000000000006E-2</v>
      </c>
      <c r="DP20" s="268">
        <f t="shared" ca="1" si="57"/>
        <v>176.21554719598353</v>
      </c>
      <c r="DQ20" s="237"/>
      <c r="DR20" s="237"/>
      <c r="DS20" s="238"/>
      <c r="DT20" s="237"/>
      <c r="DU20" s="237"/>
      <c r="DV20" s="238"/>
      <c r="DW20" s="237"/>
      <c r="DX20" s="237"/>
      <c r="DY20" s="238"/>
      <c r="DZ20" s="237"/>
      <c r="EA20" s="237"/>
      <c r="EB20" s="238"/>
    </row>
    <row r="21" spans="1:132" x14ac:dyDescent="0.2">
      <c r="A21" s="167">
        <v>37376</v>
      </c>
      <c r="B21" s="263">
        <f t="shared" ca="1" si="0"/>
        <v>-4509</v>
      </c>
      <c r="C21" s="264">
        <f>[1]Curves!D31</f>
        <v>5.2150718138100204E-2</v>
      </c>
      <c r="D21" s="265">
        <f t="shared" ca="1" si="1"/>
        <v>1.8880574197112645</v>
      </c>
      <c r="E21" s="263">
        <f>NymexVolume!C17</f>
        <v>856747.5</v>
      </c>
      <c r="F21" s="266">
        <v>4.79</v>
      </c>
      <c r="G21" s="267">
        <f>VLOOKUP($A21,[1]!Table,MATCH(F$1,[1]!Curves,0))</f>
        <v>4.5650000000000004</v>
      </c>
      <c r="H21" s="268">
        <f t="shared" ca="1" si="2"/>
        <v>-363957.40669366671</v>
      </c>
      <c r="I21" s="263">
        <f>BasisVolumeLargeVPP!S26</f>
        <v>16050</v>
      </c>
      <c r="J21" s="267">
        <f t="shared" si="58"/>
        <v>-0.11</v>
      </c>
      <c r="K21" s="267">
        <f>VLOOKUP($A21,[1]!Table,MATCH(J$1,[1]!Curves,0))</f>
        <v>-0.1</v>
      </c>
      <c r="L21" s="268">
        <f t="shared" ca="1" si="3"/>
        <v>303.0332158636578</v>
      </c>
      <c r="M21" s="263">
        <f>BasisVolumeLargeVPP!AY26</f>
        <v>57750</v>
      </c>
      <c r="N21" s="267">
        <f t="shared" si="59"/>
        <v>-0.08</v>
      </c>
      <c r="O21" s="267">
        <f>VLOOKUP($A21,[1]!Table,MATCH(N$1,[1]!Curves,0))</f>
        <v>-0.06</v>
      </c>
      <c r="P21" s="268">
        <f t="shared" ca="1" si="6"/>
        <v>2180.7063197665111</v>
      </c>
      <c r="Q21" s="263">
        <f>BasisVolumeLargeVPP!AM26</f>
        <v>31050</v>
      </c>
      <c r="R21" s="267">
        <f t="shared" si="60"/>
        <v>-3.2500000000000001E-2</v>
      </c>
      <c r="S21" s="267">
        <f>VLOOKUP($A21,[1]!Table,MATCH(R$1,[1]!Curves,0))</f>
        <v>-0.02</v>
      </c>
      <c r="T21" s="268">
        <f t="shared" ca="1" si="8"/>
        <v>732.80228602543457</v>
      </c>
      <c r="U21" s="263">
        <f>BasisVolumeLargeVPP!I26</f>
        <v>15150</v>
      </c>
      <c r="V21" s="267">
        <f t="shared" si="61"/>
        <v>7.0000000000000007E-2</v>
      </c>
      <c r="W21" s="267">
        <f>VLOOKUP($A21,[1]!Table,MATCH(V$1,[1]!Curves,0))</f>
        <v>0.09</v>
      </c>
      <c r="X21" s="268">
        <f t="shared" ca="1" si="10"/>
        <v>572.08139817251288</v>
      </c>
      <c r="Y21" s="263">
        <f>BasisVolumeLargeVPP!U26</f>
        <v>205297.5</v>
      </c>
      <c r="Z21" s="267">
        <f t="shared" si="62"/>
        <v>-5.0000000000000001E-3</v>
      </c>
      <c r="AA21" s="267">
        <f>VLOOKUP($A21,[1]!Table,MATCH(Z$1,[1]!Curves,0))</f>
        <v>1.2500000000000001E-2</v>
      </c>
      <c r="AB21" s="268">
        <f t="shared" ca="1" si="12"/>
        <v>6783.2356921555338</v>
      </c>
      <c r="AC21" s="263">
        <f>BasisVolumeLargeVPP!AK26</f>
        <v>12000</v>
      </c>
      <c r="AD21" s="267">
        <f t="shared" si="63"/>
        <v>-0.18</v>
      </c>
      <c r="AE21" s="267">
        <f>VLOOKUP($A21,[1]!Table,MATCH(AD$1,[1]!Curves,0))</f>
        <v>-0.15</v>
      </c>
      <c r="AF21" s="268">
        <f t="shared" ca="1" si="14"/>
        <v>679.7006710960552</v>
      </c>
      <c r="AG21" s="263">
        <f>BasisVolumeLargeVPP!K26</f>
        <v>30300</v>
      </c>
      <c r="AH21" s="267">
        <f t="shared" si="64"/>
        <v>0.15</v>
      </c>
      <c r="AI21" s="267">
        <f>VLOOKUP($A21,[1]!Table,MATCH(AH$1,[1]!Curves,0))</f>
        <v>0.16</v>
      </c>
      <c r="AJ21" s="268">
        <f t="shared" ca="1" si="16"/>
        <v>572.08139817251367</v>
      </c>
      <c r="AK21" s="263">
        <f>BasisVolumeLargeVPP!M26</f>
        <v>30300</v>
      </c>
      <c r="AL21" s="267">
        <f t="shared" si="65"/>
        <v>0.13</v>
      </c>
      <c r="AM21" s="267">
        <f>VLOOKUP($A21,[1]!Table,MATCH(AL$1,[1]!Curves,0))</f>
        <v>0.16</v>
      </c>
      <c r="AN21" s="268">
        <f t="shared" ca="1" si="18"/>
        <v>1716.2441945175394</v>
      </c>
      <c r="AO21" s="263">
        <f>BasisVolumeLargeVPP!O26</f>
        <v>25950</v>
      </c>
      <c r="AP21" s="267">
        <f t="shared" si="66"/>
        <v>0.15</v>
      </c>
      <c r="AQ21" s="267">
        <f>VLOOKUP($A21,[1]!Table,MATCH(AP$1,[1]!Curves,0))</f>
        <v>0.16</v>
      </c>
      <c r="AR21" s="268">
        <f t="shared" ca="1" si="20"/>
        <v>489.95090041507359</v>
      </c>
      <c r="AS21" s="263">
        <f>BasisVolumeLargeVPP!Y26+BasisVolumeLargeVPP!Q26</f>
        <v>40950</v>
      </c>
      <c r="AT21" s="267">
        <f t="shared" si="67"/>
        <v>-0.13</v>
      </c>
      <c r="AU21" s="267">
        <f>VLOOKUP($A21,[1]!Table,MATCH(AT$1,[1]!Curves,0))</f>
        <v>-0.12</v>
      </c>
      <c r="AV21" s="268">
        <f t="shared" ca="1" si="22"/>
        <v>773.15951337176341</v>
      </c>
      <c r="AW21" s="263">
        <f>BasisVolumeLargeVPP!AW26</f>
        <v>41100</v>
      </c>
      <c r="AX21" s="267">
        <f t="shared" si="68"/>
        <v>-0.08</v>
      </c>
      <c r="AY21" s="267">
        <f>VLOOKUP($A21,[1]!Table,MATCH(AX$1,[1]!Curves,0))</f>
        <v>-0.06</v>
      </c>
      <c r="AZ21" s="268">
        <f t="shared" ca="1" si="24"/>
        <v>1551.9831990026596</v>
      </c>
      <c r="BA21" s="263">
        <f>BasisVolumeLargeVPP!G26</f>
        <v>7350</v>
      </c>
      <c r="BB21" s="267">
        <f t="shared" si="69"/>
        <v>-0.13</v>
      </c>
      <c r="BC21" s="267">
        <f>VLOOKUP($A21,[1]!Table,MATCH(BB$1,[1]!Curves,0))</f>
        <v>0.01</v>
      </c>
      <c r="BD21" s="268">
        <f t="shared" ca="1" si="26"/>
        <v>1942.8110848828912</v>
      </c>
      <c r="BE21" s="263"/>
      <c r="BF21" s="267">
        <f t="shared" si="70"/>
        <v>-0.11</v>
      </c>
      <c r="BG21" s="267">
        <f>VLOOKUP($A21,[1]!Table,MATCH(BF$1,[1]!Curves,0))</f>
        <v>-7.0000000000000007E-2</v>
      </c>
      <c r="BH21" s="268">
        <f t="shared" ca="1" si="28"/>
        <v>0</v>
      </c>
      <c r="BI21" s="263">
        <f>BasisVolumeLargeVPP!AA26</f>
        <v>3600</v>
      </c>
      <c r="BJ21" s="267">
        <f t="shared" si="71"/>
        <v>-0.11</v>
      </c>
      <c r="BK21" s="267">
        <f>VLOOKUP($A21,[1]!Table,MATCH(BJ$1,[1]!Curves,0))</f>
        <v>-0.1</v>
      </c>
      <c r="BL21" s="268">
        <f t="shared" ca="1" si="30"/>
        <v>67.97006710960548</v>
      </c>
      <c r="BM21" s="263">
        <f>BasisVolumeLargeVPP!W26</f>
        <v>70050</v>
      </c>
      <c r="BN21" s="267">
        <f t="shared" si="72"/>
        <v>-0.28999999999999998</v>
      </c>
      <c r="BO21" s="267">
        <f>VLOOKUP($A21,[1]!Table,MATCH(BN$1,[1]!Curves,0))</f>
        <v>-0.14000000000000001</v>
      </c>
      <c r="BP21" s="268">
        <f t="shared" ca="1" si="32"/>
        <v>19838.763337616107</v>
      </c>
      <c r="BQ21" s="263">
        <f>BasisVolumeLargeVPP!AG26</f>
        <v>46800</v>
      </c>
      <c r="BR21" s="267">
        <f t="shared" si="73"/>
        <v>-0.09</v>
      </c>
      <c r="BS21" s="267">
        <f>VLOOKUP($A21,[1]!Table,MATCH(BR$1,[1]!Curves,0))</f>
        <v>-0.08</v>
      </c>
      <c r="BT21" s="268">
        <f t="shared" ca="1" si="34"/>
        <v>883.61087242487133</v>
      </c>
      <c r="BU21" s="263">
        <f>BasisVolumeLargeVPP!C26</f>
        <v>48750</v>
      </c>
      <c r="BV21" s="267">
        <v>-1.4999999999999999E-2</v>
      </c>
      <c r="BW21" s="267">
        <f>VLOOKUP($A21,[1]!Table,MATCH(BV$1,[1]!Curves,0))</f>
        <v>-5.0000000000000001E-3</v>
      </c>
      <c r="BX21" s="268">
        <f t="shared" ca="1" si="35"/>
        <v>920.42799210924136</v>
      </c>
      <c r="BY21" s="263">
        <f>BasisVolumeLargeVPP!AO26+BasisVolumeLargeVPP!AU26</f>
        <v>10350</v>
      </c>
      <c r="BZ21" s="267">
        <f t="shared" si="74"/>
        <v>-0.09</v>
      </c>
      <c r="CA21" s="267">
        <f>VLOOKUP($A21,[1]!Table,MATCH(BZ$1,[1]!Curves,0))</f>
        <v>-8.2500000000000004E-2</v>
      </c>
      <c r="CB21" s="268">
        <f t="shared" ca="1" si="37"/>
        <v>146.56045720508678</v>
      </c>
      <c r="CC21" s="263">
        <f>BasisVolumeLargeVPP!AQ26</f>
        <v>6600</v>
      </c>
      <c r="CD21" s="267">
        <f t="shared" si="75"/>
        <v>-0.15</v>
      </c>
      <c r="CE21" s="267">
        <f>VLOOKUP($A21,[1]!Table,MATCH(CD$1,[1]!Curves,0))</f>
        <v>-0.1525</v>
      </c>
      <c r="CF21" s="268">
        <f t="shared" ca="1" si="39"/>
        <v>-31.15294742523589</v>
      </c>
      <c r="CG21" s="263">
        <f>BasisVolumeLargeVPP!E26</f>
        <v>61200</v>
      </c>
      <c r="CH21" s="267">
        <f t="shared" si="76"/>
        <v>-0.19</v>
      </c>
      <c r="CI21" s="267">
        <f>VLOOKUP($A21,[1]!Table,MATCH(CH$1,[1]!Curves,0))</f>
        <v>-0.14800000000000002</v>
      </c>
      <c r="CJ21" s="268">
        <f t="shared" ca="1" si="41"/>
        <v>4853.0627916258318</v>
      </c>
      <c r="CK21" s="263">
        <f>BasisVolumeLargeVPP!AI26</f>
        <v>49800</v>
      </c>
      <c r="CL21" s="267">
        <f t="shared" si="77"/>
        <v>-0.2</v>
      </c>
      <c r="CM21" s="267">
        <f>VLOOKUP($A21,[1]!Table,MATCH(CL$1,[1]!Curves,0))</f>
        <v>-0.14000000000000001</v>
      </c>
      <c r="CN21" s="268">
        <f t="shared" ca="1" si="43"/>
        <v>5641.5155700972582</v>
      </c>
      <c r="CO21" s="263"/>
      <c r="CP21" s="267">
        <f t="shared" si="78"/>
        <v>-0.08</v>
      </c>
      <c r="CQ21" s="267">
        <f>VLOOKUP($A21,[1]!Table,MATCH(CP$1,[1]!Curves,0))</f>
        <v>-6.5000000000000002E-2</v>
      </c>
      <c r="CR21" s="268">
        <f t="shared" ca="1" si="45"/>
        <v>0</v>
      </c>
      <c r="CS21" s="263">
        <f>BasisVolumeLargeVPP!BA26</f>
        <v>28200</v>
      </c>
      <c r="CT21" s="267">
        <f t="shared" si="79"/>
        <v>-0.13</v>
      </c>
      <c r="CU21" s="267">
        <f>VLOOKUP($A21,[1]!Table,MATCH(CT$1,[1]!Curves,0))</f>
        <v>-0.1</v>
      </c>
      <c r="CV21" s="268">
        <f t="shared" ca="1" si="47"/>
        <v>1597.2965770757298</v>
      </c>
      <c r="CW21" s="263">
        <f>BasisVolumeLargeVPP!AS26</f>
        <v>14550</v>
      </c>
      <c r="CX21" s="267">
        <f t="shared" si="80"/>
        <v>0.01</v>
      </c>
      <c r="CY21" s="267">
        <f>VLOOKUP($A21,[1]!Table,MATCH(CX$1,[1]!Curves,0))</f>
        <v>1.4999999999999999E-2</v>
      </c>
      <c r="CZ21" s="268">
        <f t="shared" ca="1" si="49"/>
        <v>137.35617728399447</v>
      </c>
      <c r="DA21" s="263">
        <f>BasisVolumeLargeVPP!BE26</f>
        <v>0</v>
      </c>
      <c r="DB21" s="267">
        <f t="shared" si="81"/>
        <v>3.7499999999999999E-2</v>
      </c>
      <c r="DC21" s="267">
        <f>VLOOKUP($A21,[1]!Table,MATCH(DB$1,[1]!Curves,0))</f>
        <v>3.5000000000000003E-2</v>
      </c>
      <c r="DD21" s="268">
        <f t="shared" ca="1" si="51"/>
        <v>0</v>
      </c>
      <c r="DE21" s="263">
        <f>BasisVolumeLargeVPP!BC26</f>
        <v>0</v>
      </c>
      <c r="DF21" s="267">
        <f t="shared" si="82"/>
        <v>-0.09</v>
      </c>
      <c r="DG21" s="267">
        <f>VLOOKUP($A21,[1]!Table,MATCH(DF$1,[1]!Curves,0))</f>
        <v>-6.25E-2</v>
      </c>
      <c r="DH21" s="268">
        <f t="shared" ca="1" si="53"/>
        <v>0</v>
      </c>
      <c r="DI21" s="263">
        <f>BasisVolumeLargeVPP!AE26</f>
        <v>0</v>
      </c>
      <c r="DJ21" s="267">
        <f t="shared" si="83"/>
        <v>-0.11</v>
      </c>
      <c r="DK21" s="267">
        <f>VLOOKUP($A21,[1]!Table,MATCH(DJ$1,[1]!Curves,0))</f>
        <v>0.09</v>
      </c>
      <c r="DL21" s="268">
        <f t="shared" ca="1" si="55"/>
        <v>0</v>
      </c>
      <c r="DM21" s="263">
        <f>BasisVolumeLargeVPP!AC26</f>
        <v>3600</v>
      </c>
      <c r="DN21" s="267">
        <f t="shared" si="84"/>
        <v>-0.11</v>
      </c>
      <c r="DO21" s="267">
        <f>VLOOKUP($A21,[1]!Table,MATCH(DN$1,[1]!Curves,0))</f>
        <v>-0.1</v>
      </c>
      <c r="DP21" s="268">
        <f t="shared" ca="1" si="57"/>
        <v>67.97006710960548</v>
      </c>
      <c r="DQ21" s="237"/>
      <c r="DR21" s="237"/>
      <c r="DS21" s="238"/>
      <c r="DT21" s="237"/>
      <c r="DU21" s="237"/>
      <c r="DV21" s="238"/>
      <c r="DW21" s="237"/>
      <c r="DX21" s="237"/>
      <c r="DY21" s="238"/>
      <c r="DZ21" s="237"/>
      <c r="EA21" s="237"/>
      <c r="EB21" s="238"/>
    </row>
    <row r="22" spans="1:132" x14ac:dyDescent="0.2">
      <c r="A22" s="167">
        <v>37407</v>
      </c>
      <c r="B22" s="263">
        <f t="shared" ca="1" si="0"/>
        <v>-4478</v>
      </c>
      <c r="C22" s="264">
        <f>[1]Curves!D32</f>
        <v>5.2207758809865314E-2</v>
      </c>
      <c r="D22" s="265">
        <f t="shared" ca="1" si="1"/>
        <v>1.8811071992419768</v>
      </c>
      <c r="E22" s="263">
        <f>NymexVolume!C18</f>
        <v>826266.25</v>
      </c>
      <c r="F22" s="266">
        <v>4.79</v>
      </c>
      <c r="G22" s="267">
        <f>VLOOKUP($A22,[1]!Table,MATCH(F$1,[1]!Curves,0))</f>
        <v>4.42</v>
      </c>
      <c r="H22" s="268">
        <f t="shared" ca="1" si="2"/>
        <v>-575089.29480529844</v>
      </c>
      <c r="I22" s="263">
        <f>BasisVolumeLargeVPP!S27</f>
        <v>15810</v>
      </c>
      <c r="J22" s="267">
        <f t="shared" si="58"/>
        <v>-0.11</v>
      </c>
      <c r="K22" s="267">
        <f>VLOOKUP($A22,[1]!Table,MATCH(J$1,[1]!Curves,0))</f>
        <v>-0.1</v>
      </c>
      <c r="L22" s="268">
        <f t="shared" ca="1" si="3"/>
        <v>297.40304820015638</v>
      </c>
      <c r="M22" s="263">
        <f>BasisVolumeLargeVPP!AY27</f>
        <v>37355</v>
      </c>
      <c r="N22" s="267">
        <f t="shared" si="59"/>
        <v>-0.08</v>
      </c>
      <c r="O22" s="267">
        <f>VLOOKUP($A22,[1]!Table,MATCH(N$1,[1]!Curves,0))</f>
        <v>-0.06</v>
      </c>
      <c r="P22" s="268">
        <f t="shared" ca="1" si="6"/>
        <v>1405.375188553681</v>
      </c>
      <c r="Q22" s="263">
        <f>BasisVolumeLargeVPP!AM27</f>
        <v>29915</v>
      </c>
      <c r="R22" s="267">
        <f t="shared" si="60"/>
        <v>-3.2500000000000001E-2</v>
      </c>
      <c r="S22" s="267">
        <f>VLOOKUP($A22,[1]!Table,MATCH(R$1,[1]!Curves,0))</f>
        <v>-0.02</v>
      </c>
      <c r="T22" s="268">
        <f t="shared" ca="1" si="8"/>
        <v>703.41652331654666</v>
      </c>
      <c r="U22" s="263">
        <f>BasisVolumeLargeVPP!I27</f>
        <v>14725</v>
      </c>
      <c r="V22" s="267">
        <f t="shared" si="61"/>
        <v>7.0000000000000007E-2</v>
      </c>
      <c r="W22" s="267">
        <f>VLOOKUP($A22,[1]!Table,MATCH(V$1,[1]!Curves,0))</f>
        <v>0.09</v>
      </c>
      <c r="X22" s="268">
        <f t="shared" ca="1" si="10"/>
        <v>553.98607017676181</v>
      </c>
      <c r="Y22" s="263">
        <f>BasisVolumeLargeVPP!U27</f>
        <v>200996.25</v>
      </c>
      <c r="Z22" s="267">
        <f t="shared" si="62"/>
        <v>-5.0000000000000001E-3</v>
      </c>
      <c r="AA22" s="267">
        <f>VLOOKUP($A22,[1]!Table,MATCH(Z$1,[1]!Curves,0))</f>
        <v>1.2500000000000001E-2</v>
      </c>
      <c r="AB22" s="268">
        <f t="shared" ca="1" si="12"/>
        <v>6616.6711256737035</v>
      </c>
      <c r="AC22" s="263">
        <f>BasisVolumeLargeVPP!AK27</f>
        <v>11625</v>
      </c>
      <c r="AD22" s="267">
        <f t="shared" si="63"/>
        <v>-0.18</v>
      </c>
      <c r="AE22" s="267">
        <f>VLOOKUP($A22,[1]!Table,MATCH(AD$1,[1]!Curves,0))</f>
        <v>-0.18</v>
      </c>
      <c r="AF22" s="268">
        <f t="shared" ca="1" si="14"/>
        <v>0</v>
      </c>
      <c r="AG22" s="263">
        <f>BasisVolumeLargeVPP!K27</f>
        <v>29837.5</v>
      </c>
      <c r="AH22" s="267">
        <f t="shared" si="64"/>
        <v>0.15</v>
      </c>
      <c r="AI22" s="267">
        <f>VLOOKUP($A22,[1]!Table,MATCH(AH$1,[1]!Curves,0))</f>
        <v>0.16</v>
      </c>
      <c r="AJ22" s="268">
        <f t="shared" ca="1" si="16"/>
        <v>561.27536057382531</v>
      </c>
      <c r="AK22" s="263">
        <f>BasisVolumeLargeVPP!M27</f>
        <v>29837.5</v>
      </c>
      <c r="AL22" s="267">
        <f t="shared" si="65"/>
        <v>0.13</v>
      </c>
      <c r="AM22" s="267">
        <f>VLOOKUP($A22,[1]!Table,MATCH(AL$1,[1]!Curves,0))</f>
        <v>0.16</v>
      </c>
      <c r="AN22" s="268">
        <f t="shared" ca="1" si="18"/>
        <v>1683.8260817214746</v>
      </c>
      <c r="AO22" s="263">
        <f>BasisVolumeLargeVPP!O27</f>
        <v>25730</v>
      </c>
      <c r="AP22" s="267">
        <f t="shared" si="66"/>
        <v>0.15</v>
      </c>
      <c r="AQ22" s="267">
        <f>VLOOKUP($A22,[1]!Table,MATCH(AP$1,[1]!Curves,0))</f>
        <v>0.16</v>
      </c>
      <c r="AR22" s="268">
        <f t="shared" ca="1" si="20"/>
        <v>484.0088823649611</v>
      </c>
      <c r="AS22" s="263">
        <f>BasisVolumeLargeVPP!Y27+BasisVolumeLargeVPP!Q27</f>
        <v>40351.666666666664</v>
      </c>
      <c r="AT22" s="267">
        <f t="shared" si="67"/>
        <v>-0.13</v>
      </c>
      <c r="AU22" s="267">
        <f>VLOOKUP($A22,[1]!Table,MATCH(AT$1,[1]!Curves,0))</f>
        <v>-0.12</v>
      </c>
      <c r="AV22" s="268">
        <f t="shared" ca="1" si="22"/>
        <v>759.05810668079232</v>
      </c>
      <c r="AW22" s="263">
        <f>BasisVolumeLargeVPP!AW27</f>
        <v>58590</v>
      </c>
      <c r="AX22" s="267">
        <f t="shared" si="68"/>
        <v>-0.08</v>
      </c>
      <c r="AY22" s="267">
        <f>VLOOKUP($A22,[1]!Table,MATCH(AX$1,[1]!Curves,0))</f>
        <v>-0.06</v>
      </c>
      <c r="AZ22" s="268">
        <f t="shared" ca="1" si="24"/>
        <v>2204.2814160717489</v>
      </c>
      <c r="BA22" s="263">
        <f>BasisVolumeLargeVPP!G27</f>
        <v>7285</v>
      </c>
      <c r="BB22" s="267">
        <f t="shared" si="69"/>
        <v>-0.13</v>
      </c>
      <c r="BC22" s="267">
        <f>VLOOKUP($A22,[1]!Table,MATCH(BB$1,[1]!Curves,0))</f>
        <v>0.01</v>
      </c>
      <c r="BD22" s="268">
        <f t="shared" ca="1" si="26"/>
        <v>1918.5412325068924</v>
      </c>
      <c r="BE22" s="263"/>
      <c r="BF22" s="267">
        <f t="shared" si="70"/>
        <v>-0.11</v>
      </c>
      <c r="BG22" s="267">
        <f>VLOOKUP($A22,[1]!Table,MATCH(BF$1,[1]!Curves,0))</f>
        <v>-7.0000000000000007E-2</v>
      </c>
      <c r="BH22" s="268">
        <f t="shared" ca="1" si="28"/>
        <v>0</v>
      </c>
      <c r="BI22" s="263">
        <f>BasisVolumeLargeVPP!AA27</f>
        <v>3461.6666666666665</v>
      </c>
      <c r="BJ22" s="267">
        <f t="shared" si="71"/>
        <v>-0.11</v>
      </c>
      <c r="BK22" s="267">
        <f>VLOOKUP($A22,[1]!Table,MATCH(BJ$1,[1]!Curves,0))</f>
        <v>-0.1</v>
      </c>
      <c r="BL22" s="268">
        <f t="shared" ca="1" si="30"/>
        <v>65.117660880426385</v>
      </c>
      <c r="BM22" s="263">
        <f>BasisVolumeLargeVPP!W27</f>
        <v>68975</v>
      </c>
      <c r="BN22" s="267">
        <f t="shared" si="72"/>
        <v>-0.28999999999999998</v>
      </c>
      <c r="BO22" s="267">
        <f>VLOOKUP($A22,[1]!Table,MATCH(BN$1,[1]!Curves,0))</f>
        <v>-0.1275</v>
      </c>
      <c r="BP22" s="268">
        <f t="shared" ca="1" si="32"/>
        <v>21084.272473503741</v>
      </c>
      <c r="BQ22" s="263">
        <f>BasisVolumeLargeVPP!AG27</f>
        <v>46035</v>
      </c>
      <c r="BR22" s="267">
        <f t="shared" si="73"/>
        <v>-0.09</v>
      </c>
      <c r="BS22" s="267">
        <f>VLOOKUP($A22,[1]!Table,MATCH(BR$1,[1]!Curves,0))</f>
        <v>-0.08</v>
      </c>
      <c r="BT22" s="268">
        <f t="shared" ca="1" si="34"/>
        <v>865.96769917104359</v>
      </c>
      <c r="BU22" s="263">
        <f>BasisVolumeLargeVPP!C27</f>
        <v>45570</v>
      </c>
      <c r="BV22" s="267">
        <v>-1.4999999999999999E-2</v>
      </c>
      <c r="BW22" s="267">
        <f>VLOOKUP($A22,[1]!Table,MATCH(BV$1,[1]!Curves,0))</f>
        <v>-5.0000000000000001E-3</v>
      </c>
      <c r="BX22" s="268">
        <f t="shared" ca="1" si="35"/>
        <v>857.22055069456871</v>
      </c>
      <c r="BY22" s="263">
        <f>BasisVolumeLargeVPP!AO27+BasisVolumeLargeVPP!AU27</f>
        <v>9610</v>
      </c>
      <c r="BZ22" s="267">
        <f t="shared" si="74"/>
        <v>-0.09</v>
      </c>
      <c r="CA22" s="267">
        <f>VLOOKUP($A22,[1]!Table,MATCH(BZ$1,[1]!Curves,0))</f>
        <v>-8.2500000000000004E-2</v>
      </c>
      <c r="CB22" s="268">
        <f t="shared" ca="1" si="37"/>
        <v>135.58080138536536</v>
      </c>
      <c r="CC22" s="263">
        <f>BasisVolumeLargeVPP!AQ27</f>
        <v>6200</v>
      </c>
      <c r="CD22" s="267">
        <f t="shared" si="75"/>
        <v>-0.15</v>
      </c>
      <c r="CE22" s="267">
        <f>VLOOKUP($A22,[1]!Table,MATCH(CD$1,[1]!Curves,0))</f>
        <v>-0.11</v>
      </c>
      <c r="CF22" s="268">
        <f t="shared" ca="1" si="39"/>
        <v>466.51458541201021</v>
      </c>
      <c r="CG22" s="263">
        <f>BasisVolumeLargeVPP!E27</f>
        <v>60295</v>
      </c>
      <c r="CH22" s="267">
        <f t="shared" si="76"/>
        <v>-0.19</v>
      </c>
      <c r="CI22" s="267">
        <f>VLOOKUP($A22,[1]!Table,MATCH(CH$1,[1]!Curves,0))</f>
        <v>-0.13800000000000001</v>
      </c>
      <c r="CJ22" s="268">
        <f t="shared" ca="1" si="41"/>
        <v>5897.9106460713383</v>
      </c>
      <c r="CK22" s="263">
        <f>BasisVolumeLargeVPP!AI27</f>
        <v>45570</v>
      </c>
      <c r="CL22" s="267">
        <f t="shared" si="77"/>
        <v>-0.2</v>
      </c>
      <c r="CM22" s="267">
        <f>VLOOKUP($A22,[1]!Table,MATCH(CL$1,[1]!Curves,0))</f>
        <v>-0.125</v>
      </c>
      <c r="CN22" s="268">
        <f t="shared" ca="1" si="43"/>
        <v>6429.1541302092674</v>
      </c>
      <c r="CO22" s="263"/>
      <c r="CP22" s="267">
        <f t="shared" si="78"/>
        <v>-0.08</v>
      </c>
      <c r="CQ22" s="267">
        <f>VLOOKUP($A22,[1]!Table,MATCH(CP$1,[1]!Curves,0))</f>
        <v>-6.5000000000000002E-2</v>
      </c>
      <c r="CR22" s="268">
        <f t="shared" ca="1" si="45"/>
        <v>0</v>
      </c>
      <c r="CS22" s="263">
        <f>BasisVolumeLargeVPP!BA27</f>
        <v>24335</v>
      </c>
      <c r="CT22" s="267">
        <f t="shared" si="79"/>
        <v>-0.13</v>
      </c>
      <c r="CU22" s="267">
        <f>VLOOKUP($A22,[1]!Table,MATCH(CT$1,[1]!Curves,0))</f>
        <v>-0.1</v>
      </c>
      <c r="CV22" s="268">
        <f t="shared" ca="1" si="47"/>
        <v>1373.302310806605</v>
      </c>
      <c r="CW22" s="263">
        <f>BasisVolumeLargeVPP!AS27</f>
        <v>10695</v>
      </c>
      <c r="CX22" s="267">
        <f t="shared" si="80"/>
        <v>0.01</v>
      </c>
      <c r="CY22" s="267">
        <f>VLOOKUP($A22,[1]!Table,MATCH(CX$1,[1]!Curves,0))</f>
        <v>1.4999999999999999E-2</v>
      </c>
      <c r="CZ22" s="268">
        <f t="shared" ca="1" si="49"/>
        <v>100.5922074794647</v>
      </c>
      <c r="DA22" s="263">
        <f>BasisVolumeLargeVPP!BE27</f>
        <v>0</v>
      </c>
      <c r="DB22" s="267">
        <f t="shared" si="81"/>
        <v>3.7499999999999999E-2</v>
      </c>
      <c r="DC22" s="267">
        <f>VLOOKUP($A22,[1]!Table,MATCH(DB$1,[1]!Curves,0))</f>
        <v>3.5000000000000003E-2</v>
      </c>
      <c r="DD22" s="268">
        <f t="shared" ca="1" si="51"/>
        <v>0</v>
      </c>
      <c r="DE22" s="263">
        <f>BasisVolumeLargeVPP!BC27</f>
        <v>0</v>
      </c>
      <c r="DF22" s="267">
        <f t="shared" si="82"/>
        <v>-0.09</v>
      </c>
      <c r="DG22" s="267">
        <f>VLOOKUP($A22,[1]!Table,MATCH(DF$1,[1]!Curves,0))</f>
        <v>-6.25E-2</v>
      </c>
      <c r="DH22" s="268">
        <f t="shared" ca="1" si="53"/>
        <v>0</v>
      </c>
      <c r="DI22" s="263">
        <f>BasisVolumeLargeVPP!AE27</f>
        <v>0</v>
      </c>
      <c r="DJ22" s="267">
        <f t="shared" si="83"/>
        <v>-0.11</v>
      </c>
      <c r="DK22" s="267">
        <f>VLOOKUP($A22,[1]!Table,MATCH(DJ$1,[1]!Curves,0))</f>
        <v>0.09</v>
      </c>
      <c r="DL22" s="268">
        <f t="shared" ca="1" si="55"/>
        <v>0</v>
      </c>
      <c r="DM22" s="263">
        <f>BasisVolumeLargeVPP!AC27</f>
        <v>3461.6666666666665</v>
      </c>
      <c r="DN22" s="267">
        <f t="shared" si="84"/>
        <v>-0.11</v>
      </c>
      <c r="DO22" s="267">
        <f>VLOOKUP($A22,[1]!Table,MATCH(DN$1,[1]!Curves,0))</f>
        <v>-0.1</v>
      </c>
      <c r="DP22" s="268">
        <f t="shared" ca="1" si="57"/>
        <v>65.117660880426385</v>
      </c>
      <c r="DQ22" s="237"/>
      <c r="DR22" s="237"/>
      <c r="DS22" s="238"/>
      <c r="DT22" s="237"/>
      <c r="DU22" s="237"/>
      <c r="DV22" s="238"/>
      <c r="DW22" s="237"/>
      <c r="DX22" s="237"/>
      <c r="DY22" s="238"/>
      <c r="DZ22" s="237"/>
      <c r="EA22" s="237"/>
      <c r="EB22" s="238"/>
    </row>
    <row r="23" spans="1:132" x14ac:dyDescent="0.2">
      <c r="A23" s="167">
        <v>37437</v>
      </c>
      <c r="B23" s="263">
        <f t="shared" ca="1" si="0"/>
        <v>-4448</v>
      </c>
      <c r="C23" s="264">
        <f>[1]Curves!D33</f>
        <v>5.2288287325646693E-2</v>
      </c>
      <c r="D23" s="265">
        <f t="shared" ca="1" si="1"/>
        <v>1.8749521642533864</v>
      </c>
      <c r="E23" s="263">
        <f>NymexVolume!C19</f>
        <v>801352.5</v>
      </c>
      <c r="F23" s="266">
        <v>4.79</v>
      </c>
      <c r="G23" s="267">
        <f>VLOOKUP($A23,[1]!Table,MATCH(F$1,[1]!Curves,0))</f>
        <v>4.4249999999999998</v>
      </c>
      <c r="H23" s="268">
        <f t="shared" ca="1" si="2"/>
        <v>-548411.62553477485</v>
      </c>
      <c r="I23" s="263">
        <f>BasisVolumeLargeVPP!S28</f>
        <v>15450</v>
      </c>
      <c r="J23" s="267">
        <f t="shared" si="58"/>
        <v>-0.11</v>
      </c>
      <c r="K23" s="267">
        <f>VLOOKUP($A23,[1]!Table,MATCH(J$1,[1]!Curves,0))</f>
        <v>-0.1</v>
      </c>
      <c r="L23" s="268">
        <f t="shared" ca="1" si="3"/>
        <v>289.68010937714803</v>
      </c>
      <c r="M23" s="263">
        <f>BasisVolumeLargeVPP!AY28</f>
        <v>38850</v>
      </c>
      <c r="N23" s="267">
        <f t="shared" si="59"/>
        <v>-0.08</v>
      </c>
      <c r="O23" s="267">
        <f>VLOOKUP($A23,[1]!Table,MATCH(N$1,[1]!Curves,0))</f>
        <v>-0.06</v>
      </c>
      <c r="P23" s="268">
        <f t="shared" ca="1" si="6"/>
        <v>1456.8378316248813</v>
      </c>
      <c r="Q23" s="263">
        <f>BasisVolumeLargeVPP!AM28</f>
        <v>28950</v>
      </c>
      <c r="R23" s="267">
        <f t="shared" si="60"/>
        <v>-3.2500000000000001E-2</v>
      </c>
      <c r="S23" s="267">
        <f>VLOOKUP($A23,[1]!Table,MATCH(R$1,[1]!Curves,0))</f>
        <v>-0.02</v>
      </c>
      <c r="T23" s="268">
        <f t="shared" ca="1" si="8"/>
        <v>678.49831443919425</v>
      </c>
      <c r="U23" s="263">
        <f>BasisVolumeLargeVPP!I28</f>
        <v>14400</v>
      </c>
      <c r="V23" s="267">
        <f t="shared" si="61"/>
        <v>7.0000000000000007E-2</v>
      </c>
      <c r="W23" s="267">
        <f>VLOOKUP($A23,[1]!Table,MATCH(V$1,[1]!Curves,0))</f>
        <v>0.09</v>
      </c>
      <c r="X23" s="268">
        <f t="shared" ca="1" si="10"/>
        <v>539.98622330497494</v>
      </c>
      <c r="Y23" s="263">
        <f>BasisVolumeLargeVPP!U28</f>
        <v>197152.5</v>
      </c>
      <c r="Z23" s="267">
        <f t="shared" si="62"/>
        <v>-5.0000000000000001E-3</v>
      </c>
      <c r="AA23" s="267">
        <f>VLOOKUP($A23,[1]!Table,MATCH(Z$1,[1]!Curves,0))</f>
        <v>1.7500000000000002E-2</v>
      </c>
      <c r="AB23" s="268">
        <f t="shared" ca="1" si="12"/>
        <v>8317.1588976667299</v>
      </c>
      <c r="AC23" s="263">
        <f>BasisVolumeLargeVPP!AK28</f>
        <v>11250</v>
      </c>
      <c r="AD23" s="267">
        <f t="shared" si="63"/>
        <v>-0.18</v>
      </c>
      <c r="AE23" s="267">
        <f>VLOOKUP($A23,[1]!Table,MATCH(AD$1,[1]!Curves,0))</f>
        <v>-0.17600000000000002</v>
      </c>
      <c r="AF23" s="268">
        <f t="shared" ca="1" si="14"/>
        <v>84.372847391401876</v>
      </c>
      <c r="AG23" s="263">
        <f>BasisVolumeLargeVPP!K28</f>
        <v>29400</v>
      </c>
      <c r="AH23" s="267">
        <f t="shared" si="64"/>
        <v>0.15</v>
      </c>
      <c r="AI23" s="267">
        <f>VLOOKUP($A23,[1]!Table,MATCH(AH$1,[1]!Curves,0))</f>
        <v>0.16</v>
      </c>
      <c r="AJ23" s="268">
        <f t="shared" ca="1" si="16"/>
        <v>551.23593629049617</v>
      </c>
      <c r="AK23" s="263">
        <f>BasisVolumeLargeVPP!M28</f>
        <v>29400</v>
      </c>
      <c r="AL23" s="267">
        <f t="shared" si="65"/>
        <v>0.13</v>
      </c>
      <c r="AM23" s="267">
        <f>VLOOKUP($A23,[1]!Table,MATCH(AL$1,[1]!Curves,0))</f>
        <v>0.16</v>
      </c>
      <c r="AN23" s="268">
        <f t="shared" ca="1" si="18"/>
        <v>1653.7078088714868</v>
      </c>
      <c r="AO23" s="263">
        <f>BasisVolumeLargeVPP!O28</f>
        <v>25200</v>
      </c>
      <c r="AP23" s="267">
        <f t="shared" si="66"/>
        <v>0.15</v>
      </c>
      <c r="AQ23" s="267">
        <f>VLOOKUP($A23,[1]!Table,MATCH(AP$1,[1]!Curves,0))</f>
        <v>0.16</v>
      </c>
      <c r="AR23" s="268">
        <f t="shared" ca="1" si="20"/>
        <v>472.48794539185383</v>
      </c>
      <c r="AS23" s="263">
        <f>BasisVolumeLargeVPP!Y28+BasisVolumeLargeVPP!Q28</f>
        <v>39650</v>
      </c>
      <c r="AT23" s="267">
        <f t="shared" si="67"/>
        <v>-0.13</v>
      </c>
      <c r="AU23" s="267">
        <f>VLOOKUP($A23,[1]!Table,MATCH(AT$1,[1]!Curves,0))</f>
        <v>-0.12</v>
      </c>
      <c r="AV23" s="268">
        <f t="shared" ca="1" si="22"/>
        <v>743.41853312646833</v>
      </c>
      <c r="AW23" s="263">
        <f>BasisVolumeLargeVPP!AW28</f>
        <v>41850</v>
      </c>
      <c r="AX23" s="267">
        <f t="shared" si="68"/>
        <v>-0.08</v>
      </c>
      <c r="AY23" s="267">
        <f>VLOOKUP($A23,[1]!Table,MATCH(AX$1,[1]!Curves,0))</f>
        <v>-0.06</v>
      </c>
      <c r="AZ23" s="268">
        <f t="shared" ca="1" si="24"/>
        <v>1569.3349614800845</v>
      </c>
      <c r="BA23" s="263">
        <f>BasisVolumeLargeVPP!G28</f>
        <v>7200</v>
      </c>
      <c r="BB23" s="267">
        <f t="shared" si="69"/>
        <v>-0.13</v>
      </c>
      <c r="BC23" s="267">
        <f>VLOOKUP($A23,[1]!Table,MATCH(BB$1,[1]!Curves,0))</f>
        <v>0.01</v>
      </c>
      <c r="BD23" s="268">
        <f t="shared" ca="1" si="26"/>
        <v>1889.9517815674137</v>
      </c>
      <c r="BE23" s="263"/>
      <c r="BF23" s="267">
        <f t="shared" si="70"/>
        <v>-0.11</v>
      </c>
      <c r="BG23" s="267">
        <f>VLOOKUP($A23,[1]!Table,MATCH(BF$1,[1]!Curves,0))</f>
        <v>-7.0000000000000007E-2</v>
      </c>
      <c r="BH23" s="268">
        <f t="shared" ca="1" si="28"/>
        <v>0</v>
      </c>
      <c r="BI23" s="263">
        <f>BasisVolumeLargeVPP!AA28</f>
        <v>3350</v>
      </c>
      <c r="BJ23" s="267">
        <f t="shared" si="71"/>
        <v>-0.11</v>
      </c>
      <c r="BK23" s="267">
        <f>VLOOKUP($A23,[1]!Table,MATCH(BJ$1,[1]!Curves,0))</f>
        <v>-0.1</v>
      </c>
      <c r="BL23" s="268">
        <f t="shared" ca="1" si="30"/>
        <v>62.810897502488416</v>
      </c>
      <c r="BM23" s="263">
        <f>BasisVolumeLargeVPP!W28</f>
        <v>67950</v>
      </c>
      <c r="BN23" s="267">
        <f t="shared" si="72"/>
        <v>-0.28999999999999998</v>
      </c>
      <c r="BO23" s="267">
        <f>VLOOKUP($A23,[1]!Table,MATCH(BN$1,[1]!Curves,0))</f>
        <v>-0.1225</v>
      </c>
      <c r="BP23" s="268">
        <f t="shared" ca="1" si="32"/>
        <v>21340.002426470444</v>
      </c>
      <c r="BQ23" s="263">
        <f>BasisVolumeLargeVPP!AG28</f>
        <v>45300</v>
      </c>
      <c r="BR23" s="267">
        <f t="shared" si="73"/>
        <v>-0.09</v>
      </c>
      <c r="BS23" s="267">
        <f>VLOOKUP($A23,[1]!Table,MATCH(BR$1,[1]!Curves,0))</f>
        <v>-0.08</v>
      </c>
      <c r="BT23" s="268">
        <f t="shared" ca="1" si="34"/>
        <v>849.35333040678358</v>
      </c>
      <c r="BU23" s="263">
        <f>BasisVolumeLargeVPP!C28</f>
        <v>42600</v>
      </c>
      <c r="BV23" s="267">
        <v>-1.4999999999999999E-2</v>
      </c>
      <c r="BW23" s="267">
        <f>VLOOKUP($A23,[1]!Table,MATCH(BV$1,[1]!Curves,0))</f>
        <v>-5.0000000000000001E-3</v>
      </c>
      <c r="BX23" s="268">
        <f t="shared" ca="1" si="35"/>
        <v>798.72962197194249</v>
      </c>
      <c r="BY23" s="263">
        <f>BasisVolumeLargeVPP!AO28+BasisVolumeLargeVPP!AU28</f>
        <v>9000</v>
      </c>
      <c r="BZ23" s="267">
        <f t="shared" si="74"/>
        <v>-0.09</v>
      </c>
      <c r="CA23" s="267">
        <f>VLOOKUP($A23,[1]!Table,MATCH(BZ$1,[1]!Curves,0))</f>
        <v>-8.2500000000000004E-2</v>
      </c>
      <c r="CB23" s="268">
        <f t="shared" ca="1" si="37"/>
        <v>126.55927108710345</v>
      </c>
      <c r="CC23" s="263">
        <f>BasisVolumeLargeVPP!AQ28</f>
        <v>5700</v>
      </c>
      <c r="CD23" s="267">
        <f t="shared" si="75"/>
        <v>-0.15</v>
      </c>
      <c r="CE23" s="267">
        <f>VLOOKUP($A23,[1]!Table,MATCH(CD$1,[1]!Curves,0))</f>
        <v>-0.105</v>
      </c>
      <c r="CF23" s="268">
        <f t="shared" ca="1" si="39"/>
        <v>480.92523013099361</v>
      </c>
      <c r="CG23" s="263">
        <f>BasisVolumeLargeVPP!E28</f>
        <v>59250</v>
      </c>
      <c r="CH23" s="267">
        <f t="shared" si="76"/>
        <v>-0.19</v>
      </c>
      <c r="CI23" s="267">
        <f>VLOOKUP($A23,[1]!Table,MATCH(CH$1,[1]!Curves,0))</f>
        <v>-0.13300000000000001</v>
      </c>
      <c r="CJ23" s="268">
        <f t="shared" ca="1" si="41"/>
        <v>6332.1821967247488</v>
      </c>
      <c r="CK23" s="263">
        <f>BasisVolumeLargeVPP!AI28</f>
        <v>41250</v>
      </c>
      <c r="CL23" s="267">
        <f t="shared" si="77"/>
        <v>-0.2</v>
      </c>
      <c r="CM23" s="267">
        <f>VLOOKUP($A23,[1]!Table,MATCH(CL$1,[1]!Curves,0))</f>
        <v>-0.12</v>
      </c>
      <c r="CN23" s="268">
        <f t="shared" ca="1" si="43"/>
        <v>6187.3421420361756</v>
      </c>
      <c r="CO23" s="263"/>
      <c r="CP23" s="267">
        <f t="shared" si="78"/>
        <v>-0.08</v>
      </c>
      <c r="CQ23" s="267">
        <f>VLOOKUP($A23,[1]!Table,MATCH(CP$1,[1]!Curves,0))</f>
        <v>-6.5000000000000002E-2</v>
      </c>
      <c r="CR23" s="268">
        <f t="shared" ca="1" si="45"/>
        <v>0</v>
      </c>
      <c r="CS23" s="263">
        <f>BasisVolumeLargeVPP!BA28</f>
        <v>21300</v>
      </c>
      <c r="CT23" s="267">
        <f t="shared" si="79"/>
        <v>-0.13</v>
      </c>
      <c r="CU23" s="267">
        <f>VLOOKUP($A23,[1]!Table,MATCH(CT$1,[1]!Curves,0))</f>
        <v>-0.1</v>
      </c>
      <c r="CV23" s="268">
        <f t="shared" ca="1" si="47"/>
        <v>1198.0944329579138</v>
      </c>
      <c r="CW23" s="263">
        <f>BasisVolumeLargeVPP!AS28</f>
        <v>23550</v>
      </c>
      <c r="CX23" s="267">
        <f t="shared" si="80"/>
        <v>0.01</v>
      </c>
      <c r="CY23" s="267">
        <f>VLOOKUP($A23,[1]!Table,MATCH(CX$1,[1]!Curves,0))</f>
        <v>1.4999999999999999E-2</v>
      </c>
      <c r="CZ23" s="268">
        <f t="shared" ca="1" si="49"/>
        <v>220.77561734083622</v>
      </c>
      <c r="DA23" s="263">
        <f>BasisVolumeLargeVPP!BE28</f>
        <v>0</v>
      </c>
      <c r="DB23" s="267">
        <f t="shared" si="81"/>
        <v>3.7499999999999999E-2</v>
      </c>
      <c r="DC23" s="267">
        <f>VLOOKUP($A23,[1]!Table,MATCH(DB$1,[1]!Curves,0))</f>
        <v>3.5000000000000003E-2</v>
      </c>
      <c r="DD23" s="268">
        <f t="shared" ca="1" si="51"/>
        <v>0</v>
      </c>
      <c r="DE23" s="263">
        <f>BasisVolumeLargeVPP!BC28</f>
        <v>0</v>
      </c>
      <c r="DF23" s="267">
        <f t="shared" si="82"/>
        <v>-0.09</v>
      </c>
      <c r="DG23" s="267">
        <f>VLOOKUP($A23,[1]!Table,MATCH(DF$1,[1]!Curves,0))</f>
        <v>-6.25E-2</v>
      </c>
      <c r="DH23" s="268">
        <f t="shared" ca="1" si="53"/>
        <v>0</v>
      </c>
      <c r="DI23" s="263">
        <f>BasisVolumeLargeVPP!AE28</f>
        <v>0</v>
      </c>
      <c r="DJ23" s="267">
        <f t="shared" si="83"/>
        <v>-0.11</v>
      </c>
      <c r="DK23" s="267">
        <f>VLOOKUP($A23,[1]!Table,MATCH(DJ$1,[1]!Curves,0))</f>
        <v>0.09</v>
      </c>
      <c r="DL23" s="268">
        <f t="shared" ca="1" si="55"/>
        <v>0</v>
      </c>
      <c r="DM23" s="263">
        <f>BasisVolumeLargeVPP!AC28</f>
        <v>3350</v>
      </c>
      <c r="DN23" s="267">
        <f t="shared" si="84"/>
        <v>-0.11</v>
      </c>
      <c r="DO23" s="267">
        <f>VLOOKUP($A23,[1]!Table,MATCH(DN$1,[1]!Curves,0))</f>
        <v>-0.1</v>
      </c>
      <c r="DP23" s="268">
        <f t="shared" ca="1" si="57"/>
        <v>62.810897502488416</v>
      </c>
      <c r="DQ23" s="237"/>
      <c r="DR23" s="237"/>
      <c r="DS23" s="238"/>
      <c r="DT23" s="237"/>
      <c r="DU23" s="237"/>
      <c r="DV23" s="238"/>
      <c r="DW23" s="237"/>
      <c r="DX23" s="237"/>
      <c r="DY23" s="238"/>
      <c r="DZ23" s="237"/>
      <c r="EA23" s="237"/>
      <c r="EB23" s="238"/>
    </row>
    <row r="24" spans="1:132" x14ac:dyDescent="0.2">
      <c r="A24" s="167">
        <v>37468</v>
      </c>
      <c r="B24" s="263">
        <f t="shared" ca="1" si="0"/>
        <v>-4417</v>
      </c>
      <c r="C24" s="264">
        <f>[1]Curves!D34</f>
        <v>5.24130433238508E-2</v>
      </c>
      <c r="D24" s="265">
        <f t="shared" ca="1" si="1"/>
        <v>1.8695027493035996</v>
      </c>
      <c r="E24" s="263">
        <f>NymexVolume!C20</f>
        <v>838925.875</v>
      </c>
      <c r="F24" s="266">
        <v>4.79</v>
      </c>
      <c r="G24" s="267">
        <f>VLOOKUP($A24,[1]!Table,MATCH(F$1,[1]!Curves,0))</f>
        <v>4.4450000000000003</v>
      </c>
      <c r="H24" s="268">
        <f t="shared" ca="1" si="2"/>
        <v>-541089.10927217721</v>
      </c>
      <c r="I24" s="263">
        <f>BasisVolumeLargeVPP!S29</f>
        <v>15190</v>
      </c>
      <c r="J24" s="267">
        <f t="shared" si="58"/>
        <v>-0.11</v>
      </c>
      <c r="K24" s="267">
        <f>VLOOKUP($A24,[1]!Table,MATCH(J$1,[1]!Curves,0))</f>
        <v>-0.1</v>
      </c>
      <c r="L24" s="268">
        <f t="shared" ca="1" si="3"/>
        <v>283.97746761921661</v>
      </c>
      <c r="M24" s="263">
        <f>BasisVolumeLargeVPP!AY29</f>
        <v>98890</v>
      </c>
      <c r="N24" s="267">
        <f t="shared" si="59"/>
        <v>-0.08</v>
      </c>
      <c r="O24" s="267">
        <f>VLOOKUP($A24,[1]!Table,MATCH(N$1,[1]!Curves,0))</f>
        <v>-0.06</v>
      </c>
      <c r="P24" s="268">
        <f t="shared" ca="1" si="6"/>
        <v>3697.50253757266</v>
      </c>
      <c r="Q24" s="263">
        <f>BasisVolumeLargeVPP!AM29</f>
        <v>27900</v>
      </c>
      <c r="R24" s="267">
        <f t="shared" si="60"/>
        <v>-3.2500000000000001E-2</v>
      </c>
      <c r="S24" s="267">
        <f>VLOOKUP($A24,[1]!Table,MATCH(R$1,[1]!Curves,0))</f>
        <v>-0.02</v>
      </c>
      <c r="T24" s="268">
        <f t="shared" ca="1" si="8"/>
        <v>651.98908381963031</v>
      </c>
      <c r="U24" s="263">
        <f>BasisVolumeLargeVPP!I29</f>
        <v>14105</v>
      </c>
      <c r="V24" s="267">
        <f t="shared" si="61"/>
        <v>7.0000000000000007E-2</v>
      </c>
      <c r="W24" s="267">
        <f>VLOOKUP($A24,[1]!Table,MATCH(V$1,[1]!Curves,0))</f>
        <v>0.09</v>
      </c>
      <c r="X24" s="268">
        <f t="shared" ca="1" si="10"/>
        <v>527.38672557854522</v>
      </c>
      <c r="Y24" s="263">
        <f>BasisVolumeLargeVPP!U29</f>
        <v>193428.375</v>
      </c>
      <c r="Z24" s="267">
        <f t="shared" si="62"/>
        <v>-5.0000000000000001E-3</v>
      </c>
      <c r="AA24" s="267">
        <f>VLOOKUP($A24,[1]!Table,MATCH(Z$1,[1]!Curves,0))</f>
        <v>0.02</v>
      </c>
      <c r="AB24" s="268">
        <f t="shared" ca="1" si="12"/>
        <v>9040.3719713956925</v>
      </c>
      <c r="AC24" s="263">
        <f>BasisVolumeLargeVPP!AK29</f>
        <v>10850</v>
      </c>
      <c r="AD24" s="267">
        <f t="shared" si="63"/>
        <v>-0.18</v>
      </c>
      <c r="AE24" s="267">
        <f>VLOOKUP($A24,[1]!Table,MATCH(AD$1,[1]!Curves,0))</f>
        <v>-0.129</v>
      </c>
      <c r="AF24" s="268">
        <f t="shared" ca="1" si="14"/>
        <v>1034.4893463271467</v>
      </c>
      <c r="AG24" s="263">
        <f>BasisVolumeLargeVPP!K29</f>
        <v>28985</v>
      </c>
      <c r="AH24" s="267">
        <f t="shared" si="64"/>
        <v>0.15</v>
      </c>
      <c r="AI24" s="267">
        <f>VLOOKUP($A24,[1]!Table,MATCH(AH$1,[1]!Curves,0))</f>
        <v>0.16</v>
      </c>
      <c r="AJ24" s="268">
        <f t="shared" ca="1" si="16"/>
        <v>541.87537188564886</v>
      </c>
      <c r="AK24" s="263">
        <f>BasisVolumeLargeVPP!M29</f>
        <v>28985</v>
      </c>
      <c r="AL24" s="267">
        <f t="shared" si="65"/>
        <v>0.13</v>
      </c>
      <c r="AM24" s="267">
        <f>VLOOKUP($A24,[1]!Table,MATCH(AL$1,[1]!Curves,0))</f>
        <v>0.16</v>
      </c>
      <c r="AN24" s="268">
        <f t="shared" ca="1" si="18"/>
        <v>1625.6261156569449</v>
      </c>
      <c r="AO24" s="263">
        <f>BasisVolumeLargeVPP!O29</f>
        <v>24800</v>
      </c>
      <c r="AP24" s="267">
        <f t="shared" si="66"/>
        <v>0.15</v>
      </c>
      <c r="AQ24" s="267">
        <f>VLOOKUP($A24,[1]!Table,MATCH(AP$1,[1]!Curves,0))</f>
        <v>0.16</v>
      </c>
      <c r="AR24" s="268">
        <f t="shared" ca="1" si="20"/>
        <v>463.6366818272931</v>
      </c>
      <c r="AS24" s="263">
        <f>BasisVolumeLargeVPP!Y29+BasisVolumeLargeVPP!Q29</f>
        <v>39060</v>
      </c>
      <c r="AT24" s="267">
        <f t="shared" si="67"/>
        <v>-0.13</v>
      </c>
      <c r="AU24" s="267">
        <f>VLOOKUP($A24,[1]!Table,MATCH(AT$1,[1]!Curves,0))</f>
        <v>-0.12</v>
      </c>
      <c r="AV24" s="268">
        <f t="shared" ca="1" si="22"/>
        <v>730.22777387798669</v>
      </c>
      <c r="AW24" s="263">
        <f>BasisVolumeLargeVPP!AW29</f>
        <v>20460</v>
      </c>
      <c r="AX24" s="267">
        <f t="shared" si="68"/>
        <v>-0.08</v>
      </c>
      <c r="AY24" s="267">
        <f>VLOOKUP($A24,[1]!Table,MATCH(AX$1,[1]!Curves,0))</f>
        <v>-0.06</v>
      </c>
      <c r="AZ24" s="268">
        <f t="shared" ca="1" si="24"/>
        <v>765.00052501503319</v>
      </c>
      <c r="BA24" s="263">
        <f>BasisVolumeLargeVPP!G29</f>
        <v>6975</v>
      </c>
      <c r="BB24" s="267">
        <f t="shared" si="69"/>
        <v>-0.13</v>
      </c>
      <c r="BC24" s="267">
        <f>VLOOKUP($A24,[1]!Table,MATCH(BB$1,[1]!Curves,0))</f>
        <v>0.01</v>
      </c>
      <c r="BD24" s="268">
        <f t="shared" ca="1" si="26"/>
        <v>1825.5694346949651</v>
      </c>
      <c r="BE24" s="263"/>
      <c r="BF24" s="267">
        <f t="shared" si="70"/>
        <v>-0.11</v>
      </c>
      <c r="BG24" s="267">
        <f>VLOOKUP($A24,[1]!Table,MATCH(BF$1,[1]!Curves,0))</f>
        <v>-7.0000000000000007E-2</v>
      </c>
      <c r="BH24" s="268">
        <f t="shared" ca="1" si="28"/>
        <v>0</v>
      </c>
      <c r="BI24" s="263">
        <f>BasisVolumeLargeVPP!AA29</f>
        <v>3255</v>
      </c>
      <c r="BJ24" s="267">
        <f t="shared" si="71"/>
        <v>-0.11</v>
      </c>
      <c r="BK24" s="267">
        <f>VLOOKUP($A24,[1]!Table,MATCH(BJ$1,[1]!Curves,0))</f>
        <v>-0.1</v>
      </c>
      <c r="BL24" s="268">
        <f t="shared" ca="1" si="30"/>
        <v>60.852314489832132</v>
      </c>
      <c r="BM24" s="263">
        <f>BasisVolumeLargeVPP!W29</f>
        <v>66882.5</v>
      </c>
      <c r="BN24" s="267">
        <f t="shared" si="72"/>
        <v>-0.28999999999999998</v>
      </c>
      <c r="BO24" s="267">
        <f>VLOOKUP($A24,[1]!Table,MATCH(BN$1,[1]!Curves,0))</f>
        <v>-0.1125</v>
      </c>
      <c r="BP24" s="268">
        <f t="shared" ca="1" si="32"/>
        <v>22194.070629377893</v>
      </c>
      <c r="BQ24" s="263">
        <f>BasisVolumeLargeVPP!AG29</f>
        <v>44485</v>
      </c>
      <c r="BR24" s="267">
        <f t="shared" si="73"/>
        <v>-0.09</v>
      </c>
      <c r="BS24" s="267">
        <f>VLOOKUP($A24,[1]!Table,MATCH(BR$1,[1]!Curves,0))</f>
        <v>-0.08</v>
      </c>
      <c r="BT24" s="268">
        <f t="shared" ca="1" si="34"/>
        <v>831.64829802770589</v>
      </c>
      <c r="BU24" s="263">
        <f>BasisVolumeLargeVPP!C29</f>
        <v>39835</v>
      </c>
      <c r="BV24" s="267">
        <v>-1.4999999999999999E-2</v>
      </c>
      <c r="BW24" s="267">
        <f>VLOOKUP($A24,[1]!Table,MATCH(BV$1,[1]!Curves,0))</f>
        <v>-5.0000000000000001E-3</v>
      </c>
      <c r="BX24" s="268">
        <f t="shared" ca="1" si="35"/>
        <v>744.71642018508885</v>
      </c>
      <c r="BY24" s="263">
        <f>BasisVolumeLargeVPP!AO29+BasisVolumeLargeVPP!AU29</f>
        <v>8525</v>
      </c>
      <c r="BZ24" s="267">
        <f t="shared" si="74"/>
        <v>-0.09</v>
      </c>
      <c r="CA24" s="267">
        <f>VLOOKUP($A24,[1]!Table,MATCH(BZ$1,[1]!Curves,0))</f>
        <v>-8.2500000000000004E-2</v>
      </c>
      <c r="CB24" s="268">
        <f t="shared" ca="1" si="37"/>
        <v>119.53133203359879</v>
      </c>
      <c r="CC24" s="263">
        <f>BasisVolumeLargeVPP!AQ29</f>
        <v>5425</v>
      </c>
      <c r="CD24" s="267">
        <f t="shared" si="75"/>
        <v>-0.15</v>
      </c>
      <c r="CE24" s="267">
        <f>VLOOKUP($A24,[1]!Table,MATCH(CD$1,[1]!Curves,0))</f>
        <v>-9.5000000000000001E-2</v>
      </c>
      <c r="CF24" s="268">
        <f t="shared" ca="1" si="39"/>
        <v>557.81288282346145</v>
      </c>
      <c r="CG24" s="263">
        <f>BasisVolumeLargeVPP!E29</f>
        <v>58280</v>
      </c>
      <c r="CH24" s="267">
        <f t="shared" si="76"/>
        <v>-0.19</v>
      </c>
      <c r="CI24" s="267">
        <f>VLOOKUP($A24,[1]!Table,MATCH(CH$1,[1]!Curves,0))</f>
        <v>-0.12300000000000001</v>
      </c>
      <c r="CJ24" s="268">
        <f t="shared" ca="1" si="41"/>
        <v>7299.9595553707222</v>
      </c>
      <c r="CK24" s="263">
        <f>BasisVolumeLargeVPP!AI29</f>
        <v>47585</v>
      </c>
      <c r="CL24" s="267">
        <f t="shared" si="77"/>
        <v>-0.2</v>
      </c>
      <c r="CM24" s="267">
        <f>VLOOKUP($A24,[1]!Table,MATCH(CL$1,[1]!Curves,0))</f>
        <v>-0.11</v>
      </c>
      <c r="CN24" s="268">
        <f t="shared" ca="1" si="43"/>
        <v>8006.4259493050622</v>
      </c>
      <c r="CO24" s="263"/>
      <c r="CP24" s="267">
        <f t="shared" si="78"/>
        <v>-0.08</v>
      </c>
      <c r="CQ24" s="267">
        <f>VLOOKUP($A24,[1]!Table,MATCH(CP$1,[1]!Curves,0))</f>
        <v>-6.5000000000000002E-2</v>
      </c>
      <c r="CR24" s="268">
        <f t="shared" ca="1" si="45"/>
        <v>0</v>
      </c>
      <c r="CS24" s="263">
        <f>BasisVolumeLargeVPP!BA29</f>
        <v>19065</v>
      </c>
      <c r="CT24" s="267">
        <f t="shared" si="79"/>
        <v>-0.13</v>
      </c>
      <c r="CU24" s="267">
        <f>VLOOKUP($A24,[1]!Table,MATCH(CT$1,[1]!Curves,0))</f>
        <v>-0.1</v>
      </c>
      <c r="CV24" s="268">
        <f t="shared" ca="1" si="47"/>
        <v>1069.2620974641936</v>
      </c>
      <c r="CW24" s="263">
        <f>BasisVolumeLargeVPP!AS29</f>
        <v>32705</v>
      </c>
      <c r="CX24" s="267">
        <f t="shared" si="80"/>
        <v>0.01</v>
      </c>
      <c r="CY24" s="267">
        <f>VLOOKUP($A24,[1]!Table,MATCH(CX$1,[1]!Curves,0))</f>
        <v>1.4999999999999999E-2</v>
      </c>
      <c r="CZ24" s="268">
        <f t="shared" ca="1" si="49"/>
        <v>305.7104370798711</v>
      </c>
      <c r="DA24" s="263">
        <f>BasisVolumeLargeVPP!BE29</f>
        <v>0</v>
      </c>
      <c r="DB24" s="267">
        <f t="shared" si="81"/>
        <v>3.7499999999999999E-2</v>
      </c>
      <c r="DC24" s="267">
        <f>VLOOKUP($A24,[1]!Table,MATCH(DB$1,[1]!Curves,0))</f>
        <v>3.5000000000000003E-2</v>
      </c>
      <c r="DD24" s="268">
        <f t="shared" ca="1" si="51"/>
        <v>0</v>
      </c>
      <c r="DE24" s="263">
        <f>BasisVolumeLargeVPP!BC29</f>
        <v>0</v>
      </c>
      <c r="DF24" s="267">
        <f t="shared" si="82"/>
        <v>-0.09</v>
      </c>
      <c r="DG24" s="267">
        <f>VLOOKUP($A24,[1]!Table,MATCH(DF$1,[1]!Curves,0))</f>
        <v>-6.25E-2</v>
      </c>
      <c r="DH24" s="268">
        <f t="shared" ca="1" si="53"/>
        <v>0</v>
      </c>
      <c r="DI24" s="263">
        <f>BasisVolumeLargeVPP!AE29</f>
        <v>0</v>
      </c>
      <c r="DJ24" s="267">
        <f t="shared" si="83"/>
        <v>-0.11</v>
      </c>
      <c r="DK24" s="267">
        <f>VLOOKUP($A24,[1]!Table,MATCH(DJ$1,[1]!Curves,0))</f>
        <v>0.09</v>
      </c>
      <c r="DL24" s="268">
        <f t="shared" ca="1" si="55"/>
        <v>0</v>
      </c>
      <c r="DM24" s="263">
        <f>BasisVolumeLargeVPP!AC29</f>
        <v>3255</v>
      </c>
      <c r="DN24" s="267">
        <f t="shared" si="84"/>
        <v>-0.11</v>
      </c>
      <c r="DO24" s="267">
        <f>VLOOKUP($A24,[1]!Table,MATCH(DN$1,[1]!Curves,0))</f>
        <v>-0.1</v>
      </c>
      <c r="DP24" s="268">
        <f t="shared" ca="1" si="57"/>
        <v>60.852314489832132</v>
      </c>
      <c r="DQ24" s="237"/>
      <c r="DR24" s="237"/>
      <c r="DS24" s="238"/>
      <c r="DT24" s="237"/>
      <c r="DU24" s="237"/>
      <c r="DV24" s="238"/>
      <c r="DW24" s="237"/>
      <c r="DX24" s="237"/>
      <c r="DY24" s="238"/>
      <c r="DZ24" s="237"/>
      <c r="EA24" s="237"/>
      <c r="EB24" s="238"/>
    </row>
    <row r="25" spans="1:132" x14ac:dyDescent="0.2">
      <c r="A25" s="167">
        <v>37499</v>
      </c>
      <c r="B25" s="263">
        <f t="shared" ca="1" si="0"/>
        <v>-4386</v>
      </c>
      <c r="C25" s="264">
        <f>[1]Curves!D35</f>
        <v>5.253779932724581E-2</v>
      </c>
      <c r="D25" s="265">
        <f t="shared" ca="1" si="1"/>
        <v>1.8640305394612569</v>
      </c>
      <c r="E25" s="263">
        <f>NymexVolume!C21</f>
        <v>777286.25</v>
      </c>
      <c r="F25" s="266">
        <v>4.79</v>
      </c>
      <c r="G25" s="267">
        <f>VLOOKUP($A25,[1]!Table,MATCH(F$1,[1]!Curves,0))</f>
        <v>4.4450000000000003</v>
      </c>
      <c r="H25" s="268">
        <f t="shared" ca="1" si="2"/>
        <v>-499865.43122664414</v>
      </c>
      <c r="I25" s="263">
        <f>BasisVolumeLargeVPP!S30</f>
        <v>14880</v>
      </c>
      <c r="J25" s="267">
        <f t="shared" si="58"/>
        <v>-0.11</v>
      </c>
      <c r="K25" s="267">
        <f>VLOOKUP($A25,[1]!Table,MATCH(J$1,[1]!Curves,0))</f>
        <v>-0.1</v>
      </c>
      <c r="L25" s="268">
        <f t="shared" ca="1" si="3"/>
        <v>277.36774427183491</v>
      </c>
      <c r="M25" s="263">
        <f>BasisVolumeLargeVPP!AY30</f>
        <v>81375</v>
      </c>
      <c r="N25" s="267">
        <f t="shared" si="59"/>
        <v>-0.08</v>
      </c>
      <c r="O25" s="267">
        <f>VLOOKUP($A25,[1]!Table,MATCH(N$1,[1]!Curves,0))</f>
        <v>-0.06</v>
      </c>
      <c r="P25" s="268">
        <f t="shared" ca="1" si="6"/>
        <v>3033.7097029731958</v>
      </c>
      <c r="Q25" s="263">
        <f>BasisVolumeLargeVPP!AM30</f>
        <v>26970</v>
      </c>
      <c r="R25" s="267">
        <f t="shared" si="60"/>
        <v>-3.2500000000000001E-2</v>
      </c>
      <c r="S25" s="267">
        <f>VLOOKUP($A25,[1]!Table,MATCH(R$1,[1]!Curves,0))</f>
        <v>-0.02</v>
      </c>
      <c r="T25" s="268">
        <f t="shared" ca="1" si="8"/>
        <v>628.41129561587627</v>
      </c>
      <c r="U25" s="263">
        <f>BasisVolumeLargeVPP!I30</f>
        <v>13795</v>
      </c>
      <c r="V25" s="267">
        <f t="shared" si="61"/>
        <v>7.0000000000000007E-2</v>
      </c>
      <c r="W25" s="267">
        <f>VLOOKUP($A25,[1]!Table,MATCH(V$1,[1]!Curves,0))</f>
        <v>0.09</v>
      </c>
      <c r="X25" s="268">
        <f t="shared" ca="1" si="10"/>
        <v>514.28602583736051</v>
      </c>
      <c r="Y25" s="263">
        <f>BasisVolumeLargeVPP!U30</f>
        <v>189526.25</v>
      </c>
      <c r="Z25" s="267">
        <f t="shared" si="62"/>
        <v>-5.0000000000000001E-3</v>
      </c>
      <c r="AA25" s="267">
        <f>VLOOKUP($A25,[1]!Table,MATCH(Z$1,[1]!Curves,0))</f>
        <v>2.2499999999999999E-2</v>
      </c>
      <c r="AB25" s="268">
        <f t="shared" ca="1" si="12"/>
        <v>9715.2747458131489</v>
      </c>
      <c r="AC25" s="263">
        <f>BasisVolumeLargeVPP!AK30</f>
        <v>10540</v>
      </c>
      <c r="AD25" s="267">
        <f t="shared" si="63"/>
        <v>-0.18</v>
      </c>
      <c r="AE25" s="267">
        <f>VLOOKUP($A25,[1]!Table,MATCH(AD$1,[1]!Curves,0))</f>
        <v>-0.12</v>
      </c>
      <c r="AF25" s="268">
        <f t="shared" ca="1" si="14"/>
        <v>1178.8129131552987</v>
      </c>
      <c r="AG25" s="263">
        <f>BasisVolumeLargeVPP!K30</f>
        <v>28597.5</v>
      </c>
      <c r="AH25" s="267">
        <f t="shared" si="64"/>
        <v>0.15</v>
      </c>
      <c r="AI25" s="267">
        <f>VLOOKUP($A25,[1]!Table,MATCH(AH$1,[1]!Curves,0))</f>
        <v>0.16</v>
      </c>
      <c r="AJ25" s="268">
        <f t="shared" ca="1" si="16"/>
        <v>533.06613352243335</v>
      </c>
      <c r="AK25" s="263">
        <f>BasisVolumeLargeVPP!M30</f>
        <v>28597.5</v>
      </c>
      <c r="AL25" s="267">
        <f t="shared" si="65"/>
        <v>0.13</v>
      </c>
      <c r="AM25" s="267">
        <f>VLOOKUP($A25,[1]!Table,MATCH(AL$1,[1]!Curves,0))</f>
        <v>0.16</v>
      </c>
      <c r="AN25" s="268">
        <f t="shared" ca="1" si="18"/>
        <v>1599.1984005672987</v>
      </c>
      <c r="AO25" s="263">
        <f>BasisVolumeLargeVPP!O30</f>
        <v>24490</v>
      </c>
      <c r="AP25" s="267">
        <f t="shared" si="66"/>
        <v>0.15</v>
      </c>
      <c r="AQ25" s="267">
        <f>VLOOKUP($A25,[1]!Table,MATCH(AP$1,[1]!Curves,0))</f>
        <v>0.16</v>
      </c>
      <c r="AR25" s="268">
        <f t="shared" ca="1" si="20"/>
        <v>456.50107911406218</v>
      </c>
      <c r="AS25" s="263">
        <f>BasisVolumeLargeVPP!Y30+BasisVolumeLargeVPP!Q30</f>
        <v>38440</v>
      </c>
      <c r="AT25" s="267">
        <f t="shared" si="67"/>
        <v>-0.13</v>
      </c>
      <c r="AU25" s="267">
        <f>VLOOKUP($A25,[1]!Table,MATCH(AT$1,[1]!Curves,0))</f>
        <v>-0.12</v>
      </c>
      <c r="AV25" s="268">
        <f t="shared" ca="1" si="22"/>
        <v>716.53333936890772</v>
      </c>
      <c r="AW25" s="263">
        <f>BasisVolumeLargeVPP!AW30</f>
        <v>0</v>
      </c>
      <c r="AX25" s="267">
        <f t="shared" si="68"/>
        <v>-0.08</v>
      </c>
      <c r="AY25" s="267">
        <f>VLOOKUP($A25,[1]!Table,MATCH(AX$1,[1]!Curves,0))</f>
        <v>-0.06</v>
      </c>
      <c r="AZ25" s="268">
        <f t="shared" ca="1" si="24"/>
        <v>0</v>
      </c>
      <c r="BA25" s="263">
        <f>BasisVolumeLargeVPP!G30</f>
        <v>6975</v>
      </c>
      <c r="BB25" s="267">
        <f t="shared" si="69"/>
        <v>-0.13</v>
      </c>
      <c r="BC25" s="267">
        <f>VLOOKUP($A25,[1]!Table,MATCH(BB$1,[1]!Curves,0))</f>
        <v>0.01</v>
      </c>
      <c r="BD25" s="268">
        <f t="shared" ca="1" si="26"/>
        <v>1820.2258217839176</v>
      </c>
      <c r="BE25" s="263"/>
      <c r="BF25" s="267">
        <f t="shared" si="70"/>
        <v>-0.11</v>
      </c>
      <c r="BG25" s="267">
        <f>VLOOKUP($A25,[1]!Table,MATCH(BF$1,[1]!Curves,0))</f>
        <v>-7.0000000000000007E-2</v>
      </c>
      <c r="BH25" s="268">
        <f t="shared" ca="1" si="28"/>
        <v>0</v>
      </c>
      <c r="BI25" s="263">
        <f>BasisVolumeLargeVPP!AA30</f>
        <v>3100</v>
      </c>
      <c r="BJ25" s="267">
        <f t="shared" si="71"/>
        <v>-0.11</v>
      </c>
      <c r="BK25" s="267">
        <f>VLOOKUP($A25,[1]!Table,MATCH(BJ$1,[1]!Curves,0))</f>
        <v>-0.1</v>
      </c>
      <c r="BL25" s="268">
        <f t="shared" ca="1" si="30"/>
        <v>57.784946723298937</v>
      </c>
      <c r="BM25" s="263">
        <f>BasisVolumeLargeVPP!W30</f>
        <v>65875</v>
      </c>
      <c r="BN25" s="267">
        <f t="shared" si="72"/>
        <v>-0.28999999999999998</v>
      </c>
      <c r="BO25" s="267">
        <f>VLOOKUP($A25,[1]!Table,MATCH(BN$1,[1]!Curves,0))</f>
        <v>-0.1075</v>
      </c>
      <c r="BP25" s="268">
        <f t="shared" ca="1" si="32"/>
        <v>22409.724651129378</v>
      </c>
      <c r="BQ25" s="263">
        <f>BasisVolumeLargeVPP!AG30</f>
        <v>43710</v>
      </c>
      <c r="BR25" s="267">
        <f t="shared" si="73"/>
        <v>-0.09</v>
      </c>
      <c r="BS25" s="267">
        <f>VLOOKUP($A25,[1]!Table,MATCH(BR$1,[1]!Curves,0))</f>
        <v>-0.08</v>
      </c>
      <c r="BT25" s="268">
        <f t="shared" ca="1" si="34"/>
        <v>814.76774879851496</v>
      </c>
      <c r="BU25" s="263">
        <f>BasisVolumeLargeVPP!C30</f>
        <v>37200</v>
      </c>
      <c r="BV25" s="267">
        <v>-1.4999999999999999E-2</v>
      </c>
      <c r="BW25" s="267">
        <f>VLOOKUP($A25,[1]!Table,MATCH(BV$1,[1]!Curves,0))</f>
        <v>-5.0000000000000001E-3</v>
      </c>
      <c r="BX25" s="268">
        <f t="shared" ca="1" si="35"/>
        <v>693.4193606795875</v>
      </c>
      <c r="BY25" s="263">
        <f>BasisVolumeLargeVPP!AO30+BasisVolumeLargeVPP!AU30</f>
        <v>7905</v>
      </c>
      <c r="BZ25" s="267">
        <f t="shared" si="74"/>
        <v>-0.09</v>
      </c>
      <c r="CA25" s="267">
        <f>VLOOKUP($A25,[1]!Table,MATCH(BZ$1,[1]!Curves,0))</f>
        <v>-8.2500000000000004E-2</v>
      </c>
      <c r="CB25" s="268">
        <f t="shared" ca="1" si="37"/>
        <v>110.51371060830917</v>
      </c>
      <c r="CC25" s="263">
        <f>BasisVolumeLargeVPP!AQ30</f>
        <v>4960</v>
      </c>
      <c r="CD25" s="267">
        <f t="shared" si="75"/>
        <v>-0.15</v>
      </c>
      <c r="CE25" s="267">
        <f>VLOOKUP($A25,[1]!Table,MATCH(CD$1,[1]!Curves,0))</f>
        <v>-9.2499999999999999E-2</v>
      </c>
      <c r="CF25" s="268">
        <f t="shared" ca="1" si="39"/>
        <v>531.62150985435039</v>
      </c>
      <c r="CG25" s="263">
        <f>BasisVolumeLargeVPP!E30</f>
        <v>57350</v>
      </c>
      <c r="CH25" s="267">
        <f t="shared" si="76"/>
        <v>-0.19</v>
      </c>
      <c r="CI25" s="267">
        <f>VLOOKUP($A25,[1]!Table,MATCH(CH$1,[1]!Curves,0))</f>
        <v>-0.11800000000000001</v>
      </c>
      <c r="CJ25" s="268">
        <f t="shared" ca="1" si="41"/>
        <v>7696.9549035434211</v>
      </c>
      <c r="CK25" s="263">
        <f>BasisVolumeLargeVPP!AI30</f>
        <v>43400</v>
      </c>
      <c r="CL25" s="267">
        <f t="shared" si="77"/>
        <v>-0.2</v>
      </c>
      <c r="CM25" s="267">
        <f>VLOOKUP($A25,[1]!Table,MATCH(CL$1,[1]!Curves,0))</f>
        <v>-0.105</v>
      </c>
      <c r="CN25" s="268">
        <f t="shared" ca="1" si="43"/>
        <v>7685.3979141987638</v>
      </c>
      <c r="CO25" s="263"/>
      <c r="CP25" s="267">
        <f t="shared" si="78"/>
        <v>-0.08</v>
      </c>
      <c r="CQ25" s="267">
        <f>VLOOKUP($A25,[1]!Table,MATCH(CP$1,[1]!Curves,0))</f>
        <v>-6.5000000000000002E-2</v>
      </c>
      <c r="CR25" s="268">
        <f t="shared" ca="1" si="45"/>
        <v>0</v>
      </c>
      <c r="CS25" s="263">
        <f>BasisVolumeLargeVPP!BA30</f>
        <v>16740</v>
      </c>
      <c r="CT25" s="267">
        <f t="shared" si="79"/>
        <v>-0.13</v>
      </c>
      <c r="CU25" s="267">
        <f>VLOOKUP($A25,[1]!Table,MATCH(CT$1,[1]!Curves,0))</f>
        <v>-0.1</v>
      </c>
      <c r="CV25" s="268">
        <f t="shared" ca="1" si="47"/>
        <v>936.11613691744321</v>
      </c>
      <c r="CW25" s="263">
        <f>BasisVolumeLargeVPP!AS30</f>
        <v>29760</v>
      </c>
      <c r="CX25" s="267">
        <f t="shared" si="80"/>
        <v>0.01</v>
      </c>
      <c r="CY25" s="267">
        <f>VLOOKUP($A25,[1]!Table,MATCH(CX$1,[1]!Curves,0))</f>
        <v>1.4999999999999999E-2</v>
      </c>
      <c r="CZ25" s="268">
        <f t="shared" ca="1" si="49"/>
        <v>277.36774427183497</v>
      </c>
      <c r="DA25" s="263">
        <f>BasisVolumeLargeVPP!BE30</f>
        <v>0</v>
      </c>
      <c r="DB25" s="267">
        <f t="shared" si="81"/>
        <v>3.7499999999999999E-2</v>
      </c>
      <c r="DC25" s="267">
        <f>VLOOKUP($A25,[1]!Table,MATCH(DB$1,[1]!Curves,0))</f>
        <v>3.5000000000000003E-2</v>
      </c>
      <c r="DD25" s="268">
        <f t="shared" ca="1" si="51"/>
        <v>0</v>
      </c>
      <c r="DE25" s="263">
        <f>BasisVolumeLargeVPP!BC30</f>
        <v>0</v>
      </c>
      <c r="DF25" s="267">
        <f t="shared" si="82"/>
        <v>-0.09</v>
      </c>
      <c r="DG25" s="267">
        <f>VLOOKUP($A25,[1]!Table,MATCH(DF$1,[1]!Curves,0))</f>
        <v>-6.25E-2</v>
      </c>
      <c r="DH25" s="268">
        <f t="shared" ca="1" si="53"/>
        <v>0</v>
      </c>
      <c r="DI25" s="263">
        <f>BasisVolumeLargeVPP!AE30</f>
        <v>0</v>
      </c>
      <c r="DJ25" s="267">
        <f t="shared" si="83"/>
        <v>-0.11</v>
      </c>
      <c r="DK25" s="267">
        <f>VLOOKUP($A25,[1]!Table,MATCH(DJ$1,[1]!Curves,0))</f>
        <v>0.09</v>
      </c>
      <c r="DL25" s="268">
        <f t="shared" ca="1" si="55"/>
        <v>0</v>
      </c>
      <c r="DM25" s="263">
        <f>BasisVolumeLargeVPP!AC30</f>
        <v>3100</v>
      </c>
      <c r="DN25" s="267">
        <f t="shared" si="84"/>
        <v>-0.11</v>
      </c>
      <c r="DO25" s="267">
        <f>VLOOKUP($A25,[1]!Table,MATCH(DN$1,[1]!Curves,0))</f>
        <v>-0.1</v>
      </c>
      <c r="DP25" s="268">
        <f t="shared" ca="1" si="57"/>
        <v>57.784946723298937</v>
      </c>
      <c r="DQ25" s="237"/>
      <c r="DR25" s="237"/>
      <c r="DS25" s="238"/>
      <c r="DT25" s="237"/>
      <c r="DU25" s="237"/>
      <c r="DV25" s="238"/>
      <c r="DW25" s="237"/>
      <c r="DX25" s="237"/>
      <c r="DY25" s="238"/>
      <c r="DZ25" s="237"/>
      <c r="EA25" s="237"/>
      <c r="EB25" s="238"/>
    </row>
    <row r="26" spans="1:132" x14ac:dyDescent="0.2">
      <c r="A26" s="167">
        <v>37529</v>
      </c>
      <c r="B26" s="263">
        <f t="shared" ca="1" si="0"/>
        <v>-4356</v>
      </c>
      <c r="C26" s="264">
        <f>[1]Curves!D36</f>
        <v>5.26694553966989E-2</v>
      </c>
      <c r="D26" s="265">
        <f t="shared" ca="1" si="1"/>
        <v>1.8589493941547202</v>
      </c>
      <c r="E26" s="263">
        <f>NymexVolume!C22</f>
        <v>763102.5</v>
      </c>
      <c r="F26" s="266">
        <v>4.79</v>
      </c>
      <c r="G26" s="267">
        <f>VLOOKUP($A26,[1]!Table,MATCH(F$1,[1]!Curves,0))</f>
        <v>4.43</v>
      </c>
      <c r="H26" s="268">
        <f t="shared" ca="1" si="2"/>
        <v>-510684.81481906329</v>
      </c>
      <c r="I26" s="263">
        <f>BasisVolumeLargeVPP!S31</f>
        <v>14550</v>
      </c>
      <c r="J26" s="267">
        <f t="shared" si="58"/>
        <v>-0.11</v>
      </c>
      <c r="K26" s="267">
        <f>VLOOKUP($A26,[1]!Table,MATCH(J$1,[1]!Curves,0))</f>
        <v>-0.1</v>
      </c>
      <c r="L26" s="268">
        <f t="shared" ca="1" si="3"/>
        <v>270.47713684951162</v>
      </c>
      <c r="M26" s="263">
        <f>BasisVolumeLargeVPP!AY31</f>
        <v>80700</v>
      </c>
      <c r="N26" s="267">
        <f t="shared" si="59"/>
        <v>-0.08</v>
      </c>
      <c r="O26" s="267">
        <f>VLOOKUP($A26,[1]!Table,MATCH(N$1,[1]!Curves,0))</f>
        <v>-0.06</v>
      </c>
      <c r="P26" s="268">
        <f t="shared" ca="1" si="6"/>
        <v>3000.3443221657189</v>
      </c>
      <c r="Q26" s="263">
        <f>BasisVolumeLargeVPP!AM31</f>
        <v>25950</v>
      </c>
      <c r="R26" s="267">
        <f t="shared" si="60"/>
        <v>-3.2500000000000001E-2</v>
      </c>
      <c r="S26" s="267">
        <f>VLOOKUP($A26,[1]!Table,MATCH(R$1,[1]!Curves,0))</f>
        <v>-0.02</v>
      </c>
      <c r="T26" s="268">
        <f t="shared" ca="1" si="8"/>
        <v>602.99670972893739</v>
      </c>
      <c r="U26" s="263">
        <f>BasisVolumeLargeVPP!I31</f>
        <v>13500</v>
      </c>
      <c r="V26" s="267">
        <f t="shared" si="61"/>
        <v>7.0000000000000007E-2</v>
      </c>
      <c r="W26" s="267">
        <f>VLOOKUP($A26,[1]!Table,MATCH(V$1,[1]!Curves,0))</f>
        <v>0.09</v>
      </c>
      <c r="X26" s="268">
        <f t="shared" ca="1" si="10"/>
        <v>501.91633642177425</v>
      </c>
      <c r="Y26" s="263">
        <f>BasisVolumeLargeVPP!U31</f>
        <v>185752.5</v>
      </c>
      <c r="Z26" s="267">
        <f t="shared" si="62"/>
        <v>-5.0000000000000001E-3</v>
      </c>
      <c r="AA26" s="267">
        <f>VLOOKUP($A26,[1]!Table,MATCH(Z$1,[1]!Curves,0))</f>
        <v>1.4999999999999999E-2</v>
      </c>
      <c r="AB26" s="268">
        <f t="shared" ca="1" si="12"/>
        <v>6906.0899467544932</v>
      </c>
      <c r="AC26" s="263">
        <f>BasisVolumeLargeVPP!AK31</f>
        <v>10200</v>
      </c>
      <c r="AD26" s="267">
        <f t="shared" si="63"/>
        <v>-0.18</v>
      </c>
      <c r="AE26" s="267">
        <f>VLOOKUP($A26,[1]!Table,MATCH(AD$1,[1]!Curves,0))</f>
        <v>-0.14800000000000002</v>
      </c>
      <c r="AF26" s="268">
        <f t="shared" ca="1" si="14"/>
        <v>606.76108225210021</v>
      </c>
      <c r="AG26" s="263">
        <f>BasisVolumeLargeVPP!K31</f>
        <v>28125</v>
      </c>
      <c r="AH26" s="267">
        <f t="shared" si="64"/>
        <v>0.15</v>
      </c>
      <c r="AI26" s="267">
        <f>VLOOKUP($A26,[1]!Table,MATCH(AH$1,[1]!Curves,0))</f>
        <v>0.16</v>
      </c>
      <c r="AJ26" s="268">
        <f t="shared" ca="1" si="16"/>
        <v>522.82951710601549</v>
      </c>
      <c r="AK26" s="263">
        <f>BasisVolumeLargeVPP!M31</f>
        <v>28125</v>
      </c>
      <c r="AL26" s="267">
        <f t="shared" si="65"/>
        <v>0.13</v>
      </c>
      <c r="AM26" s="267">
        <f>VLOOKUP($A26,[1]!Table,MATCH(AL$1,[1]!Curves,0))</f>
        <v>0.16</v>
      </c>
      <c r="AN26" s="268">
        <f t="shared" ca="1" si="18"/>
        <v>1568.4885513180452</v>
      </c>
      <c r="AO26" s="263">
        <f>BasisVolumeLargeVPP!O31</f>
        <v>23850</v>
      </c>
      <c r="AP26" s="267">
        <f t="shared" si="66"/>
        <v>0.15</v>
      </c>
      <c r="AQ26" s="267">
        <f>VLOOKUP($A26,[1]!Table,MATCH(AP$1,[1]!Curves,0))</f>
        <v>0.16</v>
      </c>
      <c r="AR26" s="268">
        <f t="shared" ca="1" si="20"/>
        <v>443.35943050590112</v>
      </c>
      <c r="AS26" s="263">
        <f>BasisVolumeLargeVPP!Y31+BasisVolumeLargeVPP!Q31</f>
        <v>37950</v>
      </c>
      <c r="AT26" s="267">
        <f t="shared" si="67"/>
        <v>-0.13</v>
      </c>
      <c r="AU26" s="267">
        <f>VLOOKUP($A26,[1]!Table,MATCH(AT$1,[1]!Curves,0))</f>
        <v>-0.12</v>
      </c>
      <c r="AV26" s="268">
        <f t="shared" ca="1" si="22"/>
        <v>705.4712950817169</v>
      </c>
      <c r="AW26" s="263">
        <f>BasisVolumeLargeVPP!AW31</f>
        <v>0</v>
      </c>
      <c r="AX26" s="267">
        <f t="shared" si="68"/>
        <v>-0.08</v>
      </c>
      <c r="AY26" s="267">
        <f>VLOOKUP($A26,[1]!Table,MATCH(AX$1,[1]!Curves,0))</f>
        <v>-0.06</v>
      </c>
      <c r="AZ26" s="268">
        <f t="shared" ca="1" si="24"/>
        <v>0</v>
      </c>
      <c r="BA26" s="263">
        <f>BasisVolumeLargeVPP!G31</f>
        <v>6900</v>
      </c>
      <c r="BB26" s="267">
        <f t="shared" si="69"/>
        <v>-0.13</v>
      </c>
      <c r="BC26" s="267">
        <f>VLOOKUP($A26,[1]!Table,MATCH(BB$1,[1]!Curves,0))</f>
        <v>0.01</v>
      </c>
      <c r="BD26" s="268">
        <f t="shared" ca="1" si="26"/>
        <v>1795.7451147534598</v>
      </c>
      <c r="BE26" s="263"/>
      <c r="BF26" s="267">
        <f t="shared" si="70"/>
        <v>-0.11</v>
      </c>
      <c r="BG26" s="267">
        <f>VLOOKUP($A26,[1]!Table,MATCH(BF$1,[1]!Curves,0))</f>
        <v>-7.0000000000000007E-2</v>
      </c>
      <c r="BH26" s="268">
        <f t="shared" ca="1" si="28"/>
        <v>0</v>
      </c>
      <c r="BI26" s="263">
        <f>BasisVolumeLargeVPP!AA31</f>
        <v>3000</v>
      </c>
      <c r="BJ26" s="267">
        <f t="shared" si="71"/>
        <v>-0.11</v>
      </c>
      <c r="BK26" s="267">
        <f>VLOOKUP($A26,[1]!Table,MATCH(BJ$1,[1]!Curves,0))</f>
        <v>-0.1</v>
      </c>
      <c r="BL26" s="268">
        <f t="shared" ca="1" si="30"/>
        <v>55.768481824641576</v>
      </c>
      <c r="BM26" s="263">
        <f>BasisVolumeLargeVPP!W31</f>
        <v>64950</v>
      </c>
      <c r="BN26" s="267">
        <f t="shared" si="72"/>
        <v>-0.28999999999999998</v>
      </c>
      <c r="BO26" s="267">
        <f>VLOOKUP($A26,[1]!Table,MATCH(BN$1,[1]!Curves,0))</f>
        <v>-0.11749999999999999</v>
      </c>
      <c r="BP26" s="268">
        <f t="shared" ca="1" si="32"/>
        <v>20827.436643435216</v>
      </c>
      <c r="BQ26" s="263">
        <f>BasisVolumeLargeVPP!AG31</f>
        <v>43050</v>
      </c>
      <c r="BR26" s="267">
        <f t="shared" si="73"/>
        <v>-0.09</v>
      </c>
      <c r="BS26" s="267">
        <f>VLOOKUP($A26,[1]!Table,MATCH(BR$1,[1]!Curves,0))</f>
        <v>-0.08</v>
      </c>
      <c r="BT26" s="268">
        <f t="shared" ca="1" si="34"/>
        <v>800.27771418360658</v>
      </c>
      <c r="BU26" s="263">
        <f>BasisVolumeLargeVPP!C31</f>
        <v>34800</v>
      </c>
      <c r="BV26" s="267">
        <v>-1.4999999999999999E-2</v>
      </c>
      <c r="BW26" s="267">
        <f>VLOOKUP($A26,[1]!Table,MATCH(BV$1,[1]!Curves,0))</f>
        <v>-5.0000000000000001E-3</v>
      </c>
      <c r="BX26" s="268">
        <f t="shared" ca="1" si="35"/>
        <v>646.91438916584252</v>
      </c>
      <c r="BY26" s="263">
        <f>BasisVolumeLargeVPP!AO31+BasisVolumeLargeVPP!AU31</f>
        <v>7500</v>
      </c>
      <c r="BZ26" s="267">
        <f t="shared" si="74"/>
        <v>-0.09</v>
      </c>
      <c r="CA26" s="267">
        <f>VLOOKUP($A26,[1]!Table,MATCH(BZ$1,[1]!Curves,0))</f>
        <v>-8.2500000000000004E-2</v>
      </c>
      <c r="CB26" s="268">
        <f t="shared" ca="1" si="37"/>
        <v>104.5659034212029</v>
      </c>
      <c r="CC26" s="263">
        <f>BasisVolumeLargeVPP!AQ31</f>
        <v>4650</v>
      </c>
      <c r="CD26" s="267">
        <f t="shared" si="75"/>
        <v>-0.15</v>
      </c>
      <c r="CE26" s="267">
        <f>VLOOKUP($A26,[1]!Table,MATCH(CD$1,[1]!Curves,0))</f>
        <v>-0.1</v>
      </c>
      <c r="CF26" s="268">
        <f t="shared" ca="1" si="39"/>
        <v>432.20573414097231</v>
      </c>
      <c r="CG26" s="263">
        <f>BasisVolumeLargeVPP!E31</f>
        <v>56400</v>
      </c>
      <c r="CH26" s="267">
        <f t="shared" si="76"/>
        <v>-0.19</v>
      </c>
      <c r="CI26" s="267">
        <f>VLOOKUP($A26,[1]!Table,MATCH(CH$1,[1]!Curves,0))</f>
        <v>-0.128</v>
      </c>
      <c r="CJ26" s="268">
        <f t="shared" ca="1" si="41"/>
        <v>6500.3742414802255</v>
      </c>
      <c r="CK26" s="263">
        <f>BasisVolumeLargeVPP!AI31</f>
        <v>39150</v>
      </c>
      <c r="CL26" s="267">
        <f t="shared" si="77"/>
        <v>-0.2</v>
      </c>
      <c r="CM26" s="267">
        <f>VLOOKUP($A26,[1]!Table,MATCH(CL$1,[1]!Curves,0))</f>
        <v>-0.115</v>
      </c>
      <c r="CN26" s="268">
        <f t="shared" ca="1" si="43"/>
        <v>6186.1188463983708</v>
      </c>
      <c r="CO26" s="263"/>
      <c r="CP26" s="267">
        <f t="shared" si="78"/>
        <v>-0.08</v>
      </c>
      <c r="CQ26" s="267">
        <f>VLOOKUP($A26,[1]!Table,MATCH(CP$1,[1]!Curves,0))</f>
        <v>-6.5000000000000002E-2</v>
      </c>
      <c r="CR26" s="268">
        <f t="shared" ca="1" si="45"/>
        <v>0</v>
      </c>
      <c r="CS26" s="263">
        <f>BasisVolumeLargeVPP!BA31</f>
        <v>28950</v>
      </c>
      <c r="CT26" s="267">
        <f t="shared" si="79"/>
        <v>-0.13</v>
      </c>
      <c r="CU26" s="267">
        <f>VLOOKUP($A26,[1]!Table,MATCH(CT$1,[1]!Curves,0))</f>
        <v>-0.1</v>
      </c>
      <c r="CV26" s="268">
        <f t="shared" ca="1" si="47"/>
        <v>1614.4975488233745</v>
      </c>
      <c r="CW26" s="263">
        <f>BasisVolumeLargeVPP!AS31</f>
        <v>22050</v>
      </c>
      <c r="CX26" s="267">
        <f t="shared" si="80"/>
        <v>0.01</v>
      </c>
      <c r="CY26" s="267">
        <f>VLOOKUP($A26,[1]!Table,MATCH(CX$1,[1]!Curves,0))</f>
        <v>1.4999999999999999E-2</v>
      </c>
      <c r="CZ26" s="268">
        <f t="shared" ca="1" si="49"/>
        <v>204.94917070555786</v>
      </c>
      <c r="DA26" s="263">
        <f>BasisVolumeLargeVPP!BE31</f>
        <v>0</v>
      </c>
      <c r="DB26" s="267">
        <f t="shared" si="81"/>
        <v>3.7499999999999999E-2</v>
      </c>
      <c r="DC26" s="267">
        <f>VLOOKUP($A26,[1]!Table,MATCH(DB$1,[1]!Curves,0))</f>
        <v>3.5000000000000003E-2</v>
      </c>
      <c r="DD26" s="268">
        <f t="shared" ca="1" si="51"/>
        <v>0</v>
      </c>
      <c r="DE26" s="263">
        <f>BasisVolumeLargeVPP!BC31</f>
        <v>0</v>
      </c>
      <c r="DF26" s="267">
        <f t="shared" si="82"/>
        <v>-0.09</v>
      </c>
      <c r="DG26" s="267">
        <f>VLOOKUP($A26,[1]!Table,MATCH(DF$1,[1]!Curves,0))</f>
        <v>-6.25E-2</v>
      </c>
      <c r="DH26" s="268">
        <f t="shared" ca="1" si="53"/>
        <v>0</v>
      </c>
      <c r="DI26" s="263">
        <f>BasisVolumeLargeVPP!AE31</f>
        <v>0</v>
      </c>
      <c r="DJ26" s="267">
        <f t="shared" si="83"/>
        <v>-0.11</v>
      </c>
      <c r="DK26" s="267">
        <f>VLOOKUP($A26,[1]!Table,MATCH(DJ$1,[1]!Curves,0))</f>
        <v>0.09</v>
      </c>
      <c r="DL26" s="268">
        <f t="shared" ca="1" si="55"/>
        <v>0</v>
      </c>
      <c r="DM26" s="263">
        <f>BasisVolumeLargeVPP!AC31</f>
        <v>3000</v>
      </c>
      <c r="DN26" s="267">
        <f t="shared" si="84"/>
        <v>-0.11</v>
      </c>
      <c r="DO26" s="267">
        <f>VLOOKUP($A26,[1]!Table,MATCH(DN$1,[1]!Curves,0))</f>
        <v>-0.1</v>
      </c>
      <c r="DP26" s="268">
        <f t="shared" ca="1" si="57"/>
        <v>55.768481824641576</v>
      </c>
      <c r="DQ26" s="237"/>
      <c r="DR26" s="237"/>
      <c r="DS26" s="238"/>
      <c r="DT26" s="237"/>
      <c r="DU26" s="237"/>
      <c r="DV26" s="238"/>
      <c r="DW26" s="237"/>
      <c r="DX26" s="237"/>
      <c r="DY26" s="238"/>
      <c r="DZ26" s="237"/>
      <c r="EA26" s="237"/>
      <c r="EB26" s="238"/>
    </row>
    <row r="27" spans="1:132" x14ac:dyDescent="0.2">
      <c r="A27" s="167">
        <v>37560</v>
      </c>
      <c r="B27" s="263">
        <f t="shared" ca="1" si="0"/>
        <v>-4325</v>
      </c>
      <c r="C27" s="264">
        <f>[1]Curves!D37</f>
        <v>5.2821136234490612E-2</v>
      </c>
      <c r="D27" s="265">
        <f t="shared" ca="1" si="1"/>
        <v>1.8540066113750719</v>
      </c>
      <c r="E27" s="263">
        <f>NymexVolume!C23</f>
        <v>761573.125</v>
      </c>
      <c r="F27" s="266">
        <v>4.79</v>
      </c>
      <c r="G27" s="267">
        <f>VLOOKUP($A27,[1]!Table,MATCH(F$1,[1]!Curves,0))</f>
        <v>4.4249999999999998</v>
      </c>
      <c r="H27" s="268">
        <f t="shared" ca="1" si="2"/>
        <v>-515365.98721038486</v>
      </c>
      <c r="I27" s="263">
        <f>BasisVolumeLargeVPP!S32</f>
        <v>14260</v>
      </c>
      <c r="J27" s="267">
        <f t="shared" si="58"/>
        <v>-0.11</v>
      </c>
      <c r="K27" s="267">
        <f>VLOOKUP($A27,[1]!Table,MATCH(J$1,[1]!Curves,0))</f>
        <v>-0.1</v>
      </c>
      <c r="L27" s="268">
        <f t="shared" ca="1" si="3"/>
        <v>264.38134278208514</v>
      </c>
      <c r="M27" s="263">
        <f>BasisVolumeLargeVPP!AY32</f>
        <v>79825</v>
      </c>
      <c r="N27" s="267">
        <f t="shared" si="59"/>
        <v>-0.08</v>
      </c>
      <c r="O27" s="267">
        <f>VLOOKUP($A27,[1]!Table,MATCH(N$1,[1]!Curves,0))</f>
        <v>-0.06</v>
      </c>
      <c r="P27" s="268">
        <f t="shared" ca="1" si="6"/>
        <v>2959.9215550603026</v>
      </c>
      <c r="Q27" s="263">
        <f>BasisVolumeLargeVPP!AM32</f>
        <v>25110</v>
      </c>
      <c r="R27" s="267">
        <f t="shared" si="60"/>
        <v>-3.2500000000000001E-2</v>
      </c>
      <c r="S27" s="267">
        <f>VLOOKUP($A27,[1]!Table,MATCH(R$1,[1]!Curves,0))</f>
        <v>-0.02</v>
      </c>
      <c r="T27" s="268">
        <f t="shared" ca="1" si="8"/>
        <v>581.92632514535069</v>
      </c>
      <c r="U27" s="263">
        <f>BasisVolumeLargeVPP!I32</f>
        <v>13175</v>
      </c>
      <c r="V27" s="267">
        <f t="shared" si="61"/>
        <v>7.0000000000000007E-2</v>
      </c>
      <c r="W27" s="267">
        <f>VLOOKUP($A27,[1]!Table,MATCH(V$1,[1]!Curves,0))</f>
        <v>0.09</v>
      </c>
      <c r="X27" s="268">
        <f t="shared" ca="1" si="10"/>
        <v>488.53074209733126</v>
      </c>
      <c r="Y27" s="263">
        <f>BasisVolumeLargeVPP!U32</f>
        <v>182105.625</v>
      </c>
      <c r="Z27" s="267">
        <f t="shared" si="62"/>
        <v>-5.0000000000000001E-3</v>
      </c>
      <c r="AA27" s="267">
        <f>VLOOKUP($A27,[1]!Table,MATCH(Z$1,[1]!Curves,0))</f>
        <v>5.0000000000000001E-3</v>
      </c>
      <c r="AB27" s="268">
        <f t="shared" ca="1" si="12"/>
        <v>3376.2503271858959</v>
      </c>
      <c r="AC27" s="263">
        <f>BasisVolumeLargeVPP!AK32</f>
        <v>9920</v>
      </c>
      <c r="AD27" s="267">
        <f t="shared" si="63"/>
        <v>-0.18</v>
      </c>
      <c r="AE27" s="267">
        <f>VLOOKUP($A27,[1]!Table,MATCH(AD$1,[1]!Curves,0))</f>
        <v>-0.17050000000000001</v>
      </c>
      <c r="AF27" s="268">
        <f t="shared" ca="1" si="14"/>
        <v>174.72158305598643</v>
      </c>
      <c r="AG27" s="263">
        <f>BasisVolumeLargeVPP!K32</f>
        <v>27745</v>
      </c>
      <c r="AH27" s="267">
        <f t="shared" si="64"/>
        <v>0.15</v>
      </c>
      <c r="AI27" s="267">
        <f>VLOOKUP($A27,[1]!Table,MATCH(AH$1,[1]!Curves,0))</f>
        <v>0.16</v>
      </c>
      <c r="AJ27" s="268">
        <f t="shared" ca="1" si="16"/>
        <v>514.39413432601418</v>
      </c>
      <c r="AK27" s="263">
        <f>BasisVolumeLargeVPP!M32</f>
        <v>27745</v>
      </c>
      <c r="AL27" s="267">
        <f t="shared" si="65"/>
        <v>0.13</v>
      </c>
      <c r="AM27" s="267">
        <f>VLOOKUP($A27,[1]!Table,MATCH(AL$1,[1]!Curves,0))</f>
        <v>0.16</v>
      </c>
      <c r="AN27" s="268">
        <f t="shared" ca="1" si="18"/>
        <v>1543.1824029780412</v>
      </c>
      <c r="AO27" s="263">
        <f>BasisVolumeLargeVPP!O32</f>
        <v>23560</v>
      </c>
      <c r="AP27" s="267">
        <f t="shared" si="66"/>
        <v>0.15</v>
      </c>
      <c r="AQ27" s="267">
        <f>VLOOKUP($A27,[1]!Table,MATCH(AP$1,[1]!Curves,0))</f>
        <v>0.16</v>
      </c>
      <c r="AR27" s="268">
        <f t="shared" ca="1" si="20"/>
        <v>436.80395763996734</v>
      </c>
      <c r="AS27" s="263">
        <f>BasisVolumeLargeVPP!Y32+BasisVolumeLargeVPP!Q32</f>
        <v>37303.333333333336</v>
      </c>
      <c r="AT27" s="267">
        <f t="shared" si="67"/>
        <v>-0.13</v>
      </c>
      <c r="AU27" s="267">
        <f>VLOOKUP($A27,[1]!Table,MATCH(AT$1,[1]!Curves,0))</f>
        <v>-0.12</v>
      </c>
      <c r="AV27" s="268">
        <f t="shared" ca="1" si="22"/>
        <v>691.60626626328167</v>
      </c>
      <c r="AW27" s="263">
        <f>BasisVolumeLargeVPP!AW32</f>
        <v>0</v>
      </c>
      <c r="AX27" s="267">
        <f t="shared" si="68"/>
        <v>-0.08</v>
      </c>
      <c r="AY27" s="267">
        <f>VLOOKUP($A27,[1]!Table,MATCH(AX$1,[1]!Curves,0))</f>
        <v>-0.06</v>
      </c>
      <c r="AZ27" s="268">
        <f t="shared" ca="1" si="24"/>
        <v>0</v>
      </c>
      <c r="BA27" s="263">
        <f>BasisVolumeLargeVPP!G32</f>
        <v>6820</v>
      </c>
      <c r="BB27" s="267">
        <f t="shared" si="69"/>
        <v>-0.13</v>
      </c>
      <c r="BC27" s="267">
        <f>VLOOKUP($A27,[1]!Table,MATCH(BB$1,[1]!Curves,0))</f>
        <v>0.01</v>
      </c>
      <c r="BD27" s="268">
        <f t="shared" ca="1" si="26"/>
        <v>1770.2055125409188</v>
      </c>
      <c r="BE27" s="263"/>
      <c r="BF27" s="267">
        <f t="shared" si="70"/>
        <v>-0.11</v>
      </c>
      <c r="BG27" s="267">
        <f>VLOOKUP($A27,[1]!Table,MATCH(BF$1,[1]!Curves,0))</f>
        <v>-7.0000000000000007E-2</v>
      </c>
      <c r="BH27" s="268">
        <f t="shared" ca="1" si="28"/>
        <v>0</v>
      </c>
      <c r="BI27" s="263">
        <f>BasisVolumeLargeVPP!AA32</f>
        <v>2893.3333333333335</v>
      </c>
      <c r="BJ27" s="267">
        <f t="shared" si="71"/>
        <v>-0.11</v>
      </c>
      <c r="BK27" s="267">
        <f>VLOOKUP($A27,[1]!Table,MATCH(BJ$1,[1]!Curves,0))</f>
        <v>-0.1</v>
      </c>
      <c r="BL27" s="268">
        <f t="shared" ca="1" si="30"/>
        <v>53.64259128911872</v>
      </c>
      <c r="BM27" s="263">
        <f>BasisVolumeLargeVPP!W32</f>
        <v>63937.5</v>
      </c>
      <c r="BN27" s="267">
        <f t="shared" si="72"/>
        <v>-0.28999999999999998</v>
      </c>
      <c r="BO27" s="267">
        <f>VLOOKUP($A27,[1]!Table,MATCH(BN$1,[1]!Curves,0))</f>
        <v>-0.13</v>
      </c>
      <c r="BP27" s="268">
        <f t="shared" ca="1" si="32"/>
        <v>18966.487634366982</v>
      </c>
      <c r="BQ27" s="263">
        <f>BasisVolumeLargeVPP!AG32</f>
        <v>42315</v>
      </c>
      <c r="BR27" s="267">
        <f t="shared" si="73"/>
        <v>-0.09</v>
      </c>
      <c r="BS27" s="267">
        <f>VLOOKUP($A27,[1]!Table,MATCH(BR$1,[1]!Curves,0))</f>
        <v>-0.08</v>
      </c>
      <c r="BT27" s="268">
        <f t="shared" ca="1" si="34"/>
        <v>784.52289760336134</v>
      </c>
      <c r="BU27" s="263">
        <f>BasisVolumeLargeVPP!C32</f>
        <v>32550</v>
      </c>
      <c r="BV27" s="267">
        <v>-1.4999999999999999E-2</v>
      </c>
      <c r="BW27" s="267">
        <f>VLOOKUP($A27,[1]!Table,MATCH(BV$1,[1]!Curves,0))</f>
        <v>-5.0000000000000001E-3</v>
      </c>
      <c r="BX27" s="268">
        <f t="shared" ca="1" si="35"/>
        <v>603.47915200258581</v>
      </c>
      <c r="BY27" s="263">
        <f>BasisVolumeLargeVPP!AO32+BasisVolumeLargeVPP!AU32</f>
        <v>6975</v>
      </c>
      <c r="BZ27" s="267">
        <f t="shared" si="74"/>
        <v>-0.09</v>
      </c>
      <c r="CA27" s="267">
        <f>VLOOKUP($A27,[1]!Table,MATCH(BZ$1,[1]!Curves,0))</f>
        <v>-8.2500000000000004E-2</v>
      </c>
      <c r="CB27" s="268">
        <f t="shared" ca="1" si="37"/>
        <v>96.987720857558358</v>
      </c>
      <c r="CC27" s="263">
        <f>BasisVolumeLargeVPP!AQ32</f>
        <v>4340</v>
      </c>
      <c r="CD27" s="267">
        <f t="shared" si="75"/>
        <v>-0.15</v>
      </c>
      <c r="CE27" s="267">
        <f>VLOOKUP($A27,[1]!Table,MATCH(CD$1,[1]!Curves,0))</f>
        <v>-0.12</v>
      </c>
      <c r="CF27" s="268">
        <f t="shared" ca="1" si="39"/>
        <v>241.39166080103433</v>
      </c>
      <c r="CG27" s="263">
        <f>BasisVolumeLargeVPP!E32</f>
        <v>55490</v>
      </c>
      <c r="CH27" s="267">
        <f t="shared" si="76"/>
        <v>-0.19</v>
      </c>
      <c r="CI27" s="267">
        <f>VLOOKUP($A27,[1]!Table,MATCH(CH$1,[1]!Curves,0))</f>
        <v>-0.14050000000000001</v>
      </c>
      <c r="CJ27" s="268">
        <f t="shared" ca="1" si="41"/>
        <v>5092.5019298275347</v>
      </c>
      <c r="CK27" s="263">
        <f>BasisVolumeLargeVPP!AI32</f>
        <v>34875</v>
      </c>
      <c r="CL27" s="267">
        <f t="shared" si="77"/>
        <v>-0.2</v>
      </c>
      <c r="CM27" s="267">
        <f>VLOOKUP($A27,[1]!Table,MATCH(CL$1,[1]!Curves,0))</f>
        <v>-0.1275</v>
      </c>
      <c r="CN27" s="268">
        <f t="shared" ca="1" si="43"/>
        <v>4687.7398414486597</v>
      </c>
      <c r="CO27" s="263"/>
      <c r="CP27" s="267">
        <f t="shared" si="78"/>
        <v>-0.08</v>
      </c>
      <c r="CQ27" s="267">
        <f>VLOOKUP($A27,[1]!Table,MATCH(CP$1,[1]!Curves,0))</f>
        <v>-6.5000000000000002E-2</v>
      </c>
      <c r="CR27" s="268">
        <f t="shared" ca="1" si="45"/>
        <v>0</v>
      </c>
      <c r="CS27" s="263">
        <f>BasisVolumeLargeVPP!BA32</f>
        <v>51770</v>
      </c>
      <c r="CT27" s="267">
        <f t="shared" si="79"/>
        <v>-0.13</v>
      </c>
      <c r="CU27" s="267">
        <f>VLOOKUP($A27,[1]!Table,MATCH(CT$1,[1]!Curves,0))</f>
        <v>-0.1</v>
      </c>
      <c r="CV27" s="268">
        <f t="shared" ca="1" si="47"/>
        <v>2879.457668126624</v>
      </c>
      <c r="CW27" s="263">
        <f>BasisVolumeLargeVPP!AS32</f>
        <v>15965</v>
      </c>
      <c r="CX27" s="267">
        <f t="shared" si="80"/>
        <v>0.01</v>
      </c>
      <c r="CY27" s="267">
        <f>VLOOKUP($A27,[1]!Table,MATCH(CX$1,[1]!Curves,0))</f>
        <v>1.4999999999999999E-2</v>
      </c>
      <c r="CZ27" s="268">
        <f t="shared" ca="1" si="49"/>
        <v>147.9960777530151</v>
      </c>
      <c r="DA27" s="263">
        <f>BasisVolumeLargeVPP!BE32</f>
        <v>0</v>
      </c>
      <c r="DB27" s="267">
        <f t="shared" si="81"/>
        <v>3.7499999999999999E-2</v>
      </c>
      <c r="DC27" s="267">
        <f>VLOOKUP($A27,[1]!Table,MATCH(DB$1,[1]!Curves,0))</f>
        <v>3.5000000000000003E-2</v>
      </c>
      <c r="DD27" s="268">
        <f t="shared" ca="1" si="51"/>
        <v>0</v>
      </c>
      <c r="DE27" s="263">
        <f>BasisVolumeLargeVPP!BC32</f>
        <v>0</v>
      </c>
      <c r="DF27" s="267">
        <f t="shared" si="82"/>
        <v>-0.09</v>
      </c>
      <c r="DG27" s="267">
        <f>VLOOKUP($A27,[1]!Table,MATCH(DF$1,[1]!Curves,0))</f>
        <v>-6.25E-2</v>
      </c>
      <c r="DH27" s="268">
        <f t="shared" ca="1" si="53"/>
        <v>0</v>
      </c>
      <c r="DI27" s="263">
        <f>BasisVolumeLargeVPP!AE32</f>
        <v>0</v>
      </c>
      <c r="DJ27" s="267">
        <f t="shared" si="83"/>
        <v>-0.11</v>
      </c>
      <c r="DK27" s="267">
        <f>VLOOKUP($A27,[1]!Table,MATCH(DJ$1,[1]!Curves,0))</f>
        <v>0.09</v>
      </c>
      <c r="DL27" s="268">
        <f t="shared" ca="1" si="55"/>
        <v>0</v>
      </c>
      <c r="DM27" s="263">
        <f>BasisVolumeLargeVPP!AC32</f>
        <v>2893.3333333333335</v>
      </c>
      <c r="DN27" s="267">
        <f t="shared" si="84"/>
        <v>-0.11</v>
      </c>
      <c r="DO27" s="267">
        <f>VLOOKUP($A27,[1]!Table,MATCH(DN$1,[1]!Curves,0))</f>
        <v>-0.1</v>
      </c>
      <c r="DP27" s="268">
        <f t="shared" ca="1" si="57"/>
        <v>53.64259128911872</v>
      </c>
      <c r="DQ27" s="237"/>
      <c r="DR27" s="237"/>
      <c r="DS27" s="238"/>
      <c r="DT27" s="237"/>
      <c r="DU27" s="237"/>
      <c r="DV27" s="238"/>
      <c r="DW27" s="237"/>
      <c r="DX27" s="237"/>
      <c r="DY27" s="238"/>
      <c r="DZ27" s="237"/>
      <c r="EA27" s="237"/>
      <c r="EB27" s="238"/>
    </row>
    <row r="28" spans="1:132" x14ac:dyDescent="0.2">
      <c r="A28" s="167">
        <v>37590</v>
      </c>
      <c r="B28" s="263">
        <f t="shared" ca="1" si="0"/>
        <v>-4295</v>
      </c>
      <c r="C28" s="264">
        <f>[1]Curves!D38</f>
        <v>5.2967924149335009E-2</v>
      </c>
      <c r="D28" s="265">
        <f t="shared" ca="1" si="1"/>
        <v>1.849191392556562</v>
      </c>
      <c r="E28" s="263">
        <f>NymexVolume!C24</f>
        <v>738900</v>
      </c>
      <c r="F28" s="266">
        <v>4.79</v>
      </c>
      <c r="G28" s="267">
        <f>VLOOKUP($A28,[1]!Table,MATCH(F$1,[1]!Curves,0))</f>
        <v>4.54</v>
      </c>
      <c r="H28" s="268">
        <f t="shared" ca="1" si="2"/>
        <v>-341591.87999001093</v>
      </c>
      <c r="I28" s="263">
        <f>BasisVolumeLargeVPP!S33</f>
        <v>13950</v>
      </c>
      <c r="J28" s="267">
        <f t="shared" si="58"/>
        <v>-0.11</v>
      </c>
      <c r="K28" s="267">
        <f>VLOOKUP($A28,[1]!Table,MATCH(J$1,[1]!Curves,0))</f>
        <v>-0.105</v>
      </c>
      <c r="L28" s="268">
        <f t="shared" ca="1" si="3"/>
        <v>128.9810996308203</v>
      </c>
      <c r="M28" s="263">
        <f>BasisVolumeLargeVPP!AY33</f>
        <v>79050</v>
      </c>
      <c r="N28" s="267">
        <f t="shared" si="59"/>
        <v>-0.08</v>
      </c>
      <c r="O28" s="267">
        <f>VLOOKUP($A28,[1]!Table,MATCH(N$1,[1]!Curves,0))</f>
        <v>-0.06</v>
      </c>
      <c r="P28" s="268">
        <f t="shared" ca="1" si="6"/>
        <v>2923.571591631925</v>
      </c>
      <c r="Q28" s="263">
        <f>BasisVolumeLargeVPP!AM33</f>
        <v>24150</v>
      </c>
      <c r="R28" s="267">
        <f t="shared" si="60"/>
        <v>-3.2500000000000001E-2</v>
      </c>
      <c r="S28" s="267">
        <f>VLOOKUP($A28,[1]!Table,MATCH(R$1,[1]!Curves,0))</f>
        <v>-2.8000000000000004E-2</v>
      </c>
      <c r="T28" s="268">
        <f t="shared" ca="1" si="8"/>
        <v>200.96087458608423</v>
      </c>
      <c r="U28" s="263">
        <f>BasisVolumeLargeVPP!I33</f>
        <v>12900</v>
      </c>
      <c r="V28" s="267">
        <f t="shared" si="61"/>
        <v>7.0000000000000007E-2</v>
      </c>
      <c r="W28" s="267">
        <f>VLOOKUP($A28,[1]!Table,MATCH(V$1,[1]!Curves,0))</f>
        <v>0.09</v>
      </c>
      <c r="X28" s="268">
        <f t="shared" ca="1" si="10"/>
        <v>477.09137927959279</v>
      </c>
      <c r="Y28" s="263">
        <f>BasisVolumeLargeVPP!U33</f>
        <v>178500</v>
      </c>
      <c r="Z28" s="267">
        <f t="shared" si="62"/>
        <v>-5.0000000000000001E-3</v>
      </c>
      <c r="AA28" s="267">
        <f>VLOOKUP($A28,[1]!Table,MATCH(Z$1,[1]!Curves,0))</f>
        <v>-0.01</v>
      </c>
      <c r="AB28" s="268">
        <f t="shared" ca="1" si="12"/>
        <v>-1650.4033178567315</v>
      </c>
      <c r="AC28" s="263">
        <f>BasisVolumeLargeVPP!AK33</f>
        <v>9600</v>
      </c>
      <c r="AD28" s="267">
        <f t="shared" si="63"/>
        <v>-0.18</v>
      </c>
      <c r="AE28" s="267">
        <f>VLOOKUP($A28,[1]!Table,MATCH(AD$1,[1]!Curves,0))</f>
        <v>-0.153</v>
      </c>
      <c r="AF28" s="268">
        <f t="shared" ca="1" si="14"/>
        <v>479.31040895066081</v>
      </c>
      <c r="AG28" s="263">
        <f>BasisVolumeLargeVPP!K33</f>
        <v>27300</v>
      </c>
      <c r="AH28" s="267">
        <f t="shared" si="64"/>
        <v>0.15</v>
      </c>
      <c r="AI28" s="267">
        <f>VLOOKUP($A28,[1]!Table,MATCH(AH$1,[1]!Curves,0))</f>
        <v>0.26</v>
      </c>
      <c r="AJ28" s="268">
        <f t="shared" ca="1" si="16"/>
        <v>5553.1217518473568</v>
      </c>
      <c r="AK28" s="263">
        <f>BasisVolumeLargeVPP!M33</f>
        <v>27300</v>
      </c>
      <c r="AL28" s="267">
        <f t="shared" si="65"/>
        <v>0.13</v>
      </c>
      <c r="AM28" s="267">
        <f>VLOOKUP($A28,[1]!Table,MATCH(AL$1,[1]!Curves,0))</f>
        <v>0.26</v>
      </c>
      <c r="AN28" s="268">
        <f t="shared" ca="1" si="18"/>
        <v>6562.7802521832382</v>
      </c>
      <c r="AO28" s="263">
        <f>BasisVolumeLargeVPP!O33</f>
        <v>23250</v>
      </c>
      <c r="AP28" s="267">
        <f t="shared" si="66"/>
        <v>0.15</v>
      </c>
      <c r="AQ28" s="267">
        <f>VLOOKUP($A28,[1]!Table,MATCH(AP$1,[1]!Curves,0))</f>
        <v>0.22</v>
      </c>
      <c r="AR28" s="268">
        <f t="shared" ca="1" si="20"/>
        <v>3009.5589913858048</v>
      </c>
      <c r="AS28" s="263">
        <f>BasisVolumeLargeVPP!Y33+BasisVolumeLargeVPP!Q33</f>
        <v>36700</v>
      </c>
      <c r="AT28" s="267">
        <f t="shared" si="67"/>
        <v>-0.13</v>
      </c>
      <c r="AU28" s="267">
        <f>VLOOKUP($A28,[1]!Table,MATCH(AT$1,[1]!Curves,0))</f>
        <v>-0.125</v>
      </c>
      <c r="AV28" s="268">
        <f t="shared" ca="1" si="22"/>
        <v>339.32662053412946</v>
      </c>
      <c r="AW28" s="263">
        <f>BasisVolumeLargeVPP!AW33</f>
        <v>0</v>
      </c>
      <c r="AX28" s="267">
        <f t="shared" si="68"/>
        <v>-0.08</v>
      </c>
      <c r="AY28" s="267">
        <f>VLOOKUP($A28,[1]!Table,MATCH(AX$1,[1]!Curves,0))</f>
        <v>-0.06</v>
      </c>
      <c r="AZ28" s="268">
        <f t="shared" ca="1" si="24"/>
        <v>0</v>
      </c>
      <c r="BA28" s="263">
        <f>BasisVolumeLargeVPP!G33</f>
        <v>6600</v>
      </c>
      <c r="BB28" s="267">
        <f t="shared" si="69"/>
        <v>-0.13</v>
      </c>
      <c r="BC28" s="267">
        <f>VLOOKUP($A28,[1]!Table,MATCH(BB$1,[1]!Curves,0))</f>
        <v>0.01</v>
      </c>
      <c r="BD28" s="268">
        <f t="shared" ca="1" si="26"/>
        <v>1708.6528467222633</v>
      </c>
      <c r="BE28" s="263"/>
      <c r="BF28" s="267">
        <f t="shared" si="70"/>
        <v>-0.11</v>
      </c>
      <c r="BG28" s="267">
        <f>VLOOKUP($A28,[1]!Table,MATCH(BF$1,[1]!Curves,0))</f>
        <v>-7.4999999999999997E-2</v>
      </c>
      <c r="BH28" s="268">
        <f t="shared" ca="1" si="28"/>
        <v>0</v>
      </c>
      <c r="BI28" s="263">
        <f>BasisVolumeLargeVPP!AA33</f>
        <v>2800</v>
      </c>
      <c r="BJ28" s="267">
        <f t="shared" si="71"/>
        <v>-0.11</v>
      </c>
      <c r="BK28" s="267">
        <f>VLOOKUP($A28,[1]!Table,MATCH(BJ$1,[1]!Curves,0))</f>
        <v>-0.105</v>
      </c>
      <c r="BL28" s="268">
        <f t="shared" ca="1" si="30"/>
        <v>25.888679495791891</v>
      </c>
      <c r="BM28" s="263">
        <f>BasisVolumeLargeVPP!W33</f>
        <v>63000</v>
      </c>
      <c r="BN28" s="267">
        <f t="shared" si="72"/>
        <v>-0.28999999999999998</v>
      </c>
      <c r="BO28" s="267">
        <f>VLOOKUP($A28,[1]!Table,MATCH(BN$1,[1]!Curves,0))</f>
        <v>-0.14000000000000001</v>
      </c>
      <c r="BP28" s="268">
        <f t="shared" ca="1" si="32"/>
        <v>17474.858659659509</v>
      </c>
      <c r="BQ28" s="263">
        <f>BasisVolumeLargeVPP!AG33</f>
        <v>41550</v>
      </c>
      <c r="BR28" s="267">
        <f t="shared" si="73"/>
        <v>-0.09</v>
      </c>
      <c r="BS28" s="267">
        <f>VLOOKUP($A28,[1]!Table,MATCH(BR$1,[1]!Curves,0))</f>
        <v>-8.5000000000000006E-2</v>
      </c>
      <c r="BT28" s="268">
        <f t="shared" ca="1" si="34"/>
        <v>384.16951180362503</v>
      </c>
      <c r="BU28" s="263">
        <f>BasisVolumeLargeVPP!C33</f>
        <v>30300</v>
      </c>
      <c r="BV28" s="267">
        <v>-1.4999999999999999E-2</v>
      </c>
      <c r="BW28" s="267">
        <f>VLOOKUP($A28,[1]!Table,MATCH(BV$1,[1]!Curves,0))</f>
        <v>-8.0000000000000002E-3</v>
      </c>
      <c r="BX28" s="268">
        <f t="shared" ca="1" si="35"/>
        <v>392.21349436124672</v>
      </c>
      <c r="BY28" s="263">
        <f>BasisVolumeLargeVPP!AO33+BasisVolumeLargeVPP!AU33</f>
        <v>6600</v>
      </c>
      <c r="BZ28" s="267">
        <f t="shared" si="74"/>
        <v>-0.09</v>
      </c>
      <c r="CA28" s="267">
        <f>VLOOKUP($A28,[1]!Table,MATCH(BZ$1,[1]!Curves,0))</f>
        <v>-7.4999999999999997E-2</v>
      </c>
      <c r="CB28" s="268">
        <f t="shared" ca="1" si="37"/>
        <v>183.06994786309963</v>
      </c>
      <c r="CC28" s="263">
        <f>BasisVolumeLargeVPP!AQ33</f>
        <v>4050</v>
      </c>
      <c r="CD28" s="267">
        <f t="shared" si="75"/>
        <v>-0.15</v>
      </c>
      <c r="CE28" s="267">
        <f>VLOOKUP($A28,[1]!Table,MATCH(CD$1,[1]!Curves,0))</f>
        <v>-0.1225</v>
      </c>
      <c r="CF28" s="268">
        <f t="shared" ca="1" si="39"/>
        <v>205.95369134598707</v>
      </c>
      <c r="CG28" s="263">
        <f>BasisVolumeLargeVPP!E33</f>
        <v>54600</v>
      </c>
      <c r="CH28" s="267">
        <f t="shared" si="76"/>
        <v>-0.19</v>
      </c>
      <c r="CI28" s="267">
        <f>VLOOKUP($A28,[1]!Table,MATCH(CH$1,[1]!Curves,0))</f>
        <v>-0.14300000000000002</v>
      </c>
      <c r="CJ28" s="268">
        <f t="shared" ca="1" si="41"/>
        <v>4745.394951578648</v>
      </c>
      <c r="CK28" s="263">
        <f>BasisVolumeLargeVPP!AI33</f>
        <v>30750</v>
      </c>
      <c r="CL28" s="267">
        <f t="shared" si="77"/>
        <v>-0.2</v>
      </c>
      <c r="CM28" s="267">
        <f>VLOOKUP($A28,[1]!Table,MATCH(CL$1,[1]!Curves,0))</f>
        <v>-0.14000000000000001</v>
      </c>
      <c r="CN28" s="268">
        <f t="shared" ca="1" si="43"/>
        <v>3411.7581192668567</v>
      </c>
      <c r="CO28" s="263"/>
      <c r="CP28" s="267">
        <f t="shared" si="78"/>
        <v>-0.08</v>
      </c>
      <c r="CQ28" s="267">
        <f>VLOOKUP($A28,[1]!Table,MATCH(CP$1,[1]!Curves,0))</f>
        <v>-6.7500000000000004E-2</v>
      </c>
      <c r="CR28" s="268">
        <f t="shared" ca="1" si="45"/>
        <v>0</v>
      </c>
      <c r="CS28" s="263">
        <f>BasisVolumeLargeVPP!BA33</f>
        <v>51750</v>
      </c>
      <c r="CT28" s="267">
        <f t="shared" si="79"/>
        <v>-0.13</v>
      </c>
      <c r="CU28" s="267">
        <f>VLOOKUP($A28,[1]!Table,MATCH(CT$1,[1]!Curves,0))</f>
        <v>-9.7500000000000003E-2</v>
      </c>
      <c r="CV28" s="268">
        <f t="shared" ca="1" si="47"/>
        <v>3110.1087733560676</v>
      </c>
      <c r="CW28" s="263">
        <f>BasisVolumeLargeVPP!AS33</f>
        <v>11400</v>
      </c>
      <c r="CX28" s="267">
        <f t="shared" si="80"/>
        <v>0.01</v>
      </c>
      <c r="CY28" s="267">
        <f>VLOOKUP($A28,[1]!Table,MATCH(CX$1,[1]!Curves,0))</f>
        <v>0.02</v>
      </c>
      <c r="CZ28" s="268">
        <f t="shared" ca="1" si="49"/>
        <v>210.80781875144805</v>
      </c>
      <c r="DA28" s="263">
        <f>BasisVolumeLargeVPP!BE33</f>
        <v>0</v>
      </c>
      <c r="DB28" s="267">
        <f t="shared" si="81"/>
        <v>3.7499999999999999E-2</v>
      </c>
      <c r="DC28" s="267">
        <f>VLOOKUP($A28,[1]!Table,MATCH(DB$1,[1]!Curves,0))</f>
        <v>5.2000000000000005E-2</v>
      </c>
      <c r="DD28" s="268">
        <f t="shared" ca="1" si="51"/>
        <v>0</v>
      </c>
      <c r="DE28" s="263">
        <f>BasisVolumeLargeVPP!BC33</f>
        <v>0</v>
      </c>
      <c r="DF28" s="267">
        <f t="shared" si="82"/>
        <v>-0.09</v>
      </c>
      <c r="DG28" s="267">
        <f>VLOOKUP($A28,[1]!Table,MATCH(DF$1,[1]!Curves,0))</f>
        <v>-7.2499999999999995E-2</v>
      </c>
      <c r="DH28" s="268">
        <f t="shared" ca="1" si="53"/>
        <v>0</v>
      </c>
      <c r="DI28" s="263">
        <f>BasisVolumeLargeVPP!AE33</f>
        <v>0</v>
      </c>
      <c r="DJ28" s="267">
        <f t="shared" si="83"/>
        <v>-0.11</v>
      </c>
      <c r="DK28" s="267">
        <f>VLOOKUP($A28,[1]!Table,MATCH(DJ$1,[1]!Curves,0))</f>
        <v>0.09</v>
      </c>
      <c r="DL28" s="268">
        <f t="shared" ca="1" si="55"/>
        <v>0</v>
      </c>
      <c r="DM28" s="263">
        <f>BasisVolumeLargeVPP!AC33</f>
        <v>2800</v>
      </c>
      <c r="DN28" s="267">
        <f t="shared" si="84"/>
        <v>-0.11</v>
      </c>
      <c r="DO28" s="267">
        <f>VLOOKUP($A28,[1]!Table,MATCH(DN$1,[1]!Curves,0))</f>
        <v>-0.105</v>
      </c>
      <c r="DP28" s="268">
        <f t="shared" ca="1" si="57"/>
        <v>25.888679495791891</v>
      </c>
      <c r="DQ28" s="237"/>
      <c r="DR28" s="237"/>
      <c r="DS28" s="238"/>
      <c r="DT28" s="237"/>
      <c r="DU28" s="237"/>
      <c r="DV28" s="238"/>
      <c r="DW28" s="237"/>
      <c r="DX28" s="237"/>
      <c r="DY28" s="238"/>
      <c r="DZ28" s="237"/>
      <c r="EA28" s="237"/>
      <c r="EB28" s="238"/>
    </row>
    <row r="29" spans="1:132" x14ac:dyDescent="0.2">
      <c r="A29" s="167">
        <v>37621</v>
      </c>
      <c r="B29" s="263">
        <f t="shared" ca="1" si="0"/>
        <v>-4264</v>
      </c>
      <c r="C29" s="264">
        <f>[1]Curves!D39</f>
        <v>5.3133997667484507E-2</v>
      </c>
      <c r="D29" s="265">
        <f t="shared" ca="1" si="1"/>
        <v>1.8444849308936124</v>
      </c>
      <c r="E29" s="263">
        <f>NymexVolume!C25</f>
        <v>722610</v>
      </c>
      <c r="F29" s="266">
        <v>4.79</v>
      </c>
      <c r="G29" s="267">
        <f>VLOOKUP($A29,[1]!Table,MATCH(F$1,[1]!Curves,0))</f>
        <v>4.6550000000000002</v>
      </c>
      <c r="H29" s="268">
        <f t="shared" ca="1" si="2"/>
        <v>-179933.83954825922</v>
      </c>
      <c r="I29" s="263">
        <f>BasisVolumeLargeVPP!S34</f>
        <v>13795</v>
      </c>
      <c r="J29" s="267">
        <f t="shared" si="58"/>
        <v>-0.11</v>
      </c>
      <c r="K29" s="267">
        <f>VLOOKUP($A29,[1]!Table,MATCH(J$1,[1]!Curves,0))</f>
        <v>-0.1075</v>
      </c>
      <c r="L29" s="268">
        <f t="shared" ca="1" si="3"/>
        <v>63.611674054193521</v>
      </c>
      <c r="M29" s="263">
        <f>BasisVolumeLargeVPP!AY34</f>
        <v>78430</v>
      </c>
      <c r="N29" s="267">
        <f t="shared" si="59"/>
        <v>-0.08</v>
      </c>
      <c r="O29" s="267">
        <f>VLOOKUP($A29,[1]!Table,MATCH(N$1,[1]!Curves,0))</f>
        <v>-0.06</v>
      </c>
      <c r="P29" s="268">
        <f t="shared" ca="1" si="6"/>
        <v>2893.2590625997213</v>
      </c>
      <c r="Q29" s="263">
        <f>BasisVolumeLargeVPP!AM34</f>
        <v>23405</v>
      </c>
      <c r="R29" s="267">
        <f t="shared" si="60"/>
        <v>-3.2500000000000001E-2</v>
      </c>
      <c r="S29" s="267">
        <f>VLOOKUP($A29,[1]!Table,MATCH(R$1,[1]!Curves,0))</f>
        <v>-2.8000000000000004E-2</v>
      </c>
      <c r="T29" s="268">
        <f t="shared" ca="1" si="8"/>
        <v>194.26576413404237</v>
      </c>
      <c r="U29" s="263">
        <f>BasisVolumeLargeVPP!I34</f>
        <v>12555</v>
      </c>
      <c r="V29" s="267">
        <f t="shared" si="61"/>
        <v>7.0000000000000007E-2</v>
      </c>
      <c r="W29" s="267">
        <f>VLOOKUP($A29,[1]!Table,MATCH(V$1,[1]!Curves,0))</f>
        <v>0.09</v>
      </c>
      <c r="X29" s="268">
        <f t="shared" ca="1" si="10"/>
        <v>463.15016614738585</v>
      </c>
      <c r="Y29" s="263">
        <f>BasisVolumeLargeVPP!U34</f>
        <v>174995</v>
      </c>
      <c r="Z29" s="267">
        <f t="shared" si="62"/>
        <v>-5.0000000000000001E-3</v>
      </c>
      <c r="AA29" s="267">
        <f>VLOOKUP($A29,[1]!Table,MATCH(Z$1,[1]!Curves,0))</f>
        <v>-3.2500000000000001E-2</v>
      </c>
      <c r="AB29" s="268">
        <f t="shared" ca="1" si="12"/>
        <v>-8876.3301132475117</v>
      </c>
      <c r="AC29" s="263">
        <f>BasisVolumeLargeVPP!AK34</f>
        <v>9300</v>
      </c>
      <c r="AD29" s="267">
        <f t="shared" si="63"/>
        <v>-0.18</v>
      </c>
      <c r="AE29" s="267">
        <f>VLOOKUP($A29,[1]!Table,MATCH(AD$1,[1]!Curves,0))</f>
        <v>-0.154</v>
      </c>
      <c r="AF29" s="268">
        <f t="shared" ca="1" si="14"/>
        <v>445.9964562900754</v>
      </c>
      <c r="AG29" s="263">
        <f>BasisVolumeLargeVPP!K34</f>
        <v>26892.5</v>
      </c>
      <c r="AH29" s="267">
        <f t="shared" si="64"/>
        <v>0.15</v>
      </c>
      <c r="AI29" s="267">
        <f>VLOOKUP($A29,[1]!Table,MATCH(AH$1,[1]!Curves,0))</f>
        <v>0.26</v>
      </c>
      <c r="AJ29" s="268">
        <f t="shared" ca="1" si="16"/>
        <v>5456.3092104462121</v>
      </c>
      <c r="AK29" s="263">
        <f>BasisVolumeLargeVPP!M34</f>
        <v>26892.5</v>
      </c>
      <c r="AL29" s="267">
        <f t="shared" si="65"/>
        <v>0.13</v>
      </c>
      <c r="AM29" s="267">
        <f>VLOOKUP($A29,[1]!Table,MATCH(AL$1,[1]!Curves,0))</f>
        <v>0.26</v>
      </c>
      <c r="AN29" s="268">
        <f t="shared" ca="1" si="18"/>
        <v>6448.3654305273412</v>
      </c>
      <c r="AO29" s="263">
        <f>BasisVolumeLargeVPP!O34</f>
        <v>22785</v>
      </c>
      <c r="AP29" s="267">
        <f t="shared" si="66"/>
        <v>0.15</v>
      </c>
      <c r="AQ29" s="267">
        <f>VLOOKUP($A29,[1]!Table,MATCH(AP$1,[1]!Curves,0))</f>
        <v>0.22</v>
      </c>
      <c r="AR29" s="268">
        <f t="shared" ca="1" si="20"/>
        <v>2941.8612405287672</v>
      </c>
      <c r="AS29" s="263">
        <f>BasisVolumeLargeVPP!Y34+BasisVolumeLargeVPP!Q34</f>
        <v>36218.333333333336</v>
      </c>
      <c r="AT29" s="267">
        <f t="shared" si="67"/>
        <v>-0.13</v>
      </c>
      <c r="AU29" s="267">
        <f>VLOOKUP($A29,[1]!Table,MATCH(AT$1,[1]!Curves,0))</f>
        <v>-0.1275</v>
      </c>
      <c r="AV29" s="268">
        <f t="shared" ca="1" si="22"/>
        <v>167.01042513853804</v>
      </c>
      <c r="AW29" s="263">
        <f>BasisVolumeLargeVPP!AW34</f>
        <v>0</v>
      </c>
      <c r="AX29" s="267">
        <f t="shared" si="68"/>
        <v>-0.08</v>
      </c>
      <c r="AY29" s="267">
        <f>VLOOKUP($A29,[1]!Table,MATCH(AX$1,[1]!Curves,0))</f>
        <v>-0.06</v>
      </c>
      <c r="AZ29" s="268">
        <f t="shared" ca="1" si="24"/>
        <v>0</v>
      </c>
      <c r="BA29" s="263">
        <f>BasisVolumeLargeVPP!G34</f>
        <v>6510</v>
      </c>
      <c r="BB29" s="267">
        <f t="shared" si="69"/>
        <v>-0.13</v>
      </c>
      <c r="BC29" s="267">
        <f>VLOOKUP($A29,[1]!Table,MATCH(BB$1,[1]!Curves,0))</f>
        <v>0.01</v>
      </c>
      <c r="BD29" s="268">
        <f t="shared" ca="1" si="26"/>
        <v>1681.0635660164385</v>
      </c>
      <c r="BE29" s="263"/>
      <c r="BF29" s="267">
        <f t="shared" si="70"/>
        <v>-0.11</v>
      </c>
      <c r="BG29" s="267">
        <f>VLOOKUP($A29,[1]!Table,MATCH(BF$1,[1]!Curves,0))</f>
        <v>-7.7499999999999999E-2</v>
      </c>
      <c r="BH29" s="268">
        <f t="shared" ca="1" si="28"/>
        <v>0</v>
      </c>
      <c r="BI29" s="263">
        <f>BasisVolumeLargeVPP!AA34</f>
        <v>2738.3333333333335</v>
      </c>
      <c r="BJ29" s="267">
        <f t="shared" si="71"/>
        <v>-0.11</v>
      </c>
      <c r="BK29" s="267">
        <f>VLOOKUP($A29,[1]!Table,MATCH(BJ$1,[1]!Curves,0))</f>
        <v>-0.1075</v>
      </c>
      <c r="BL29" s="268">
        <f t="shared" ca="1" si="30"/>
        <v>12.627036422742533</v>
      </c>
      <c r="BM29" s="263">
        <f>BasisVolumeLargeVPP!W34</f>
        <v>62000</v>
      </c>
      <c r="BN29" s="267">
        <f t="shared" si="72"/>
        <v>-0.28999999999999998</v>
      </c>
      <c r="BO29" s="267">
        <f>VLOOKUP($A29,[1]!Table,MATCH(BN$1,[1]!Curves,0))</f>
        <v>-0.16500000000000001</v>
      </c>
      <c r="BP29" s="268">
        <f t="shared" ca="1" si="32"/>
        <v>14294.758214425494</v>
      </c>
      <c r="BQ29" s="263">
        <f>BasisVolumeLargeVPP!AG34</f>
        <v>40765</v>
      </c>
      <c r="BR29" s="267">
        <f t="shared" si="73"/>
        <v>-0.09</v>
      </c>
      <c r="BS29" s="267">
        <f>VLOOKUP($A29,[1]!Table,MATCH(BR$1,[1]!Curves,0))</f>
        <v>-8.7499999999999994E-2</v>
      </c>
      <c r="BT29" s="268">
        <f t="shared" ca="1" si="34"/>
        <v>187.97607051969544</v>
      </c>
      <c r="BU29" s="263">
        <f>BasisVolumeLargeVPP!C34</f>
        <v>28365</v>
      </c>
      <c r="BV29" s="267">
        <v>-1.4999999999999999E-2</v>
      </c>
      <c r="BW29" s="267">
        <f>VLOOKUP($A29,[1]!Table,MATCH(BV$1,[1]!Curves,0))</f>
        <v>-8.0000000000000002E-3</v>
      </c>
      <c r="BX29" s="268">
        <f t="shared" ca="1" si="35"/>
        <v>366.23170545358118</v>
      </c>
      <c r="BY29" s="263">
        <f>BasisVolumeLargeVPP!AO34+BasisVolumeLargeVPP!AU34</f>
        <v>6200</v>
      </c>
      <c r="BZ29" s="267">
        <f t="shared" si="74"/>
        <v>-0.09</v>
      </c>
      <c r="CA29" s="267">
        <f>VLOOKUP($A29,[1]!Table,MATCH(BZ$1,[1]!Curves,0))</f>
        <v>-7.4999999999999997E-2</v>
      </c>
      <c r="CB29" s="268">
        <f t="shared" ca="1" si="37"/>
        <v>171.53709857310596</v>
      </c>
      <c r="CC29" s="263">
        <f>BasisVolumeLargeVPP!AQ34</f>
        <v>3875</v>
      </c>
      <c r="CD29" s="267">
        <f t="shared" si="75"/>
        <v>-0.15</v>
      </c>
      <c r="CE29" s="267">
        <f>VLOOKUP($A29,[1]!Table,MATCH(CD$1,[1]!Curves,0))</f>
        <v>-0.14499999999999999</v>
      </c>
      <c r="CF29" s="268">
        <f t="shared" ca="1" si="39"/>
        <v>35.736895536063777</v>
      </c>
      <c r="CG29" s="263">
        <f>BasisVolumeLargeVPP!E34</f>
        <v>53630</v>
      </c>
      <c r="CH29" s="267">
        <f t="shared" si="76"/>
        <v>-0.19</v>
      </c>
      <c r="CI29" s="267">
        <f>VLOOKUP($A29,[1]!Table,MATCH(CH$1,[1]!Curves,0))</f>
        <v>-0.16800000000000001</v>
      </c>
      <c r="CJ29" s="268">
        <f t="shared" ca="1" si="41"/>
        <v>2176.233990564137</v>
      </c>
      <c r="CK29" s="263">
        <f>BasisVolumeLargeVPP!AI34</f>
        <v>26505</v>
      </c>
      <c r="CL29" s="267">
        <f t="shared" si="77"/>
        <v>-0.2</v>
      </c>
      <c r="CM29" s="267">
        <f>VLOOKUP($A29,[1]!Table,MATCH(CL$1,[1]!Curves,0))</f>
        <v>-0.16500000000000001</v>
      </c>
      <c r="CN29" s="268">
        <f t="shared" ca="1" si="43"/>
        <v>1711.0825582667321</v>
      </c>
      <c r="CO29" s="263"/>
      <c r="CP29" s="267">
        <f t="shared" si="78"/>
        <v>-0.08</v>
      </c>
      <c r="CQ29" s="267">
        <f>VLOOKUP($A29,[1]!Table,MATCH(CP$1,[1]!Curves,0))</f>
        <v>-6.7500000000000004E-2</v>
      </c>
      <c r="CR29" s="268">
        <f t="shared" ca="1" si="45"/>
        <v>0</v>
      </c>
      <c r="CS29" s="263">
        <f>BasisVolumeLargeVPP!BA34</f>
        <v>51770</v>
      </c>
      <c r="CT29" s="267">
        <f t="shared" si="79"/>
        <v>-0.13</v>
      </c>
      <c r="CU29" s="267">
        <f>VLOOKUP($A29,[1]!Table,MATCH(CT$1,[1]!Curves,0))</f>
        <v>-9.7500000000000003E-2</v>
      </c>
      <c r="CV29" s="268">
        <f t="shared" ca="1" si="47"/>
        <v>3103.3920083517755</v>
      </c>
      <c r="CW29" s="263">
        <f>BasisVolumeLargeVPP!AS34</f>
        <v>12245</v>
      </c>
      <c r="CX29" s="267">
        <f t="shared" si="80"/>
        <v>0.01</v>
      </c>
      <c r="CY29" s="267">
        <f>VLOOKUP($A29,[1]!Table,MATCH(CX$1,[1]!Curves,0))</f>
        <v>0.02</v>
      </c>
      <c r="CZ29" s="268">
        <f t="shared" ca="1" si="49"/>
        <v>225.85717978792286</v>
      </c>
      <c r="DA29" s="263">
        <f>BasisVolumeLargeVPP!BE34</f>
        <v>0</v>
      </c>
      <c r="DB29" s="267">
        <f t="shared" si="81"/>
        <v>3.7499999999999999E-2</v>
      </c>
      <c r="DC29" s="267">
        <f>VLOOKUP($A29,[1]!Table,MATCH(DB$1,[1]!Curves,0))</f>
        <v>5.2000000000000005E-2</v>
      </c>
      <c r="DD29" s="268">
        <f t="shared" ca="1" si="51"/>
        <v>0</v>
      </c>
      <c r="DE29" s="263">
        <f>BasisVolumeLargeVPP!BC34</f>
        <v>0</v>
      </c>
      <c r="DF29" s="267">
        <f t="shared" si="82"/>
        <v>-0.09</v>
      </c>
      <c r="DG29" s="267">
        <f>VLOOKUP($A29,[1]!Table,MATCH(DF$1,[1]!Curves,0))</f>
        <v>-7.2499999999999995E-2</v>
      </c>
      <c r="DH29" s="268">
        <f t="shared" ca="1" si="53"/>
        <v>0</v>
      </c>
      <c r="DI29" s="263">
        <f>BasisVolumeLargeVPP!AE34</f>
        <v>0</v>
      </c>
      <c r="DJ29" s="267">
        <f t="shared" si="83"/>
        <v>-0.11</v>
      </c>
      <c r="DK29" s="267">
        <f>VLOOKUP($A29,[1]!Table,MATCH(DJ$1,[1]!Curves,0))</f>
        <v>0.09</v>
      </c>
      <c r="DL29" s="268">
        <f t="shared" ca="1" si="55"/>
        <v>0</v>
      </c>
      <c r="DM29" s="263">
        <f>BasisVolumeLargeVPP!AC34</f>
        <v>2738.3333333333335</v>
      </c>
      <c r="DN29" s="267">
        <f t="shared" si="84"/>
        <v>-0.11</v>
      </c>
      <c r="DO29" s="267">
        <f>VLOOKUP($A29,[1]!Table,MATCH(DN$1,[1]!Curves,0))</f>
        <v>-0.1075</v>
      </c>
      <c r="DP29" s="268">
        <f t="shared" ca="1" si="57"/>
        <v>12.627036422742533</v>
      </c>
      <c r="DQ29" s="237"/>
      <c r="DR29" s="237"/>
      <c r="DS29" s="238"/>
      <c r="DT29" s="237"/>
      <c r="DU29" s="237"/>
      <c r="DV29" s="238"/>
      <c r="DW29" s="237"/>
      <c r="DX29" s="237"/>
      <c r="DY29" s="238"/>
      <c r="DZ29" s="237"/>
      <c r="EA29" s="237"/>
      <c r="EB29" s="238"/>
    </row>
    <row r="30" spans="1:132" x14ac:dyDescent="0.2">
      <c r="A30" s="167">
        <v>37652</v>
      </c>
      <c r="B30" s="263">
        <f t="shared" ca="1" si="0"/>
        <v>-4233</v>
      </c>
      <c r="C30" s="264">
        <f>[1]Curves!D40</f>
        <v>5.3317548003708519E-2</v>
      </c>
      <c r="D30" s="265">
        <f t="shared" ca="1" si="1"/>
        <v>1.8401026358011201</v>
      </c>
      <c r="E30" s="263">
        <f>NymexVolume!C26</f>
        <v>721571.5</v>
      </c>
      <c r="F30" s="266">
        <v>4.79</v>
      </c>
      <c r="G30" s="267">
        <f>VLOOKUP($A30,[1]!Table,MATCH(F$1,[1]!Curves,0))</f>
        <v>4.6950000000000003</v>
      </c>
      <c r="H30" s="268">
        <f t="shared" ca="1" si="2"/>
        <v>-126137.73381155162</v>
      </c>
      <c r="I30" s="263">
        <f>BasisVolumeLargeVPP!S35</f>
        <v>13485</v>
      </c>
      <c r="J30" s="267">
        <v>-0.11</v>
      </c>
      <c r="K30" s="267">
        <f>VLOOKUP($A30,[1]!Table,MATCH(J$1,[1]!Curves,0))</f>
        <v>-0.11</v>
      </c>
      <c r="L30" s="268">
        <f t="shared" ca="1" si="3"/>
        <v>0</v>
      </c>
      <c r="M30" s="263">
        <f>BasisVolumeLargeVPP!AY35</f>
        <v>78430</v>
      </c>
      <c r="N30" s="267">
        <v>-0.08</v>
      </c>
      <c r="O30" s="267">
        <f>VLOOKUP($A30,[1]!Table,MATCH(N$1,[1]!Curves,0))</f>
        <v>-0.06</v>
      </c>
      <c r="P30" s="268">
        <f t="shared" ca="1" si="6"/>
        <v>2886.3849945176376</v>
      </c>
      <c r="Q30" s="263">
        <f>BasisVolumeLargeVPP!AM35</f>
        <v>22475</v>
      </c>
      <c r="R30" s="267">
        <v>-3.2500000000000001E-2</v>
      </c>
      <c r="S30" s="267">
        <f>VLOOKUP($A30,[1]!Table,MATCH(R$1,[1]!Curves,0))</f>
        <v>-2.2499999999999999E-2</v>
      </c>
      <c r="T30" s="268">
        <f t="shared" ca="1" si="8"/>
        <v>413.56306739630185</v>
      </c>
      <c r="U30" s="263">
        <f>BasisVolumeLargeVPP!I35</f>
        <v>12245</v>
      </c>
      <c r="V30" s="267">
        <v>0.06</v>
      </c>
      <c r="W30" s="267">
        <f>VLOOKUP($A30,[1]!Table,MATCH(V$1,[1]!Curves,0))</f>
        <v>0.1</v>
      </c>
      <c r="X30" s="268">
        <f t="shared" ca="1" si="10"/>
        <v>901.2822710153888</v>
      </c>
      <c r="Y30" s="263">
        <f>BasisVolumeLargeVPP!U35</f>
        <v>171631.5</v>
      </c>
      <c r="Z30" s="267">
        <v>-5.0000000000000001E-3</v>
      </c>
      <c r="AA30" s="267">
        <f>VLOOKUP($A30,[1]!Table,MATCH(Z$1,[1]!Curves,0))</f>
        <v>-3.5000000000000003E-2</v>
      </c>
      <c r="AB30" s="268">
        <f t="shared" ca="1" si="12"/>
        <v>-9474.587266094999</v>
      </c>
      <c r="AC30" s="263">
        <f>BasisVolumeLargeVPP!AK35</f>
        <v>8990</v>
      </c>
      <c r="AD30" s="267">
        <v>-0.19</v>
      </c>
      <c r="AE30" s="267">
        <f>VLOOKUP($A30,[1]!Table,MATCH(AD$1,[1]!Curves,0))</f>
        <v>-0.17300000000000001</v>
      </c>
      <c r="AF30" s="268">
        <f t="shared" ca="1" si="14"/>
        <v>281.22288582948499</v>
      </c>
      <c r="AG30" s="263">
        <f>BasisVolumeLargeVPP!K35</f>
        <v>26505</v>
      </c>
      <c r="AH30" s="267">
        <v>0.15</v>
      </c>
      <c r="AI30" s="267">
        <f>VLOOKUP($A30,[1]!Table,MATCH(AH$1,[1]!Curves,0))</f>
        <v>0.26</v>
      </c>
      <c r="AJ30" s="268">
        <f t="shared" ca="1" si="16"/>
        <v>5364.911239809956</v>
      </c>
      <c r="AK30" s="263">
        <f>BasisVolumeLargeVPP!M35</f>
        <v>26505</v>
      </c>
      <c r="AL30" s="267">
        <v>0.13</v>
      </c>
      <c r="AM30" s="267">
        <f>VLOOKUP($A30,[1]!Table,MATCH(AL$1,[1]!Curves,0))</f>
        <v>0.26</v>
      </c>
      <c r="AN30" s="268">
        <f t="shared" ca="1" si="18"/>
        <v>6340.3496470481296</v>
      </c>
      <c r="AO30" s="263">
        <f>BasisVolumeLargeVPP!O35</f>
        <v>22010</v>
      </c>
      <c r="AP30" s="267">
        <v>0.15</v>
      </c>
      <c r="AQ30" s="267">
        <f>VLOOKUP($A30,[1]!Table,MATCH(AP$1,[1]!Curves,0))</f>
        <v>0.22</v>
      </c>
      <c r="AR30" s="268">
        <f t="shared" ca="1" si="20"/>
        <v>2835.0461309787856</v>
      </c>
      <c r="AS30" s="263">
        <f>BasisVolumeLargeVPP!Y35+BasisVolumeLargeVPP!Q35</f>
        <v>35495</v>
      </c>
      <c r="AT30" s="267">
        <v>-0.13</v>
      </c>
      <c r="AU30" s="267">
        <f>VLOOKUP($A30,[1]!Table,MATCH(AT$1,[1]!Curves,0))</f>
        <v>-0.13</v>
      </c>
      <c r="AV30" s="268">
        <f t="shared" ca="1" si="22"/>
        <v>0</v>
      </c>
      <c r="AW30" s="263">
        <f>BasisVolumeLargeVPP!AW35</f>
        <v>0</v>
      </c>
      <c r="AX30" s="267">
        <v>-7.7499999999999999E-2</v>
      </c>
      <c r="AY30" s="267">
        <f>VLOOKUP($A30,[1]!Table,MATCH(AX$1,[1]!Curves,0))</f>
        <v>-5.7500000000000002E-2</v>
      </c>
      <c r="AZ30" s="268">
        <f t="shared" ca="1" si="24"/>
        <v>0</v>
      </c>
      <c r="BA30" s="263">
        <f>BasisVolumeLargeVPP!G35</f>
        <v>6510</v>
      </c>
      <c r="BB30" s="267">
        <v>-0.15</v>
      </c>
      <c r="BC30" s="267">
        <f>VLOOKUP($A30,[1]!Table,MATCH(BB$1,[1]!Curves,0))</f>
        <v>0.02</v>
      </c>
      <c r="BD30" s="268">
        <f t="shared" ca="1" si="26"/>
        <v>2036.4415870410992</v>
      </c>
      <c r="BE30" s="263"/>
      <c r="BF30" s="267">
        <v>-0.11</v>
      </c>
      <c r="BG30" s="267">
        <f>VLOOKUP($A30,[1]!Table,MATCH(BF$1,[1]!Curves,0))</f>
        <v>-0.08</v>
      </c>
      <c r="BH30" s="268">
        <f t="shared" ca="1" si="28"/>
        <v>0</v>
      </c>
      <c r="BI30" s="263">
        <f>BasisVolumeLargeVPP!AA35</f>
        <v>2635</v>
      </c>
      <c r="BJ30" s="267">
        <v>-0.11</v>
      </c>
      <c r="BK30" s="267">
        <f>VLOOKUP($A30,[1]!Table,MATCH(BJ$1,[1]!Curves,0))</f>
        <v>-0.11</v>
      </c>
      <c r="BL30" s="268">
        <f t="shared" ca="1" si="30"/>
        <v>0</v>
      </c>
      <c r="BM30" s="263">
        <f>BasisVolumeLargeVPP!W35</f>
        <v>61070</v>
      </c>
      <c r="BN30" s="267">
        <v>-0.31</v>
      </c>
      <c r="BO30" s="267">
        <f>VLOOKUP($A30,[1]!Table,MATCH(BN$1,[1]!Curves,0))</f>
        <v>-0.17</v>
      </c>
      <c r="BP30" s="268">
        <f t="shared" ca="1" si="32"/>
        <v>15732.509515572416</v>
      </c>
      <c r="BQ30" s="263">
        <f>BasisVolumeLargeVPP!AG35</f>
        <v>40145</v>
      </c>
      <c r="BR30" s="267">
        <v>-9.2499999999999999E-2</v>
      </c>
      <c r="BS30" s="267">
        <f>VLOOKUP($A30,[1]!Table,MATCH(BR$1,[1]!Curves,0))</f>
        <v>-0.09</v>
      </c>
      <c r="BT30" s="268">
        <f t="shared" ca="1" si="34"/>
        <v>184.67730078559006</v>
      </c>
      <c r="BU30" s="263">
        <f>BasisVolumeLargeVPP!C35</f>
        <v>26505</v>
      </c>
      <c r="BV30" s="267">
        <v>-0.02</v>
      </c>
      <c r="BW30" s="267">
        <f>VLOOKUP($A30,[1]!Table,MATCH(BV$1,[1]!Curves,0))</f>
        <v>-0.01</v>
      </c>
      <c r="BX30" s="268">
        <f t="shared" ca="1" si="35"/>
        <v>487.7192036190869</v>
      </c>
      <c r="BY30" s="263">
        <f>BasisVolumeLargeVPP!AO35+BasisVolumeLargeVPP!AU35</f>
        <v>5735</v>
      </c>
      <c r="BZ30" s="267">
        <v>-0.09</v>
      </c>
      <c r="CA30" s="267">
        <f>VLOOKUP($A30,[1]!Table,MATCH(BZ$1,[1]!Curves,0))</f>
        <v>-7.4999999999999997E-2</v>
      </c>
      <c r="CB30" s="268">
        <f t="shared" ca="1" si="37"/>
        <v>158.29482924479134</v>
      </c>
      <c r="CC30" s="263">
        <f>BasisVolumeLargeVPP!AQ35</f>
        <v>3565</v>
      </c>
      <c r="CD30" s="267">
        <v>-0.155</v>
      </c>
      <c r="CE30" s="267">
        <f>VLOOKUP($A30,[1]!Table,MATCH(CD$1,[1]!Curves,0))</f>
        <v>-0.1525</v>
      </c>
      <c r="CF30" s="268">
        <f t="shared" ca="1" si="39"/>
        <v>16.399914741577497</v>
      </c>
      <c r="CG30" s="263">
        <f>BasisVolumeLargeVPP!E35</f>
        <v>52855</v>
      </c>
      <c r="CH30" s="267">
        <v>-0.19500000000000001</v>
      </c>
      <c r="CI30" s="267">
        <f>VLOOKUP($A30,[1]!Table,MATCH(CH$1,[1]!Curves,0))</f>
        <v>-0.14599999999999999</v>
      </c>
      <c r="CJ30" s="268">
        <f t="shared" ca="1" si="41"/>
        <v>4765.6726159481432</v>
      </c>
      <c r="CK30" s="263">
        <f>BasisVolumeLargeVPP!AI35</f>
        <v>22165</v>
      </c>
      <c r="CL30" s="267">
        <v>-0.20499999999999999</v>
      </c>
      <c r="CM30" s="267">
        <f>VLOOKUP($A30,[1]!Table,MATCH(CL$1,[1]!Curves,0))</f>
        <v>-0.17</v>
      </c>
      <c r="CN30" s="268">
        <f t="shared" ca="1" si="43"/>
        <v>1427.5056222886128</v>
      </c>
      <c r="CO30" s="263"/>
      <c r="CP30" s="267">
        <v>-0.08</v>
      </c>
      <c r="CQ30" s="267">
        <f>VLOOKUP($A30,[1]!Table,MATCH(CP$1,[1]!Curves,0))</f>
        <v>-6.7500000000000004E-2</v>
      </c>
      <c r="CR30" s="268">
        <f t="shared" ca="1" si="45"/>
        <v>0</v>
      </c>
      <c r="CS30" s="263">
        <f>BasisVolumeLargeVPP!BA35</f>
        <v>51770</v>
      </c>
      <c r="CT30" s="267">
        <v>-0.13</v>
      </c>
      <c r="CU30" s="267">
        <f>VLOOKUP($A30,[1]!Table,MATCH(CT$1,[1]!Curves,0))</f>
        <v>-9.7500000000000003E-2</v>
      </c>
      <c r="CV30" s="268">
        <f t="shared" ca="1" si="47"/>
        <v>3096.0186873012799</v>
      </c>
      <c r="CW30" s="263">
        <f>BasisVolumeLargeVPP!AS35</f>
        <v>27435</v>
      </c>
      <c r="CX30" s="267">
        <v>0.01</v>
      </c>
      <c r="CY30" s="267">
        <f>VLOOKUP($A30,[1]!Table,MATCH(CX$1,[1]!Curves,0))</f>
        <v>0.02</v>
      </c>
      <c r="CZ30" s="268">
        <f t="shared" ca="1" si="49"/>
        <v>504.83215813203736</v>
      </c>
      <c r="DA30" s="263">
        <f>BasisVolumeLargeVPP!BE35</f>
        <v>0</v>
      </c>
      <c r="DB30" s="267">
        <v>3.5000000000000003E-2</v>
      </c>
      <c r="DC30" s="267">
        <f>VLOOKUP($A30,[1]!Table,MATCH(DB$1,[1]!Curves,0))</f>
        <v>5.2000000000000005E-2</v>
      </c>
      <c r="DD30" s="268">
        <f t="shared" ca="1" si="51"/>
        <v>0</v>
      </c>
      <c r="DE30" s="263">
        <f>BasisVolumeLargeVPP!BC35</f>
        <v>775</v>
      </c>
      <c r="DF30" s="267">
        <v>-9.2499999999999999E-2</v>
      </c>
      <c r="DG30" s="267">
        <f>VLOOKUP($A30,[1]!Table,MATCH(DF$1,[1]!Curves,0))</f>
        <v>-7.2499999999999995E-2</v>
      </c>
      <c r="DH30" s="268">
        <f t="shared" ca="1" si="53"/>
        <v>28.521590854917367</v>
      </c>
      <c r="DI30" s="263">
        <f>BasisVolumeLargeVPP!AE35</f>
        <v>0</v>
      </c>
      <c r="DJ30" s="267">
        <v>-0.11</v>
      </c>
      <c r="DK30" s="267">
        <f>VLOOKUP($A30,[1]!Table,MATCH(DJ$1,[1]!Curves,0))</f>
        <v>0.1</v>
      </c>
      <c r="DL30" s="268">
        <f t="shared" ca="1" si="55"/>
        <v>0</v>
      </c>
      <c r="DM30" s="263">
        <f>BasisVolumeLargeVPP!AC35</f>
        <v>2635</v>
      </c>
      <c r="DN30" s="267">
        <v>-0.11</v>
      </c>
      <c r="DO30" s="267">
        <f>VLOOKUP($A30,[1]!Table,MATCH(DN$1,[1]!Curves,0))</f>
        <v>-0.11</v>
      </c>
      <c r="DP30" s="268">
        <f t="shared" ca="1" si="57"/>
        <v>0</v>
      </c>
      <c r="DQ30" s="237"/>
      <c r="DR30" s="237"/>
      <c r="DS30" s="238"/>
      <c r="DT30" s="237"/>
      <c r="DU30" s="237"/>
      <c r="DV30" s="238"/>
      <c r="DW30" s="237"/>
      <c r="DX30" s="237"/>
      <c r="DY30" s="238"/>
      <c r="DZ30" s="237"/>
      <c r="EA30" s="237"/>
      <c r="EB30" s="238"/>
    </row>
    <row r="31" spans="1:132" x14ac:dyDescent="0.2">
      <c r="A31" s="167">
        <v>37680</v>
      </c>
      <c r="B31" s="263">
        <f t="shared" ca="1" si="0"/>
        <v>-4205</v>
      </c>
      <c r="C31" s="264">
        <f>[1]Curves!D41</f>
        <v>5.3483335413822018E-2</v>
      </c>
      <c r="D31" s="265">
        <f t="shared" ca="1" si="1"/>
        <v>1.836105196328919</v>
      </c>
      <c r="E31" s="263">
        <f>NymexVolume!C27</f>
        <v>539770</v>
      </c>
      <c r="F31" s="266">
        <v>4.79</v>
      </c>
      <c r="G31" s="267">
        <f>VLOOKUP($A31,[1]!Table,MATCH(F$1,[1]!Curves,0))</f>
        <v>4.5750000000000002</v>
      </c>
      <c r="H31" s="268">
        <f t="shared" ca="1" si="2"/>
        <v>-213081.0178918289</v>
      </c>
      <c r="I31" s="263">
        <f>BasisVolumeLargeVPP!S36</f>
        <v>13160</v>
      </c>
      <c r="J31" s="267">
        <f t="shared" ref="J31:J41" si="85">J30</f>
        <v>-0.11</v>
      </c>
      <c r="K31" s="267">
        <f>VLOOKUP($A31,[1]!Table,MATCH(J$1,[1]!Curves,0))</f>
        <v>-0.10249999999999999</v>
      </c>
      <c r="L31" s="268">
        <f t="shared" ca="1" si="3"/>
        <v>181.22358287766446</v>
      </c>
      <c r="M31" s="263">
        <f>BasisVolumeLargeVPP!AY36</f>
        <v>0</v>
      </c>
      <c r="N31" s="267">
        <f t="shared" ref="N31:N41" si="86">N30</f>
        <v>-0.08</v>
      </c>
      <c r="O31" s="267">
        <f>VLOOKUP($A31,[1]!Table,MATCH(N$1,[1]!Curves,0))</f>
        <v>-0.06</v>
      </c>
      <c r="P31" s="268">
        <f t="shared" ca="1" si="6"/>
        <v>0</v>
      </c>
      <c r="Q31" s="263">
        <f>BasisVolumeLargeVPP!AM36</f>
        <v>21700</v>
      </c>
      <c r="R31" s="267">
        <f t="shared" ref="R31:R41" si="87">R30</f>
        <v>-3.2500000000000001E-2</v>
      </c>
      <c r="S31" s="267">
        <f>VLOOKUP($A31,[1]!Table,MATCH(R$1,[1]!Curves,0))</f>
        <v>-2.2499999999999999E-2</v>
      </c>
      <c r="T31" s="268">
        <f t="shared" ca="1" si="8"/>
        <v>398.43482760337548</v>
      </c>
      <c r="U31" s="263">
        <f>BasisVolumeLargeVPP!I36</f>
        <v>12040</v>
      </c>
      <c r="V31" s="267">
        <f t="shared" ref="V31:V41" si="88">V30</f>
        <v>0.06</v>
      </c>
      <c r="W31" s="267">
        <f>VLOOKUP($A31,[1]!Table,MATCH(V$1,[1]!Curves,0))</f>
        <v>0.1</v>
      </c>
      <c r="X31" s="268">
        <f t="shared" ca="1" si="10"/>
        <v>884.26826255200751</v>
      </c>
      <c r="Y31" s="263">
        <f>BasisVolumeLargeVPP!U36</f>
        <v>168350</v>
      </c>
      <c r="Z31" s="267">
        <f t="shared" ref="Z31:Z41" si="89">Z30</f>
        <v>-5.0000000000000001E-3</v>
      </c>
      <c r="AA31" s="267">
        <f>VLOOKUP($A31,[1]!Table,MATCH(Z$1,[1]!Curves,0))</f>
        <v>-1.7500000000000002E-2</v>
      </c>
      <c r="AB31" s="268">
        <f t="shared" ca="1" si="12"/>
        <v>-3863.853872524669</v>
      </c>
      <c r="AC31" s="263">
        <f>BasisVolumeLargeVPP!AK36</f>
        <v>8680</v>
      </c>
      <c r="AD31" s="267">
        <f t="shared" ref="AD31:AD41" si="90">AD30</f>
        <v>-0.19</v>
      </c>
      <c r="AE31" s="267">
        <f>VLOOKUP($A31,[1]!Table,MATCH(AD$1,[1]!Curves,0))</f>
        <v>-0.193</v>
      </c>
      <c r="AF31" s="268">
        <f t="shared" ca="1" si="14"/>
        <v>-47.812179312405092</v>
      </c>
      <c r="AG31" s="263">
        <f>BasisVolumeLargeVPP!K36</f>
        <v>26110</v>
      </c>
      <c r="AH31" s="267">
        <f t="shared" ref="AH31:AH41" si="91">AH30</f>
        <v>0.15</v>
      </c>
      <c r="AI31" s="267">
        <f>VLOOKUP($A31,[1]!Table,MATCH(AH$1,[1]!Curves,0))</f>
        <v>0.26</v>
      </c>
      <c r="AJ31" s="268">
        <f t="shared" ca="1" si="16"/>
        <v>5273.4777343762889</v>
      </c>
      <c r="AK31" s="263">
        <f>BasisVolumeLargeVPP!M36</f>
        <v>26110</v>
      </c>
      <c r="AL31" s="267">
        <f t="shared" ref="AL31:AL41" si="92">AL30</f>
        <v>0.13</v>
      </c>
      <c r="AM31" s="267">
        <f>VLOOKUP($A31,[1]!Table,MATCH(AL$1,[1]!Curves,0))</f>
        <v>0.26</v>
      </c>
      <c r="AN31" s="268">
        <f t="shared" ca="1" si="18"/>
        <v>6232.2918678992501</v>
      </c>
      <c r="AO31" s="263">
        <f>BasisVolumeLargeVPP!O36</f>
        <v>21700</v>
      </c>
      <c r="AP31" s="267">
        <f t="shared" ref="AP31:AP41" si="93">AP30</f>
        <v>0.15</v>
      </c>
      <c r="AQ31" s="267">
        <f>VLOOKUP($A31,[1]!Table,MATCH(AP$1,[1]!Curves,0))</f>
        <v>0.22</v>
      </c>
      <c r="AR31" s="268">
        <f t="shared" ca="1" si="20"/>
        <v>2789.0437932236282</v>
      </c>
      <c r="AS31" s="263">
        <f>BasisVolumeLargeVPP!Y36+BasisVolumeLargeVPP!Q36</f>
        <v>35046.666666666664</v>
      </c>
      <c r="AT31" s="267">
        <f t="shared" ref="AT31:AT41" si="94">AT30</f>
        <v>-0.13</v>
      </c>
      <c r="AU31" s="267">
        <f>VLOOKUP($A31,[1]!Table,MATCH(AT$1,[1]!Curves,0))</f>
        <v>-0.1225</v>
      </c>
      <c r="AV31" s="268">
        <f t="shared" ca="1" si="22"/>
        <v>482.62025085505672</v>
      </c>
      <c r="AW31" s="263">
        <f>BasisVolumeLargeVPP!AW36</f>
        <v>0</v>
      </c>
      <c r="AX31" s="267">
        <f t="shared" ref="AX31:AX41" si="95">AX30</f>
        <v>-7.7499999999999999E-2</v>
      </c>
      <c r="AY31" s="267">
        <f>VLOOKUP($A31,[1]!Table,MATCH(AX$1,[1]!Curves,0))</f>
        <v>-5.7500000000000002E-2</v>
      </c>
      <c r="AZ31" s="268">
        <f t="shared" ca="1" si="24"/>
        <v>0</v>
      </c>
      <c r="BA31" s="263">
        <f>BasisVolumeLargeVPP!G36</f>
        <v>6440</v>
      </c>
      <c r="BB31" s="267">
        <f t="shared" ref="BB31:BB41" si="96">BB30</f>
        <v>-0.15</v>
      </c>
      <c r="BC31" s="267">
        <f>VLOOKUP($A31,[1]!Table,MATCH(BB$1,[1]!Curves,0))</f>
        <v>0.02</v>
      </c>
      <c r="BD31" s="268">
        <f t="shared" ca="1" si="26"/>
        <v>2010.1679689409004</v>
      </c>
      <c r="BE31" s="263"/>
      <c r="BF31" s="267">
        <f t="shared" ref="BF31:BF41" si="97">BF30</f>
        <v>-0.11</v>
      </c>
      <c r="BG31" s="267">
        <f>VLOOKUP($A31,[1]!Table,MATCH(BF$1,[1]!Curves,0))</f>
        <v>-7.2499999999999995E-2</v>
      </c>
      <c r="BH31" s="268">
        <f t="shared" ca="1" si="28"/>
        <v>0</v>
      </c>
      <c r="BI31" s="263">
        <f>BasisVolumeLargeVPP!AA36</f>
        <v>2566.6666666666665</v>
      </c>
      <c r="BJ31" s="267">
        <f t="shared" ref="BJ31:BJ41" si="98">BJ30</f>
        <v>-0.11</v>
      </c>
      <c r="BK31" s="267">
        <f>VLOOKUP($A31,[1]!Table,MATCH(BJ$1,[1]!Curves,0))</f>
        <v>-0.10249999999999999</v>
      </c>
      <c r="BL31" s="268">
        <f t="shared" ca="1" si="30"/>
        <v>35.345025029331715</v>
      </c>
      <c r="BM31" s="263">
        <f>BasisVolumeLargeVPP!W36</f>
        <v>60200</v>
      </c>
      <c r="BN31" s="267">
        <f t="shared" ref="BN31:BN41" si="99">BN30</f>
        <v>-0.31</v>
      </c>
      <c r="BO31" s="267">
        <f>VLOOKUP($A31,[1]!Table,MATCH(BN$1,[1]!Curves,0))</f>
        <v>-0.155</v>
      </c>
      <c r="BP31" s="268">
        <f t="shared" ca="1" si="32"/>
        <v>17132.697586945142</v>
      </c>
      <c r="BQ31" s="263">
        <f>BasisVolumeLargeVPP!AG36</f>
        <v>39480</v>
      </c>
      <c r="BR31" s="267">
        <f t="shared" ref="BR31:BR41" si="100">BR30</f>
        <v>-9.2499999999999999E-2</v>
      </c>
      <c r="BS31" s="267">
        <f>VLOOKUP($A31,[1]!Table,MATCH(BR$1,[1]!Curves,0))</f>
        <v>-8.2500000000000004E-2</v>
      </c>
      <c r="BT31" s="268">
        <f t="shared" ca="1" si="34"/>
        <v>724.8943315106568</v>
      </c>
      <c r="BU31" s="263">
        <f>BasisVolumeLargeVPP!C36</f>
        <v>19600</v>
      </c>
      <c r="BV31" s="267">
        <v>-0.02</v>
      </c>
      <c r="BW31" s="267">
        <f>VLOOKUP($A31,[1]!Table,MATCH(BV$1,[1]!Curves,0))</f>
        <v>-0.01</v>
      </c>
      <c r="BX31" s="268">
        <f t="shared" ca="1" si="35"/>
        <v>359.8766184804681</v>
      </c>
      <c r="BY31" s="263">
        <f>BasisVolumeLargeVPP!AO36+BasisVolumeLargeVPP!AU36</f>
        <v>1820</v>
      </c>
      <c r="BZ31" s="267">
        <f t="shared" ref="BZ31:BZ41" si="101">BZ30</f>
        <v>-0.09</v>
      </c>
      <c r="CA31" s="267">
        <f>VLOOKUP($A31,[1]!Table,MATCH(BZ$1,[1]!Curves,0))</f>
        <v>-7.4999999999999997E-2</v>
      </c>
      <c r="CB31" s="268">
        <f t="shared" ca="1" si="37"/>
        <v>50.125671859779487</v>
      </c>
      <c r="CC31" s="263">
        <f>BasisVolumeLargeVPP!AQ36</f>
        <v>3360</v>
      </c>
      <c r="CD31" s="267">
        <f t="shared" ref="CD31:CD41" si="102">CD30</f>
        <v>-0.155</v>
      </c>
      <c r="CE31" s="267">
        <f>VLOOKUP($A31,[1]!Table,MATCH(CD$1,[1]!Curves,0))</f>
        <v>-0.13500000000000001</v>
      </c>
      <c r="CF31" s="268">
        <f t="shared" ca="1" si="39"/>
        <v>123.38626919330328</v>
      </c>
      <c r="CG31" s="263">
        <f>BasisVolumeLargeVPP!E36</f>
        <v>51940</v>
      </c>
      <c r="CH31" s="267">
        <f t="shared" ref="CH31:CH41" si="103">CH30</f>
        <v>-0.19500000000000001</v>
      </c>
      <c r="CI31" s="267">
        <f>VLOOKUP($A31,[1]!Table,MATCH(CH$1,[1]!Curves,0))</f>
        <v>-0.26900000000000002</v>
      </c>
      <c r="CJ31" s="268">
        <f t="shared" ca="1" si="41"/>
        <v>-7057.1804884019803</v>
      </c>
      <c r="CK31" s="263">
        <f>BasisVolumeLargeVPP!AI36</f>
        <v>18060</v>
      </c>
      <c r="CL31" s="267">
        <f t="shared" ref="CL31:CL41" si="104">CL30</f>
        <v>-0.20499999999999999</v>
      </c>
      <c r="CM31" s="267">
        <f>VLOOKUP($A31,[1]!Table,MATCH(CL$1,[1]!Curves,0))</f>
        <v>-0.155</v>
      </c>
      <c r="CN31" s="268">
        <f t="shared" ca="1" si="43"/>
        <v>1658.0029922850135</v>
      </c>
      <c r="CO31" s="263"/>
      <c r="CP31" s="267">
        <f t="shared" ref="CP31:CP41" si="105">CP30</f>
        <v>-0.08</v>
      </c>
      <c r="CQ31" s="267">
        <f>VLOOKUP($A31,[1]!Table,MATCH(CP$1,[1]!Curves,0))</f>
        <v>-6.7500000000000004E-2</v>
      </c>
      <c r="CR31" s="268">
        <f t="shared" ca="1" si="45"/>
        <v>0</v>
      </c>
      <c r="CS31" s="263">
        <f>BasisVolumeLargeVPP!BA36</f>
        <v>0</v>
      </c>
      <c r="CT31" s="267">
        <f t="shared" ref="CT31:CT41" si="106">CT30</f>
        <v>-0.13</v>
      </c>
      <c r="CU31" s="267">
        <f>VLOOKUP($A31,[1]!Table,MATCH(CT$1,[1]!Curves,0))</f>
        <v>-9.7500000000000003E-2</v>
      </c>
      <c r="CV31" s="268">
        <f t="shared" ca="1" si="47"/>
        <v>0</v>
      </c>
      <c r="CW31" s="263">
        <f>BasisVolumeLargeVPP!AS36</f>
        <v>0</v>
      </c>
      <c r="CX31" s="267">
        <f t="shared" ref="CX31:CX41" si="107">CX30</f>
        <v>0.01</v>
      </c>
      <c r="CY31" s="267">
        <f>VLOOKUP($A31,[1]!Table,MATCH(CX$1,[1]!Curves,0))</f>
        <v>0.02</v>
      </c>
      <c r="CZ31" s="268">
        <f t="shared" ca="1" si="49"/>
        <v>0</v>
      </c>
      <c r="DA31" s="263">
        <f>BasisVolumeLargeVPP!BE36</f>
        <v>0</v>
      </c>
      <c r="DB31" s="267">
        <f t="shared" ref="DB31:DB41" si="108">DB30</f>
        <v>3.5000000000000003E-2</v>
      </c>
      <c r="DC31" s="267">
        <f>VLOOKUP($A31,[1]!Table,MATCH(DB$1,[1]!Curves,0))</f>
        <v>5.2000000000000005E-2</v>
      </c>
      <c r="DD31" s="268">
        <f t="shared" ca="1" si="51"/>
        <v>0</v>
      </c>
      <c r="DE31" s="263">
        <f>BasisVolumeLargeVPP!BC36</f>
        <v>840</v>
      </c>
      <c r="DF31" s="267">
        <f t="shared" ref="DF31:DF41" si="109">DF30</f>
        <v>-9.2499999999999999E-2</v>
      </c>
      <c r="DG31" s="267">
        <f>VLOOKUP($A31,[1]!Table,MATCH(DF$1,[1]!Curves,0))</f>
        <v>-7.2499999999999995E-2</v>
      </c>
      <c r="DH31" s="268">
        <f t="shared" ca="1" si="53"/>
        <v>30.846567298325848</v>
      </c>
      <c r="DI31" s="263">
        <f>BasisVolumeLargeVPP!AE36</f>
        <v>0</v>
      </c>
      <c r="DJ31" s="267">
        <f t="shared" ref="DJ31:DJ41" si="110">DJ30</f>
        <v>-0.11</v>
      </c>
      <c r="DK31" s="267">
        <f>VLOOKUP($A31,[1]!Table,MATCH(DJ$1,[1]!Curves,0))</f>
        <v>0.1</v>
      </c>
      <c r="DL31" s="268">
        <f t="shared" ca="1" si="55"/>
        <v>0</v>
      </c>
      <c r="DM31" s="263">
        <f>BasisVolumeLargeVPP!AC36</f>
        <v>2566.6666666666665</v>
      </c>
      <c r="DN31" s="267">
        <f t="shared" ref="DN31:DN41" si="111">DN30</f>
        <v>-0.11</v>
      </c>
      <c r="DO31" s="267">
        <f>VLOOKUP($A31,[1]!Table,MATCH(DN$1,[1]!Curves,0))</f>
        <v>-0.10249999999999999</v>
      </c>
      <c r="DP31" s="268">
        <f t="shared" ca="1" si="57"/>
        <v>35.345025029331715</v>
      </c>
      <c r="DQ31" s="237"/>
      <c r="DR31" s="237"/>
      <c r="DS31" s="238"/>
      <c r="DT31" s="237"/>
      <c r="DU31" s="237"/>
      <c r="DV31" s="238"/>
      <c r="DW31" s="237"/>
      <c r="DX31" s="237"/>
      <c r="DY31" s="238"/>
      <c r="DZ31" s="237"/>
      <c r="EA31" s="237"/>
      <c r="EB31" s="238"/>
    </row>
    <row r="32" spans="1:132" x14ac:dyDescent="0.2">
      <c r="A32" s="167">
        <v>37711</v>
      </c>
      <c r="B32" s="263">
        <f t="shared" ca="1" si="0"/>
        <v>-4174</v>
      </c>
      <c r="C32" s="264">
        <f>[1]Curves!D42</f>
        <v>5.3652205516023302E-2</v>
      </c>
      <c r="D32" s="265">
        <f t="shared" ca="1" si="1"/>
        <v>1.83133714765746</v>
      </c>
      <c r="E32" s="263">
        <f>NymexVolume!C28</f>
        <v>524965.625</v>
      </c>
      <c r="F32" s="266">
        <v>4.79</v>
      </c>
      <c r="G32" s="267">
        <f>VLOOKUP($A32,[1]!Table,MATCH(F$1,[1]!Curves,0))</f>
        <v>4.415</v>
      </c>
      <c r="H32" s="268">
        <f t="shared" ca="1" si="2"/>
        <v>-360520.89386464341</v>
      </c>
      <c r="I32" s="263">
        <f>BasisVolumeLargeVPP!S37</f>
        <v>13020</v>
      </c>
      <c r="J32" s="267">
        <f t="shared" si="85"/>
        <v>-0.11</v>
      </c>
      <c r="K32" s="267">
        <f>VLOOKUP($A32,[1]!Table,MATCH(J$1,[1]!Curves,0))</f>
        <v>-0.1</v>
      </c>
      <c r="L32" s="268">
        <f t="shared" ca="1" si="3"/>
        <v>238.44009662500116</v>
      </c>
      <c r="M32" s="263">
        <f>BasisVolumeLargeVPP!AY37</f>
        <v>0</v>
      </c>
      <c r="N32" s="267">
        <f t="shared" si="86"/>
        <v>-0.08</v>
      </c>
      <c r="O32" s="267">
        <f>VLOOKUP($A32,[1]!Table,MATCH(N$1,[1]!Curves,0))</f>
        <v>-0.06</v>
      </c>
      <c r="P32" s="268">
        <f t="shared" ca="1" si="6"/>
        <v>0</v>
      </c>
      <c r="Q32" s="263">
        <f>BasisVolumeLargeVPP!AM37</f>
        <v>20925</v>
      </c>
      <c r="R32" s="267">
        <f t="shared" si="87"/>
        <v>-3.2500000000000001E-2</v>
      </c>
      <c r="S32" s="267">
        <f>VLOOKUP($A32,[1]!Table,MATCH(R$1,[1]!Curves,0))</f>
        <v>-2.2499999999999999E-2</v>
      </c>
      <c r="T32" s="268">
        <f t="shared" ca="1" si="8"/>
        <v>383.20729814732357</v>
      </c>
      <c r="U32" s="263">
        <f>BasisVolumeLargeVPP!I37</f>
        <v>11625</v>
      </c>
      <c r="V32" s="267">
        <f t="shared" si="88"/>
        <v>0.06</v>
      </c>
      <c r="W32" s="267">
        <f>VLOOKUP($A32,[1]!Table,MATCH(V$1,[1]!Curves,0))</f>
        <v>0.1</v>
      </c>
      <c r="X32" s="268">
        <f t="shared" ca="1" si="10"/>
        <v>851.57177366071915</v>
      </c>
      <c r="Y32" s="263">
        <f>BasisVolumeLargeVPP!U37</f>
        <v>165288.125</v>
      </c>
      <c r="Z32" s="267">
        <f t="shared" si="89"/>
        <v>-5.0000000000000001E-3</v>
      </c>
      <c r="AA32" s="267">
        <f>VLOOKUP($A32,[1]!Table,MATCH(Z$1,[1]!Curves,0))</f>
        <v>-5.0000000000000001E-3</v>
      </c>
      <c r="AB32" s="268">
        <f t="shared" ca="1" si="12"/>
        <v>0</v>
      </c>
      <c r="AC32" s="263">
        <f>BasisVolumeLargeVPP!AK37</f>
        <v>8370</v>
      </c>
      <c r="AD32" s="267">
        <f t="shared" si="90"/>
        <v>-0.19</v>
      </c>
      <c r="AE32" s="267">
        <f>VLOOKUP($A32,[1]!Table,MATCH(AD$1,[1]!Curves,0))</f>
        <v>-0.17300000000000001</v>
      </c>
      <c r="AF32" s="268">
        <f t="shared" ca="1" si="14"/>
        <v>260.58096274017981</v>
      </c>
      <c r="AG32" s="263">
        <f>BasisVolumeLargeVPP!K37</f>
        <v>25730</v>
      </c>
      <c r="AH32" s="267">
        <f t="shared" si="91"/>
        <v>0.15</v>
      </c>
      <c r="AI32" s="267">
        <f>VLOOKUP($A32,[1]!Table,MATCH(AH$1,[1]!Curves,0))</f>
        <v>0.26</v>
      </c>
      <c r="AJ32" s="268">
        <f t="shared" ca="1" si="16"/>
        <v>5183.2335290149094</v>
      </c>
      <c r="AK32" s="263">
        <f>BasisVolumeLargeVPP!M37</f>
        <v>25730</v>
      </c>
      <c r="AL32" s="267">
        <f t="shared" si="92"/>
        <v>0.13</v>
      </c>
      <c r="AM32" s="267">
        <f>VLOOKUP($A32,[1]!Table,MATCH(AL$1,[1]!Curves,0))</f>
        <v>0.26</v>
      </c>
      <c r="AN32" s="268">
        <f t="shared" ca="1" si="18"/>
        <v>6125.6396251994383</v>
      </c>
      <c r="AO32" s="263">
        <f>BasisVolumeLargeVPP!O37</f>
        <v>21390</v>
      </c>
      <c r="AP32" s="267">
        <f t="shared" si="93"/>
        <v>0.15</v>
      </c>
      <c r="AQ32" s="267">
        <f>VLOOKUP($A32,[1]!Table,MATCH(AP$1,[1]!Curves,0))</f>
        <v>0.22</v>
      </c>
      <c r="AR32" s="268">
        <f t="shared" ca="1" si="20"/>
        <v>2742.0611111875151</v>
      </c>
      <c r="AS32" s="263">
        <f>BasisVolumeLargeVPP!Y37+BasisVolumeLargeVPP!Q37</f>
        <v>34410</v>
      </c>
      <c r="AT32" s="267">
        <f t="shared" si="94"/>
        <v>-0.13</v>
      </c>
      <c r="AU32" s="267">
        <f>VLOOKUP($A32,[1]!Table,MATCH(AT$1,[1]!Curves,0))</f>
        <v>-0.12</v>
      </c>
      <c r="AV32" s="268">
        <f t="shared" ca="1" si="22"/>
        <v>630.16311250893261</v>
      </c>
      <c r="AW32" s="263">
        <f>BasisVolumeLargeVPP!AW37</f>
        <v>0</v>
      </c>
      <c r="AX32" s="267">
        <f t="shared" si="95"/>
        <v>-7.7499999999999999E-2</v>
      </c>
      <c r="AY32" s="267">
        <f>VLOOKUP($A32,[1]!Table,MATCH(AX$1,[1]!Curves,0))</f>
        <v>-5.7500000000000002E-2</v>
      </c>
      <c r="AZ32" s="268">
        <f t="shared" ca="1" si="24"/>
        <v>0</v>
      </c>
      <c r="BA32" s="263">
        <f>BasisVolumeLargeVPP!G37</f>
        <v>6355</v>
      </c>
      <c r="BB32" s="267">
        <f t="shared" si="96"/>
        <v>-0.15</v>
      </c>
      <c r="BC32" s="267">
        <f>VLOOKUP($A32,[1]!Table,MATCH(BB$1,[1]!Curves,0))</f>
        <v>0.02</v>
      </c>
      <c r="BD32" s="268">
        <f t="shared" ca="1" si="26"/>
        <v>1978.4850874717367</v>
      </c>
      <c r="BE32" s="263"/>
      <c r="BF32" s="267">
        <f t="shared" si="97"/>
        <v>-0.11</v>
      </c>
      <c r="BG32" s="267">
        <f>VLOOKUP($A32,[1]!Table,MATCH(BF$1,[1]!Curves,0))</f>
        <v>-7.0000000000000007E-2</v>
      </c>
      <c r="BH32" s="268">
        <f t="shared" ca="1" si="28"/>
        <v>0</v>
      </c>
      <c r="BI32" s="263">
        <f>BasisVolumeLargeVPP!AA37</f>
        <v>2480</v>
      </c>
      <c r="BJ32" s="267">
        <f t="shared" si="98"/>
        <v>-0.11</v>
      </c>
      <c r="BK32" s="267">
        <f>VLOOKUP($A32,[1]!Table,MATCH(BJ$1,[1]!Curves,0))</f>
        <v>-0.1</v>
      </c>
      <c r="BL32" s="268">
        <f t="shared" ca="1" si="30"/>
        <v>45.417161261904987</v>
      </c>
      <c r="BM32" s="263">
        <f>BasisVolumeLargeVPP!W37</f>
        <v>59287.5</v>
      </c>
      <c r="BN32" s="267">
        <f t="shared" si="99"/>
        <v>-0.31</v>
      </c>
      <c r="BO32" s="267">
        <f>VLOOKUP($A32,[1]!Table,MATCH(BN$1,[1]!Curves,0))</f>
        <v>-0.14499999999999999</v>
      </c>
      <c r="BP32" s="268">
        <f t="shared" ca="1" si="32"/>
        <v>17914.941188387373</v>
      </c>
      <c r="BQ32" s="263">
        <f>BasisVolumeLargeVPP!AG37</f>
        <v>38750</v>
      </c>
      <c r="BR32" s="267">
        <f t="shared" si="100"/>
        <v>-9.2499999999999999E-2</v>
      </c>
      <c r="BS32" s="267">
        <f>VLOOKUP($A32,[1]!Table,MATCH(BR$1,[1]!Curves,0))</f>
        <v>-0.08</v>
      </c>
      <c r="BT32" s="268">
        <f t="shared" ca="1" si="34"/>
        <v>887.05393089658196</v>
      </c>
      <c r="BU32" s="263">
        <f>BasisVolumeLargeVPP!C37</f>
        <v>18600</v>
      </c>
      <c r="BV32" s="267">
        <v>-0.02</v>
      </c>
      <c r="BW32" s="267">
        <f>VLOOKUP($A32,[1]!Table,MATCH(BV$1,[1]!Curves,0))</f>
        <v>-0.01</v>
      </c>
      <c r="BX32" s="268">
        <f t="shared" ca="1" si="35"/>
        <v>340.62870946428757</v>
      </c>
      <c r="BY32" s="263">
        <f>BasisVolumeLargeVPP!AO37+BasisVolumeLargeVPP!AU37</f>
        <v>1705</v>
      </c>
      <c r="BZ32" s="267">
        <f t="shared" si="101"/>
        <v>-0.09</v>
      </c>
      <c r="CA32" s="267">
        <f>VLOOKUP($A32,[1]!Table,MATCH(BZ$1,[1]!Curves,0))</f>
        <v>-7.4999999999999997E-2</v>
      </c>
      <c r="CB32" s="268">
        <f t="shared" ca="1" si="37"/>
        <v>46.836447551339539</v>
      </c>
      <c r="CC32" s="263">
        <f>BasisVolumeLargeVPP!AQ37</f>
        <v>3100</v>
      </c>
      <c r="CD32" s="267">
        <f t="shared" si="102"/>
        <v>-0.155</v>
      </c>
      <c r="CE32" s="267">
        <f>VLOOKUP($A32,[1]!Table,MATCH(CD$1,[1]!Curves,0))</f>
        <v>-0.125</v>
      </c>
      <c r="CF32" s="268">
        <f t="shared" ca="1" si="39"/>
        <v>170.31435473214378</v>
      </c>
      <c r="CG32" s="263">
        <f>BasisVolumeLargeVPP!E37</f>
        <v>51150</v>
      </c>
      <c r="CH32" s="267">
        <f t="shared" si="103"/>
        <v>-0.19500000000000001</v>
      </c>
      <c r="CI32" s="267">
        <f>VLOOKUP($A32,[1]!Table,MATCH(CH$1,[1]!Curves,0))</f>
        <v>-0.26600000000000001</v>
      </c>
      <c r="CJ32" s="268">
        <f t="shared" ca="1" si="41"/>
        <v>-6650.7755522902153</v>
      </c>
      <c r="CK32" s="263">
        <f>BasisVolumeLargeVPP!AI37</f>
        <v>13795</v>
      </c>
      <c r="CL32" s="267">
        <f t="shared" si="104"/>
        <v>-0.20499999999999999</v>
      </c>
      <c r="CM32" s="267">
        <f>VLOOKUP($A32,[1]!Table,MATCH(CL$1,[1]!Curves,0))</f>
        <v>-0.14499999999999999</v>
      </c>
      <c r="CN32" s="268">
        <f t="shared" ca="1" si="43"/>
        <v>1515.7977571160795</v>
      </c>
      <c r="CO32" s="263"/>
      <c r="CP32" s="267">
        <f t="shared" si="105"/>
        <v>-0.08</v>
      </c>
      <c r="CQ32" s="267">
        <f>VLOOKUP($A32,[1]!Table,MATCH(CP$1,[1]!Curves,0))</f>
        <v>-6.7500000000000004E-2</v>
      </c>
      <c r="CR32" s="268">
        <f t="shared" ca="1" si="45"/>
        <v>0</v>
      </c>
      <c r="CS32" s="263">
        <f>BasisVolumeLargeVPP!BA37</f>
        <v>0</v>
      </c>
      <c r="CT32" s="267">
        <f t="shared" si="106"/>
        <v>-0.13</v>
      </c>
      <c r="CU32" s="267">
        <f>VLOOKUP($A32,[1]!Table,MATCH(CT$1,[1]!Curves,0))</f>
        <v>-9.7500000000000003E-2</v>
      </c>
      <c r="CV32" s="268">
        <f t="shared" ca="1" si="47"/>
        <v>0</v>
      </c>
      <c r="CW32" s="263">
        <f>BasisVolumeLargeVPP!AS37</f>
        <v>0</v>
      </c>
      <c r="CX32" s="267">
        <f t="shared" si="107"/>
        <v>0.01</v>
      </c>
      <c r="CY32" s="267">
        <f>VLOOKUP($A32,[1]!Table,MATCH(CX$1,[1]!Curves,0))</f>
        <v>0.02</v>
      </c>
      <c r="CZ32" s="268">
        <f t="shared" ca="1" si="49"/>
        <v>0</v>
      </c>
      <c r="DA32" s="263">
        <f>BasisVolumeLargeVPP!BE37</f>
        <v>0</v>
      </c>
      <c r="DB32" s="267">
        <f t="shared" si="108"/>
        <v>3.5000000000000003E-2</v>
      </c>
      <c r="DC32" s="267">
        <f>VLOOKUP($A32,[1]!Table,MATCH(DB$1,[1]!Curves,0))</f>
        <v>5.2000000000000005E-2</v>
      </c>
      <c r="DD32" s="268">
        <f t="shared" ca="1" si="51"/>
        <v>0</v>
      </c>
      <c r="DE32" s="263">
        <f>BasisVolumeLargeVPP!BC37</f>
        <v>775</v>
      </c>
      <c r="DF32" s="267">
        <f t="shared" si="109"/>
        <v>-9.2499999999999999E-2</v>
      </c>
      <c r="DG32" s="267">
        <f>VLOOKUP($A32,[1]!Table,MATCH(DF$1,[1]!Curves,0))</f>
        <v>-7.2499999999999995E-2</v>
      </c>
      <c r="DH32" s="268">
        <f t="shared" ca="1" si="53"/>
        <v>28.385725788690635</v>
      </c>
      <c r="DI32" s="263">
        <f>BasisVolumeLargeVPP!AE37</f>
        <v>0</v>
      </c>
      <c r="DJ32" s="267">
        <f t="shared" si="110"/>
        <v>-0.11</v>
      </c>
      <c r="DK32" s="267">
        <f>VLOOKUP($A32,[1]!Table,MATCH(DJ$1,[1]!Curves,0))</f>
        <v>0.1</v>
      </c>
      <c r="DL32" s="268">
        <f t="shared" ca="1" si="55"/>
        <v>0</v>
      </c>
      <c r="DM32" s="263">
        <f>BasisVolumeLargeVPP!AC37</f>
        <v>2480</v>
      </c>
      <c r="DN32" s="267">
        <f t="shared" si="111"/>
        <v>-0.11</v>
      </c>
      <c r="DO32" s="267">
        <f>VLOOKUP($A32,[1]!Table,MATCH(DN$1,[1]!Curves,0))</f>
        <v>-0.1</v>
      </c>
      <c r="DP32" s="268">
        <f t="shared" ca="1" si="57"/>
        <v>45.417161261904987</v>
      </c>
      <c r="DQ32" s="237"/>
      <c r="DR32" s="237"/>
      <c r="DS32" s="238"/>
      <c r="DT32" s="237"/>
      <c r="DU32" s="237"/>
      <c r="DV32" s="238"/>
      <c r="DW32" s="237"/>
      <c r="DX32" s="237"/>
      <c r="DY32" s="238"/>
      <c r="DZ32" s="237"/>
      <c r="EA32" s="237"/>
      <c r="EB32" s="238"/>
    </row>
    <row r="33" spans="1:132" x14ac:dyDescent="0.2">
      <c r="A33" s="167">
        <v>37741</v>
      </c>
      <c r="B33" s="263">
        <f t="shared" ca="1" si="0"/>
        <v>-4144</v>
      </c>
      <c r="C33" s="264">
        <f>[1]Curves!D43</f>
        <v>5.3795976761200404E-2</v>
      </c>
      <c r="D33" s="265">
        <f t="shared" ca="1" si="1"/>
        <v>1.826289311617312</v>
      </c>
      <c r="E33" s="263">
        <f>NymexVolume!C29</f>
        <v>510532.5</v>
      </c>
      <c r="F33" s="266">
        <v>4.79</v>
      </c>
      <c r="G33" s="267">
        <f>VLOOKUP($A33,[1]!Table,MATCH(F$1,[1]!Curves,0))</f>
        <v>4.2249999999999996</v>
      </c>
      <c r="H33" s="268">
        <f t="shared" ca="1" si="2"/>
        <v>-526794.72711054527</v>
      </c>
      <c r="I33" s="263">
        <f>BasisVolumeLargeVPP!S38</f>
        <v>12750</v>
      </c>
      <c r="J33" s="267">
        <f t="shared" si="85"/>
        <v>-0.11</v>
      </c>
      <c r="K33" s="267">
        <f>VLOOKUP($A33,[1]!Table,MATCH(J$1,[1]!Curves,0))</f>
        <v>-0.11</v>
      </c>
      <c r="L33" s="268">
        <f t="shared" ca="1" si="3"/>
        <v>0</v>
      </c>
      <c r="M33" s="263">
        <f>BasisVolumeLargeVPP!AY38</f>
        <v>0</v>
      </c>
      <c r="N33" s="267">
        <f t="shared" si="86"/>
        <v>-0.08</v>
      </c>
      <c r="O33" s="267">
        <f>VLOOKUP($A33,[1]!Table,MATCH(N$1,[1]!Curves,0))</f>
        <v>-5.7500000000000002E-2</v>
      </c>
      <c r="P33" s="268">
        <f t="shared" ca="1" si="6"/>
        <v>0</v>
      </c>
      <c r="Q33" s="263">
        <f>BasisVolumeLargeVPP!AM38</f>
        <v>20250</v>
      </c>
      <c r="R33" s="267">
        <f t="shared" si="87"/>
        <v>-3.2500000000000001E-2</v>
      </c>
      <c r="S33" s="267">
        <f>VLOOKUP($A33,[1]!Table,MATCH(R$1,[1]!Curves,0))</f>
        <v>-0.02</v>
      </c>
      <c r="T33" s="268">
        <f t="shared" ca="1" si="8"/>
        <v>462.2794820031321</v>
      </c>
      <c r="U33" s="263">
        <f>BasisVolumeLargeVPP!I38</f>
        <v>11400</v>
      </c>
      <c r="V33" s="267">
        <f t="shared" si="88"/>
        <v>0.06</v>
      </c>
      <c r="W33" s="267">
        <f>VLOOKUP($A33,[1]!Table,MATCH(V$1,[1]!Curves,0))</f>
        <v>0.1</v>
      </c>
      <c r="X33" s="268">
        <f t="shared" ca="1" si="10"/>
        <v>832.78792609749451</v>
      </c>
      <c r="Y33" s="263">
        <f>BasisVolumeLargeVPP!U38</f>
        <v>162082.5</v>
      </c>
      <c r="Z33" s="267">
        <f t="shared" si="89"/>
        <v>-5.0000000000000001E-3</v>
      </c>
      <c r="AA33" s="267">
        <f>VLOOKUP($A33,[1]!Table,MATCH(Z$1,[1]!Curves,0))</f>
        <v>7.4999999999999997E-3</v>
      </c>
      <c r="AB33" s="268">
        <f t="shared" ca="1" si="12"/>
        <v>3700.119216877662</v>
      </c>
      <c r="AC33" s="263">
        <f>BasisVolumeLargeVPP!AK38</f>
        <v>8100</v>
      </c>
      <c r="AD33" s="267">
        <f t="shared" si="90"/>
        <v>-0.19</v>
      </c>
      <c r="AE33" s="267">
        <f>VLOOKUP($A33,[1]!Table,MATCH(AD$1,[1]!Curves,0))</f>
        <v>-0.14800000000000002</v>
      </c>
      <c r="AF33" s="268">
        <f t="shared" ca="1" si="14"/>
        <v>621.30362381220937</v>
      </c>
      <c r="AG33" s="263">
        <f>BasisVolumeLargeVPP!K38</f>
        <v>25350</v>
      </c>
      <c r="AH33" s="267">
        <f t="shared" si="91"/>
        <v>0.15</v>
      </c>
      <c r="AI33" s="267">
        <f>VLOOKUP($A33,[1]!Table,MATCH(AH$1,[1]!Curves,0))</f>
        <v>0.16</v>
      </c>
      <c r="AJ33" s="268">
        <f t="shared" ca="1" si="16"/>
        <v>462.96434049498902</v>
      </c>
      <c r="AK33" s="263">
        <f>BasisVolumeLargeVPP!M38</f>
        <v>25350</v>
      </c>
      <c r="AL33" s="267">
        <f t="shared" si="92"/>
        <v>0.13</v>
      </c>
      <c r="AM33" s="267">
        <f>VLOOKUP($A33,[1]!Table,MATCH(AL$1,[1]!Curves,0))</f>
        <v>0.16</v>
      </c>
      <c r="AN33" s="268">
        <f t="shared" ca="1" si="18"/>
        <v>1388.8930214849659</v>
      </c>
      <c r="AO33" s="263">
        <f>BasisVolumeLargeVPP!O38</f>
        <v>21000</v>
      </c>
      <c r="AP33" s="267">
        <f t="shared" si="93"/>
        <v>0.15</v>
      </c>
      <c r="AQ33" s="267">
        <f>VLOOKUP($A33,[1]!Table,MATCH(AP$1,[1]!Curves,0))</f>
        <v>0.16</v>
      </c>
      <c r="AR33" s="268">
        <f t="shared" ca="1" si="20"/>
        <v>383.52075543963588</v>
      </c>
      <c r="AS33" s="263">
        <f>BasisVolumeLargeVPP!Y38+BasisVolumeLargeVPP!Q38</f>
        <v>33900</v>
      </c>
      <c r="AT33" s="267">
        <f t="shared" si="94"/>
        <v>-0.13</v>
      </c>
      <c r="AU33" s="267">
        <f>VLOOKUP($A33,[1]!Table,MATCH(AT$1,[1]!Curves,0))</f>
        <v>-0.13</v>
      </c>
      <c r="AV33" s="268">
        <f t="shared" ca="1" si="22"/>
        <v>0</v>
      </c>
      <c r="AW33" s="263">
        <f>BasisVolumeLargeVPP!AW38</f>
        <v>0</v>
      </c>
      <c r="AX33" s="267">
        <f t="shared" si="95"/>
        <v>-7.7499999999999999E-2</v>
      </c>
      <c r="AY33" s="267">
        <f>VLOOKUP($A33,[1]!Table,MATCH(AX$1,[1]!Curves,0))</f>
        <v>-5.5E-2</v>
      </c>
      <c r="AZ33" s="268">
        <f t="shared" ca="1" si="24"/>
        <v>0</v>
      </c>
      <c r="BA33" s="263">
        <f>BasisVolumeLargeVPP!G38</f>
        <v>6150</v>
      </c>
      <c r="BB33" s="267">
        <f t="shared" si="96"/>
        <v>-0.15</v>
      </c>
      <c r="BC33" s="267">
        <f>VLOOKUP($A33,[1]!Table,MATCH(BB$1,[1]!Curves,0))</f>
        <v>0.02</v>
      </c>
      <c r="BD33" s="268">
        <f t="shared" ca="1" si="26"/>
        <v>1909.3854752958996</v>
      </c>
      <c r="BE33" s="263"/>
      <c r="BF33" s="267">
        <f t="shared" si="97"/>
        <v>-0.11</v>
      </c>
      <c r="BG33" s="267">
        <f>VLOOKUP($A33,[1]!Table,MATCH(BF$1,[1]!Curves,0))</f>
        <v>-0.08</v>
      </c>
      <c r="BH33" s="268">
        <f t="shared" ca="1" si="28"/>
        <v>0</v>
      </c>
      <c r="BI33" s="263">
        <f>BasisVolumeLargeVPP!AA38</f>
        <v>2400</v>
      </c>
      <c r="BJ33" s="267">
        <f t="shared" si="98"/>
        <v>-0.11</v>
      </c>
      <c r="BK33" s="267">
        <f>VLOOKUP($A33,[1]!Table,MATCH(BJ$1,[1]!Curves,0))</f>
        <v>-0.11</v>
      </c>
      <c r="BL33" s="268">
        <f t="shared" ca="1" si="30"/>
        <v>0</v>
      </c>
      <c r="BM33" s="263">
        <f>BasisVolumeLargeVPP!W38</f>
        <v>58350</v>
      </c>
      <c r="BN33" s="267">
        <f t="shared" si="99"/>
        <v>-0.31</v>
      </c>
      <c r="BO33" s="267">
        <f>VLOOKUP($A33,[1]!Table,MATCH(BN$1,[1]!Curves,0))</f>
        <v>-0.13</v>
      </c>
      <c r="BP33" s="268">
        <f t="shared" ca="1" si="32"/>
        <v>19181.516639916626</v>
      </c>
      <c r="BQ33" s="263">
        <f>BasisVolumeLargeVPP!AG38</f>
        <v>38100</v>
      </c>
      <c r="BR33" s="267">
        <f t="shared" si="100"/>
        <v>-9.2499999999999999E-2</v>
      </c>
      <c r="BS33" s="267">
        <f>VLOOKUP($A33,[1]!Table,MATCH(BR$1,[1]!Curves,0))</f>
        <v>-0.08</v>
      </c>
      <c r="BT33" s="268">
        <f t="shared" ca="1" si="34"/>
        <v>869.77028465774458</v>
      </c>
      <c r="BU33" s="263">
        <f>BasisVolumeLargeVPP!C38</f>
        <v>17850</v>
      </c>
      <c r="BV33" s="267">
        <v>-0.02</v>
      </c>
      <c r="BW33" s="267">
        <f>VLOOKUP($A33,[1]!Table,MATCH(BV$1,[1]!Curves,0))</f>
        <v>-5.0000000000000001E-3</v>
      </c>
      <c r="BX33" s="268">
        <f t="shared" ca="1" si="35"/>
        <v>488.98896318553528</v>
      </c>
      <c r="BY33" s="263">
        <f>BasisVolumeLargeVPP!AO38+BasisVolumeLargeVPP!AU38</f>
        <v>1650</v>
      </c>
      <c r="BZ33" s="267">
        <f t="shared" si="101"/>
        <v>-0.09</v>
      </c>
      <c r="CA33" s="267">
        <f>VLOOKUP($A33,[1]!Table,MATCH(BZ$1,[1]!Curves,0))</f>
        <v>-8.2500000000000004E-2</v>
      </c>
      <c r="CB33" s="268">
        <f t="shared" ca="1" si="37"/>
        <v>22.600330231264213</v>
      </c>
      <c r="CC33" s="263">
        <f>BasisVolumeLargeVPP!AQ38</f>
        <v>2850</v>
      </c>
      <c r="CD33" s="267">
        <f t="shared" si="102"/>
        <v>-0.155</v>
      </c>
      <c r="CE33" s="267">
        <f>VLOOKUP($A33,[1]!Table,MATCH(CD$1,[1]!Curves,0))</f>
        <v>-0.15</v>
      </c>
      <c r="CF33" s="268">
        <f t="shared" ca="1" si="39"/>
        <v>26.024622690546718</v>
      </c>
      <c r="CG33" s="263">
        <f>BasisVolumeLargeVPP!E38</f>
        <v>50250</v>
      </c>
      <c r="CH33" s="267">
        <f t="shared" si="103"/>
        <v>-0.19500000000000001</v>
      </c>
      <c r="CI33" s="267">
        <f>VLOOKUP($A33,[1]!Table,MATCH(CH$1,[1]!Curves,0))</f>
        <v>-0.14599999999999999</v>
      </c>
      <c r="CJ33" s="268">
        <f t="shared" ca="1" si="41"/>
        <v>4496.7808575297286</v>
      </c>
      <c r="CK33" s="263">
        <f>BasisVolumeLargeVPP!AI38</f>
        <v>9600</v>
      </c>
      <c r="CL33" s="267">
        <f t="shared" si="104"/>
        <v>-0.20499999999999999</v>
      </c>
      <c r="CM33" s="267">
        <f>VLOOKUP($A33,[1]!Table,MATCH(CL$1,[1]!Curves,0))</f>
        <v>-0.13</v>
      </c>
      <c r="CN33" s="268">
        <f t="shared" ca="1" si="43"/>
        <v>1314.9283043644643</v>
      </c>
      <c r="CO33" s="263"/>
      <c r="CP33" s="267">
        <f t="shared" si="105"/>
        <v>-0.08</v>
      </c>
      <c r="CQ33" s="267">
        <f>VLOOKUP($A33,[1]!Table,MATCH(CP$1,[1]!Curves,0))</f>
        <v>-6.7500000000000004E-2</v>
      </c>
      <c r="CR33" s="268">
        <f t="shared" ca="1" si="45"/>
        <v>0</v>
      </c>
      <c r="CS33" s="263">
        <f>BasisVolumeLargeVPP!BA38</f>
        <v>0</v>
      </c>
      <c r="CT33" s="267">
        <f t="shared" si="106"/>
        <v>-0.13</v>
      </c>
      <c r="CU33" s="267">
        <f>VLOOKUP($A33,[1]!Table,MATCH(CT$1,[1]!Curves,0))</f>
        <v>-9.7500000000000003E-2</v>
      </c>
      <c r="CV33" s="268">
        <f t="shared" ca="1" si="47"/>
        <v>0</v>
      </c>
      <c r="CW33" s="263">
        <f>BasisVolumeLargeVPP!AS38</f>
        <v>0</v>
      </c>
      <c r="CX33" s="267">
        <f t="shared" si="107"/>
        <v>0.01</v>
      </c>
      <c r="CY33" s="267">
        <f>VLOOKUP($A33,[1]!Table,MATCH(CX$1,[1]!Curves,0))</f>
        <v>1.4999999999999999E-2</v>
      </c>
      <c r="CZ33" s="268">
        <f t="shared" ca="1" si="49"/>
        <v>0</v>
      </c>
      <c r="DA33" s="263">
        <f>BasisVolumeLargeVPP!BE38</f>
        <v>0</v>
      </c>
      <c r="DB33" s="267">
        <f t="shared" si="108"/>
        <v>3.5000000000000003E-2</v>
      </c>
      <c r="DC33" s="267">
        <f>VLOOKUP($A33,[1]!Table,MATCH(DB$1,[1]!Curves,0))</f>
        <v>3.7000000000000005E-2</v>
      </c>
      <c r="DD33" s="268">
        <f t="shared" ca="1" si="51"/>
        <v>0</v>
      </c>
      <c r="DE33" s="263">
        <f>BasisVolumeLargeVPP!BC38</f>
        <v>750</v>
      </c>
      <c r="DF33" s="267">
        <f t="shared" si="109"/>
        <v>-9.2499999999999999E-2</v>
      </c>
      <c r="DG33" s="267">
        <f>VLOOKUP($A33,[1]!Table,MATCH(DF$1,[1]!Curves,0))</f>
        <v>-7.0000000000000007E-2</v>
      </c>
      <c r="DH33" s="268">
        <f t="shared" ca="1" si="53"/>
        <v>30.818632133542128</v>
      </c>
      <c r="DI33" s="263">
        <f>BasisVolumeLargeVPP!AE38</f>
        <v>0</v>
      </c>
      <c r="DJ33" s="267">
        <f t="shared" si="110"/>
        <v>-0.11</v>
      </c>
      <c r="DK33" s="267">
        <f>VLOOKUP($A33,[1]!Table,MATCH(DJ$1,[1]!Curves,0))</f>
        <v>0.1</v>
      </c>
      <c r="DL33" s="268">
        <f t="shared" ca="1" si="55"/>
        <v>0</v>
      </c>
      <c r="DM33" s="263">
        <f>BasisVolumeLargeVPP!AC38</f>
        <v>2400</v>
      </c>
      <c r="DN33" s="267">
        <f t="shared" si="111"/>
        <v>-0.11</v>
      </c>
      <c r="DO33" s="267">
        <f>VLOOKUP($A33,[1]!Table,MATCH(DN$1,[1]!Curves,0))</f>
        <v>-0.11</v>
      </c>
      <c r="DP33" s="268">
        <f t="shared" ca="1" si="57"/>
        <v>0</v>
      </c>
      <c r="DQ33" s="237"/>
      <c r="DR33" s="237"/>
      <c r="DS33" s="238"/>
      <c r="DT33" s="237"/>
      <c r="DU33" s="237"/>
      <c r="DV33" s="238"/>
      <c r="DW33" s="237"/>
      <c r="DX33" s="237"/>
      <c r="DY33" s="238"/>
      <c r="DZ33" s="237"/>
      <c r="EA33" s="237"/>
      <c r="EB33" s="238"/>
    </row>
    <row r="34" spans="1:132" x14ac:dyDescent="0.2">
      <c r="A34" s="167">
        <v>37772</v>
      </c>
      <c r="B34" s="263">
        <f t="shared" ca="1" si="0"/>
        <v>-4113</v>
      </c>
      <c r="C34" s="264">
        <f>[1]Curves!D44</f>
        <v>5.3944540388453519E-2</v>
      </c>
      <c r="D34" s="265">
        <f t="shared" ca="1" si="1"/>
        <v>1.8210436187214634</v>
      </c>
      <c r="E34" s="263">
        <f>NymexVolume!C30</f>
        <v>496069.75</v>
      </c>
      <c r="F34" s="266">
        <v>4.79</v>
      </c>
      <c r="G34" s="267">
        <f>VLOOKUP($A34,[1]!Table,MATCH(F$1,[1]!Curves,0))</f>
        <v>4.1950000000000003</v>
      </c>
      <c r="H34" s="268">
        <f t="shared" ca="1" si="2"/>
        <v>-537501.96834355942</v>
      </c>
      <c r="I34" s="263">
        <f>BasisVolumeLargeVPP!S39</f>
        <v>12400</v>
      </c>
      <c r="J34" s="267">
        <f t="shared" si="85"/>
        <v>-0.11</v>
      </c>
      <c r="K34" s="267">
        <f>VLOOKUP($A34,[1]!Table,MATCH(J$1,[1]!Curves,0))</f>
        <v>-0.11</v>
      </c>
      <c r="L34" s="268">
        <f t="shared" ca="1" si="3"/>
        <v>0</v>
      </c>
      <c r="M34" s="263">
        <f>BasisVolumeLargeVPP!AY39</f>
        <v>0</v>
      </c>
      <c r="N34" s="267">
        <f t="shared" si="86"/>
        <v>-0.08</v>
      </c>
      <c r="O34" s="267">
        <f>VLOOKUP($A34,[1]!Table,MATCH(N$1,[1]!Curves,0))</f>
        <v>-5.7500000000000002E-2</v>
      </c>
      <c r="P34" s="268">
        <f t="shared" ca="1" si="6"/>
        <v>0</v>
      </c>
      <c r="Q34" s="263">
        <f>BasisVolumeLargeVPP!AM39</f>
        <v>19530</v>
      </c>
      <c r="R34" s="267">
        <f t="shared" si="87"/>
        <v>-3.2500000000000001E-2</v>
      </c>
      <c r="S34" s="267">
        <f>VLOOKUP($A34,[1]!Table,MATCH(R$1,[1]!Curves,0))</f>
        <v>-0.02</v>
      </c>
      <c r="T34" s="268">
        <f t="shared" ca="1" si="8"/>
        <v>444.56227342037727</v>
      </c>
      <c r="U34" s="263">
        <f>BasisVolumeLargeVPP!I39</f>
        <v>11160</v>
      </c>
      <c r="V34" s="267">
        <f t="shared" si="88"/>
        <v>0.06</v>
      </c>
      <c r="W34" s="267">
        <f>VLOOKUP($A34,[1]!Table,MATCH(V$1,[1]!Curves,0))</f>
        <v>0.1</v>
      </c>
      <c r="X34" s="268">
        <f t="shared" ca="1" si="10"/>
        <v>812.91387139726146</v>
      </c>
      <c r="Y34" s="263">
        <f>BasisVolumeLargeVPP!U39</f>
        <v>158789.75</v>
      </c>
      <c r="Z34" s="267">
        <f t="shared" si="89"/>
        <v>-5.0000000000000001E-3</v>
      </c>
      <c r="AA34" s="267">
        <f>VLOOKUP($A34,[1]!Table,MATCH(Z$1,[1]!Curves,0))</f>
        <v>7.4999999999999997E-3</v>
      </c>
      <c r="AB34" s="268">
        <f t="shared" ca="1" si="12"/>
        <v>3614.5382619484562</v>
      </c>
      <c r="AC34" s="263">
        <f>BasisVolumeLargeVPP!AK39</f>
        <v>7905</v>
      </c>
      <c r="AD34" s="267">
        <f t="shared" si="90"/>
        <v>-0.19</v>
      </c>
      <c r="AE34" s="267">
        <f>VLOOKUP($A34,[1]!Table,MATCH(AD$1,[1]!Curves,0))</f>
        <v>-0.17800000000000002</v>
      </c>
      <c r="AF34" s="268">
        <f t="shared" ca="1" si="14"/>
        <v>172.74419767191779</v>
      </c>
      <c r="AG34" s="263">
        <f>BasisVolumeLargeVPP!K39</f>
        <v>24955</v>
      </c>
      <c r="AH34" s="267">
        <f t="shared" si="91"/>
        <v>0.15</v>
      </c>
      <c r="AI34" s="267">
        <f>VLOOKUP($A34,[1]!Table,MATCH(AH$1,[1]!Curves,0))</f>
        <v>0.16</v>
      </c>
      <c r="AJ34" s="268">
        <f t="shared" ca="1" si="16"/>
        <v>454.44143505194154</v>
      </c>
      <c r="AK34" s="263">
        <f>BasisVolumeLargeVPP!M39</f>
        <v>24955</v>
      </c>
      <c r="AL34" s="267">
        <f t="shared" si="92"/>
        <v>0.13</v>
      </c>
      <c r="AM34" s="267">
        <f>VLOOKUP($A34,[1]!Table,MATCH(AL$1,[1]!Curves,0))</f>
        <v>0.16</v>
      </c>
      <c r="AN34" s="268">
        <f t="shared" ca="1" si="18"/>
        <v>1363.3243051558236</v>
      </c>
      <c r="AO34" s="263">
        <f>BasisVolumeLargeVPP!O39</f>
        <v>20770</v>
      </c>
      <c r="AP34" s="267">
        <f t="shared" si="93"/>
        <v>0.15</v>
      </c>
      <c r="AQ34" s="267">
        <f>VLOOKUP($A34,[1]!Table,MATCH(AP$1,[1]!Curves,0))</f>
        <v>0.16</v>
      </c>
      <c r="AR34" s="268">
        <f t="shared" ca="1" si="20"/>
        <v>378.2307596084483</v>
      </c>
      <c r="AS34" s="263">
        <f>BasisVolumeLargeVPP!Y39+BasisVolumeLargeVPP!Q39</f>
        <v>33325</v>
      </c>
      <c r="AT34" s="267">
        <f t="shared" si="94"/>
        <v>-0.13</v>
      </c>
      <c r="AU34" s="267">
        <f>VLOOKUP($A34,[1]!Table,MATCH(AT$1,[1]!Curves,0))</f>
        <v>-0.13</v>
      </c>
      <c r="AV34" s="268">
        <f t="shared" ca="1" si="22"/>
        <v>0</v>
      </c>
      <c r="AW34" s="263">
        <f>BasisVolumeLargeVPP!AW39</f>
        <v>0</v>
      </c>
      <c r="AX34" s="267">
        <f t="shared" si="95"/>
        <v>-7.7499999999999999E-2</v>
      </c>
      <c r="AY34" s="267">
        <f>VLOOKUP($A34,[1]!Table,MATCH(AX$1,[1]!Curves,0))</f>
        <v>-5.5E-2</v>
      </c>
      <c r="AZ34" s="268">
        <f t="shared" ca="1" si="24"/>
        <v>0</v>
      </c>
      <c r="BA34" s="263">
        <f>BasisVolumeLargeVPP!G39</f>
        <v>6045</v>
      </c>
      <c r="BB34" s="267">
        <f t="shared" si="96"/>
        <v>-0.15</v>
      </c>
      <c r="BC34" s="267">
        <f>VLOOKUP($A34,[1]!Table,MATCH(BB$1,[1]!Curves,0))</f>
        <v>0.02</v>
      </c>
      <c r="BD34" s="268">
        <f t="shared" ca="1" si="26"/>
        <v>1871.3954747791115</v>
      </c>
      <c r="BE34" s="263"/>
      <c r="BF34" s="267">
        <f t="shared" si="97"/>
        <v>-0.11</v>
      </c>
      <c r="BG34" s="267">
        <f>VLOOKUP($A34,[1]!Table,MATCH(BF$1,[1]!Curves,0))</f>
        <v>-0.08</v>
      </c>
      <c r="BH34" s="268">
        <f t="shared" ca="1" si="28"/>
        <v>0</v>
      </c>
      <c r="BI34" s="263">
        <f>BasisVolumeLargeVPP!AA39</f>
        <v>2325</v>
      </c>
      <c r="BJ34" s="267">
        <f t="shared" si="98"/>
        <v>-0.11</v>
      </c>
      <c r="BK34" s="267">
        <f>VLOOKUP($A34,[1]!Table,MATCH(BJ$1,[1]!Curves,0))</f>
        <v>-0.11</v>
      </c>
      <c r="BL34" s="268">
        <f t="shared" ca="1" si="30"/>
        <v>0</v>
      </c>
      <c r="BM34" s="263">
        <f>BasisVolumeLargeVPP!W39</f>
        <v>57505</v>
      </c>
      <c r="BN34" s="267">
        <f t="shared" si="99"/>
        <v>-0.31</v>
      </c>
      <c r="BO34" s="267">
        <f>VLOOKUP($A34,[1]!Table,MATCH(BN$1,[1]!Curves,0))</f>
        <v>-0.11749999999999999</v>
      </c>
      <c r="BP34" s="268">
        <f t="shared" ca="1" si="32"/>
        <v>20158.429309206218</v>
      </c>
      <c r="BQ34" s="263">
        <f>BasisVolumeLargeVPP!AG39</f>
        <v>37355</v>
      </c>
      <c r="BR34" s="267">
        <f t="shared" si="100"/>
        <v>-9.2499999999999999E-2</v>
      </c>
      <c r="BS34" s="267">
        <f>VLOOKUP($A34,[1]!Table,MATCH(BR$1,[1]!Curves,0))</f>
        <v>-0.08</v>
      </c>
      <c r="BT34" s="268">
        <f t="shared" ca="1" si="34"/>
        <v>850.31355471675306</v>
      </c>
      <c r="BU34" s="263">
        <f>BasisVolumeLargeVPP!C39</f>
        <v>17050</v>
      </c>
      <c r="BV34" s="267">
        <v>-0.02</v>
      </c>
      <c r="BW34" s="267">
        <f>VLOOKUP($A34,[1]!Table,MATCH(BV$1,[1]!Curves,0))</f>
        <v>-5.0000000000000001E-3</v>
      </c>
      <c r="BX34" s="268">
        <f t="shared" ca="1" si="35"/>
        <v>465.73190548801426</v>
      </c>
      <c r="BY34" s="263">
        <f>BasisVolumeLargeVPP!AO39+BasisVolumeLargeVPP!AU39</f>
        <v>1550</v>
      </c>
      <c r="BZ34" s="267">
        <f t="shared" si="101"/>
        <v>-0.09</v>
      </c>
      <c r="CA34" s="267">
        <f>VLOOKUP($A34,[1]!Table,MATCH(BZ$1,[1]!Curves,0))</f>
        <v>-8.2500000000000004E-2</v>
      </c>
      <c r="CB34" s="268">
        <f t="shared" ca="1" si="37"/>
        <v>21.169632067636993</v>
      </c>
      <c r="CC34" s="263">
        <f>BasisVolumeLargeVPP!AQ39</f>
        <v>2635</v>
      </c>
      <c r="CD34" s="267">
        <f t="shared" si="102"/>
        <v>-0.155</v>
      </c>
      <c r="CE34" s="267">
        <f>VLOOKUP($A34,[1]!Table,MATCH(CD$1,[1]!Curves,0))</f>
        <v>-0.1075</v>
      </c>
      <c r="CF34" s="268">
        <f t="shared" ca="1" si="39"/>
        <v>227.92637192822517</v>
      </c>
      <c r="CG34" s="263">
        <f>BasisVolumeLargeVPP!E39</f>
        <v>49445</v>
      </c>
      <c r="CH34" s="267">
        <f t="shared" si="103"/>
        <v>-0.19500000000000001</v>
      </c>
      <c r="CI34" s="267">
        <f>VLOOKUP($A34,[1]!Table,MATCH(CH$1,[1]!Curves,0))</f>
        <v>-0.13600000000000001</v>
      </c>
      <c r="CJ34" s="268">
        <f t="shared" ca="1" si="41"/>
        <v>5312.4486019332817</v>
      </c>
      <c r="CK34" s="263">
        <f>BasisVolumeLargeVPP!AI39</f>
        <v>5270</v>
      </c>
      <c r="CL34" s="267">
        <f t="shared" si="104"/>
        <v>-0.20499999999999999</v>
      </c>
      <c r="CM34" s="267">
        <f>VLOOKUP($A34,[1]!Table,MATCH(CL$1,[1]!Curves,0))</f>
        <v>-0.115</v>
      </c>
      <c r="CN34" s="268">
        <f t="shared" ca="1" si="43"/>
        <v>863.72098835958991</v>
      </c>
      <c r="CO34" s="263"/>
      <c r="CP34" s="267">
        <f t="shared" si="105"/>
        <v>-0.08</v>
      </c>
      <c r="CQ34" s="267">
        <f>VLOOKUP($A34,[1]!Table,MATCH(CP$1,[1]!Curves,0))</f>
        <v>-6.7500000000000004E-2</v>
      </c>
      <c r="CR34" s="268">
        <f t="shared" ca="1" si="45"/>
        <v>0</v>
      </c>
      <c r="CS34" s="263">
        <f>BasisVolumeLargeVPP!BA39</f>
        <v>0</v>
      </c>
      <c r="CT34" s="267">
        <f t="shared" si="106"/>
        <v>-0.13</v>
      </c>
      <c r="CU34" s="267">
        <f>VLOOKUP($A34,[1]!Table,MATCH(CT$1,[1]!Curves,0))</f>
        <v>-9.7500000000000003E-2</v>
      </c>
      <c r="CV34" s="268">
        <f t="shared" ca="1" si="47"/>
        <v>0</v>
      </c>
      <c r="CW34" s="263">
        <f>BasisVolumeLargeVPP!AS39</f>
        <v>0</v>
      </c>
      <c r="CX34" s="267">
        <f t="shared" si="107"/>
        <v>0.01</v>
      </c>
      <c r="CY34" s="267">
        <f>VLOOKUP($A34,[1]!Table,MATCH(CX$1,[1]!Curves,0))</f>
        <v>1.4999999999999999E-2</v>
      </c>
      <c r="CZ34" s="268">
        <f t="shared" ca="1" si="49"/>
        <v>0</v>
      </c>
      <c r="DA34" s="263">
        <f>BasisVolumeLargeVPP!BE39</f>
        <v>0</v>
      </c>
      <c r="DB34" s="267">
        <f t="shared" si="108"/>
        <v>3.5000000000000003E-2</v>
      </c>
      <c r="DC34" s="267">
        <f>VLOOKUP($A34,[1]!Table,MATCH(DB$1,[1]!Curves,0))</f>
        <v>3.7000000000000005E-2</v>
      </c>
      <c r="DD34" s="268">
        <f t="shared" ca="1" si="51"/>
        <v>0</v>
      </c>
      <c r="DE34" s="263">
        <f>BasisVolumeLargeVPP!BC39</f>
        <v>775</v>
      </c>
      <c r="DF34" s="267">
        <f t="shared" si="109"/>
        <v>-9.2499999999999999E-2</v>
      </c>
      <c r="DG34" s="267">
        <f>VLOOKUP($A34,[1]!Table,MATCH(DF$1,[1]!Curves,0))</f>
        <v>-7.0000000000000007E-2</v>
      </c>
      <c r="DH34" s="268">
        <f t="shared" ca="1" si="53"/>
        <v>31.754448101455505</v>
      </c>
      <c r="DI34" s="263">
        <f>BasisVolumeLargeVPP!AE39</f>
        <v>0</v>
      </c>
      <c r="DJ34" s="267">
        <f t="shared" si="110"/>
        <v>-0.11</v>
      </c>
      <c r="DK34" s="267">
        <f>VLOOKUP($A34,[1]!Table,MATCH(DJ$1,[1]!Curves,0))</f>
        <v>0.1</v>
      </c>
      <c r="DL34" s="268">
        <f t="shared" ca="1" si="55"/>
        <v>0</v>
      </c>
      <c r="DM34" s="263">
        <f>BasisVolumeLargeVPP!AC39</f>
        <v>2325</v>
      </c>
      <c r="DN34" s="267">
        <f t="shared" si="111"/>
        <v>-0.11</v>
      </c>
      <c r="DO34" s="267">
        <f>VLOOKUP($A34,[1]!Table,MATCH(DN$1,[1]!Curves,0))</f>
        <v>-0.11</v>
      </c>
      <c r="DP34" s="268">
        <f t="shared" ca="1" si="57"/>
        <v>0</v>
      </c>
      <c r="DQ34" s="237"/>
      <c r="DR34" s="237"/>
      <c r="DS34" s="238"/>
      <c r="DT34" s="237"/>
      <c r="DU34" s="237"/>
      <c r="DV34" s="238"/>
      <c r="DW34" s="237"/>
      <c r="DX34" s="237"/>
      <c r="DY34" s="238"/>
      <c r="DZ34" s="237"/>
      <c r="EA34" s="237"/>
      <c r="EB34" s="238"/>
    </row>
    <row r="35" spans="1:132" x14ac:dyDescent="0.2">
      <c r="A35" s="167">
        <v>37802</v>
      </c>
      <c r="B35" s="263">
        <f t="shared" ca="1" si="0"/>
        <v>-4083</v>
      </c>
      <c r="C35" s="264">
        <f>[1]Curves!D45</f>
        <v>5.4085176416605013E-2</v>
      </c>
      <c r="D35" s="265">
        <f t="shared" ca="1" si="1"/>
        <v>1.8158768591916996</v>
      </c>
      <c r="E35" s="263">
        <f>NymexVolume!C31</f>
        <v>482418.75</v>
      </c>
      <c r="F35" s="266">
        <v>4.79</v>
      </c>
      <c r="G35" s="267">
        <f>VLOOKUP($A35,[1]!Table,MATCH(F$1,[1]!Curves,0))</f>
        <v>4.2380000000000004</v>
      </c>
      <c r="H35" s="268">
        <f t="shared" ca="1" si="2"/>
        <v>-483559.20059998217</v>
      </c>
      <c r="I35" s="263">
        <f>BasisVolumeLargeVPP!S40</f>
        <v>12300</v>
      </c>
      <c r="J35" s="267">
        <f t="shared" si="85"/>
        <v>-0.11</v>
      </c>
      <c r="K35" s="267">
        <f>VLOOKUP($A35,[1]!Table,MATCH(J$1,[1]!Curves,0))</f>
        <v>-0.11</v>
      </c>
      <c r="L35" s="268">
        <f t="shared" ca="1" si="3"/>
        <v>0</v>
      </c>
      <c r="M35" s="263">
        <f>BasisVolumeLargeVPP!AY40</f>
        <v>0</v>
      </c>
      <c r="N35" s="267">
        <f t="shared" si="86"/>
        <v>-0.08</v>
      </c>
      <c r="O35" s="267">
        <f>VLOOKUP($A35,[1]!Table,MATCH(N$1,[1]!Curves,0))</f>
        <v>-5.7500000000000002E-2</v>
      </c>
      <c r="P35" s="268">
        <f t="shared" ca="1" si="6"/>
        <v>0</v>
      </c>
      <c r="Q35" s="263">
        <f>BasisVolumeLargeVPP!AM40</f>
        <v>18900</v>
      </c>
      <c r="R35" s="267">
        <f t="shared" si="87"/>
        <v>-3.2500000000000001E-2</v>
      </c>
      <c r="S35" s="267">
        <f>VLOOKUP($A35,[1]!Table,MATCH(R$1,[1]!Curves,0))</f>
        <v>-0.02</v>
      </c>
      <c r="T35" s="268">
        <f t="shared" ca="1" si="8"/>
        <v>429.00090798403903</v>
      </c>
      <c r="U35" s="263">
        <f>BasisVolumeLargeVPP!I40</f>
        <v>10950</v>
      </c>
      <c r="V35" s="267">
        <f t="shared" si="88"/>
        <v>0.06</v>
      </c>
      <c r="W35" s="267">
        <f>VLOOKUP($A35,[1]!Table,MATCH(V$1,[1]!Curves,0))</f>
        <v>0.1</v>
      </c>
      <c r="X35" s="268">
        <f t="shared" ca="1" si="10"/>
        <v>795.35406432596449</v>
      </c>
      <c r="Y35" s="263">
        <f>BasisVolumeLargeVPP!U40</f>
        <v>155943.75</v>
      </c>
      <c r="Z35" s="267">
        <f t="shared" si="89"/>
        <v>-5.0000000000000001E-3</v>
      </c>
      <c r="AA35" s="267">
        <f>VLOOKUP($A35,[1]!Table,MATCH(Z$1,[1]!Curves,0))</f>
        <v>1.2500000000000001E-2</v>
      </c>
      <c r="AB35" s="268">
        <f t="shared" ca="1" si="12"/>
        <v>4955.5563218100742</v>
      </c>
      <c r="AC35" s="263">
        <f>BasisVolumeLargeVPP!AK40</f>
        <v>7650</v>
      </c>
      <c r="AD35" s="267">
        <f t="shared" si="90"/>
        <v>-0.19</v>
      </c>
      <c r="AE35" s="267">
        <f>VLOOKUP($A35,[1]!Table,MATCH(AD$1,[1]!Curves,0))</f>
        <v>-0.17400000000000002</v>
      </c>
      <c r="AF35" s="268">
        <f t="shared" ca="1" si="14"/>
        <v>222.26332756506383</v>
      </c>
      <c r="AG35" s="263">
        <f>BasisVolumeLargeVPP!K40</f>
        <v>24600</v>
      </c>
      <c r="AH35" s="267">
        <f t="shared" si="91"/>
        <v>0.15</v>
      </c>
      <c r="AI35" s="267">
        <f>VLOOKUP($A35,[1]!Table,MATCH(AH$1,[1]!Curves,0))</f>
        <v>0.16</v>
      </c>
      <c r="AJ35" s="268">
        <f t="shared" ca="1" si="16"/>
        <v>446.70570736115855</v>
      </c>
      <c r="AK35" s="263">
        <f>BasisVolumeLargeVPP!M40</f>
        <v>24600</v>
      </c>
      <c r="AL35" s="267">
        <f t="shared" si="92"/>
        <v>0.13</v>
      </c>
      <c r="AM35" s="267">
        <f>VLOOKUP($A35,[1]!Table,MATCH(AL$1,[1]!Curves,0))</f>
        <v>0.16</v>
      </c>
      <c r="AN35" s="268">
        <f t="shared" ca="1" si="18"/>
        <v>1340.1171220834742</v>
      </c>
      <c r="AO35" s="263">
        <f>BasisVolumeLargeVPP!O40</f>
        <v>20400</v>
      </c>
      <c r="AP35" s="267">
        <f t="shared" si="93"/>
        <v>0.15</v>
      </c>
      <c r="AQ35" s="267">
        <f>VLOOKUP($A35,[1]!Table,MATCH(AP$1,[1]!Curves,0))</f>
        <v>0.16</v>
      </c>
      <c r="AR35" s="268">
        <f t="shared" ca="1" si="20"/>
        <v>370.43887927510701</v>
      </c>
      <c r="AS35" s="263">
        <f>BasisVolumeLargeVPP!Y40+BasisVolumeLargeVPP!Q40</f>
        <v>32650</v>
      </c>
      <c r="AT35" s="267">
        <f t="shared" si="94"/>
        <v>-0.13</v>
      </c>
      <c r="AU35" s="267">
        <f>VLOOKUP($A35,[1]!Table,MATCH(AT$1,[1]!Curves,0))</f>
        <v>-0.13</v>
      </c>
      <c r="AV35" s="268">
        <f t="shared" ca="1" si="22"/>
        <v>0</v>
      </c>
      <c r="AW35" s="263">
        <f>BasisVolumeLargeVPP!AW40</f>
        <v>0</v>
      </c>
      <c r="AX35" s="267">
        <f t="shared" si="95"/>
        <v>-7.7499999999999999E-2</v>
      </c>
      <c r="AY35" s="267">
        <f>VLOOKUP($A35,[1]!Table,MATCH(AX$1,[1]!Curves,0))</f>
        <v>-5.5E-2</v>
      </c>
      <c r="AZ35" s="268">
        <f t="shared" ca="1" si="24"/>
        <v>0</v>
      </c>
      <c r="BA35" s="263">
        <f>BasisVolumeLargeVPP!G40</f>
        <v>6000</v>
      </c>
      <c r="BB35" s="267">
        <f t="shared" si="96"/>
        <v>-0.15</v>
      </c>
      <c r="BC35" s="267">
        <f>VLOOKUP($A35,[1]!Table,MATCH(BB$1,[1]!Curves,0))</f>
        <v>0.02</v>
      </c>
      <c r="BD35" s="268">
        <f t="shared" ca="1" si="26"/>
        <v>1852.1943963755334</v>
      </c>
      <c r="BE35" s="263"/>
      <c r="BF35" s="267">
        <f t="shared" si="97"/>
        <v>-0.11</v>
      </c>
      <c r="BG35" s="267">
        <f>VLOOKUP($A35,[1]!Table,MATCH(BF$1,[1]!Curves,0))</f>
        <v>-0.08</v>
      </c>
      <c r="BH35" s="268">
        <f t="shared" ca="1" si="28"/>
        <v>0</v>
      </c>
      <c r="BI35" s="263">
        <f>BasisVolumeLargeVPP!AA40</f>
        <v>2200</v>
      </c>
      <c r="BJ35" s="267">
        <f t="shared" si="98"/>
        <v>-0.11</v>
      </c>
      <c r="BK35" s="267">
        <f>VLOOKUP($A35,[1]!Table,MATCH(BJ$1,[1]!Curves,0))</f>
        <v>-0.11</v>
      </c>
      <c r="BL35" s="268">
        <f t="shared" ca="1" si="30"/>
        <v>0</v>
      </c>
      <c r="BM35" s="263">
        <f>BasisVolumeLargeVPP!W40</f>
        <v>56625</v>
      </c>
      <c r="BN35" s="267">
        <f t="shared" si="99"/>
        <v>-0.31</v>
      </c>
      <c r="BO35" s="267">
        <f>VLOOKUP($A35,[1]!Table,MATCH(BN$1,[1]!Curves,0))</f>
        <v>-0.1125</v>
      </c>
      <c r="BP35" s="268">
        <f t="shared" ca="1" si="32"/>
        <v>20307.745362466674</v>
      </c>
      <c r="BQ35" s="263">
        <f>BasisVolumeLargeVPP!AG40</f>
        <v>36750</v>
      </c>
      <c r="BR35" s="267">
        <f t="shared" si="100"/>
        <v>-9.2499999999999999E-2</v>
      </c>
      <c r="BS35" s="267">
        <f>VLOOKUP($A35,[1]!Table,MATCH(BR$1,[1]!Curves,0))</f>
        <v>-0.08</v>
      </c>
      <c r="BT35" s="268">
        <f t="shared" ca="1" si="34"/>
        <v>834.16843219118675</v>
      </c>
      <c r="BU35" s="263">
        <f>BasisVolumeLargeVPP!C40</f>
        <v>16200</v>
      </c>
      <c r="BV35" s="267">
        <v>-0.02</v>
      </c>
      <c r="BW35" s="267">
        <f>VLOOKUP($A35,[1]!Table,MATCH(BV$1,[1]!Curves,0))</f>
        <v>-5.0000000000000001E-3</v>
      </c>
      <c r="BX35" s="268">
        <f t="shared" ca="1" si="35"/>
        <v>441.25807678358302</v>
      </c>
      <c r="BY35" s="263">
        <f>BasisVolumeLargeVPP!AO40+BasisVolumeLargeVPP!AU40</f>
        <v>1500</v>
      </c>
      <c r="BZ35" s="267">
        <f t="shared" si="101"/>
        <v>-0.09</v>
      </c>
      <c r="CA35" s="267">
        <f>VLOOKUP($A35,[1]!Table,MATCH(BZ$1,[1]!Curves,0))</f>
        <v>-8.2500000000000004E-2</v>
      </c>
      <c r="CB35" s="268">
        <f t="shared" ca="1" si="37"/>
        <v>20.428614665906601</v>
      </c>
      <c r="CC35" s="263">
        <f>BasisVolumeLargeVPP!AQ40</f>
        <v>2550</v>
      </c>
      <c r="CD35" s="267">
        <f t="shared" si="102"/>
        <v>-0.155</v>
      </c>
      <c r="CE35" s="267">
        <f>VLOOKUP($A35,[1]!Table,MATCH(CD$1,[1]!Curves,0))</f>
        <v>-0.10249999999999999</v>
      </c>
      <c r="CF35" s="268">
        <f t="shared" ca="1" si="39"/>
        <v>243.1005145242888</v>
      </c>
      <c r="CG35" s="263">
        <f>BasisVolumeLargeVPP!E40</f>
        <v>48600</v>
      </c>
      <c r="CH35" s="267">
        <f t="shared" si="103"/>
        <v>-0.19500000000000001</v>
      </c>
      <c r="CI35" s="267">
        <f>VLOOKUP($A35,[1]!Table,MATCH(CH$1,[1]!Curves,0))</f>
        <v>-0.13100000000000001</v>
      </c>
      <c r="CJ35" s="268">
        <f t="shared" ca="1" si="41"/>
        <v>5648.1033828298623</v>
      </c>
      <c r="CK35" s="263">
        <f>BasisVolumeLargeVPP!AI40</f>
        <v>1050</v>
      </c>
      <c r="CL35" s="267">
        <f t="shared" si="104"/>
        <v>-0.20499999999999999</v>
      </c>
      <c r="CM35" s="267">
        <f>VLOOKUP($A35,[1]!Table,MATCH(CL$1,[1]!Curves,0))</f>
        <v>-0.11</v>
      </c>
      <c r="CN35" s="268">
        <f t="shared" ca="1" si="43"/>
        <v>181.13371670437201</v>
      </c>
      <c r="CO35" s="263"/>
      <c r="CP35" s="267">
        <f t="shared" si="105"/>
        <v>-0.08</v>
      </c>
      <c r="CQ35" s="267">
        <f>VLOOKUP($A35,[1]!Table,MATCH(CP$1,[1]!Curves,0))</f>
        <v>-6.7500000000000004E-2</v>
      </c>
      <c r="CR35" s="268">
        <f t="shared" ca="1" si="45"/>
        <v>0</v>
      </c>
      <c r="CS35" s="263">
        <f>BasisVolumeLargeVPP!BA40</f>
        <v>0</v>
      </c>
      <c r="CT35" s="267">
        <f t="shared" si="106"/>
        <v>-0.13</v>
      </c>
      <c r="CU35" s="267">
        <f>VLOOKUP($A35,[1]!Table,MATCH(CT$1,[1]!Curves,0))</f>
        <v>-9.7500000000000003E-2</v>
      </c>
      <c r="CV35" s="268">
        <f t="shared" ca="1" si="47"/>
        <v>0</v>
      </c>
      <c r="CW35" s="263">
        <f>BasisVolumeLargeVPP!AS40</f>
        <v>0</v>
      </c>
      <c r="CX35" s="267">
        <f t="shared" si="107"/>
        <v>0.01</v>
      </c>
      <c r="CY35" s="267">
        <f>VLOOKUP($A35,[1]!Table,MATCH(CX$1,[1]!Curves,0))</f>
        <v>1.4999999999999999E-2</v>
      </c>
      <c r="CZ35" s="268">
        <f t="shared" ca="1" si="49"/>
        <v>0</v>
      </c>
      <c r="DA35" s="263">
        <f>BasisVolumeLargeVPP!BE40</f>
        <v>0</v>
      </c>
      <c r="DB35" s="267">
        <f t="shared" si="108"/>
        <v>3.5000000000000003E-2</v>
      </c>
      <c r="DC35" s="267">
        <f>VLOOKUP($A35,[1]!Table,MATCH(DB$1,[1]!Curves,0))</f>
        <v>3.7000000000000005E-2</v>
      </c>
      <c r="DD35" s="268">
        <f t="shared" ca="1" si="51"/>
        <v>0</v>
      </c>
      <c r="DE35" s="263">
        <f>BasisVolumeLargeVPP!BC40</f>
        <v>750</v>
      </c>
      <c r="DF35" s="267">
        <f t="shared" si="109"/>
        <v>-9.2499999999999999E-2</v>
      </c>
      <c r="DG35" s="267">
        <f>VLOOKUP($A35,[1]!Table,MATCH(DF$1,[1]!Curves,0))</f>
        <v>-7.0000000000000007E-2</v>
      </c>
      <c r="DH35" s="268">
        <f t="shared" ca="1" si="53"/>
        <v>30.642921998859919</v>
      </c>
      <c r="DI35" s="263">
        <f>BasisVolumeLargeVPP!AE40</f>
        <v>0</v>
      </c>
      <c r="DJ35" s="267">
        <f t="shared" si="110"/>
        <v>-0.11</v>
      </c>
      <c r="DK35" s="267">
        <f>VLOOKUP($A35,[1]!Table,MATCH(DJ$1,[1]!Curves,0))</f>
        <v>0.1</v>
      </c>
      <c r="DL35" s="268">
        <f t="shared" ca="1" si="55"/>
        <v>0</v>
      </c>
      <c r="DM35" s="263">
        <f>BasisVolumeLargeVPP!AC40</f>
        <v>2200</v>
      </c>
      <c r="DN35" s="267">
        <f t="shared" si="111"/>
        <v>-0.11</v>
      </c>
      <c r="DO35" s="267">
        <f>VLOOKUP($A35,[1]!Table,MATCH(DN$1,[1]!Curves,0))</f>
        <v>-0.11</v>
      </c>
      <c r="DP35" s="268">
        <f t="shared" ca="1" si="57"/>
        <v>0</v>
      </c>
      <c r="DQ35" s="237"/>
      <c r="DR35" s="237"/>
      <c r="DS35" s="238"/>
      <c r="DT35" s="237"/>
      <c r="DU35" s="237"/>
      <c r="DV35" s="238"/>
      <c r="DW35" s="237"/>
      <c r="DX35" s="237"/>
      <c r="DY35" s="238"/>
      <c r="DZ35" s="237"/>
      <c r="EA35" s="237"/>
      <c r="EB35" s="238"/>
    </row>
    <row r="36" spans="1:132" x14ac:dyDescent="0.2">
      <c r="A36" s="167">
        <v>37833</v>
      </c>
      <c r="B36" s="263">
        <f t="shared" ca="1" si="0"/>
        <v>-4052</v>
      </c>
      <c r="C36" s="264">
        <f>[1]Curves!D46</f>
        <v>5.4225999923603212E-2</v>
      </c>
      <c r="D36" s="265">
        <f t="shared" ca="1" si="1"/>
        <v>1.8104222860902388</v>
      </c>
      <c r="E36" s="263">
        <f>NymexVolume!C32</f>
        <v>476935</v>
      </c>
      <c r="F36" s="266">
        <v>4.79</v>
      </c>
      <c r="G36" s="267">
        <f>VLOOKUP($A36,[1]!Table,MATCH(F$1,[1]!Curves,0))</f>
        <v>4.25</v>
      </c>
      <c r="H36" s="268">
        <f t="shared" ca="1" si="2"/>
        <v>-466265.02662888198</v>
      </c>
      <c r="I36" s="263">
        <f>BasisVolumeLargeVPP!S41</f>
        <v>11935</v>
      </c>
      <c r="J36" s="267">
        <f t="shared" si="85"/>
        <v>-0.11</v>
      </c>
      <c r="K36" s="267">
        <f>VLOOKUP($A36,[1]!Table,MATCH(J$1,[1]!Curves,0))</f>
        <v>-0.11</v>
      </c>
      <c r="L36" s="268">
        <f t="shared" ca="1" si="3"/>
        <v>0</v>
      </c>
      <c r="M36" s="263">
        <f>BasisVolumeLargeVPP!AY41</f>
        <v>0</v>
      </c>
      <c r="N36" s="267">
        <f t="shared" si="86"/>
        <v>-0.08</v>
      </c>
      <c r="O36" s="267">
        <f>VLOOKUP($A36,[1]!Table,MATCH(N$1,[1]!Curves,0))</f>
        <v>-5.7500000000000002E-2</v>
      </c>
      <c r="P36" s="268">
        <f t="shared" ca="1" si="6"/>
        <v>0</v>
      </c>
      <c r="Q36" s="263">
        <f>BasisVolumeLargeVPP!AM41</f>
        <v>18290</v>
      </c>
      <c r="R36" s="267">
        <f t="shared" si="87"/>
        <v>-3.2500000000000001E-2</v>
      </c>
      <c r="S36" s="267">
        <f>VLOOKUP($A36,[1]!Table,MATCH(R$1,[1]!Curves,0))</f>
        <v>-0.02</v>
      </c>
      <c r="T36" s="268">
        <f t="shared" ca="1" si="8"/>
        <v>413.90779515738086</v>
      </c>
      <c r="U36" s="263">
        <f>BasisVolumeLargeVPP!I41</f>
        <v>10695</v>
      </c>
      <c r="V36" s="267">
        <f t="shared" si="88"/>
        <v>0.06</v>
      </c>
      <c r="W36" s="267">
        <f>VLOOKUP($A36,[1]!Table,MATCH(V$1,[1]!Curves,0))</f>
        <v>0.1</v>
      </c>
      <c r="X36" s="268">
        <f t="shared" ca="1" si="10"/>
        <v>774.49865398940426</v>
      </c>
      <c r="Y36" s="263">
        <f>BasisVolumeLargeVPP!U41</f>
        <v>152985</v>
      </c>
      <c r="Z36" s="267">
        <f t="shared" si="89"/>
        <v>-5.0000000000000001E-3</v>
      </c>
      <c r="AA36" s="267">
        <f>VLOOKUP($A36,[1]!Table,MATCH(Z$1,[1]!Curves,0))</f>
        <v>1.4999999999999999E-2</v>
      </c>
      <c r="AB36" s="268">
        <f t="shared" ca="1" si="12"/>
        <v>5539.3490687503045</v>
      </c>
      <c r="AC36" s="263">
        <f>BasisVolumeLargeVPP!AK41</f>
        <v>7440</v>
      </c>
      <c r="AD36" s="267">
        <f t="shared" si="90"/>
        <v>-0.19</v>
      </c>
      <c r="AE36" s="267">
        <f>VLOOKUP($A36,[1]!Table,MATCH(AD$1,[1]!Curves,0))</f>
        <v>-0.127</v>
      </c>
      <c r="AF36" s="268">
        <f t="shared" ca="1" si="14"/>
        <v>848.58113393621682</v>
      </c>
      <c r="AG36" s="263">
        <f>BasisVolumeLargeVPP!K41</f>
        <v>24257.5</v>
      </c>
      <c r="AH36" s="267">
        <f t="shared" si="91"/>
        <v>0.15</v>
      </c>
      <c r="AI36" s="267">
        <f>VLOOKUP($A36,[1]!Table,MATCH(AH$1,[1]!Curves,0))</f>
        <v>0.16</v>
      </c>
      <c r="AJ36" s="268">
        <f t="shared" ca="1" si="16"/>
        <v>439.16318604834009</v>
      </c>
      <c r="AK36" s="263">
        <f>BasisVolumeLargeVPP!M41</f>
        <v>24257.5</v>
      </c>
      <c r="AL36" s="267">
        <f t="shared" si="92"/>
        <v>0.13</v>
      </c>
      <c r="AM36" s="267">
        <f>VLOOKUP($A36,[1]!Table,MATCH(AL$1,[1]!Curves,0))</f>
        <v>0.16</v>
      </c>
      <c r="AN36" s="268">
        <f t="shared" ca="1" si="18"/>
        <v>1317.4895581450191</v>
      </c>
      <c r="AO36" s="263">
        <f>BasisVolumeLargeVPP!O41</f>
        <v>20150</v>
      </c>
      <c r="AP36" s="267">
        <f t="shared" si="93"/>
        <v>0.15</v>
      </c>
      <c r="AQ36" s="267">
        <f>VLOOKUP($A36,[1]!Table,MATCH(AP$1,[1]!Curves,0))</f>
        <v>0.16</v>
      </c>
      <c r="AR36" s="268">
        <f t="shared" ca="1" si="20"/>
        <v>364.80009064718342</v>
      </c>
      <c r="AS36" s="263">
        <f>BasisVolumeLargeVPP!Y41+BasisVolumeLargeVPP!Q41</f>
        <v>32240</v>
      </c>
      <c r="AT36" s="267">
        <f t="shared" si="94"/>
        <v>-0.13</v>
      </c>
      <c r="AU36" s="267">
        <f>VLOOKUP($A36,[1]!Table,MATCH(AT$1,[1]!Curves,0))</f>
        <v>-0.13</v>
      </c>
      <c r="AV36" s="268">
        <f t="shared" ca="1" si="22"/>
        <v>0</v>
      </c>
      <c r="AW36" s="263">
        <f>BasisVolumeLargeVPP!AW41</f>
        <v>0</v>
      </c>
      <c r="AX36" s="267">
        <f t="shared" si="95"/>
        <v>-7.7499999999999999E-2</v>
      </c>
      <c r="AY36" s="267">
        <f>VLOOKUP($A36,[1]!Table,MATCH(AX$1,[1]!Curves,0))</f>
        <v>-5.5E-2</v>
      </c>
      <c r="AZ36" s="268">
        <f t="shared" ca="1" si="24"/>
        <v>0</v>
      </c>
      <c r="BA36" s="263">
        <f>BasisVolumeLargeVPP!G41</f>
        <v>5890</v>
      </c>
      <c r="BB36" s="267">
        <f t="shared" si="96"/>
        <v>-0.15</v>
      </c>
      <c r="BC36" s="267">
        <f>VLOOKUP($A36,[1]!Table,MATCH(BB$1,[1]!Curves,0))</f>
        <v>0.02</v>
      </c>
      <c r="BD36" s="268">
        <f t="shared" ca="1" si="26"/>
        <v>1812.7758350621561</v>
      </c>
      <c r="BE36" s="263"/>
      <c r="BF36" s="267">
        <f t="shared" si="97"/>
        <v>-0.11</v>
      </c>
      <c r="BG36" s="267">
        <f>VLOOKUP($A36,[1]!Table,MATCH(BF$1,[1]!Curves,0))</f>
        <v>-0.08</v>
      </c>
      <c r="BH36" s="268">
        <f t="shared" ca="1" si="28"/>
        <v>0</v>
      </c>
      <c r="BI36" s="263">
        <f>BasisVolumeLargeVPP!AA41</f>
        <v>2170</v>
      </c>
      <c r="BJ36" s="267">
        <f t="shared" si="98"/>
        <v>-0.11</v>
      </c>
      <c r="BK36" s="267">
        <f>VLOOKUP($A36,[1]!Table,MATCH(BJ$1,[1]!Curves,0))</f>
        <v>-0.11</v>
      </c>
      <c r="BL36" s="268">
        <f t="shared" ca="1" si="30"/>
        <v>0</v>
      </c>
      <c r="BM36" s="263">
        <f>BasisVolumeLargeVPP!W41</f>
        <v>55800</v>
      </c>
      <c r="BN36" s="267">
        <f t="shared" si="99"/>
        <v>-0.31</v>
      </c>
      <c r="BO36" s="267">
        <f>VLOOKUP($A36,[1]!Table,MATCH(BN$1,[1]!Curves,0))</f>
        <v>-0.10249999999999999</v>
      </c>
      <c r="BP36" s="268">
        <f t="shared" ca="1" si="32"/>
        <v>20961.974439495832</v>
      </c>
      <c r="BQ36" s="263">
        <f>BasisVolumeLargeVPP!AG41</f>
        <v>36115</v>
      </c>
      <c r="BR36" s="267">
        <f t="shared" si="100"/>
        <v>-9.2499999999999999E-2</v>
      </c>
      <c r="BS36" s="267">
        <f>VLOOKUP($A36,[1]!Table,MATCH(BR$1,[1]!Curves,0))</f>
        <v>-0.08</v>
      </c>
      <c r="BT36" s="268">
        <f t="shared" ca="1" si="34"/>
        <v>817.29251077686195</v>
      </c>
      <c r="BU36" s="263">
        <f>BasisVolumeLargeVPP!C41</f>
        <v>15500</v>
      </c>
      <c r="BV36" s="267">
        <v>-0.02</v>
      </c>
      <c r="BW36" s="267">
        <f>VLOOKUP($A36,[1]!Table,MATCH(BV$1,[1]!Curves,0))</f>
        <v>-5.0000000000000001E-3</v>
      </c>
      <c r="BX36" s="268">
        <f t="shared" ca="1" si="35"/>
        <v>420.9231815159805</v>
      </c>
      <c r="BY36" s="263">
        <f>BasisVolumeLargeVPP!AO41+BasisVolumeLargeVPP!AU41</f>
        <v>1395</v>
      </c>
      <c r="BZ36" s="267">
        <f t="shared" si="101"/>
        <v>-0.09</v>
      </c>
      <c r="CA36" s="267">
        <f>VLOOKUP($A36,[1]!Table,MATCH(BZ$1,[1]!Curves,0))</f>
        <v>-8.2500000000000004E-2</v>
      </c>
      <c r="CB36" s="268">
        <f t="shared" ca="1" si="37"/>
        <v>18.941543168219106</v>
      </c>
      <c r="CC36" s="263">
        <f>BasisVolumeLargeVPP!AQ41</f>
        <v>2325</v>
      </c>
      <c r="CD36" s="267">
        <f t="shared" si="102"/>
        <v>-0.155</v>
      </c>
      <c r="CE36" s="267">
        <f>VLOOKUP($A36,[1]!Table,MATCH(CD$1,[1]!Curves,0))</f>
        <v>-9.2499999999999999E-2</v>
      </c>
      <c r="CF36" s="268">
        <f t="shared" ca="1" si="39"/>
        <v>263.07698844748785</v>
      </c>
      <c r="CG36" s="263">
        <f>BasisVolumeLargeVPP!E41</f>
        <v>47895</v>
      </c>
      <c r="CH36" s="267">
        <f t="shared" si="103"/>
        <v>-0.19500000000000001</v>
      </c>
      <c r="CI36" s="267">
        <f>VLOOKUP($A36,[1]!Table,MATCH(CH$1,[1]!Curves,0))</f>
        <v>-0.121</v>
      </c>
      <c r="CJ36" s="268">
        <f t="shared" ca="1" si="41"/>
        <v>6416.5529790296077</v>
      </c>
      <c r="CK36" s="263">
        <f>BasisVolumeLargeVPP!AI41</f>
        <v>4650</v>
      </c>
      <c r="CL36" s="267">
        <f t="shared" si="104"/>
        <v>-0.20499999999999999</v>
      </c>
      <c r="CM36" s="267">
        <f>VLOOKUP($A36,[1]!Table,MATCH(CL$1,[1]!Curves,0))</f>
        <v>-0.1</v>
      </c>
      <c r="CN36" s="268">
        <f t="shared" ca="1" si="43"/>
        <v>883.93868118355897</v>
      </c>
      <c r="CO36" s="263"/>
      <c r="CP36" s="267">
        <f t="shared" si="105"/>
        <v>-0.08</v>
      </c>
      <c r="CQ36" s="267">
        <f>VLOOKUP($A36,[1]!Table,MATCH(CP$1,[1]!Curves,0))</f>
        <v>-6.7500000000000004E-2</v>
      </c>
      <c r="CR36" s="268">
        <f t="shared" ca="1" si="45"/>
        <v>0</v>
      </c>
      <c r="CS36" s="263">
        <f>BasisVolumeLargeVPP!BA41</f>
        <v>0</v>
      </c>
      <c r="CT36" s="267">
        <f t="shared" si="106"/>
        <v>-0.13</v>
      </c>
      <c r="CU36" s="267">
        <f>VLOOKUP($A36,[1]!Table,MATCH(CT$1,[1]!Curves,0))</f>
        <v>-9.7500000000000003E-2</v>
      </c>
      <c r="CV36" s="268">
        <f t="shared" ca="1" si="47"/>
        <v>0</v>
      </c>
      <c r="CW36" s="263">
        <f>BasisVolumeLargeVPP!AS41</f>
        <v>0</v>
      </c>
      <c r="CX36" s="267">
        <f t="shared" si="107"/>
        <v>0.01</v>
      </c>
      <c r="CY36" s="267">
        <f>VLOOKUP($A36,[1]!Table,MATCH(CX$1,[1]!Curves,0))</f>
        <v>1.4999999999999999E-2</v>
      </c>
      <c r="CZ36" s="268">
        <f t="shared" ca="1" si="49"/>
        <v>0</v>
      </c>
      <c r="DA36" s="263">
        <f>BasisVolumeLargeVPP!BE41</f>
        <v>0</v>
      </c>
      <c r="DB36" s="267">
        <f t="shared" si="108"/>
        <v>3.5000000000000003E-2</v>
      </c>
      <c r="DC36" s="267">
        <f>VLOOKUP($A36,[1]!Table,MATCH(DB$1,[1]!Curves,0))</f>
        <v>3.7000000000000005E-2</v>
      </c>
      <c r="DD36" s="268">
        <f t="shared" ca="1" si="51"/>
        <v>0</v>
      </c>
      <c r="DE36" s="263">
        <f>BasisVolumeLargeVPP!BC41</f>
        <v>775</v>
      </c>
      <c r="DF36" s="267">
        <f t="shared" si="109"/>
        <v>-9.2499999999999999E-2</v>
      </c>
      <c r="DG36" s="267">
        <f>VLOOKUP($A36,[1]!Table,MATCH(DF$1,[1]!Curves,0))</f>
        <v>-7.0000000000000007E-2</v>
      </c>
      <c r="DH36" s="268">
        <f t="shared" ca="1" si="53"/>
        <v>31.569238613698527</v>
      </c>
      <c r="DI36" s="263">
        <f>BasisVolumeLargeVPP!AE41</f>
        <v>0</v>
      </c>
      <c r="DJ36" s="267">
        <f t="shared" si="110"/>
        <v>-0.11</v>
      </c>
      <c r="DK36" s="267">
        <f>VLOOKUP($A36,[1]!Table,MATCH(DJ$1,[1]!Curves,0))</f>
        <v>0.1</v>
      </c>
      <c r="DL36" s="268">
        <f t="shared" ca="1" si="55"/>
        <v>0</v>
      </c>
      <c r="DM36" s="263">
        <f>BasisVolumeLargeVPP!AC41</f>
        <v>2170</v>
      </c>
      <c r="DN36" s="267">
        <f t="shared" si="111"/>
        <v>-0.11</v>
      </c>
      <c r="DO36" s="267">
        <f>VLOOKUP($A36,[1]!Table,MATCH(DN$1,[1]!Curves,0))</f>
        <v>-0.11</v>
      </c>
      <c r="DP36" s="268">
        <f t="shared" ca="1" si="57"/>
        <v>0</v>
      </c>
      <c r="DQ36" s="237"/>
      <c r="DR36" s="237"/>
      <c r="DS36" s="238"/>
      <c r="DT36" s="237"/>
      <c r="DU36" s="237"/>
      <c r="DV36" s="238"/>
      <c r="DW36" s="237"/>
      <c r="DX36" s="237"/>
      <c r="DY36" s="238"/>
      <c r="DZ36" s="237"/>
      <c r="EA36" s="237"/>
      <c r="EB36" s="238"/>
    </row>
    <row r="37" spans="1:132" x14ac:dyDescent="0.2">
      <c r="A37" s="167">
        <v>37864</v>
      </c>
      <c r="B37" s="263">
        <f t="shared" ca="1" si="0"/>
        <v>-4021</v>
      </c>
      <c r="C37" s="264">
        <f>[1]Curves!D47</f>
        <v>5.4366823437208611E-2</v>
      </c>
      <c r="D37" s="265">
        <f t="shared" ca="1" si="1"/>
        <v>1.8049419019981956</v>
      </c>
      <c r="E37" s="263">
        <f>NymexVolume!C33</f>
        <v>466902.62500000006</v>
      </c>
      <c r="F37" s="266">
        <v>4.79</v>
      </c>
      <c r="G37" s="267">
        <f>VLOOKUP($A37,[1]!Table,MATCH(F$1,[1]!Curves,0))</f>
        <v>4.2730000000000006</v>
      </c>
      <c r="H37" s="268">
        <f t="shared" ca="1" si="2"/>
        <v>-435692.50191198738</v>
      </c>
      <c r="I37" s="263">
        <f>BasisVolumeLargeVPP!S42</f>
        <v>11780</v>
      </c>
      <c r="J37" s="267">
        <f t="shared" si="85"/>
        <v>-0.11</v>
      </c>
      <c r="K37" s="267">
        <f>VLOOKUP($A37,[1]!Table,MATCH(J$1,[1]!Curves,0))</f>
        <v>-0.11</v>
      </c>
      <c r="L37" s="268">
        <f t="shared" ca="1" si="3"/>
        <v>0</v>
      </c>
      <c r="M37" s="263">
        <f>BasisVolumeLargeVPP!AY42</f>
        <v>0</v>
      </c>
      <c r="N37" s="267">
        <f t="shared" si="86"/>
        <v>-0.08</v>
      </c>
      <c r="O37" s="267">
        <f>VLOOKUP($A37,[1]!Table,MATCH(N$1,[1]!Curves,0))</f>
        <v>-5.7500000000000002E-2</v>
      </c>
      <c r="P37" s="268">
        <f t="shared" ca="1" si="6"/>
        <v>0</v>
      </c>
      <c r="Q37" s="263">
        <f>BasisVolumeLargeVPP!AM42</f>
        <v>17515</v>
      </c>
      <c r="R37" s="267">
        <f t="shared" si="87"/>
        <v>-3.2500000000000001E-2</v>
      </c>
      <c r="S37" s="267">
        <f>VLOOKUP($A37,[1]!Table,MATCH(R$1,[1]!Curves,0))</f>
        <v>-0.02</v>
      </c>
      <c r="T37" s="268">
        <f t="shared" ca="1" si="8"/>
        <v>395.16946766872996</v>
      </c>
      <c r="U37" s="263">
        <f>BasisVolumeLargeVPP!I42</f>
        <v>10385</v>
      </c>
      <c r="V37" s="267">
        <f t="shared" si="88"/>
        <v>0.06</v>
      </c>
      <c r="W37" s="267">
        <f>VLOOKUP($A37,[1]!Table,MATCH(V$1,[1]!Curves,0))</f>
        <v>0.1</v>
      </c>
      <c r="X37" s="268">
        <f t="shared" ca="1" si="10"/>
        <v>749.77286609005057</v>
      </c>
      <c r="Y37" s="263">
        <f>BasisVolumeLargeVPP!U42</f>
        <v>150160.125</v>
      </c>
      <c r="Z37" s="267">
        <f t="shared" si="89"/>
        <v>-5.0000000000000001E-3</v>
      </c>
      <c r="AA37" s="267">
        <f>VLOOKUP($A37,[1]!Table,MATCH(Z$1,[1]!Curves,0))</f>
        <v>1.7500000000000002E-2</v>
      </c>
      <c r="AB37" s="268">
        <f t="shared" ca="1" si="12"/>
        <v>6098.1817864902032</v>
      </c>
      <c r="AC37" s="263">
        <f>BasisVolumeLargeVPP!AK42</f>
        <v>7130</v>
      </c>
      <c r="AD37" s="267">
        <f t="shared" si="90"/>
        <v>-0.19</v>
      </c>
      <c r="AE37" s="267">
        <f>VLOOKUP($A37,[1]!Table,MATCH(AD$1,[1]!Curves,0))</f>
        <v>-0.11800000000000001</v>
      </c>
      <c r="AF37" s="268">
        <f t="shared" ca="1" si="14"/>
        <v>926.58497480979372</v>
      </c>
      <c r="AG37" s="263">
        <f>BasisVolumeLargeVPP!K42</f>
        <v>23870</v>
      </c>
      <c r="AH37" s="267">
        <f t="shared" si="91"/>
        <v>0.15</v>
      </c>
      <c r="AI37" s="267">
        <f>VLOOKUP($A37,[1]!Table,MATCH(AH$1,[1]!Curves,0))</f>
        <v>0.16</v>
      </c>
      <c r="AJ37" s="268">
        <f t="shared" ca="1" si="16"/>
        <v>430.83963200696968</v>
      </c>
      <c r="AK37" s="263">
        <f>BasisVolumeLargeVPP!M42</f>
        <v>23870</v>
      </c>
      <c r="AL37" s="267">
        <f t="shared" si="92"/>
        <v>0.13</v>
      </c>
      <c r="AM37" s="267">
        <f>VLOOKUP($A37,[1]!Table,MATCH(AL$1,[1]!Curves,0))</f>
        <v>0.16</v>
      </c>
      <c r="AN37" s="268">
        <f t="shared" ca="1" si="18"/>
        <v>1292.518896020908</v>
      </c>
      <c r="AO37" s="263">
        <f>BasisVolumeLargeVPP!O42</f>
        <v>19840</v>
      </c>
      <c r="AP37" s="267">
        <f t="shared" si="93"/>
        <v>0.15</v>
      </c>
      <c r="AQ37" s="267">
        <f>VLOOKUP($A37,[1]!Table,MATCH(AP$1,[1]!Curves,0))</f>
        <v>0.16</v>
      </c>
      <c r="AR37" s="268">
        <f t="shared" ca="1" si="20"/>
        <v>358.10047335644231</v>
      </c>
      <c r="AS37" s="263">
        <f>BasisVolumeLargeVPP!Y42+BasisVolumeLargeVPP!Q42</f>
        <v>31516.666666666668</v>
      </c>
      <c r="AT37" s="267">
        <f t="shared" si="94"/>
        <v>-0.13</v>
      </c>
      <c r="AU37" s="267">
        <f>VLOOKUP($A37,[1]!Table,MATCH(AT$1,[1]!Curves,0))</f>
        <v>-0.13</v>
      </c>
      <c r="AV37" s="268">
        <f t="shared" ca="1" si="22"/>
        <v>0</v>
      </c>
      <c r="AW37" s="263">
        <f>BasisVolumeLargeVPP!AW42</f>
        <v>0</v>
      </c>
      <c r="AX37" s="267">
        <f t="shared" si="95"/>
        <v>-7.7499999999999999E-2</v>
      </c>
      <c r="AY37" s="267">
        <f>VLOOKUP($A37,[1]!Table,MATCH(AX$1,[1]!Curves,0))</f>
        <v>-5.5E-2</v>
      </c>
      <c r="AZ37" s="268">
        <f t="shared" ca="1" si="24"/>
        <v>0</v>
      </c>
      <c r="BA37" s="263">
        <f>BasisVolumeLargeVPP!G42</f>
        <v>5890</v>
      </c>
      <c r="BB37" s="267">
        <f t="shared" si="96"/>
        <v>-0.15</v>
      </c>
      <c r="BC37" s="267">
        <f>VLOOKUP($A37,[1]!Table,MATCH(BB$1,[1]!Curves,0))</f>
        <v>0.02</v>
      </c>
      <c r="BD37" s="268">
        <f t="shared" ca="1" si="26"/>
        <v>1807.2883264707932</v>
      </c>
      <c r="BE37" s="263"/>
      <c r="BF37" s="267">
        <f t="shared" si="97"/>
        <v>-0.11</v>
      </c>
      <c r="BG37" s="267">
        <f>VLOOKUP($A37,[1]!Table,MATCH(BF$1,[1]!Curves,0))</f>
        <v>-0.08</v>
      </c>
      <c r="BH37" s="268">
        <f t="shared" ca="1" si="28"/>
        <v>0</v>
      </c>
      <c r="BI37" s="263">
        <f>BasisVolumeLargeVPP!AA42</f>
        <v>2066.6666666666665</v>
      </c>
      <c r="BJ37" s="267">
        <f t="shared" si="98"/>
        <v>-0.11</v>
      </c>
      <c r="BK37" s="267">
        <f>VLOOKUP($A37,[1]!Table,MATCH(BJ$1,[1]!Curves,0))</f>
        <v>-0.11</v>
      </c>
      <c r="BL37" s="268">
        <f t="shared" ca="1" si="30"/>
        <v>0</v>
      </c>
      <c r="BM37" s="263">
        <f>BasisVolumeLargeVPP!W42</f>
        <v>54947.5</v>
      </c>
      <c r="BN37" s="267">
        <f t="shared" si="99"/>
        <v>-0.31</v>
      </c>
      <c r="BO37" s="267">
        <f>VLOOKUP($A37,[1]!Table,MATCH(BN$1,[1]!Curves,0))</f>
        <v>-9.7500000000000003E-2</v>
      </c>
      <c r="BP37" s="268">
        <f t="shared" ca="1" si="32"/>
        <v>21075.122096509745</v>
      </c>
      <c r="BQ37" s="263">
        <f>BasisVolumeLargeVPP!AG42</f>
        <v>35340</v>
      </c>
      <c r="BR37" s="267">
        <f t="shared" si="100"/>
        <v>-9.2499999999999999E-2</v>
      </c>
      <c r="BS37" s="267">
        <f>VLOOKUP($A37,[1]!Table,MATCH(BR$1,[1]!Curves,0))</f>
        <v>-0.08</v>
      </c>
      <c r="BT37" s="268">
        <f t="shared" ca="1" si="34"/>
        <v>797.33308520770265</v>
      </c>
      <c r="BU37" s="263">
        <f>BasisVolumeLargeVPP!C42</f>
        <v>14725</v>
      </c>
      <c r="BV37" s="267">
        <v>-0.02</v>
      </c>
      <c r="BW37" s="267">
        <f>VLOOKUP($A37,[1]!Table,MATCH(BV$1,[1]!Curves,0))</f>
        <v>-5.0000000000000001E-3</v>
      </c>
      <c r="BX37" s="268">
        <f t="shared" ca="1" si="35"/>
        <v>398.66654260385144</v>
      </c>
      <c r="BY37" s="263">
        <f>BasisVolumeLargeVPP!AO42+BasisVolumeLargeVPP!AU42</f>
        <v>1395</v>
      </c>
      <c r="BZ37" s="267">
        <f t="shared" si="101"/>
        <v>-0.09</v>
      </c>
      <c r="CA37" s="267">
        <f>VLOOKUP($A37,[1]!Table,MATCH(BZ$1,[1]!Curves,0))</f>
        <v>-8.2500000000000004E-2</v>
      </c>
      <c r="CB37" s="268">
        <f t="shared" ca="1" si="37"/>
        <v>18.884204649656102</v>
      </c>
      <c r="CC37" s="263">
        <f>BasisVolumeLargeVPP!AQ42</f>
        <v>2170</v>
      </c>
      <c r="CD37" s="267">
        <f t="shared" si="102"/>
        <v>-0.155</v>
      </c>
      <c r="CE37" s="267">
        <f>VLOOKUP($A37,[1]!Table,MATCH(CD$1,[1]!Curves,0))</f>
        <v>-0.09</v>
      </c>
      <c r="CF37" s="268">
        <f t="shared" ca="1" si="39"/>
        <v>254.58705527684552</v>
      </c>
      <c r="CG37" s="263">
        <f>BasisVolumeLargeVPP!E42</f>
        <v>47120</v>
      </c>
      <c r="CH37" s="267">
        <f t="shared" si="103"/>
        <v>-0.19500000000000001</v>
      </c>
      <c r="CI37" s="267">
        <f>VLOOKUP($A37,[1]!Table,MATCH(CH$1,[1]!Curves,0))</f>
        <v>-0.11599999999999999</v>
      </c>
      <c r="CJ37" s="268">
        <f t="shared" ca="1" si="41"/>
        <v>6718.860131350244</v>
      </c>
      <c r="CK37" s="263">
        <f>BasisVolumeLargeVPP!AI42</f>
        <v>4340</v>
      </c>
      <c r="CL37" s="267">
        <f t="shared" si="104"/>
        <v>-0.20499999999999999</v>
      </c>
      <c r="CM37" s="267">
        <f>VLOOKUP($A37,[1]!Table,MATCH(CL$1,[1]!Curves,0))</f>
        <v>-9.5000000000000001E-2</v>
      </c>
      <c r="CN37" s="268">
        <f t="shared" ca="1" si="43"/>
        <v>861.67926401393845</v>
      </c>
      <c r="CO37" s="263"/>
      <c r="CP37" s="267">
        <f t="shared" si="105"/>
        <v>-0.08</v>
      </c>
      <c r="CQ37" s="267">
        <f>VLOOKUP($A37,[1]!Table,MATCH(CP$1,[1]!Curves,0))</f>
        <v>-6.7500000000000004E-2</v>
      </c>
      <c r="CR37" s="268">
        <f t="shared" ca="1" si="45"/>
        <v>0</v>
      </c>
      <c r="CS37" s="263">
        <f>BasisVolumeLargeVPP!BA42</f>
        <v>0</v>
      </c>
      <c r="CT37" s="267">
        <f t="shared" si="106"/>
        <v>-0.13</v>
      </c>
      <c r="CU37" s="267">
        <f>VLOOKUP($A37,[1]!Table,MATCH(CT$1,[1]!Curves,0))</f>
        <v>-9.7500000000000003E-2</v>
      </c>
      <c r="CV37" s="268">
        <f t="shared" ca="1" si="47"/>
        <v>0</v>
      </c>
      <c r="CW37" s="263">
        <f>BasisVolumeLargeVPP!AS42</f>
        <v>0</v>
      </c>
      <c r="CX37" s="267">
        <f t="shared" si="107"/>
        <v>0.01</v>
      </c>
      <c r="CY37" s="267">
        <f>VLOOKUP($A37,[1]!Table,MATCH(CX$1,[1]!Curves,0))</f>
        <v>1.4999999999999999E-2</v>
      </c>
      <c r="CZ37" s="268">
        <f t="shared" ca="1" si="49"/>
        <v>0</v>
      </c>
      <c r="DA37" s="263">
        <f>BasisVolumeLargeVPP!BE42</f>
        <v>0</v>
      </c>
      <c r="DB37" s="267">
        <f t="shared" si="108"/>
        <v>3.5000000000000003E-2</v>
      </c>
      <c r="DC37" s="267">
        <f>VLOOKUP($A37,[1]!Table,MATCH(DB$1,[1]!Curves,0))</f>
        <v>3.7000000000000005E-2</v>
      </c>
      <c r="DD37" s="268">
        <f t="shared" ca="1" si="51"/>
        <v>0</v>
      </c>
      <c r="DE37" s="263">
        <f>BasisVolumeLargeVPP!BC42</f>
        <v>775</v>
      </c>
      <c r="DF37" s="267">
        <f t="shared" si="109"/>
        <v>-9.2499999999999999E-2</v>
      </c>
      <c r="DG37" s="267">
        <f>VLOOKUP($A37,[1]!Table,MATCH(DF$1,[1]!Curves,0))</f>
        <v>-7.0000000000000007E-2</v>
      </c>
      <c r="DH37" s="268">
        <f t="shared" ca="1" si="53"/>
        <v>31.473674416093523</v>
      </c>
      <c r="DI37" s="263">
        <f>BasisVolumeLargeVPP!AE42</f>
        <v>0</v>
      </c>
      <c r="DJ37" s="267">
        <f t="shared" si="110"/>
        <v>-0.11</v>
      </c>
      <c r="DK37" s="267">
        <f>VLOOKUP($A37,[1]!Table,MATCH(DJ$1,[1]!Curves,0))</f>
        <v>0.1</v>
      </c>
      <c r="DL37" s="268">
        <f t="shared" ca="1" si="55"/>
        <v>0</v>
      </c>
      <c r="DM37" s="263">
        <f>BasisVolumeLargeVPP!AC42</f>
        <v>2066.6666666666665</v>
      </c>
      <c r="DN37" s="267">
        <f t="shared" si="111"/>
        <v>-0.11</v>
      </c>
      <c r="DO37" s="267">
        <f>VLOOKUP($A37,[1]!Table,MATCH(DN$1,[1]!Curves,0))</f>
        <v>-0.11</v>
      </c>
      <c r="DP37" s="268">
        <f t="shared" ca="1" si="57"/>
        <v>0</v>
      </c>
      <c r="DQ37" s="237"/>
      <c r="DR37" s="237"/>
      <c r="DS37" s="238"/>
      <c r="DT37" s="237"/>
      <c r="DU37" s="237"/>
      <c r="DV37" s="238"/>
      <c r="DW37" s="237"/>
      <c r="DX37" s="237"/>
      <c r="DY37" s="238"/>
      <c r="DZ37" s="237"/>
      <c r="EA37" s="237"/>
      <c r="EB37" s="238"/>
    </row>
    <row r="38" spans="1:132" x14ac:dyDescent="0.2">
      <c r="A38" s="167">
        <v>37894</v>
      </c>
      <c r="B38" s="263">
        <f t="shared" ca="1" si="0"/>
        <v>-3991</v>
      </c>
      <c r="C38" s="264">
        <f>[1]Curves!D48</f>
        <v>5.4499920280477503E-2</v>
      </c>
      <c r="D38" s="265">
        <f t="shared" ca="1" si="1"/>
        <v>1.7995530998733924</v>
      </c>
      <c r="E38" s="263">
        <f>NymexVolume!C34</f>
        <v>457792.5</v>
      </c>
      <c r="F38" s="266">
        <v>4.79</v>
      </c>
      <c r="G38" s="267">
        <f>VLOOKUP($A38,[1]!Table,MATCH(F$1,[1]!Curves,0))</f>
        <v>4.2730000000000006</v>
      </c>
      <c r="H38" s="268">
        <f t="shared" ca="1" si="2"/>
        <v>-425915.92874894897</v>
      </c>
      <c r="I38" s="263">
        <f>BasisVolumeLargeVPP!S43</f>
        <v>11550</v>
      </c>
      <c r="J38" s="267">
        <f t="shared" si="85"/>
        <v>-0.11</v>
      </c>
      <c r="K38" s="267">
        <f>VLOOKUP($A38,[1]!Table,MATCH(J$1,[1]!Curves,0))</f>
        <v>-0.11</v>
      </c>
      <c r="L38" s="268">
        <f t="shared" ca="1" si="3"/>
        <v>0</v>
      </c>
      <c r="M38" s="263">
        <f>BasisVolumeLargeVPP!AY43</f>
        <v>0</v>
      </c>
      <c r="N38" s="267">
        <f t="shared" si="86"/>
        <v>-0.08</v>
      </c>
      <c r="O38" s="267">
        <f>VLOOKUP($A38,[1]!Table,MATCH(N$1,[1]!Curves,0))</f>
        <v>-5.7500000000000002E-2</v>
      </c>
      <c r="P38" s="268">
        <f t="shared" ca="1" si="6"/>
        <v>0</v>
      </c>
      <c r="Q38" s="263">
        <f>BasisVolumeLargeVPP!AM43</f>
        <v>16950</v>
      </c>
      <c r="R38" s="267">
        <f t="shared" si="87"/>
        <v>-3.2500000000000001E-2</v>
      </c>
      <c r="S38" s="267">
        <f>VLOOKUP($A38,[1]!Table,MATCH(R$1,[1]!Curves,0))</f>
        <v>-0.02</v>
      </c>
      <c r="T38" s="268">
        <f t="shared" ca="1" si="8"/>
        <v>381.28031303567502</v>
      </c>
      <c r="U38" s="263">
        <f>BasisVolumeLargeVPP!I43</f>
        <v>10200</v>
      </c>
      <c r="V38" s="267">
        <f t="shared" si="88"/>
        <v>0.06</v>
      </c>
      <c r="W38" s="267">
        <f>VLOOKUP($A38,[1]!Table,MATCH(V$1,[1]!Curves,0))</f>
        <v>0.1</v>
      </c>
      <c r="X38" s="268">
        <f t="shared" ca="1" si="10"/>
        <v>734.21766474834419</v>
      </c>
      <c r="Y38" s="263">
        <f>BasisVolumeLargeVPP!U43</f>
        <v>147292.5</v>
      </c>
      <c r="Z38" s="267">
        <f t="shared" si="89"/>
        <v>-5.0000000000000001E-3</v>
      </c>
      <c r="AA38" s="267">
        <f>VLOOKUP($A38,[1]!Table,MATCH(Z$1,[1]!Curves,0))</f>
        <v>0.01</v>
      </c>
      <c r="AB38" s="268">
        <f t="shared" ca="1" si="12"/>
        <v>3975.9101244465246</v>
      </c>
      <c r="AC38" s="263">
        <f>BasisVolumeLargeVPP!AK43</f>
        <v>6900</v>
      </c>
      <c r="AD38" s="267">
        <f t="shared" si="90"/>
        <v>-0.19</v>
      </c>
      <c r="AE38" s="267">
        <f>VLOOKUP($A38,[1]!Table,MATCH(AD$1,[1]!Curves,0))</f>
        <v>-0.14599999999999999</v>
      </c>
      <c r="AF38" s="268">
        <f t="shared" ca="1" si="14"/>
        <v>546.34432112156207</v>
      </c>
      <c r="AG38" s="263">
        <f>BasisVolumeLargeVPP!K43</f>
        <v>23550</v>
      </c>
      <c r="AH38" s="267">
        <f t="shared" si="91"/>
        <v>0.15</v>
      </c>
      <c r="AI38" s="267">
        <f>VLOOKUP($A38,[1]!Table,MATCH(AH$1,[1]!Curves,0))</f>
        <v>0.16</v>
      </c>
      <c r="AJ38" s="268">
        <f t="shared" ca="1" si="16"/>
        <v>423.79475502018425</v>
      </c>
      <c r="AK38" s="263">
        <f>BasisVolumeLargeVPP!M43</f>
        <v>23550</v>
      </c>
      <c r="AL38" s="267">
        <f t="shared" si="92"/>
        <v>0.13</v>
      </c>
      <c r="AM38" s="267">
        <f>VLOOKUP($A38,[1]!Table,MATCH(AL$1,[1]!Curves,0))</f>
        <v>0.16</v>
      </c>
      <c r="AN38" s="268">
        <f t="shared" ca="1" si="18"/>
        <v>1271.3842650605518</v>
      </c>
      <c r="AO38" s="263">
        <f>BasisVolumeLargeVPP!O43</f>
        <v>19500</v>
      </c>
      <c r="AP38" s="267">
        <f t="shared" si="93"/>
        <v>0.15</v>
      </c>
      <c r="AQ38" s="267">
        <f>VLOOKUP($A38,[1]!Table,MATCH(AP$1,[1]!Curves,0))</f>
        <v>0.16</v>
      </c>
      <c r="AR38" s="268">
        <f t="shared" ca="1" si="20"/>
        <v>350.9128544753118</v>
      </c>
      <c r="AS38" s="263">
        <f>BasisVolumeLargeVPP!Y43+BasisVolumeLargeVPP!Q43</f>
        <v>31100</v>
      </c>
      <c r="AT38" s="267">
        <f t="shared" si="94"/>
        <v>-0.13</v>
      </c>
      <c r="AU38" s="267">
        <f>VLOOKUP($A38,[1]!Table,MATCH(AT$1,[1]!Curves,0))</f>
        <v>-0.13</v>
      </c>
      <c r="AV38" s="268">
        <f t="shared" ca="1" si="22"/>
        <v>0</v>
      </c>
      <c r="AW38" s="263">
        <f>BasisVolumeLargeVPP!AW43</f>
        <v>0</v>
      </c>
      <c r="AX38" s="267">
        <f t="shared" si="95"/>
        <v>-7.7499999999999999E-2</v>
      </c>
      <c r="AY38" s="267">
        <f>VLOOKUP($A38,[1]!Table,MATCH(AX$1,[1]!Curves,0))</f>
        <v>-5.5E-2</v>
      </c>
      <c r="AZ38" s="268">
        <f t="shared" ca="1" si="24"/>
        <v>0</v>
      </c>
      <c r="BA38" s="263">
        <f>BasisVolumeLargeVPP!G43</f>
        <v>5850</v>
      </c>
      <c r="BB38" s="267">
        <f t="shared" si="96"/>
        <v>-0.15</v>
      </c>
      <c r="BC38" s="267">
        <f>VLOOKUP($A38,[1]!Table,MATCH(BB$1,[1]!Curves,0))</f>
        <v>0.02</v>
      </c>
      <c r="BD38" s="268">
        <f t="shared" ca="1" si="26"/>
        <v>1789.6555578240886</v>
      </c>
      <c r="BE38" s="263"/>
      <c r="BF38" s="267">
        <f t="shared" si="97"/>
        <v>-0.11</v>
      </c>
      <c r="BG38" s="267">
        <f>VLOOKUP($A38,[1]!Table,MATCH(BF$1,[1]!Curves,0))</f>
        <v>-0.08</v>
      </c>
      <c r="BH38" s="268">
        <f t="shared" ca="1" si="28"/>
        <v>0</v>
      </c>
      <c r="BI38" s="263">
        <f>BasisVolumeLargeVPP!AA43</f>
        <v>2000</v>
      </c>
      <c r="BJ38" s="267">
        <f t="shared" si="98"/>
        <v>-0.11</v>
      </c>
      <c r="BK38" s="267">
        <f>VLOOKUP($A38,[1]!Table,MATCH(BJ$1,[1]!Curves,0))</f>
        <v>-0.11</v>
      </c>
      <c r="BL38" s="268">
        <f t="shared" ca="1" si="30"/>
        <v>0</v>
      </c>
      <c r="BM38" s="263">
        <f>BasisVolumeLargeVPP!W43</f>
        <v>54150</v>
      </c>
      <c r="BN38" s="267">
        <f t="shared" si="99"/>
        <v>-0.31</v>
      </c>
      <c r="BO38" s="267">
        <f>VLOOKUP($A38,[1]!Table,MATCH(BN$1,[1]!Curves,0))</f>
        <v>-0.1075</v>
      </c>
      <c r="BP38" s="268">
        <f t="shared" ca="1" si="32"/>
        <v>19732.774572524198</v>
      </c>
      <c r="BQ38" s="263">
        <f>BasisVolumeLargeVPP!AG43</f>
        <v>34650</v>
      </c>
      <c r="BR38" s="267">
        <f t="shared" si="100"/>
        <v>-9.2499999999999999E-2</v>
      </c>
      <c r="BS38" s="267">
        <f>VLOOKUP($A38,[1]!Table,MATCH(BR$1,[1]!Curves,0))</f>
        <v>-0.08</v>
      </c>
      <c r="BT38" s="268">
        <f t="shared" ca="1" si="34"/>
        <v>779.43143638266292</v>
      </c>
      <c r="BU38" s="263">
        <f>BasisVolumeLargeVPP!C43</f>
        <v>14100</v>
      </c>
      <c r="BV38" s="267">
        <v>-0.02</v>
      </c>
      <c r="BW38" s="267">
        <f>VLOOKUP($A38,[1]!Table,MATCH(BV$1,[1]!Curves,0))</f>
        <v>-5.0000000000000001E-3</v>
      </c>
      <c r="BX38" s="268">
        <f t="shared" ca="1" si="35"/>
        <v>380.60548062322249</v>
      </c>
      <c r="BY38" s="263">
        <f>BasisVolumeLargeVPP!AO43+BasisVolumeLargeVPP!AU43</f>
        <v>1350</v>
      </c>
      <c r="BZ38" s="267">
        <f t="shared" si="101"/>
        <v>-0.09</v>
      </c>
      <c r="CA38" s="267">
        <f>VLOOKUP($A38,[1]!Table,MATCH(BZ$1,[1]!Curves,0))</f>
        <v>-8.2500000000000004E-2</v>
      </c>
      <c r="CB38" s="268">
        <f t="shared" ca="1" si="37"/>
        <v>18.220475136218081</v>
      </c>
      <c r="CC38" s="263">
        <f>BasisVolumeLargeVPP!AQ43</f>
        <v>2100</v>
      </c>
      <c r="CD38" s="267">
        <f t="shared" si="102"/>
        <v>-0.155</v>
      </c>
      <c r="CE38" s="267">
        <f>VLOOKUP($A38,[1]!Table,MATCH(CD$1,[1]!Curves,0))</f>
        <v>-9.7500000000000003E-2</v>
      </c>
      <c r="CF38" s="268">
        <f t="shared" ca="1" si="39"/>
        <v>217.29603680971212</v>
      </c>
      <c r="CG38" s="263">
        <f>BasisVolumeLargeVPP!E43</f>
        <v>46350</v>
      </c>
      <c r="CH38" s="267">
        <f t="shared" si="103"/>
        <v>-0.19500000000000001</v>
      </c>
      <c r="CI38" s="267">
        <f>VLOOKUP($A38,[1]!Table,MATCH(CH$1,[1]!Curves,0))</f>
        <v>-0.126</v>
      </c>
      <c r="CJ38" s="268">
        <f t="shared" ca="1" si="41"/>
        <v>5755.2407463600903</v>
      </c>
      <c r="CK38" s="263">
        <f>BasisVolumeLargeVPP!AI43</f>
        <v>3900</v>
      </c>
      <c r="CL38" s="267">
        <f t="shared" si="104"/>
        <v>-0.20499999999999999</v>
      </c>
      <c r="CM38" s="267">
        <f>VLOOKUP($A38,[1]!Table,MATCH(CL$1,[1]!Curves,0))</f>
        <v>-0.105</v>
      </c>
      <c r="CN38" s="268">
        <f t="shared" ca="1" si="43"/>
        <v>701.82570895062292</v>
      </c>
      <c r="CO38" s="263"/>
      <c r="CP38" s="267">
        <f t="shared" si="105"/>
        <v>-0.08</v>
      </c>
      <c r="CQ38" s="267">
        <f>VLOOKUP($A38,[1]!Table,MATCH(CP$1,[1]!Curves,0))</f>
        <v>-6.7500000000000004E-2</v>
      </c>
      <c r="CR38" s="268">
        <f t="shared" ca="1" si="45"/>
        <v>0</v>
      </c>
      <c r="CS38" s="263">
        <f>BasisVolumeLargeVPP!BA43</f>
        <v>0</v>
      </c>
      <c r="CT38" s="267">
        <f t="shared" si="106"/>
        <v>-0.13</v>
      </c>
      <c r="CU38" s="267">
        <f>VLOOKUP($A38,[1]!Table,MATCH(CT$1,[1]!Curves,0))</f>
        <v>-9.7500000000000003E-2</v>
      </c>
      <c r="CV38" s="268">
        <f t="shared" ca="1" si="47"/>
        <v>0</v>
      </c>
      <c r="CW38" s="263">
        <f>BasisVolumeLargeVPP!AS43</f>
        <v>0</v>
      </c>
      <c r="CX38" s="267">
        <f t="shared" si="107"/>
        <v>0.01</v>
      </c>
      <c r="CY38" s="267">
        <f>VLOOKUP($A38,[1]!Table,MATCH(CX$1,[1]!Curves,0))</f>
        <v>1.4999999999999999E-2</v>
      </c>
      <c r="CZ38" s="268">
        <f t="shared" ca="1" si="49"/>
        <v>0</v>
      </c>
      <c r="DA38" s="263">
        <f>BasisVolumeLargeVPP!BE43</f>
        <v>0</v>
      </c>
      <c r="DB38" s="267">
        <f t="shared" si="108"/>
        <v>3.5000000000000003E-2</v>
      </c>
      <c r="DC38" s="267">
        <f>VLOOKUP($A38,[1]!Table,MATCH(DB$1,[1]!Curves,0))</f>
        <v>3.7000000000000005E-2</v>
      </c>
      <c r="DD38" s="268">
        <f t="shared" ca="1" si="51"/>
        <v>0</v>
      </c>
      <c r="DE38" s="263">
        <f>BasisVolumeLargeVPP!BC43</f>
        <v>750</v>
      </c>
      <c r="DF38" s="267">
        <f t="shared" si="109"/>
        <v>-9.2499999999999999E-2</v>
      </c>
      <c r="DG38" s="267">
        <f>VLOOKUP($A38,[1]!Table,MATCH(DF$1,[1]!Curves,0))</f>
        <v>-7.0000000000000007E-2</v>
      </c>
      <c r="DH38" s="268">
        <f t="shared" ca="1" si="53"/>
        <v>30.367458560363485</v>
      </c>
      <c r="DI38" s="263">
        <f>BasisVolumeLargeVPP!AE43</f>
        <v>0</v>
      </c>
      <c r="DJ38" s="267">
        <f t="shared" si="110"/>
        <v>-0.11</v>
      </c>
      <c r="DK38" s="267">
        <f>VLOOKUP($A38,[1]!Table,MATCH(DJ$1,[1]!Curves,0))</f>
        <v>0.1</v>
      </c>
      <c r="DL38" s="268">
        <f t="shared" ca="1" si="55"/>
        <v>0</v>
      </c>
      <c r="DM38" s="263">
        <f>BasisVolumeLargeVPP!AC43</f>
        <v>2000</v>
      </c>
      <c r="DN38" s="267">
        <f t="shared" si="111"/>
        <v>-0.11</v>
      </c>
      <c r="DO38" s="267">
        <f>VLOOKUP($A38,[1]!Table,MATCH(DN$1,[1]!Curves,0))</f>
        <v>-0.11</v>
      </c>
      <c r="DP38" s="268">
        <f t="shared" ca="1" si="57"/>
        <v>0</v>
      </c>
      <c r="DQ38" s="237"/>
      <c r="DR38" s="237"/>
      <c r="DS38" s="238"/>
      <c r="DT38" s="237"/>
      <c r="DU38" s="237"/>
      <c r="DV38" s="238"/>
      <c r="DW38" s="237"/>
      <c r="DX38" s="237"/>
      <c r="DY38" s="238"/>
      <c r="DZ38" s="237"/>
      <c r="EA38" s="237"/>
      <c r="EB38" s="238"/>
    </row>
    <row r="39" spans="1:132" x14ac:dyDescent="0.2">
      <c r="A39" s="167">
        <v>37925</v>
      </c>
      <c r="B39" s="263">
        <f t="shared" ca="1" si="0"/>
        <v>-3960</v>
      </c>
      <c r="C39" s="264">
        <f>[1]Curves!D49</f>
        <v>5.4633458363954314E-2</v>
      </c>
      <c r="D39" s="265">
        <f t="shared" ca="1" si="1"/>
        <v>1.7938856455659848</v>
      </c>
      <c r="E39" s="263">
        <f>NymexVolume!C35</f>
        <v>448074</v>
      </c>
      <c r="F39" s="266">
        <v>4.79</v>
      </c>
      <c r="G39" s="267">
        <f>VLOOKUP($A39,[1]!Table,MATCH(F$1,[1]!Curves,0))</f>
        <v>4.2830000000000004</v>
      </c>
      <c r="H39" s="268">
        <f t="shared" ca="1" si="2"/>
        <v>-407523.31299292564</v>
      </c>
      <c r="I39" s="263">
        <f>BasisVolumeLargeVPP!S44</f>
        <v>11315</v>
      </c>
      <c r="J39" s="267">
        <f t="shared" si="85"/>
        <v>-0.11</v>
      </c>
      <c r="K39" s="267">
        <f>VLOOKUP($A39,[1]!Table,MATCH(J$1,[1]!Curves,0))</f>
        <v>-0.11</v>
      </c>
      <c r="L39" s="268">
        <f t="shared" ca="1" si="3"/>
        <v>0</v>
      </c>
      <c r="M39" s="263">
        <f>BasisVolumeLargeVPP!AY44</f>
        <v>0</v>
      </c>
      <c r="N39" s="267">
        <f t="shared" si="86"/>
        <v>-0.08</v>
      </c>
      <c r="O39" s="267">
        <f>VLOOKUP($A39,[1]!Table,MATCH(N$1,[1]!Curves,0))</f>
        <v>-5.7500000000000002E-2</v>
      </c>
      <c r="P39" s="268">
        <f t="shared" ca="1" si="6"/>
        <v>0</v>
      </c>
      <c r="Q39" s="263">
        <f>BasisVolumeLargeVPP!AM44</f>
        <v>16430</v>
      </c>
      <c r="R39" s="267">
        <f t="shared" si="87"/>
        <v>-3.2500000000000001E-2</v>
      </c>
      <c r="S39" s="267">
        <f>VLOOKUP($A39,[1]!Table,MATCH(R$1,[1]!Curves,0))</f>
        <v>-0.02</v>
      </c>
      <c r="T39" s="268">
        <f t="shared" ca="1" si="8"/>
        <v>368.41926445811413</v>
      </c>
      <c r="U39" s="263">
        <f>BasisVolumeLargeVPP!I44</f>
        <v>9920</v>
      </c>
      <c r="V39" s="267">
        <f t="shared" si="88"/>
        <v>0.06</v>
      </c>
      <c r="W39" s="267">
        <f>VLOOKUP($A39,[1]!Table,MATCH(V$1,[1]!Curves,0))</f>
        <v>0.1</v>
      </c>
      <c r="X39" s="268">
        <f t="shared" ca="1" si="10"/>
        <v>711.81382416058295</v>
      </c>
      <c r="Y39" s="263">
        <f>BasisVolumeLargeVPP!U44</f>
        <v>144274</v>
      </c>
      <c r="Z39" s="267">
        <f t="shared" si="89"/>
        <v>-5.0000000000000001E-3</v>
      </c>
      <c r="AA39" s="267">
        <f>VLOOKUP($A39,[1]!Table,MATCH(Z$1,[1]!Curves,0))</f>
        <v>0</v>
      </c>
      <c r="AB39" s="268">
        <f t="shared" ca="1" si="12"/>
        <v>1294.0552881419344</v>
      </c>
      <c r="AC39" s="263">
        <f>BasisVolumeLargeVPP!AK44</f>
        <v>6665</v>
      </c>
      <c r="AD39" s="267">
        <f t="shared" si="90"/>
        <v>-0.19</v>
      </c>
      <c r="AE39" s="267">
        <f>VLOOKUP($A39,[1]!Table,MATCH(AD$1,[1]!Curves,0))</f>
        <v>-0.16850000000000001</v>
      </c>
      <c r="AF39" s="268">
        <f t="shared" ca="1" si="14"/>
        <v>257.05932829549158</v>
      </c>
      <c r="AG39" s="263">
        <f>BasisVolumeLargeVPP!K44</f>
        <v>23172.5</v>
      </c>
      <c r="AH39" s="267">
        <f t="shared" si="91"/>
        <v>0.15</v>
      </c>
      <c r="AI39" s="267">
        <f>VLOOKUP($A39,[1]!Table,MATCH(AH$1,[1]!Curves,0))</f>
        <v>0.16</v>
      </c>
      <c r="AJ39" s="268">
        <f t="shared" ca="1" si="16"/>
        <v>415.68815121877816</v>
      </c>
      <c r="AK39" s="263">
        <f>BasisVolumeLargeVPP!M44</f>
        <v>23172.5</v>
      </c>
      <c r="AL39" s="267">
        <f t="shared" si="92"/>
        <v>0.13</v>
      </c>
      <c r="AM39" s="267">
        <f>VLOOKUP($A39,[1]!Table,MATCH(AL$1,[1]!Curves,0))</f>
        <v>0.16</v>
      </c>
      <c r="AN39" s="268">
        <f t="shared" ca="1" si="18"/>
        <v>1247.0644536563334</v>
      </c>
      <c r="AO39" s="263">
        <f>BasisVolumeLargeVPP!O44</f>
        <v>19220</v>
      </c>
      <c r="AP39" s="267">
        <f t="shared" si="93"/>
        <v>0.15</v>
      </c>
      <c r="AQ39" s="267">
        <f>VLOOKUP($A39,[1]!Table,MATCH(AP$1,[1]!Curves,0))</f>
        <v>0.16</v>
      </c>
      <c r="AR39" s="268">
        <f t="shared" ca="1" si="20"/>
        <v>344.78482107778257</v>
      </c>
      <c r="AS39" s="263">
        <f>BasisVolumeLargeVPP!Y44+BasisVolumeLargeVPP!Q44</f>
        <v>30483.333333333332</v>
      </c>
      <c r="AT39" s="267">
        <f t="shared" si="94"/>
        <v>-0.13</v>
      </c>
      <c r="AU39" s="267">
        <f>VLOOKUP($A39,[1]!Table,MATCH(AT$1,[1]!Curves,0))</f>
        <v>-0.13</v>
      </c>
      <c r="AV39" s="268">
        <f t="shared" ca="1" si="22"/>
        <v>0</v>
      </c>
      <c r="AW39" s="263">
        <f>BasisVolumeLargeVPP!AW44</f>
        <v>0</v>
      </c>
      <c r="AX39" s="267">
        <f t="shared" si="95"/>
        <v>-7.7499999999999999E-2</v>
      </c>
      <c r="AY39" s="267">
        <f>VLOOKUP($A39,[1]!Table,MATCH(AX$1,[1]!Curves,0))</f>
        <v>-5.5E-2</v>
      </c>
      <c r="AZ39" s="268">
        <f t="shared" ca="1" si="24"/>
        <v>0</v>
      </c>
      <c r="BA39" s="263">
        <f>BasisVolumeLargeVPP!G44</f>
        <v>5735</v>
      </c>
      <c r="BB39" s="267">
        <f t="shared" si="96"/>
        <v>-0.15</v>
      </c>
      <c r="BC39" s="267">
        <f>VLOOKUP($A39,[1]!Table,MATCH(BB$1,[1]!Curves,0))</f>
        <v>0.02</v>
      </c>
      <c r="BD39" s="268">
        <f t="shared" ca="1" si="26"/>
        <v>1748.9488101445568</v>
      </c>
      <c r="BE39" s="263"/>
      <c r="BF39" s="267">
        <f t="shared" si="97"/>
        <v>-0.11</v>
      </c>
      <c r="BG39" s="267">
        <f>VLOOKUP($A39,[1]!Table,MATCH(BF$1,[1]!Curves,0))</f>
        <v>-0.08</v>
      </c>
      <c r="BH39" s="268">
        <f t="shared" ca="1" si="28"/>
        <v>0</v>
      </c>
      <c r="BI39" s="263">
        <f>BasisVolumeLargeVPP!AA44</f>
        <v>1963.3333333333333</v>
      </c>
      <c r="BJ39" s="267">
        <f t="shared" si="98"/>
        <v>-0.11</v>
      </c>
      <c r="BK39" s="267">
        <f>VLOOKUP($A39,[1]!Table,MATCH(BJ$1,[1]!Curves,0))</f>
        <v>-0.11</v>
      </c>
      <c r="BL39" s="268">
        <f t="shared" ca="1" si="30"/>
        <v>0</v>
      </c>
      <c r="BM39" s="263">
        <f>BasisVolumeLargeVPP!W44</f>
        <v>53320</v>
      </c>
      <c r="BN39" s="267">
        <f t="shared" si="99"/>
        <v>-0.31</v>
      </c>
      <c r="BO39" s="267">
        <f>VLOOKUP($A39,[1]!Table,MATCH(BN$1,[1]!Curves,0))</f>
        <v>-0.12</v>
      </c>
      <c r="BP39" s="268">
        <f t="shared" ca="1" si="32"/>
        <v>18173.49669809988</v>
      </c>
      <c r="BQ39" s="263">
        <f>BasisVolumeLargeVPP!AG44</f>
        <v>34100</v>
      </c>
      <c r="BR39" s="267">
        <f t="shared" si="100"/>
        <v>-9.2499999999999999E-2</v>
      </c>
      <c r="BS39" s="267">
        <f>VLOOKUP($A39,[1]!Table,MATCH(BR$1,[1]!Curves,0))</f>
        <v>-0.08</v>
      </c>
      <c r="BT39" s="268">
        <f t="shared" ca="1" si="34"/>
        <v>764.64375642250081</v>
      </c>
      <c r="BU39" s="263">
        <f>BasisVolumeLargeVPP!C44</f>
        <v>13485</v>
      </c>
      <c r="BV39" s="267">
        <v>-0.02</v>
      </c>
      <c r="BW39" s="267">
        <f>VLOOKUP($A39,[1]!Table,MATCH(BV$1,[1]!Curves,0))</f>
        <v>-5.0000000000000001E-3</v>
      </c>
      <c r="BX39" s="268">
        <f t="shared" ca="1" si="35"/>
        <v>362.85821895685962</v>
      </c>
      <c r="BY39" s="263">
        <f>BasisVolumeLargeVPP!AO44+BasisVolumeLargeVPP!AU44</f>
        <v>1240</v>
      </c>
      <c r="BZ39" s="267">
        <f t="shared" si="101"/>
        <v>-0.09</v>
      </c>
      <c r="CA39" s="267">
        <f>VLOOKUP($A39,[1]!Table,MATCH(BZ$1,[1]!Curves,0))</f>
        <v>-8.2500000000000004E-2</v>
      </c>
      <c r="CB39" s="268">
        <f t="shared" ca="1" si="37"/>
        <v>16.683136503763645</v>
      </c>
      <c r="CC39" s="263">
        <f>BasisVolumeLargeVPP!AQ44</f>
        <v>1860</v>
      </c>
      <c r="CD39" s="267">
        <f t="shared" si="102"/>
        <v>-0.155</v>
      </c>
      <c r="CE39" s="267">
        <f>VLOOKUP($A39,[1]!Table,MATCH(CD$1,[1]!Curves,0))</f>
        <v>-0.11749999999999999</v>
      </c>
      <c r="CF39" s="268">
        <f t="shared" ca="1" si="39"/>
        <v>125.12352377822747</v>
      </c>
      <c r="CG39" s="263">
        <f>BasisVolumeLargeVPP!E44</f>
        <v>45570</v>
      </c>
      <c r="CH39" s="267">
        <f t="shared" si="103"/>
        <v>-0.19500000000000001</v>
      </c>
      <c r="CI39" s="267">
        <f>VLOOKUP($A39,[1]!Table,MATCH(CH$1,[1]!Curves,0))</f>
        <v>-0.13850000000000001</v>
      </c>
      <c r="CJ39" s="268">
        <f t="shared" ca="1" si="41"/>
        <v>4618.7263410669693</v>
      </c>
      <c r="CK39" s="263">
        <f>BasisVolumeLargeVPP!AI44</f>
        <v>3565</v>
      </c>
      <c r="CL39" s="267">
        <f t="shared" si="104"/>
        <v>-0.20499999999999999</v>
      </c>
      <c r="CM39" s="267">
        <f>VLOOKUP($A39,[1]!Table,MATCH(CL$1,[1]!Curves,0))</f>
        <v>-0.11749999999999999</v>
      </c>
      <c r="CN39" s="268">
        <f t="shared" ca="1" si="43"/>
        <v>559.58020356373936</v>
      </c>
      <c r="CO39" s="263"/>
      <c r="CP39" s="267">
        <f t="shared" si="105"/>
        <v>-0.08</v>
      </c>
      <c r="CQ39" s="267">
        <f>VLOOKUP($A39,[1]!Table,MATCH(CP$1,[1]!Curves,0))</f>
        <v>-6.7500000000000004E-2</v>
      </c>
      <c r="CR39" s="268">
        <f t="shared" ca="1" si="45"/>
        <v>0</v>
      </c>
      <c r="CS39" s="263">
        <f>BasisVolumeLargeVPP!BA44</f>
        <v>0</v>
      </c>
      <c r="CT39" s="267">
        <f t="shared" si="106"/>
        <v>-0.13</v>
      </c>
      <c r="CU39" s="267">
        <f>VLOOKUP($A39,[1]!Table,MATCH(CT$1,[1]!Curves,0))</f>
        <v>-9.7500000000000003E-2</v>
      </c>
      <c r="CV39" s="268">
        <f t="shared" ca="1" si="47"/>
        <v>0</v>
      </c>
      <c r="CW39" s="263">
        <f>BasisVolumeLargeVPP!AS44</f>
        <v>0</v>
      </c>
      <c r="CX39" s="267">
        <f t="shared" si="107"/>
        <v>0.01</v>
      </c>
      <c r="CY39" s="267">
        <f>VLOOKUP($A39,[1]!Table,MATCH(CX$1,[1]!Curves,0))</f>
        <v>1.4999999999999999E-2</v>
      </c>
      <c r="CZ39" s="268">
        <f t="shared" ca="1" si="49"/>
        <v>0</v>
      </c>
      <c r="DA39" s="263">
        <f>BasisVolumeLargeVPP!BE44</f>
        <v>0</v>
      </c>
      <c r="DB39" s="267">
        <f t="shared" si="108"/>
        <v>3.5000000000000003E-2</v>
      </c>
      <c r="DC39" s="267">
        <f>VLOOKUP($A39,[1]!Table,MATCH(DB$1,[1]!Curves,0))</f>
        <v>3.7000000000000005E-2</v>
      </c>
      <c r="DD39" s="268">
        <f t="shared" ca="1" si="51"/>
        <v>0</v>
      </c>
      <c r="DE39" s="263">
        <f>BasisVolumeLargeVPP!BC44</f>
        <v>620</v>
      </c>
      <c r="DF39" s="267">
        <f t="shared" si="109"/>
        <v>-9.2499999999999999E-2</v>
      </c>
      <c r="DG39" s="267">
        <f>VLOOKUP($A39,[1]!Table,MATCH(DF$1,[1]!Curves,0))</f>
        <v>-7.0000000000000007E-2</v>
      </c>
      <c r="DH39" s="268">
        <f t="shared" ca="1" si="53"/>
        <v>25.02470475564548</v>
      </c>
      <c r="DI39" s="263">
        <f>BasisVolumeLargeVPP!AE44</f>
        <v>0</v>
      </c>
      <c r="DJ39" s="267">
        <f t="shared" si="110"/>
        <v>-0.11</v>
      </c>
      <c r="DK39" s="267">
        <f>VLOOKUP($A39,[1]!Table,MATCH(DJ$1,[1]!Curves,0))</f>
        <v>0.1</v>
      </c>
      <c r="DL39" s="268">
        <f t="shared" ca="1" si="55"/>
        <v>0</v>
      </c>
      <c r="DM39" s="263">
        <f>BasisVolumeLargeVPP!AC44</f>
        <v>1963.3333333333333</v>
      </c>
      <c r="DN39" s="267">
        <f t="shared" si="111"/>
        <v>-0.11</v>
      </c>
      <c r="DO39" s="267">
        <f>VLOOKUP($A39,[1]!Table,MATCH(DN$1,[1]!Curves,0))</f>
        <v>-0.11</v>
      </c>
      <c r="DP39" s="268">
        <f t="shared" ca="1" si="57"/>
        <v>0</v>
      </c>
      <c r="DQ39" s="237"/>
      <c r="DR39" s="237"/>
      <c r="DS39" s="238"/>
      <c r="DT39" s="237"/>
      <c r="DU39" s="237"/>
      <c r="DV39" s="238"/>
      <c r="DW39" s="237"/>
      <c r="DX39" s="237"/>
      <c r="DY39" s="238"/>
      <c r="DZ39" s="237"/>
      <c r="EA39" s="237"/>
      <c r="EB39" s="238"/>
    </row>
    <row r="40" spans="1:132" x14ac:dyDescent="0.2">
      <c r="A40" s="167">
        <v>37955</v>
      </c>
      <c r="B40" s="263">
        <f t="shared" ca="1" si="0"/>
        <v>-3930</v>
      </c>
      <c r="C40" s="264">
        <f>[1]Curves!D50</f>
        <v>5.4762688772974411E-2</v>
      </c>
      <c r="D40" s="265">
        <f t="shared" ca="1" si="1"/>
        <v>1.788380279558166</v>
      </c>
      <c r="E40" s="263">
        <f>NymexVolume!C36</f>
        <v>439575</v>
      </c>
      <c r="F40" s="266">
        <v>4.79</v>
      </c>
      <c r="G40" s="267">
        <f>VLOOKUP($A40,[1]!Table,MATCH(F$1,[1]!Curves,0))</f>
        <v>4.42</v>
      </c>
      <c r="H40" s="268">
        <f t="shared" ca="1" si="2"/>
        <v>-290867.08671310899</v>
      </c>
      <c r="I40" s="263">
        <f>BasisVolumeLargeVPP!S45</f>
        <v>11100</v>
      </c>
      <c r="J40" s="267">
        <f t="shared" si="85"/>
        <v>-0.11</v>
      </c>
      <c r="K40" s="267">
        <f>VLOOKUP($A40,[1]!Table,MATCH(J$1,[1]!Curves,0))</f>
        <v>-0.115</v>
      </c>
      <c r="L40" s="268">
        <f t="shared" ca="1" si="3"/>
        <v>-99.255105515478306</v>
      </c>
      <c r="M40" s="263">
        <f>BasisVolumeLargeVPP!AY45</f>
        <v>0</v>
      </c>
      <c r="N40" s="267">
        <f t="shared" si="86"/>
        <v>-0.08</v>
      </c>
      <c r="O40" s="267">
        <f>VLOOKUP($A40,[1]!Table,MATCH(N$1,[1]!Curves,0))</f>
        <v>-0.06</v>
      </c>
      <c r="P40" s="268">
        <f t="shared" ca="1" si="6"/>
        <v>0</v>
      </c>
      <c r="Q40" s="263">
        <f>BasisVolumeLargeVPP!AM45</f>
        <v>15750</v>
      </c>
      <c r="R40" s="267">
        <f t="shared" si="87"/>
        <v>-3.2500000000000001E-2</v>
      </c>
      <c r="S40" s="267">
        <f>VLOOKUP($A40,[1]!Table,MATCH(R$1,[1]!Curves,0))</f>
        <v>-2.8000000000000004E-2</v>
      </c>
      <c r="T40" s="268">
        <f t="shared" ca="1" si="8"/>
        <v>126.75145231368494</v>
      </c>
      <c r="U40" s="263">
        <f>BasisVolumeLargeVPP!I45</f>
        <v>9750</v>
      </c>
      <c r="V40" s="267">
        <f t="shared" si="88"/>
        <v>0.06</v>
      </c>
      <c r="W40" s="267">
        <f>VLOOKUP($A40,[1]!Table,MATCH(V$1,[1]!Curves,0))</f>
        <v>0.1</v>
      </c>
      <c r="X40" s="268">
        <f t="shared" ca="1" si="10"/>
        <v>697.46830902768488</v>
      </c>
      <c r="Y40" s="263">
        <f>BasisVolumeLargeVPP!U45</f>
        <v>141825</v>
      </c>
      <c r="Z40" s="267">
        <f t="shared" si="89"/>
        <v>-5.0000000000000001E-3</v>
      </c>
      <c r="AA40" s="267">
        <f>VLOOKUP($A40,[1]!Table,MATCH(Z$1,[1]!Curves,0))</f>
        <v>-0.01</v>
      </c>
      <c r="AB40" s="268">
        <f t="shared" ca="1" si="12"/>
        <v>-1268.1851657416844</v>
      </c>
      <c r="AC40" s="263">
        <f>BasisVolumeLargeVPP!AK45</f>
        <v>6450</v>
      </c>
      <c r="AD40" s="267">
        <f t="shared" si="90"/>
        <v>-0.19</v>
      </c>
      <c r="AE40" s="267">
        <f>VLOOKUP($A40,[1]!Table,MATCH(AD$1,[1]!Curves,0))</f>
        <v>-0.151</v>
      </c>
      <c r="AF40" s="268">
        <f t="shared" ca="1" si="14"/>
        <v>449.86705932285673</v>
      </c>
      <c r="AG40" s="263">
        <f>BasisVolumeLargeVPP!K45</f>
        <v>22875</v>
      </c>
      <c r="AH40" s="267">
        <f t="shared" si="91"/>
        <v>0.15</v>
      </c>
      <c r="AI40" s="267">
        <f>VLOOKUP($A40,[1]!Table,MATCH(AH$1,[1]!Curves,0))</f>
        <v>0.21</v>
      </c>
      <c r="AJ40" s="268">
        <f t="shared" ca="1" si="16"/>
        <v>2454.5519336935827</v>
      </c>
      <c r="AK40" s="263">
        <f>BasisVolumeLargeVPP!M45</f>
        <v>22875</v>
      </c>
      <c r="AL40" s="267">
        <f t="shared" si="92"/>
        <v>0.13</v>
      </c>
      <c r="AM40" s="267">
        <f>VLOOKUP($A40,[1]!Table,MATCH(AL$1,[1]!Curves,0))</f>
        <v>0.21</v>
      </c>
      <c r="AN40" s="268">
        <f t="shared" ca="1" si="18"/>
        <v>3272.7359115914433</v>
      </c>
      <c r="AO40" s="263">
        <f>BasisVolumeLargeVPP!O45</f>
        <v>18900</v>
      </c>
      <c r="AP40" s="267">
        <f t="shared" si="93"/>
        <v>0.15</v>
      </c>
      <c r="AQ40" s="267">
        <f>VLOOKUP($A40,[1]!Table,MATCH(AP$1,[1]!Curves,0))</f>
        <v>0.21</v>
      </c>
      <c r="AR40" s="268">
        <f t="shared" ca="1" si="20"/>
        <v>2028.0232370189603</v>
      </c>
      <c r="AS40" s="263">
        <f>BasisVolumeLargeVPP!Y45+BasisVolumeLargeVPP!Q45</f>
        <v>29950</v>
      </c>
      <c r="AT40" s="267">
        <f t="shared" si="94"/>
        <v>-0.13</v>
      </c>
      <c r="AU40" s="267">
        <f>VLOOKUP($A40,[1]!Table,MATCH(AT$1,[1]!Curves,0))</f>
        <v>-0.13500000000000001</v>
      </c>
      <c r="AV40" s="268">
        <f t="shared" ca="1" si="22"/>
        <v>-267.80994686383559</v>
      </c>
      <c r="AW40" s="263">
        <f>BasisVolumeLargeVPP!AW45</f>
        <v>0</v>
      </c>
      <c r="AX40" s="267">
        <f t="shared" si="95"/>
        <v>-7.7499999999999999E-2</v>
      </c>
      <c r="AY40" s="267">
        <f>VLOOKUP($A40,[1]!Table,MATCH(AX$1,[1]!Curves,0))</f>
        <v>-5.7500000000000002E-2</v>
      </c>
      <c r="AZ40" s="268">
        <f t="shared" ca="1" si="24"/>
        <v>0</v>
      </c>
      <c r="BA40" s="263">
        <f>BasisVolumeLargeVPP!G45</f>
        <v>5700</v>
      </c>
      <c r="BB40" s="267">
        <f t="shared" si="96"/>
        <v>-0.15</v>
      </c>
      <c r="BC40" s="267">
        <f>VLOOKUP($A40,[1]!Table,MATCH(BB$1,[1]!Curves,0))</f>
        <v>0.02</v>
      </c>
      <c r="BD40" s="268">
        <f t="shared" ca="1" si="26"/>
        <v>1732.9404908918627</v>
      </c>
      <c r="BE40" s="263"/>
      <c r="BF40" s="267">
        <f t="shared" si="97"/>
        <v>-0.11</v>
      </c>
      <c r="BG40" s="267">
        <f>VLOOKUP($A40,[1]!Table,MATCH(BF$1,[1]!Curves,0))</f>
        <v>-8.5000000000000006E-2</v>
      </c>
      <c r="BH40" s="268">
        <f t="shared" ca="1" si="28"/>
        <v>0</v>
      </c>
      <c r="BI40" s="263">
        <f>BasisVolumeLargeVPP!AA45</f>
        <v>1900</v>
      </c>
      <c r="BJ40" s="267">
        <f t="shared" si="98"/>
        <v>-0.11</v>
      </c>
      <c r="BK40" s="267">
        <f>VLOOKUP($A40,[1]!Table,MATCH(BJ$1,[1]!Curves,0))</f>
        <v>-0.115</v>
      </c>
      <c r="BL40" s="268">
        <f t="shared" ca="1" si="30"/>
        <v>-16.989612655802592</v>
      </c>
      <c r="BM40" s="263">
        <f>BasisVolumeLargeVPP!W45</f>
        <v>52500</v>
      </c>
      <c r="BN40" s="267">
        <f t="shared" si="99"/>
        <v>-0.31</v>
      </c>
      <c r="BO40" s="267">
        <f>VLOOKUP($A40,[1]!Table,MATCH(BN$1,[1]!Curves,0))</f>
        <v>-0.14000000000000001</v>
      </c>
      <c r="BP40" s="268">
        <f t="shared" ca="1" si="32"/>
        <v>15961.293995056632</v>
      </c>
      <c r="BQ40" s="263">
        <f>BasisVolumeLargeVPP!AG45</f>
        <v>33450</v>
      </c>
      <c r="BR40" s="267">
        <f t="shared" si="100"/>
        <v>-9.2499999999999999E-2</v>
      </c>
      <c r="BS40" s="267">
        <f>VLOOKUP($A40,[1]!Table,MATCH(BR$1,[1]!Curves,0))</f>
        <v>-8.5000000000000006E-2</v>
      </c>
      <c r="BT40" s="268">
        <f t="shared" ca="1" si="34"/>
        <v>448.65990263415449</v>
      </c>
      <c r="BU40" s="263">
        <f>BasisVolumeLargeVPP!C45</f>
        <v>12900</v>
      </c>
      <c r="BV40" s="267">
        <v>-0.02</v>
      </c>
      <c r="BW40" s="267">
        <f>VLOOKUP($A40,[1]!Table,MATCH(BV$1,[1]!Curves,0))</f>
        <v>-6.0000000000000001E-3</v>
      </c>
      <c r="BX40" s="268">
        <f t="shared" ca="1" si="35"/>
        <v>322.9814784882048</v>
      </c>
      <c r="BY40" s="263">
        <f>BasisVolumeLargeVPP!AO45+BasisVolumeLargeVPP!AU45</f>
        <v>1200</v>
      </c>
      <c r="BZ40" s="267">
        <f t="shared" si="101"/>
        <v>-0.09</v>
      </c>
      <c r="CA40" s="267">
        <f>VLOOKUP($A40,[1]!Table,MATCH(BZ$1,[1]!Curves,0))</f>
        <v>-7.4999999999999997E-2</v>
      </c>
      <c r="CB40" s="268">
        <f t="shared" ca="1" si="37"/>
        <v>32.190845032046987</v>
      </c>
      <c r="CC40" s="263">
        <f>BasisVolumeLargeVPP!AQ45</f>
        <v>1800</v>
      </c>
      <c r="CD40" s="267">
        <f t="shared" si="102"/>
        <v>-0.155</v>
      </c>
      <c r="CE40" s="267">
        <f>VLOOKUP($A40,[1]!Table,MATCH(CD$1,[1]!Curves,0))</f>
        <v>-0.12</v>
      </c>
      <c r="CF40" s="268">
        <f t="shared" ca="1" si="39"/>
        <v>112.66795761216447</v>
      </c>
      <c r="CG40" s="263">
        <f>BasisVolumeLargeVPP!E45</f>
        <v>44850</v>
      </c>
      <c r="CH40" s="267">
        <f t="shared" si="103"/>
        <v>-0.19500000000000001</v>
      </c>
      <c r="CI40" s="267">
        <f>VLOOKUP($A40,[1]!Table,MATCH(CH$1,[1]!Curves,0))</f>
        <v>-0.14099999999999999</v>
      </c>
      <c r="CJ40" s="268">
        <f t="shared" ca="1" si="41"/>
        <v>4331.2781990619242</v>
      </c>
      <c r="CK40" s="263">
        <f>BasisVolumeLargeVPP!AI45</f>
        <v>3300</v>
      </c>
      <c r="CL40" s="267">
        <f t="shared" si="104"/>
        <v>-0.20499999999999999</v>
      </c>
      <c r="CM40" s="267">
        <f>VLOOKUP($A40,[1]!Table,MATCH(CL$1,[1]!Curves,0))</f>
        <v>-0.14000000000000001</v>
      </c>
      <c r="CN40" s="268">
        <f t="shared" ca="1" si="43"/>
        <v>383.60756996522645</v>
      </c>
      <c r="CO40" s="263"/>
      <c r="CP40" s="267">
        <f t="shared" si="105"/>
        <v>-0.08</v>
      </c>
      <c r="CQ40" s="267">
        <f>VLOOKUP($A40,[1]!Table,MATCH(CP$1,[1]!Curves,0))</f>
        <v>-6.7500000000000004E-2</v>
      </c>
      <c r="CR40" s="268">
        <f t="shared" ca="1" si="45"/>
        <v>0</v>
      </c>
      <c r="CS40" s="263">
        <f>BasisVolumeLargeVPP!BA45</f>
        <v>0</v>
      </c>
      <c r="CT40" s="267">
        <f t="shared" si="106"/>
        <v>-0.13</v>
      </c>
      <c r="CU40" s="267">
        <f>VLOOKUP($A40,[1]!Table,MATCH(CT$1,[1]!Curves,0))</f>
        <v>-0.09</v>
      </c>
      <c r="CV40" s="268">
        <f t="shared" ca="1" si="47"/>
        <v>0</v>
      </c>
      <c r="CW40" s="263">
        <f>BasisVolumeLargeVPP!AS45</f>
        <v>0</v>
      </c>
      <c r="CX40" s="267">
        <f t="shared" si="107"/>
        <v>0.01</v>
      </c>
      <c r="CY40" s="267">
        <f>VLOOKUP($A40,[1]!Table,MATCH(CX$1,[1]!Curves,0))</f>
        <v>0.02</v>
      </c>
      <c r="CZ40" s="268">
        <f t="shared" ca="1" si="49"/>
        <v>0</v>
      </c>
      <c r="DA40" s="263">
        <f>BasisVolumeLargeVPP!BE45</f>
        <v>0</v>
      </c>
      <c r="DB40" s="267">
        <f t="shared" si="108"/>
        <v>3.5000000000000003E-2</v>
      </c>
      <c r="DC40" s="267">
        <f>VLOOKUP($A40,[1]!Table,MATCH(DB$1,[1]!Curves,0))</f>
        <v>5.4000000000000006E-2</v>
      </c>
      <c r="DD40" s="268">
        <f t="shared" ca="1" si="51"/>
        <v>0</v>
      </c>
      <c r="DE40" s="263">
        <f>BasisVolumeLargeVPP!BC45</f>
        <v>600</v>
      </c>
      <c r="DF40" s="267">
        <f t="shared" si="109"/>
        <v>-9.2499999999999999E-2</v>
      </c>
      <c r="DG40" s="267">
        <f>VLOOKUP($A40,[1]!Table,MATCH(DF$1,[1]!Curves,0))</f>
        <v>-7.2499999999999995E-2</v>
      </c>
      <c r="DH40" s="268">
        <f t="shared" ca="1" si="53"/>
        <v>21.460563354697996</v>
      </c>
      <c r="DI40" s="263">
        <f>BasisVolumeLargeVPP!AE45</f>
        <v>0</v>
      </c>
      <c r="DJ40" s="267">
        <f t="shared" si="110"/>
        <v>-0.11</v>
      </c>
      <c r="DK40" s="267">
        <f>VLOOKUP($A40,[1]!Table,MATCH(DJ$1,[1]!Curves,0))</f>
        <v>0.1</v>
      </c>
      <c r="DL40" s="268">
        <f t="shared" ca="1" si="55"/>
        <v>0</v>
      </c>
      <c r="DM40" s="263">
        <f>BasisVolumeLargeVPP!AC45</f>
        <v>1900</v>
      </c>
      <c r="DN40" s="267">
        <f t="shared" si="111"/>
        <v>-0.11</v>
      </c>
      <c r="DO40" s="267">
        <f>VLOOKUP($A40,[1]!Table,MATCH(DN$1,[1]!Curves,0))</f>
        <v>-0.115</v>
      </c>
      <c r="DP40" s="268">
        <f t="shared" ca="1" si="57"/>
        <v>-16.989612655802592</v>
      </c>
      <c r="DQ40" s="237"/>
      <c r="DR40" s="237"/>
      <c r="DS40" s="238"/>
      <c r="DT40" s="237"/>
      <c r="DU40" s="237"/>
      <c r="DV40" s="238"/>
      <c r="DW40" s="237"/>
      <c r="DX40" s="237"/>
      <c r="DY40" s="238"/>
      <c r="DZ40" s="237"/>
      <c r="EA40" s="237"/>
      <c r="EB40" s="238"/>
    </row>
    <row r="41" spans="1:132" x14ac:dyDescent="0.2">
      <c r="A41" s="167">
        <v>37986</v>
      </c>
      <c r="B41" s="263">
        <f t="shared" ref="B41:B72" ca="1" si="112">EOMONTH(A41,0)-$A$1</f>
        <v>-3899</v>
      </c>
      <c r="C41" s="264">
        <f>[1]Curves!D51</f>
        <v>5.4901004395890012E-2</v>
      </c>
      <c r="D41" s="265">
        <f t="shared" ref="D41:D66" ca="1" si="113">1/(1+C41*0.5)^(B41*2/365.25)</f>
        <v>1.7827587820404691</v>
      </c>
      <c r="E41" s="263">
        <f>NymexVolume!C37</f>
        <v>430485.37499999994</v>
      </c>
      <c r="F41" s="266">
        <v>4.79</v>
      </c>
      <c r="G41" s="267">
        <f>VLOOKUP($A41,[1]!Table,MATCH(F$1,[1]!Curves,0))</f>
        <v>4.5549999999999997</v>
      </c>
      <c r="H41" s="268">
        <f t="shared" ref="H41:H66" ca="1" si="114">(G41-F41)*E41*$D41</f>
        <v>-180351.12196299035</v>
      </c>
      <c r="I41" s="263">
        <f>BasisVolumeLargeVPP!S46</f>
        <v>10850</v>
      </c>
      <c r="J41" s="267">
        <f t="shared" si="85"/>
        <v>-0.11</v>
      </c>
      <c r="K41" s="267">
        <f>VLOOKUP($A41,[1]!Table,MATCH(J$1,[1]!Curves,0))</f>
        <v>-0.11749999999999999</v>
      </c>
      <c r="L41" s="268">
        <f t="shared" ref="L41:L66" ca="1" si="115">(K41-J41)*$I41*$D41</f>
        <v>-145.07199588854303</v>
      </c>
      <c r="M41" s="263">
        <f>BasisVolumeLargeVPP!AY46</f>
        <v>0</v>
      </c>
      <c r="N41" s="267">
        <f t="shared" si="86"/>
        <v>-0.08</v>
      </c>
      <c r="O41" s="267">
        <f>VLOOKUP($A41,[1]!Table,MATCH(N$1,[1]!Curves,0))</f>
        <v>-0.06</v>
      </c>
      <c r="P41" s="268">
        <f t="shared" ca="1" si="6"/>
        <v>0</v>
      </c>
      <c r="Q41" s="263">
        <f>BasisVolumeLargeVPP!AM46</f>
        <v>15190</v>
      </c>
      <c r="R41" s="267">
        <f t="shared" si="87"/>
        <v>-3.2500000000000001E-2</v>
      </c>
      <c r="S41" s="267">
        <f>VLOOKUP($A41,[1]!Table,MATCH(R$1,[1]!Curves,0))</f>
        <v>-2.8000000000000004E-2</v>
      </c>
      <c r="T41" s="268">
        <f t="shared" ca="1" si="8"/>
        <v>121.86047654637619</v>
      </c>
      <c r="U41" s="263">
        <f>BasisVolumeLargeVPP!I46</f>
        <v>9455</v>
      </c>
      <c r="V41" s="267">
        <f t="shared" si="88"/>
        <v>0.06</v>
      </c>
      <c r="W41" s="267">
        <f>VLOOKUP($A41,[1]!Table,MATCH(V$1,[1]!Curves,0))</f>
        <v>0.1</v>
      </c>
      <c r="X41" s="268">
        <f t="shared" ca="1" si="10"/>
        <v>674.23937136770553</v>
      </c>
      <c r="Y41" s="263">
        <f>BasisVolumeLargeVPP!U46</f>
        <v>139162.875</v>
      </c>
      <c r="Z41" s="267">
        <f t="shared" si="89"/>
        <v>-5.0000000000000001E-3</v>
      </c>
      <c r="AA41" s="267">
        <f>VLOOKUP($A41,[1]!Table,MATCH(Z$1,[1]!Curves,0))</f>
        <v>-3.2500000000000001E-2</v>
      </c>
      <c r="AB41" s="268">
        <f t="shared" ca="1" si="12"/>
        <v>-6822.5805323568766</v>
      </c>
      <c r="AC41" s="263">
        <f>BasisVolumeLargeVPP!AK46</f>
        <v>6200</v>
      </c>
      <c r="AD41" s="267">
        <f t="shared" si="90"/>
        <v>-0.19</v>
      </c>
      <c r="AE41" s="267">
        <f>VLOOKUP($A41,[1]!Table,MATCH(AD$1,[1]!Curves,0))</f>
        <v>-0.15200000000000002</v>
      </c>
      <c r="AF41" s="268">
        <f t="shared" ca="1" si="14"/>
        <v>420.01796904873424</v>
      </c>
      <c r="AG41" s="263">
        <f>BasisVolumeLargeVPP!K46</f>
        <v>22475</v>
      </c>
      <c r="AH41" s="267">
        <f t="shared" si="91"/>
        <v>0.15</v>
      </c>
      <c r="AI41" s="267">
        <f>VLOOKUP($A41,[1]!Table,MATCH(AH$1,[1]!Curves,0))</f>
        <v>0.21</v>
      </c>
      <c r="AJ41" s="268">
        <f t="shared" ca="1" si="16"/>
        <v>2404.0502175815727</v>
      </c>
      <c r="AK41" s="263">
        <f>BasisVolumeLargeVPP!M46</f>
        <v>22475</v>
      </c>
      <c r="AL41" s="267">
        <f t="shared" si="92"/>
        <v>0.13</v>
      </c>
      <c r="AM41" s="267">
        <f>VLOOKUP($A41,[1]!Table,MATCH(AL$1,[1]!Curves,0))</f>
        <v>0.21</v>
      </c>
      <c r="AN41" s="268">
        <f t="shared" ca="1" si="18"/>
        <v>3205.4002901087629</v>
      </c>
      <c r="AO41" s="263">
        <f>BasisVolumeLargeVPP!O46</f>
        <v>18600</v>
      </c>
      <c r="AP41" s="267">
        <f t="shared" si="93"/>
        <v>0.15</v>
      </c>
      <c r="AQ41" s="267">
        <f>VLOOKUP($A41,[1]!Table,MATCH(AP$1,[1]!Curves,0))</f>
        <v>0.21</v>
      </c>
      <c r="AR41" s="268">
        <f t="shared" ca="1" si="20"/>
        <v>1989.5588007571635</v>
      </c>
      <c r="AS41" s="263">
        <f>BasisVolumeLargeVPP!Y46+BasisVolumeLargeVPP!Q46</f>
        <v>29398.333333333332</v>
      </c>
      <c r="AT41" s="267">
        <f t="shared" si="94"/>
        <v>-0.13</v>
      </c>
      <c r="AU41" s="267">
        <f>VLOOKUP($A41,[1]!Table,MATCH(AT$1,[1]!Curves,0))</f>
        <v>-0.13750000000000001</v>
      </c>
      <c r="AV41" s="268">
        <f t="shared" ca="1" si="22"/>
        <v>-393.07602695514828</v>
      </c>
      <c r="AW41" s="263">
        <f>BasisVolumeLargeVPP!AW46</f>
        <v>0</v>
      </c>
      <c r="AX41" s="267">
        <f t="shared" si="95"/>
        <v>-7.7499999999999999E-2</v>
      </c>
      <c r="AY41" s="267">
        <f>VLOOKUP($A41,[1]!Table,MATCH(AX$1,[1]!Curves,0))</f>
        <v>-0.06</v>
      </c>
      <c r="AZ41" s="268">
        <f t="shared" ca="1" si="24"/>
        <v>0</v>
      </c>
      <c r="BA41" s="263">
        <f>BasisVolumeLargeVPP!G46</f>
        <v>5580</v>
      </c>
      <c r="BB41" s="267">
        <f t="shared" si="96"/>
        <v>-0.15</v>
      </c>
      <c r="BC41" s="267">
        <f>VLOOKUP($A41,[1]!Table,MATCH(BB$1,[1]!Curves,0))</f>
        <v>0.02</v>
      </c>
      <c r="BD41" s="268">
        <f t="shared" ca="1" si="26"/>
        <v>1691.1249806435887</v>
      </c>
      <c r="BE41" s="263"/>
      <c r="BF41" s="267">
        <f t="shared" si="97"/>
        <v>-0.11</v>
      </c>
      <c r="BG41" s="267">
        <f>VLOOKUP($A41,[1]!Table,MATCH(BF$1,[1]!Curves,0))</f>
        <v>-8.7499999999999994E-2</v>
      </c>
      <c r="BH41" s="268">
        <f t="shared" ca="1" si="28"/>
        <v>0</v>
      </c>
      <c r="BI41" s="263">
        <f>BasisVolumeLargeVPP!AA46</f>
        <v>1808.3333333333333</v>
      </c>
      <c r="BJ41" s="267">
        <f t="shared" si="98"/>
        <v>-0.11</v>
      </c>
      <c r="BK41" s="267">
        <f>VLOOKUP($A41,[1]!Table,MATCH(BJ$1,[1]!Curves,0))</f>
        <v>-0.11749999999999999</v>
      </c>
      <c r="BL41" s="268">
        <f t="shared" ca="1" si="30"/>
        <v>-24.178665981423837</v>
      </c>
      <c r="BM41" s="263">
        <f>BasisVolumeLargeVPP!W46</f>
        <v>51692.5</v>
      </c>
      <c r="BN41" s="267">
        <f t="shared" si="99"/>
        <v>-0.31</v>
      </c>
      <c r="BO41" s="267">
        <f>VLOOKUP($A41,[1]!Table,MATCH(BN$1,[1]!Curves,0))</f>
        <v>-0.16250000000000001</v>
      </c>
      <c r="BP41" s="268">
        <f t="shared" ca="1" si="32"/>
        <v>13592.900605242474</v>
      </c>
      <c r="BQ41" s="263">
        <f>BasisVolumeLargeVPP!AG46</f>
        <v>32860</v>
      </c>
      <c r="BR41" s="267">
        <f t="shared" si="100"/>
        <v>-9.2499999999999999E-2</v>
      </c>
      <c r="BS41" s="267">
        <f>VLOOKUP($A41,[1]!Table,MATCH(BR$1,[1]!Curves,0))</f>
        <v>-8.7499999999999994E-2</v>
      </c>
      <c r="BT41" s="268">
        <f t="shared" ca="1" si="34"/>
        <v>292.90726788924934</v>
      </c>
      <c r="BU41" s="263">
        <f>BasisVolumeLargeVPP!C46</f>
        <v>12245</v>
      </c>
      <c r="BV41" s="267">
        <v>-0.02</v>
      </c>
      <c r="BW41" s="267">
        <f>VLOOKUP($A41,[1]!Table,MATCH(BV$1,[1]!Curves,0))</f>
        <v>-6.0000000000000001E-3</v>
      </c>
      <c r="BX41" s="268">
        <f t="shared" ca="1" si="35"/>
        <v>305.61833800519764</v>
      </c>
      <c r="BY41" s="263">
        <f>BasisVolumeLargeVPP!AO46+BasisVolumeLargeVPP!AU46</f>
        <v>1240</v>
      </c>
      <c r="BZ41" s="267">
        <f t="shared" si="101"/>
        <v>-0.09</v>
      </c>
      <c r="CA41" s="267">
        <f>VLOOKUP($A41,[1]!Table,MATCH(BZ$1,[1]!Curves,0))</f>
        <v>-7.4999999999999997E-2</v>
      </c>
      <c r="CB41" s="268">
        <f t="shared" ca="1" si="37"/>
        <v>33.159313345952725</v>
      </c>
      <c r="CC41" s="263">
        <f>BasisVolumeLargeVPP!AQ46</f>
        <v>1705</v>
      </c>
      <c r="CD41" s="267">
        <f t="shared" si="102"/>
        <v>-0.155</v>
      </c>
      <c r="CE41" s="267">
        <f>VLOOKUP($A41,[1]!Table,MATCH(CD$1,[1]!Curves,0))</f>
        <v>-0.14249999999999999</v>
      </c>
      <c r="CF41" s="268">
        <f t="shared" ca="1" si="39"/>
        <v>37.995046542237532</v>
      </c>
      <c r="CG41" s="263">
        <f>BasisVolumeLargeVPP!E46</f>
        <v>44020</v>
      </c>
      <c r="CH41" s="267">
        <f t="shared" si="103"/>
        <v>-0.19500000000000001</v>
      </c>
      <c r="CI41" s="267">
        <f>VLOOKUP($A41,[1]!Table,MATCH(CH$1,[1]!Curves,0))</f>
        <v>-0.16600000000000001</v>
      </c>
      <c r="CJ41" s="268">
        <f t="shared" ca="1" si="41"/>
        <v>2275.8342059772222</v>
      </c>
      <c r="CK41" s="263">
        <f>BasisVolumeLargeVPP!AI46</f>
        <v>3100</v>
      </c>
      <c r="CL41" s="267">
        <f t="shared" si="104"/>
        <v>-0.20499999999999999</v>
      </c>
      <c r="CM41" s="267">
        <f>VLOOKUP($A41,[1]!Table,MATCH(CL$1,[1]!Curves,0))</f>
        <v>-0.16250000000000001</v>
      </c>
      <c r="CN41" s="268">
        <f t="shared" ca="1" si="43"/>
        <v>234.87846953383169</v>
      </c>
      <c r="CO41" s="263"/>
      <c r="CP41" s="267">
        <f t="shared" si="105"/>
        <v>-0.08</v>
      </c>
      <c r="CQ41" s="267">
        <f>VLOOKUP($A41,[1]!Table,MATCH(CP$1,[1]!Curves,0))</f>
        <v>-6.7500000000000004E-2</v>
      </c>
      <c r="CR41" s="268">
        <f t="shared" ca="1" si="45"/>
        <v>0</v>
      </c>
      <c r="CS41" s="263">
        <f>BasisVolumeLargeVPP!BA46</f>
        <v>0</v>
      </c>
      <c r="CT41" s="267">
        <f t="shared" si="106"/>
        <v>-0.13</v>
      </c>
      <c r="CU41" s="267">
        <f>VLOOKUP($A41,[1]!Table,MATCH(CT$1,[1]!Curves,0))</f>
        <v>-0.09</v>
      </c>
      <c r="CV41" s="268">
        <f t="shared" ca="1" si="47"/>
        <v>0</v>
      </c>
      <c r="CW41" s="263">
        <f>BasisVolumeLargeVPP!AS46</f>
        <v>0</v>
      </c>
      <c r="CX41" s="267">
        <f t="shared" si="107"/>
        <v>0.01</v>
      </c>
      <c r="CY41" s="267">
        <f>VLOOKUP($A41,[1]!Table,MATCH(CX$1,[1]!Curves,0))</f>
        <v>0.02</v>
      </c>
      <c r="CZ41" s="268">
        <f t="shared" ca="1" si="49"/>
        <v>0</v>
      </c>
      <c r="DA41" s="263">
        <f>BasisVolumeLargeVPP!BE46</f>
        <v>0</v>
      </c>
      <c r="DB41" s="267">
        <f t="shared" si="108"/>
        <v>3.5000000000000003E-2</v>
      </c>
      <c r="DC41" s="267">
        <f>VLOOKUP($A41,[1]!Table,MATCH(DB$1,[1]!Curves,0))</f>
        <v>5.4000000000000006E-2</v>
      </c>
      <c r="DD41" s="268">
        <f t="shared" ca="1" si="51"/>
        <v>0</v>
      </c>
      <c r="DE41" s="263">
        <f>BasisVolumeLargeVPP!BC46</f>
        <v>620</v>
      </c>
      <c r="DF41" s="267">
        <f t="shared" si="109"/>
        <v>-9.2499999999999999E-2</v>
      </c>
      <c r="DG41" s="267">
        <f>VLOOKUP($A41,[1]!Table,MATCH(DF$1,[1]!Curves,0))</f>
        <v>-7.2499999999999995E-2</v>
      </c>
      <c r="DH41" s="268">
        <f t="shared" ca="1" si="53"/>
        <v>22.106208897301819</v>
      </c>
      <c r="DI41" s="263">
        <f>BasisVolumeLargeVPP!AE46</f>
        <v>0</v>
      </c>
      <c r="DJ41" s="267">
        <f t="shared" si="110"/>
        <v>-0.11</v>
      </c>
      <c r="DK41" s="267">
        <f>VLOOKUP($A41,[1]!Table,MATCH(DJ$1,[1]!Curves,0))</f>
        <v>0.1</v>
      </c>
      <c r="DL41" s="268">
        <f t="shared" ca="1" si="55"/>
        <v>0</v>
      </c>
      <c r="DM41" s="263">
        <f>BasisVolumeLargeVPP!AC46</f>
        <v>1808.3333333333333</v>
      </c>
      <c r="DN41" s="267">
        <f t="shared" si="111"/>
        <v>-0.11</v>
      </c>
      <c r="DO41" s="267">
        <f>VLOOKUP($A41,[1]!Table,MATCH(DN$1,[1]!Curves,0))</f>
        <v>-0.11749999999999999</v>
      </c>
      <c r="DP41" s="268">
        <f t="shared" ca="1" si="57"/>
        <v>-24.178665981423837</v>
      </c>
      <c r="DQ41" s="237"/>
      <c r="DR41" s="237"/>
      <c r="DS41" s="238"/>
      <c r="DT41" s="237"/>
      <c r="DU41" s="237"/>
      <c r="DV41" s="238"/>
      <c r="DW41" s="237"/>
      <c r="DX41" s="237"/>
      <c r="DY41" s="238"/>
      <c r="DZ41" s="237"/>
      <c r="EA41" s="237"/>
      <c r="EB41" s="238"/>
    </row>
    <row r="42" spans="1:132" x14ac:dyDescent="0.2">
      <c r="A42" s="167">
        <v>38017</v>
      </c>
      <c r="B42" s="263">
        <f t="shared" ca="1" si="112"/>
        <v>-3868</v>
      </c>
      <c r="C42" s="264">
        <f>[1]Curves!D52</f>
        <v>5.5044416055022111E-2</v>
      </c>
      <c r="D42" s="265">
        <f t="shared" ca="1" si="113"/>
        <v>1.7772075123729392</v>
      </c>
      <c r="E42" s="263">
        <f>NymexVolume!C38</f>
        <v>426494.12500000006</v>
      </c>
      <c r="F42" s="266">
        <v>4.79</v>
      </c>
      <c r="G42" s="267">
        <f>VLOOKUP($A42,[1]!Table,MATCH(F$1,[1]!Curves,0))</f>
        <v>4.5949999999999998</v>
      </c>
      <c r="H42" s="268">
        <f t="shared" ca="1" si="114"/>
        <v>-147803.86977192029</v>
      </c>
      <c r="I42" s="263">
        <f>BasisVolumeLargeVPP!S47</f>
        <v>10695</v>
      </c>
      <c r="J42" s="267">
        <v>-0.12</v>
      </c>
      <c r="K42" s="267">
        <f>VLOOKUP($A42,[1]!Table,MATCH(J$1,[1]!Curves,0))</f>
        <v>-0.12</v>
      </c>
      <c r="L42" s="268">
        <f t="shared" ca="1" si="115"/>
        <v>0</v>
      </c>
      <c r="M42" s="263">
        <f>BasisVolumeLargeVPP!AY47</f>
        <v>0</v>
      </c>
      <c r="N42" s="267">
        <v>-8.5000000000000006E-2</v>
      </c>
      <c r="O42" s="267">
        <f>VLOOKUP($A42,[1]!Table,MATCH(N$1,[1]!Curves,0))</f>
        <v>-0.06</v>
      </c>
      <c r="P42" s="268">
        <f t="shared" ca="1" si="6"/>
        <v>0</v>
      </c>
      <c r="Q42" s="263">
        <f>BasisVolumeLargeVPP!AM47</f>
        <v>14725</v>
      </c>
      <c r="R42" s="267">
        <v>-3.2500000000000001E-2</v>
      </c>
      <c r="S42" s="267">
        <f>VLOOKUP($A42,[1]!Table,MATCH(R$1,[1]!Curves,0))</f>
        <v>-2.5000000000000001E-2</v>
      </c>
      <c r="T42" s="268">
        <f t="shared" ca="1" si="8"/>
        <v>196.27035464768647</v>
      </c>
      <c r="U42" s="263">
        <f>BasisVolumeLargeVPP!I47</f>
        <v>9300</v>
      </c>
      <c r="V42" s="267">
        <v>0.06</v>
      </c>
      <c r="W42" s="267">
        <f>VLOOKUP($A42,[1]!Table,MATCH(V$1,[1]!Curves,0))</f>
        <v>0.1</v>
      </c>
      <c r="X42" s="268">
        <f t="shared" ca="1" si="10"/>
        <v>661.12119460273345</v>
      </c>
      <c r="Y42" s="263">
        <f>BasisVolumeLargeVPP!U47</f>
        <v>140751.625</v>
      </c>
      <c r="Z42" s="267">
        <v>-5.0000000000000001E-3</v>
      </c>
      <c r="AA42" s="267">
        <f>VLOOKUP($A42,[1]!Table,MATCH(Z$1,[1]!Curves,0))</f>
        <v>-3.5000000000000003E-2</v>
      </c>
      <c r="AB42" s="268">
        <f t="shared" ca="1" si="12"/>
        <v>-7504.345359860964</v>
      </c>
      <c r="AC42" s="263">
        <f>BasisVolumeLargeVPP!AK47</f>
        <v>6045</v>
      </c>
      <c r="AD42" s="267">
        <v>-0.19</v>
      </c>
      <c r="AE42" s="267">
        <f>VLOOKUP($A42,[1]!Table,MATCH(AD$1,[1]!Curves,0))</f>
        <v>-0.17100000000000001</v>
      </c>
      <c r="AF42" s="268">
        <f t="shared" ca="1" si="14"/>
        <v>204.1211688335938</v>
      </c>
      <c r="AG42" s="263">
        <f>BasisVolumeLargeVPP!K47</f>
        <v>22165</v>
      </c>
      <c r="AH42" s="267">
        <v>0.15</v>
      </c>
      <c r="AI42" s="267">
        <f>VLOOKUP($A42,[1]!Table,MATCH(AH$1,[1]!Curves,0))</f>
        <v>0.21</v>
      </c>
      <c r="AJ42" s="268">
        <f t="shared" ca="1" si="16"/>
        <v>2363.5082707047713</v>
      </c>
      <c r="AK42" s="263">
        <f>BasisVolumeLargeVPP!M47</f>
        <v>22165</v>
      </c>
      <c r="AL42" s="267">
        <v>0.13</v>
      </c>
      <c r="AM42" s="267">
        <f>VLOOKUP($A42,[1]!Table,MATCH(AL$1,[1]!Curves,0))</f>
        <v>0.21</v>
      </c>
      <c r="AN42" s="268">
        <f t="shared" ca="1" si="18"/>
        <v>3151.3443609396954</v>
      </c>
      <c r="AO42" s="263">
        <f>BasisVolumeLargeVPP!O47</f>
        <v>18445</v>
      </c>
      <c r="AP42" s="267">
        <v>0.15</v>
      </c>
      <c r="AQ42" s="267">
        <f>VLOOKUP($A42,[1]!Table,MATCH(AP$1,[1]!Curves,0))</f>
        <v>0.21</v>
      </c>
      <c r="AR42" s="268">
        <f t="shared" ca="1" si="20"/>
        <v>1966.8355539431318</v>
      </c>
      <c r="AS42" s="263">
        <f>BasisVolumeLargeVPP!Y47+BasisVolumeLargeVPP!Q47</f>
        <v>28881.666666666668</v>
      </c>
      <c r="AT42" s="267">
        <v>-0.14000000000000001</v>
      </c>
      <c r="AU42" s="267">
        <f>VLOOKUP($A42,[1]!Table,MATCH(AT$1,[1]!Curves,0))</f>
        <v>-0.14000000000000001</v>
      </c>
      <c r="AV42" s="268">
        <f t="shared" ca="1" si="22"/>
        <v>0</v>
      </c>
      <c r="AW42" s="263">
        <f>BasisVolumeLargeVPP!AW47</f>
        <v>0</v>
      </c>
      <c r="AX42" s="267">
        <v>-0.08</v>
      </c>
      <c r="AY42" s="267">
        <f>VLOOKUP($A42,[1]!Table,MATCH(AX$1,[1]!Curves,0))</f>
        <v>-0.06</v>
      </c>
      <c r="AZ42" s="268">
        <f t="shared" ca="1" si="24"/>
        <v>0</v>
      </c>
      <c r="BA42" s="263">
        <f>BasisVolumeLargeVPP!G47</f>
        <v>5425</v>
      </c>
      <c r="BB42" s="267">
        <v>-0.16</v>
      </c>
      <c r="BC42" s="267">
        <f>VLOOKUP($A42,[1]!Table,MATCH(BB$1,[1]!Curves,0))</f>
        <v>0.03</v>
      </c>
      <c r="BD42" s="268">
        <f t="shared" ca="1" si="26"/>
        <v>1831.8566433784069</v>
      </c>
      <c r="BE42" s="263"/>
      <c r="BF42" s="267">
        <v>-0.12</v>
      </c>
      <c r="BG42" s="267">
        <f>VLOOKUP($A42,[1]!Table,MATCH(BF$1,[1]!Curves,0))</f>
        <v>-0.09</v>
      </c>
      <c r="BH42" s="268">
        <f t="shared" ca="1" si="28"/>
        <v>0</v>
      </c>
      <c r="BI42" s="263">
        <f>BasisVolumeLargeVPP!AA47</f>
        <v>1756.6666666666667</v>
      </c>
      <c r="BJ42" s="267">
        <v>-0.12</v>
      </c>
      <c r="BK42" s="267">
        <f>VLOOKUP($A42,[1]!Table,MATCH(BJ$1,[1]!Curves,0))</f>
        <v>-0.12</v>
      </c>
      <c r="BL42" s="268">
        <f t="shared" ca="1" si="30"/>
        <v>0</v>
      </c>
      <c r="BM42" s="263">
        <f>BasisVolumeLargeVPP!W47</f>
        <v>50917.5</v>
      </c>
      <c r="BN42" s="267">
        <v>-0.315</v>
      </c>
      <c r="BO42" s="267">
        <f>VLOOKUP($A42,[1]!Table,MATCH(BN$1,[1]!Curves,0))</f>
        <v>-0.16750000000000001</v>
      </c>
      <c r="BP42" s="268">
        <f t="shared" ca="1" si="32"/>
        <v>13347.417117909245</v>
      </c>
      <c r="BQ42" s="263">
        <f>BasisVolumeLargeVPP!AG47</f>
        <v>32240</v>
      </c>
      <c r="BR42" s="267">
        <v>-0.105</v>
      </c>
      <c r="BS42" s="267">
        <f>VLOOKUP($A42,[1]!Table,MATCH(BR$1,[1]!Curves,0))</f>
        <v>-0.09</v>
      </c>
      <c r="BT42" s="268">
        <f t="shared" ca="1" si="34"/>
        <v>859.45755298355334</v>
      </c>
      <c r="BU42" s="263">
        <f>BasisVolumeLargeVPP!C47</f>
        <v>11780</v>
      </c>
      <c r="BV42" s="267">
        <v>-2.5000000000000001E-2</v>
      </c>
      <c r="BW42" s="267">
        <f>VLOOKUP($A42,[1]!Table,MATCH(BV$1,[1]!Curves,0))</f>
        <v>-0.01</v>
      </c>
      <c r="BX42" s="268">
        <f t="shared" ca="1" si="35"/>
        <v>314.03256743629839</v>
      </c>
      <c r="BY42" s="263">
        <f>BasisVolumeLargeVPP!AO47+BasisVolumeLargeVPP!AU47</f>
        <v>1085</v>
      </c>
      <c r="BZ42" s="267">
        <v>-0.09</v>
      </c>
      <c r="CA42" s="267">
        <f>VLOOKUP($A42,[1]!Table,MATCH(BZ$1,[1]!Curves,0))</f>
        <v>-7.4999999999999997E-2</v>
      </c>
      <c r="CB42" s="268">
        <f t="shared" ca="1" si="37"/>
        <v>28.924052263869584</v>
      </c>
      <c r="CC42" s="263">
        <f>BasisVolumeLargeVPP!AQ47</f>
        <v>1550</v>
      </c>
      <c r="CD42" s="267">
        <v>-0.155</v>
      </c>
      <c r="CE42" s="267">
        <f>VLOOKUP($A42,[1]!Table,MATCH(CD$1,[1]!Curves,0))</f>
        <v>-0.15</v>
      </c>
      <c r="CF42" s="268">
        <f t="shared" ca="1" si="39"/>
        <v>13.773358220890291</v>
      </c>
      <c r="CG42" s="263">
        <f>BasisVolumeLargeVPP!E47</f>
        <v>43400</v>
      </c>
      <c r="CH42" s="267">
        <v>-0.2</v>
      </c>
      <c r="CI42" s="267">
        <f>VLOOKUP($A42,[1]!Table,MATCH(CH$1,[1]!Curves,0))</f>
        <v>-0.14400000000000002</v>
      </c>
      <c r="CJ42" s="268">
        <f t="shared" ca="1" si="41"/>
        <v>4319.3251380711908</v>
      </c>
      <c r="CK42" s="263">
        <f>BasisVolumeLargeVPP!AI47</f>
        <v>2790</v>
      </c>
      <c r="CL42" s="267">
        <v>-0.21</v>
      </c>
      <c r="CM42" s="267">
        <f>VLOOKUP($A42,[1]!Table,MATCH(CL$1,[1]!Curves,0))</f>
        <v>-0.16750000000000001</v>
      </c>
      <c r="CN42" s="268">
        <f t="shared" ca="1" si="43"/>
        <v>210.73238077962117</v>
      </c>
      <c r="CO42" s="263"/>
      <c r="CP42" s="267">
        <v>-0.08</v>
      </c>
      <c r="CQ42" s="267">
        <f>VLOOKUP($A42,[1]!Table,MATCH(CP$1,[1]!Curves,0))</f>
        <v>-6.5500000000000003E-2</v>
      </c>
      <c r="CR42" s="268">
        <f t="shared" ca="1" si="45"/>
        <v>0</v>
      </c>
      <c r="CS42" s="263">
        <f>BasisVolumeLargeVPP!BA47</f>
        <v>0</v>
      </c>
      <c r="CT42" s="267">
        <v>-0.13500000000000001</v>
      </c>
      <c r="CU42" s="267">
        <f>VLOOKUP($A42,[1]!Table,MATCH(CT$1,[1]!Curves,0))</f>
        <v>-8.8000000000000009E-2</v>
      </c>
      <c r="CV42" s="268">
        <f t="shared" ca="1" si="47"/>
        <v>0</v>
      </c>
      <c r="CW42" s="263">
        <f>BasisVolumeLargeVPP!AS47</f>
        <v>0</v>
      </c>
      <c r="CX42" s="267">
        <v>0.01</v>
      </c>
      <c r="CY42" s="267">
        <f>VLOOKUP($A42,[1]!Table,MATCH(CX$1,[1]!Curves,0))</f>
        <v>0.02</v>
      </c>
      <c r="CZ42" s="268">
        <f t="shared" ca="1" si="49"/>
        <v>0</v>
      </c>
      <c r="DA42" s="263">
        <f>BasisVolumeLargeVPP!BE47</f>
        <v>0</v>
      </c>
      <c r="DB42" s="267">
        <v>3.2500000000000001E-2</v>
      </c>
      <c r="DC42" s="267">
        <f>VLOOKUP($A42,[1]!Table,MATCH(DB$1,[1]!Curves,0))</f>
        <v>5.4000000000000006E-2</v>
      </c>
      <c r="DD42" s="268">
        <f t="shared" ca="1" si="51"/>
        <v>0</v>
      </c>
      <c r="DE42" s="263">
        <f>BasisVolumeLargeVPP!BC47</f>
        <v>620</v>
      </c>
      <c r="DF42" s="267">
        <v>-0.105</v>
      </c>
      <c r="DG42" s="267">
        <f>VLOOKUP($A42,[1]!Table,MATCH(DF$1,[1]!Curves,0))</f>
        <v>-7.2499999999999995E-2</v>
      </c>
      <c r="DH42" s="268">
        <f t="shared" ca="1" si="53"/>
        <v>35.810731374314727</v>
      </c>
      <c r="DI42" s="263">
        <f>BasisVolumeLargeVPP!AE47</f>
        <v>0</v>
      </c>
      <c r="DJ42" s="267">
        <v>-0.12</v>
      </c>
      <c r="DK42" s="267">
        <f>VLOOKUP($A42,[1]!Table,MATCH(DJ$1,[1]!Curves,0))</f>
        <v>0.1</v>
      </c>
      <c r="DL42" s="268">
        <f t="shared" ca="1" si="55"/>
        <v>0</v>
      </c>
      <c r="DM42" s="263">
        <f>BasisVolumeLargeVPP!AC47</f>
        <v>1756.6666666666667</v>
      </c>
      <c r="DN42" s="267">
        <v>-0.12</v>
      </c>
      <c r="DO42" s="267">
        <f>VLOOKUP($A42,[1]!Table,MATCH(DN$1,[1]!Curves,0))</f>
        <v>-0.12</v>
      </c>
      <c r="DP42" s="268">
        <f t="shared" ca="1" si="57"/>
        <v>0</v>
      </c>
      <c r="DQ42" s="237"/>
      <c r="DR42" s="237"/>
      <c r="DS42" s="238"/>
      <c r="DT42" s="237"/>
      <c r="DU42" s="237"/>
      <c r="DV42" s="238"/>
      <c r="DW42" s="237"/>
      <c r="DX42" s="237"/>
      <c r="DY42" s="238"/>
      <c r="DZ42" s="237"/>
      <c r="EA42" s="237"/>
      <c r="EB42" s="238"/>
    </row>
    <row r="43" spans="1:132" x14ac:dyDescent="0.2">
      <c r="A43" s="167">
        <v>38046</v>
      </c>
      <c r="B43" s="263">
        <f t="shared" ca="1" si="112"/>
        <v>-3839</v>
      </c>
      <c r="C43" s="264">
        <f>[1]Curves!D53</f>
        <v>5.5178575355250316E-2</v>
      </c>
      <c r="D43" s="265">
        <f t="shared" ca="1" si="113"/>
        <v>1.7719918673695441</v>
      </c>
      <c r="E43" s="263">
        <f>NymexVolume!C39</f>
        <v>418136.5</v>
      </c>
      <c r="F43" s="266">
        <v>4.79</v>
      </c>
      <c r="G43" s="267">
        <f>VLOOKUP($A43,[1]!Table,MATCH(F$1,[1]!Curves,0))</f>
        <v>4.4749999999999996</v>
      </c>
      <c r="H43" s="268">
        <f t="shared" ca="1" si="114"/>
        <v>-233394.36039686541</v>
      </c>
      <c r="I43" s="263">
        <f>BasisVolumeLargeVPP!S48</f>
        <v>10440</v>
      </c>
      <c r="J43" s="267">
        <f t="shared" ref="J43:J53" si="116">J42</f>
        <v>-0.12</v>
      </c>
      <c r="K43" s="267">
        <f>VLOOKUP($A43,[1]!Table,MATCH(J$1,[1]!Curves,0))</f>
        <v>-0.1125</v>
      </c>
      <c r="L43" s="268">
        <f t="shared" ca="1" si="115"/>
        <v>138.74696321503518</v>
      </c>
      <c r="M43" s="263">
        <f>BasisVolumeLargeVPP!AY48</f>
        <v>0</v>
      </c>
      <c r="N43" s="267">
        <f t="shared" ref="N43:N53" si="117">N42</f>
        <v>-8.5000000000000006E-2</v>
      </c>
      <c r="O43" s="267">
        <f>VLOOKUP($A43,[1]!Table,MATCH(N$1,[1]!Curves,0))</f>
        <v>-0.06</v>
      </c>
      <c r="P43" s="268">
        <f t="shared" ca="1" si="6"/>
        <v>0</v>
      </c>
      <c r="Q43" s="263">
        <f>BasisVolumeLargeVPP!AM48</f>
        <v>14210</v>
      </c>
      <c r="R43" s="267">
        <f t="shared" ref="R43:R53" si="118">R42</f>
        <v>-3.2500000000000001E-2</v>
      </c>
      <c r="S43" s="267">
        <f>VLOOKUP($A43,[1]!Table,MATCH(R$1,[1]!Curves,0))</f>
        <v>-2.5000000000000001E-2</v>
      </c>
      <c r="T43" s="268">
        <f t="shared" ca="1" si="8"/>
        <v>188.85003326490917</v>
      </c>
      <c r="U43" s="263">
        <f>BasisVolumeLargeVPP!I48</f>
        <v>8990</v>
      </c>
      <c r="V43" s="267">
        <f t="shared" ref="V43:V53" si="119">V42</f>
        <v>0.06</v>
      </c>
      <c r="W43" s="267">
        <f>VLOOKUP($A43,[1]!Table,MATCH(V$1,[1]!Curves,0))</f>
        <v>0.1</v>
      </c>
      <c r="X43" s="268">
        <f t="shared" ca="1" si="10"/>
        <v>637.20827550608817</v>
      </c>
      <c r="Y43" s="263">
        <f>BasisVolumeLargeVPP!U48</f>
        <v>138431.5</v>
      </c>
      <c r="Z43" s="267">
        <f t="shared" ref="Z43:Z53" si="120">Z42</f>
        <v>-5.0000000000000001E-3</v>
      </c>
      <c r="AA43" s="267">
        <f>VLOOKUP($A43,[1]!Table,MATCH(Z$1,[1]!Curves,0))</f>
        <v>-1.7500000000000002E-2</v>
      </c>
      <c r="AB43" s="268">
        <f t="shared" ca="1" si="12"/>
        <v>-3066.2436523470883</v>
      </c>
      <c r="AC43" s="263">
        <f>BasisVolumeLargeVPP!AK48</f>
        <v>5945</v>
      </c>
      <c r="AD43" s="267">
        <f t="shared" ref="AD43:AD53" si="121">AD42</f>
        <v>-0.19</v>
      </c>
      <c r="AE43" s="267">
        <f>VLOOKUP($A43,[1]!Table,MATCH(AD$1,[1]!Curves,0))</f>
        <v>-0.19100000000000003</v>
      </c>
      <c r="AF43" s="268">
        <f t="shared" ca="1" si="14"/>
        <v>-10.534491651512241</v>
      </c>
      <c r="AG43" s="263">
        <f>BasisVolumeLargeVPP!K48</f>
        <v>21822.5</v>
      </c>
      <c r="AH43" s="267">
        <f t="shared" ref="AH43:AH53" si="122">AH42</f>
        <v>0.15</v>
      </c>
      <c r="AI43" s="267">
        <f>VLOOKUP($A43,[1]!Table,MATCH(AH$1,[1]!Curves,0))</f>
        <v>0.21</v>
      </c>
      <c r="AJ43" s="268">
        <f t="shared" ca="1" si="16"/>
        <v>2320.1575515403124</v>
      </c>
      <c r="AK43" s="263">
        <f>BasisVolumeLargeVPP!M48</f>
        <v>21822.5</v>
      </c>
      <c r="AL43" s="267">
        <f t="shared" ref="AL43:AL53" si="123">AL42</f>
        <v>0.13</v>
      </c>
      <c r="AM43" s="267">
        <f>VLOOKUP($A43,[1]!Table,MATCH(AL$1,[1]!Curves,0))</f>
        <v>0.21</v>
      </c>
      <c r="AN43" s="268">
        <f t="shared" ca="1" si="18"/>
        <v>3093.5434020537496</v>
      </c>
      <c r="AO43" s="263">
        <f>BasisVolumeLargeVPP!O48</f>
        <v>18125</v>
      </c>
      <c r="AP43" s="267">
        <f t="shared" ref="AP43:AP53" si="124">AP42</f>
        <v>0.15</v>
      </c>
      <c r="AQ43" s="267">
        <f>VLOOKUP($A43,[1]!Table,MATCH(AP$1,[1]!Curves,0))</f>
        <v>0.21</v>
      </c>
      <c r="AR43" s="268">
        <f t="shared" ca="1" si="20"/>
        <v>1927.0411557643793</v>
      </c>
      <c r="AS43" s="263">
        <f>BasisVolumeLargeVPP!Y48+BasisVolumeLargeVPP!Q48</f>
        <v>28226.666666666668</v>
      </c>
      <c r="AT43" s="267">
        <f t="shared" ref="AT43:AT53" si="125">AT42</f>
        <v>-0.14000000000000001</v>
      </c>
      <c r="AU43" s="267">
        <f>VLOOKUP($A43,[1]!Table,MATCH(AT$1,[1]!Curves,0))</f>
        <v>-0.13250000000000001</v>
      </c>
      <c r="AV43" s="268">
        <f t="shared" ca="1" si="22"/>
        <v>375.13067832213284</v>
      </c>
      <c r="AW43" s="263">
        <f>BasisVolumeLargeVPP!AW48</f>
        <v>0</v>
      </c>
      <c r="AX43" s="267">
        <f t="shared" ref="AX43:AX53" si="126">AX42</f>
        <v>-0.08</v>
      </c>
      <c r="AY43" s="267">
        <f>VLOOKUP($A43,[1]!Table,MATCH(AX$1,[1]!Curves,0))</f>
        <v>-0.06</v>
      </c>
      <c r="AZ43" s="268">
        <f t="shared" ca="1" si="24"/>
        <v>0</v>
      </c>
      <c r="BA43" s="263">
        <f>BasisVolumeLargeVPP!G48</f>
        <v>5365</v>
      </c>
      <c r="BB43" s="267">
        <f t="shared" ref="BB43:BB53" si="127">BB42</f>
        <v>-0.16</v>
      </c>
      <c r="BC43" s="267">
        <f>VLOOKUP($A43,[1]!Table,MATCH(BB$1,[1]!Curves,0))</f>
        <v>0.03</v>
      </c>
      <c r="BD43" s="268">
        <f t="shared" ca="1" si="26"/>
        <v>1806.2799100031448</v>
      </c>
      <c r="BE43" s="263"/>
      <c r="BF43" s="267">
        <f t="shared" ref="BF43:BF53" si="128">BF42</f>
        <v>-0.12</v>
      </c>
      <c r="BG43" s="267">
        <f>VLOOKUP($A43,[1]!Table,MATCH(BF$1,[1]!Curves,0))</f>
        <v>-8.2500000000000004E-2</v>
      </c>
      <c r="BH43" s="268">
        <f t="shared" ca="1" si="28"/>
        <v>0</v>
      </c>
      <c r="BI43" s="263">
        <f>BasisVolumeLargeVPP!AA48</f>
        <v>1691.6666666666667</v>
      </c>
      <c r="BJ43" s="267">
        <f t="shared" ref="BJ43:BJ53" si="129">BJ42</f>
        <v>-0.12</v>
      </c>
      <c r="BK43" s="267">
        <f>VLOOKUP($A43,[1]!Table,MATCH(BJ$1,[1]!Curves,0))</f>
        <v>-0.1125</v>
      </c>
      <c r="BL43" s="268">
        <f t="shared" ca="1" si="30"/>
        <v>22.482146817251067</v>
      </c>
      <c r="BM43" s="263">
        <f>BasisVolumeLargeVPP!W48</f>
        <v>50170</v>
      </c>
      <c r="BN43" s="267">
        <f t="shared" ref="BN43:BN53" si="130">BN42</f>
        <v>-0.315</v>
      </c>
      <c r="BO43" s="267">
        <f>VLOOKUP($A43,[1]!Table,MATCH(BN$1,[1]!Curves,0))</f>
        <v>-0.1525</v>
      </c>
      <c r="BP43" s="268">
        <f t="shared" ca="1" si="32"/>
        <v>14446.385197713629</v>
      </c>
      <c r="BQ43" s="263">
        <f>BasisVolumeLargeVPP!AG48</f>
        <v>31610</v>
      </c>
      <c r="BR43" s="267">
        <f t="shared" ref="BR43:BR53" si="131">BR42</f>
        <v>-0.105</v>
      </c>
      <c r="BS43" s="267">
        <f>VLOOKUP($A43,[1]!Table,MATCH(BR$1,[1]!Curves,0))</f>
        <v>-8.2500000000000004E-2</v>
      </c>
      <c r="BT43" s="268">
        <f t="shared" ca="1" si="34"/>
        <v>1260.2849158699037</v>
      </c>
      <c r="BU43" s="263">
        <f>BasisVolumeLargeVPP!C48</f>
        <v>11165</v>
      </c>
      <c r="BV43" s="267">
        <v>-2.5000000000000001E-2</v>
      </c>
      <c r="BW43" s="267">
        <f>VLOOKUP($A43,[1]!Table,MATCH(BV$1,[1]!Curves,0))</f>
        <v>-0.01</v>
      </c>
      <c r="BX43" s="268">
        <f t="shared" ca="1" si="35"/>
        <v>296.76433798771444</v>
      </c>
      <c r="BY43" s="263">
        <f>BasisVolumeLargeVPP!AO48+BasisVolumeLargeVPP!AU48</f>
        <v>1160</v>
      </c>
      <c r="BZ43" s="267">
        <f t="shared" ref="BZ43:BZ53" si="132">BZ42</f>
        <v>-0.09</v>
      </c>
      <c r="CA43" s="267">
        <f>VLOOKUP($A43,[1]!Table,MATCH(BZ$1,[1]!Curves,0))</f>
        <v>-7.4999999999999997E-2</v>
      </c>
      <c r="CB43" s="268">
        <f t="shared" ca="1" si="37"/>
        <v>30.832658492230063</v>
      </c>
      <c r="CC43" s="263">
        <f>BasisVolumeLargeVPP!AQ48</f>
        <v>1450</v>
      </c>
      <c r="CD43" s="267">
        <f t="shared" ref="CD43:CD53" si="133">CD42</f>
        <v>-0.155</v>
      </c>
      <c r="CE43" s="267">
        <f>VLOOKUP($A43,[1]!Table,MATCH(CD$1,[1]!Curves,0))</f>
        <v>-0.13250000000000001</v>
      </c>
      <c r="CF43" s="268">
        <f t="shared" ca="1" si="39"/>
        <v>57.811234672931349</v>
      </c>
      <c r="CG43" s="263">
        <f>BasisVolumeLargeVPP!E48</f>
        <v>42630</v>
      </c>
      <c r="CH43" s="267">
        <f t="shared" ref="CH43:CH53" si="134">CH42</f>
        <v>-0.2</v>
      </c>
      <c r="CI43" s="267">
        <f>VLOOKUP($A43,[1]!Table,MATCH(CH$1,[1]!Curves,0))</f>
        <v>-0.26700000000000002</v>
      </c>
      <c r="CJ43" s="268">
        <f t="shared" ca="1" si="41"/>
        <v>-5061.1808914995654</v>
      </c>
      <c r="CK43" s="263">
        <f>BasisVolumeLargeVPP!AI48</f>
        <v>2610</v>
      </c>
      <c r="CL43" s="267">
        <f t="shared" ref="CL43:CL53" si="135">CL42</f>
        <v>-0.21</v>
      </c>
      <c r="CM43" s="267">
        <f>VLOOKUP($A43,[1]!Table,MATCH(CL$1,[1]!Curves,0))</f>
        <v>-0.1525</v>
      </c>
      <c r="CN43" s="268">
        <f t="shared" ca="1" si="43"/>
        <v>265.93167949548433</v>
      </c>
      <c r="CO43" s="263"/>
      <c r="CP43" s="267">
        <f t="shared" ref="CP43:CP53" si="136">CP42</f>
        <v>-0.08</v>
      </c>
      <c r="CQ43" s="267">
        <f>VLOOKUP($A43,[1]!Table,MATCH(CP$1,[1]!Curves,0))</f>
        <v>-6.5500000000000003E-2</v>
      </c>
      <c r="CR43" s="268">
        <f t="shared" ca="1" si="45"/>
        <v>0</v>
      </c>
      <c r="CS43" s="263">
        <f>BasisVolumeLargeVPP!BA48</f>
        <v>0</v>
      </c>
      <c r="CT43" s="267">
        <f t="shared" ref="CT43:CT53" si="137">CT42</f>
        <v>-0.13500000000000001</v>
      </c>
      <c r="CU43" s="267">
        <f>VLOOKUP($A43,[1]!Table,MATCH(CT$1,[1]!Curves,0))</f>
        <v>-8.8000000000000009E-2</v>
      </c>
      <c r="CV43" s="268">
        <f t="shared" ca="1" si="47"/>
        <v>0</v>
      </c>
      <c r="CW43" s="263">
        <f>BasisVolumeLargeVPP!AS48</f>
        <v>0</v>
      </c>
      <c r="CX43" s="267">
        <f t="shared" ref="CX43:CX53" si="138">CX42</f>
        <v>0.01</v>
      </c>
      <c r="CY43" s="267">
        <f>VLOOKUP($A43,[1]!Table,MATCH(CX$1,[1]!Curves,0))</f>
        <v>0.02</v>
      </c>
      <c r="CZ43" s="268">
        <f t="shared" ca="1" si="49"/>
        <v>0</v>
      </c>
      <c r="DA43" s="263">
        <f>BasisVolumeLargeVPP!BE48</f>
        <v>0</v>
      </c>
      <c r="DB43" s="267">
        <f t="shared" ref="DB43:DB53" si="139">DB42</f>
        <v>3.2500000000000001E-2</v>
      </c>
      <c r="DC43" s="267">
        <f>VLOOKUP($A43,[1]!Table,MATCH(DB$1,[1]!Curves,0))</f>
        <v>5.4000000000000006E-2</v>
      </c>
      <c r="DD43" s="268">
        <f t="shared" ca="1" si="51"/>
        <v>0</v>
      </c>
      <c r="DE43" s="263">
        <f>BasisVolumeLargeVPP!BC48</f>
        <v>580</v>
      </c>
      <c r="DF43" s="267">
        <f t="shared" ref="DF43:DF53" si="140">DF42</f>
        <v>-0.105</v>
      </c>
      <c r="DG43" s="267">
        <f>VLOOKUP($A43,[1]!Table,MATCH(DF$1,[1]!Curves,0))</f>
        <v>-7.2499999999999995E-2</v>
      </c>
      <c r="DH43" s="268">
        <f t="shared" ca="1" si="53"/>
        <v>33.402046699915907</v>
      </c>
      <c r="DI43" s="263">
        <f>BasisVolumeLargeVPP!AE48</f>
        <v>0</v>
      </c>
      <c r="DJ43" s="267">
        <f t="shared" ref="DJ43:DJ53" si="141">DJ42</f>
        <v>-0.12</v>
      </c>
      <c r="DK43" s="267">
        <f>VLOOKUP($A43,[1]!Table,MATCH(DJ$1,[1]!Curves,0))</f>
        <v>0.1</v>
      </c>
      <c r="DL43" s="268">
        <f t="shared" ca="1" si="55"/>
        <v>0</v>
      </c>
      <c r="DM43" s="263">
        <f>BasisVolumeLargeVPP!AC48</f>
        <v>1691.6666666666667</v>
      </c>
      <c r="DN43" s="267">
        <f t="shared" ref="DN43:DN53" si="142">DN42</f>
        <v>-0.12</v>
      </c>
      <c r="DO43" s="267">
        <f>VLOOKUP($A43,[1]!Table,MATCH(DN$1,[1]!Curves,0))</f>
        <v>-0.1125</v>
      </c>
      <c r="DP43" s="268">
        <f t="shared" ca="1" si="57"/>
        <v>22.482146817251067</v>
      </c>
      <c r="DQ43" s="237"/>
      <c r="DR43" s="237"/>
      <c r="DS43" s="238"/>
      <c r="DT43" s="237"/>
      <c r="DU43" s="237"/>
      <c r="DV43" s="238"/>
      <c r="DW43" s="237"/>
      <c r="DX43" s="237"/>
      <c r="DY43" s="238"/>
      <c r="DZ43" s="237"/>
      <c r="EA43" s="237"/>
      <c r="EB43" s="238"/>
    </row>
    <row r="44" spans="1:132" x14ac:dyDescent="0.2">
      <c r="A44" s="167">
        <v>38077</v>
      </c>
      <c r="B44" s="263">
        <f t="shared" ca="1" si="112"/>
        <v>-3808</v>
      </c>
      <c r="C44" s="264">
        <f>[1]Curves!D54</f>
        <v>5.5308982873737207E-2</v>
      </c>
      <c r="D44" s="265">
        <f t="shared" ca="1" si="113"/>
        <v>1.766159753558237</v>
      </c>
      <c r="E44" s="263">
        <f>NymexVolume!C40</f>
        <v>410447.75</v>
      </c>
      <c r="F44" s="266">
        <v>4.79</v>
      </c>
      <c r="G44" s="267">
        <f>VLOOKUP($A44,[1]!Table,MATCH(F$1,[1]!Curves,0))</f>
        <v>4.3949999999999996</v>
      </c>
      <c r="H44" s="268">
        <f t="shared" ca="1" si="114"/>
        <v>-286341.93731047079</v>
      </c>
      <c r="I44" s="263">
        <f>BasisVolumeLargeVPP!S49</f>
        <v>10230</v>
      </c>
      <c r="J44" s="267">
        <f t="shared" si="116"/>
        <v>-0.12</v>
      </c>
      <c r="K44" s="267">
        <f>VLOOKUP($A44,[1]!Table,MATCH(J$1,[1]!Curves,0))</f>
        <v>-0.11</v>
      </c>
      <c r="L44" s="268">
        <f t="shared" ca="1" si="115"/>
        <v>180.67814278900755</v>
      </c>
      <c r="M44" s="263">
        <f>BasisVolumeLargeVPP!AY49</f>
        <v>0</v>
      </c>
      <c r="N44" s="267">
        <f t="shared" si="117"/>
        <v>-8.5000000000000006E-2</v>
      </c>
      <c r="O44" s="267">
        <f>VLOOKUP($A44,[1]!Table,MATCH(N$1,[1]!Curves,0))</f>
        <v>-0.06</v>
      </c>
      <c r="P44" s="268">
        <f t="shared" ca="1" si="6"/>
        <v>0</v>
      </c>
      <c r="Q44" s="263">
        <f>BasisVolumeLargeVPP!AM49</f>
        <v>13795</v>
      </c>
      <c r="R44" s="267">
        <f t="shared" si="118"/>
        <v>-3.2500000000000001E-2</v>
      </c>
      <c r="S44" s="267">
        <f>VLOOKUP($A44,[1]!Table,MATCH(R$1,[1]!Curves,0))</f>
        <v>-2.5000000000000001E-2</v>
      </c>
      <c r="T44" s="268">
        <f t="shared" ca="1" si="8"/>
        <v>182.73130350251907</v>
      </c>
      <c r="U44" s="263">
        <f>BasisVolumeLargeVPP!I49</f>
        <v>8835</v>
      </c>
      <c r="V44" s="267">
        <f t="shared" si="119"/>
        <v>0.06</v>
      </c>
      <c r="W44" s="267">
        <f>VLOOKUP($A44,[1]!Table,MATCH(V$1,[1]!Curves,0))</f>
        <v>0.1</v>
      </c>
      <c r="X44" s="268">
        <f t="shared" ca="1" si="10"/>
        <v>624.16085690748105</v>
      </c>
      <c r="Y44" s="263">
        <f>BasisVolumeLargeVPP!U49</f>
        <v>135942.75</v>
      </c>
      <c r="Z44" s="267">
        <f t="shared" si="120"/>
        <v>-5.0000000000000001E-3</v>
      </c>
      <c r="AA44" s="267">
        <f>VLOOKUP($A44,[1]!Table,MATCH(Z$1,[1]!Curves,0))</f>
        <v>-5.0000000000000001E-3</v>
      </c>
      <c r="AB44" s="268">
        <f t="shared" ca="1" si="12"/>
        <v>0</v>
      </c>
      <c r="AC44" s="263">
        <f>BasisVolumeLargeVPP!AK49</f>
        <v>5735</v>
      </c>
      <c r="AD44" s="267">
        <f t="shared" si="121"/>
        <v>-0.19</v>
      </c>
      <c r="AE44" s="267">
        <f>VLOOKUP($A44,[1]!Table,MATCH(AD$1,[1]!Curves,0))</f>
        <v>-0.17100000000000001</v>
      </c>
      <c r="AF44" s="268">
        <f t="shared" ca="1" si="14"/>
        <v>192.44959754647317</v>
      </c>
      <c r="AG44" s="263">
        <f>BasisVolumeLargeVPP!K49</f>
        <v>21545</v>
      </c>
      <c r="AH44" s="267">
        <f t="shared" si="122"/>
        <v>0.15</v>
      </c>
      <c r="AI44" s="267">
        <f>VLOOKUP($A44,[1]!Table,MATCH(AH$1,[1]!Curves,0))</f>
        <v>0.21</v>
      </c>
      <c r="AJ44" s="268">
        <f t="shared" ca="1" si="16"/>
        <v>2283.1147134247331</v>
      </c>
      <c r="AK44" s="263">
        <f>BasisVolumeLargeVPP!M49</f>
        <v>21545</v>
      </c>
      <c r="AL44" s="267">
        <f t="shared" si="123"/>
        <v>0.13</v>
      </c>
      <c r="AM44" s="267">
        <f>VLOOKUP($A44,[1]!Table,MATCH(AL$1,[1]!Curves,0))</f>
        <v>0.21</v>
      </c>
      <c r="AN44" s="268">
        <f t="shared" ca="1" si="18"/>
        <v>3044.1529512329766</v>
      </c>
      <c r="AO44" s="263">
        <f>BasisVolumeLargeVPP!O49</f>
        <v>17825</v>
      </c>
      <c r="AP44" s="267">
        <f t="shared" si="124"/>
        <v>0.15</v>
      </c>
      <c r="AQ44" s="267">
        <f>VLOOKUP($A44,[1]!Table,MATCH(AP$1,[1]!Curves,0))</f>
        <v>0.21</v>
      </c>
      <c r="AR44" s="268">
        <f t="shared" ca="1" si="20"/>
        <v>1888.9078564305344</v>
      </c>
      <c r="AS44" s="263">
        <f>BasisVolumeLargeVPP!Y49+BasisVolumeLargeVPP!Q49</f>
        <v>27693.333333333332</v>
      </c>
      <c r="AT44" s="267">
        <f t="shared" si="125"/>
        <v>-0.14000000000000001</v>
      </c>
      <c r="AU44" s="267">
        <f>VLOOKUP($A44,[1]!Table,MATCH(AT$1,[1]!Curves,0))</f>
        <v>-0.13</v>
      </c>
      <c r="AV44" s="268">
        <f t="shared" ca="1" si="22"/>
        <v>489.10850775206148</v>
      </c>
      <c r="AW44" s="263">
        <f>BasisVolumeLargeVPP!AW49</f>
        <v>0</v>
      </c>
      <c r="AX44" s="267">
        <f t="shared" si="126"/>
        <v>-0.08</v>
      </c>
      <c r="AY44" s="267">
        <f>VLOOKUP($A44,[1]!Table,MATCH(AX$1,[1]!Curves,0))</f>
        <v>-0.06</v>
      </c>
      <c r="AZ44" s="268">
        <f t="shared" ca="1" si="24"/>
        <v>0</v>
      </c>
      <c r="BA44" s="263">
        <f>BasisVolumeLargeVPP!G49</f>
        <v>5270</v>
      </c>
      <c r="BB44" s="267">
        <f t="shared" si="127"/>
        <v>-0.16</v>
      </c>
      <c r="BC44" s="267">
        <f>VLOOKUP($A44,[1]!Table,MATCH(BB$1,[1]!Curves,0))</f>
        <v>0.03</v>
      </c>
      <c r="BD44" s="268">
        <f t="shared" ca="1" si="26"/>
        <v>1768.4557612378628</v>
      </c>
      <c r="BE44" s="263"/>
      <c r="BF44" s="267">
        <f t="shared" si="128"/>
        <v>-0.12</v>
      </c>
      <c r="BG44" s="267">
        <f>VLOOKUP($A44,[1]!Table,MATCH(BF$1,[1]!Curves,0))</f>
        <v>-0.08</v>
      </c>
      <c r="BH44" s="268">
        <f t="shared" ca="1" si="28"/>
        <v>0</v>
      </c>
      <c r="BI44" s="263">
        <f>BasisVolumeLargeVPP!AA49</f>
        <v>1653.3333333333333</v>
      </c>
      <c r="BJ44" s="267">
        <f t="shared" si="129"/>
        <v>-0.12</v>
      </c>
      <c r="BK44" s="267">
        <f>VLOOKUP($A44,[1]!Table,MATCH(BJ$1,[1]!Curves,0))</f>
        <v>-0.11</v>
      </c>
      <c r="BL44" s="268">
        <f t="shared" ca="1" si="30"/>
        <v>29.200507925496169</v>
      </c>
      <c r="BM44" s="263">
        <f>BasisVolumeLargeVPP!W49</f>
        <v>49445</v>
      </c>
      <c r="BN44" s="267">
        <f t="shared" si="130"/>
        <v>-0.315</v>
      </c>
      <c r="BO44" s="267">
        <f>VLOOKUP($A44,[1]!Table,MATCH(BN$1,[1]!Curves,0))</f>
        <v>-0.14249999999999999</v>
      </c>
      <c r="BP44" s="268">
        <f t="shared" ca="1" si="32"/>
        <v>15064.040155033514</v>
      </c>
      <c r="BQ44" s="263">
        <f>BasisVolumeLargeVPP!AG49</f>
        <v>31000</v>
      </c>
      <c r="BR44" s="267">
        <f t="shared" si="131"/>
        <v>-0.105</v>
      </c>
      <c r="BS44" s="267">
        <f>VLOOKUP($A44,[1]!Table,MATCH(BR$1,[1]!Curves,0))</f>
        <v>-0.08</v>
      </c>
      <c r="BT44" s="268">
        <f t="shared" ca="1" si="34"/>
        <v>1368.7738090076332</v>
      </c>
      <c r="BU44" s="263">
        <f>BasisVolumeLargeVPP!C49</f>
        <v>10695</v>
      </c>
      <c r="BV44" s="267">
        <v>-2.5000000000000001E-2</v>
      </c>
      <c r="BW44" s="267">
        <f>VLOOKUP($A44,[1]!Table,MATCH(BV$1,[1]!Curves,0))</f>
        <v>-0.01</v>
      </c>
      <c r="BX44" s="268">
        <f t="shared" ca="1" si="35"/>
        <v>283.3361784645802</v>
      </c>
      <c r="BY44" s="263">
        <f>BasisVolumeLargeVPP!AO49+BasisVolumeLargeVPP!AU49</f>
        <v>1085</v>
      </c>
      <c r="BZ44" s="267">
        <f t="shared" si="132"/>
        <v>-0.09</v>
      </c>
      <c r="CA44" s="267">
        <f>VLOOKUP($A44,[1]!Table,MATCH(BZ$1,[1]!Curves,0))</f>
        <v>-7.4999999999999997E-2</v>
      </c>
      <c r="CB44" s="268">
        <f t="shared" ca="1" si="37"/>
        <v>28.744249989160306</v>
      </c>
      <c r="CC44" s="263">
        <f>BasisVolumeLargeVPP!AQ49</f>
        <v>1395</v>
      </c>
      <c r="CD44" s="267">
        <f t="shared" si="133"/>
        <v>-0.155</v>
      </c>
      <c r="CE44" s="267">
        <f>VLOOKUP($A44,[1]!Table,MATCH(CD$1,[1]!Curves,0))</f>
        <v>-0.1225</v>
      </c>
      <c r="CF44" s="268">
        <f t="shared" ca="1" si="39"/>
        <v>80.073267826946562</v>
      </c>
      <c r="CG44" s="263">
        <f>BasisVolumeLargeVPP!E49</f>
        <v>42005</v>
      </c>
      <c r="CH44" s="267">
        <f t="shared" si="134"/>
        <v>-0.2</v>
      </c>
      <c r="CI44" s="267">
        <f>VLOOKUP($A44,[1]!Table,MATCH(CH$1,[1]!Curves,0))</f>
        <v>-0.26400000000000001</v>
      </c>
      <c r="CJ44" s="268">
        <f t="shared" ca="1" si="41"/>
        <v>-4748.0025886856802</v>
      </c>
      <c r="CK44" s="263">
        <f>BasisVolumeLargeVPP!AI49</f>
        <v>2480</v>
      </c>
      <c r="CL44" s="267">
        <f t="shared" si="135"/>
        <v>-0.21</v>
      </c>
      <c r="CM44" s="267">
        <f>VLOOKUP($A44,[1]!Table,MATCH(CL$1,[1]!Curves,0))</f>
        <v>-0.14249999999999999</v>
      </c>
      <c r="CN44" s="268">
        <f t="shared" ca="1" si="43"/>
        <v>295.6551427456489</v>
      </c>
      <c r="CO44" s="263"/>
      <c r="CP44" s="267">
        <f t="shared" si="136"/>
        <v>-0.08</v>
      </c>
      <c r="CQ44" s="267">
        <f>VLOOKUP($A44,[1]!Table,MATCH(CP$1,[1]!Curves,0))</f>
        <v>-6.5500000000000003E-2</v>
      </c>
      <c r="CR44" s="268">
        <f t="shared" ca="1" si="45"/>
        <v>0</v>
      </c>
      <c r="CS44" s="263">
        <f>BasisVolumeLargeVPP!BA49</f>
        <v>0</v>
      </c>
      <c r="CT44" s="267">
        <f t="shared" si="137"/>
        <v>-0.13500000000000001</v>
      </c>
      <c r="CU44" s="267">
        <f>VLOOKUP($A44,[1]!Table,MATCH(CT$1,[1]!Curves,0))</f>
        <v>-8.8000000000000009E-2</v>
      </c>
      <c r="CV44" s="268">
        <f t="shared" ca="1" si="47"/>
        <v>0</v>
      </c>
      <c r="CW44" s="263">
        <f>BasisVolumeLargeVPP!AS49</f>
        <v>0</v>
      </c>
      <c r="CX44" s="267">
        <f t="shared" si="138"/>
        <v>0.01</v>
      </c>
      <c r="CY44" s="267">
        <f>VLOOKUP($A44,[1]!Table,MATCH(CX$1,[1]!Curves,0))</f>
        <v>0.02</v>
      </c>
      <c r="CZ44" s="268">
        <f t="shared" ca="1" si="49"/>
        <v>0</v>
      </c>
      <c r="DA44" s="263">
        <f>BasisVolumeLargeVPP!BE49</f>
        <v>0</v>
      </c>
      <c r="DB44" s="267">
        <f t="shared" si="139"/>
        <v>3.2500000000000001E-2</v>
      </c>
      <c r="DC44" s="267">
        <f>VLOOKUP($A44,[1]!Table,MATCH(DB$1,[1]!Curves,0))</f>
        <v>5.4000000000000006E-2</v>
      </c>
      <c r="DD44" s="268">
        <f t="shared" ca="1" si="51"/>
        <v>0</v>
      </c>
      <c r="DE44" s="263">
        <f>BasisVolumeLargeVPP!BC49</f>
        <v>620</v>
      </c>
      <c r="DF44" s="267">
        <f t="shared" si="140"/>
        <v>-0.105</v>
      </c>
      <c r="DG44" s="267">
        <f>VLOOKUP($A44,[1]!Table,MATCH(DF$1,[1]!Curves,0))</f>
        <v>-7.2499999999999995E-2</v>
      </c>
      <c r="DH44" s="268">
        <f t="shared" ca="1" si="53"/>
        <v>35.588119034198478</v>
      </c>
      <c r="DI44" s="263">
        <f>BasisVolumeLargeVPP!AE49</f>
        <v>0</v>
      </c>
      <c r="DJ44" s="267">
        <f t="shared" si="141"/>
        <v>-0.12</v>
      </c>
      <c r="DK44" s="267">
        <f>VLOOKUP($A44,[1]!Table,MATCH(DJ$1,[1]!Curves,0))</f>
        <v>0.1</v>
      </c>
      <c r="DL44" s="268">
        <f t="shared" ca="1" si="55"/>
        <v>0</v>
      </c>
      <c r="DM44" s="263">
        <f>BasisVolumeLargeVPP!AC49</f>
        <v>1653.3333333333333</v>
      </c>
      <c r="DN44" s="267">
        <f t="shared" si="142"/>
        <v>-0.12</v>
      </c>
      <c r="DO44" s="267">
        <f>VLOOKUP($A44,[1]!Table,MATCH(DN$1,[1]!Curves,0))</f>
        <v>-0.11</v>
      </c>
      <c r="DP44" s="268">
        <f t="shared" ca="1" si="57"/>
        <v>29.200507925496169</v>
      </c>
      <c r="DQ44" s="237"/>
      <c r="DR44" s="237"/>
      <c r="DS44" s="238"/>
      <c r="DT44" s="237"/>
      <c r="DU44" s="237"/>
      <c r="DV44" s="238"/>
      <c r="DW44" s="237"/>
      <c r="DX44" s="237"/>
      <c r="DY44" s="238"/>
      <c r="DZ44" s="237"/>
      <c r="EA44" s="237"/>
      <c r="EB44" s="238"/>
    </row>
    <row r="45" spans="1:132" x14ac:dyDescent="0.2">
      <c r="A45" s="167">
        <v>38107</v>
      </c>
      <c r="B45" s="263">
        <f t="shared" ca="1" si="112"/>
        <v>-3778</v>
      </c>
      <c r="C45" s="264">
        <f>[1]Curves!D55</f>
        <v>5.5421760060228531E-2</v>
      </c>
      <c r="D45" s="265">
        <f t="shared" ca="1" si="113"/>
        <v>1.7602599663867011</v>
      </c>
      <c r="E45" s="263">
        <f>NymexVolume!C41</f>
        <v>402266.25</v>
      </c>
      <c r="F45" s="266">
        <v>4.79</v>
      </c>
      <c r="G45" s="267">
        <f>VLOOKUP($A45,[1]!Table,MATCH(F$1,[1]!Curves,0))</f>
        <v>4.3049999999999997</v>
      </c>
      <c r="H45" s="268">
        <f t="shared" ca="1" si="114"/>
        <v>-343425.19021619979</v>
      </c>
      <c r="I45" s="263">
        <f>BasisVolumeLargeVPP!S50</f>
        <v>10050</v>
      </c>
      <c r="J45" s="267">
        <f t="shared" si="116"/>
        <v>-0.12</v>
      </c>
      <c r="K45" s="267">
        <f>VLOOKUP($A45,[1]!Table,MATCH(J$1,[1]!Curves,0))</f>
        <v>-0.12</v>
      </c>
      <c r="L45" s="268">
        <f t="shared" ca="1" si="115"/>
        <v>0</v>
      </c>
      <c r="M45" s="263">
        <f>BasisVolumeLargeVPP!AY50</f>
        <v>0</v>
      </c>
      <c r="N45" s="267">
        <f t="shared" si="117"/>
        <v>-8.5000000000000006E-2</v>
      </c>
      <c r="O45" s="267">
        <f>VLOOKUP($A45,[1]!Table,MATCH(N$1,[1]!Curves,0))</f>
        <v>-5.7500000000000002E-2</v>
      </c>
      <c r="P45" s="268">
        <f t="shared" ca="1" si="6"/>
        <v>0</v>
      </c>
      <c r="Q45" s="263">
        <f>BasisVolumeLargeVPP!AM50</f>
        <v>13200</v>
      </c>
      <c r="R45" s="267">
        <f t="shared" si="118"/>
        <v>-3.2500000000000001E-2</v>
      </c>
      <c r="S45" s="267">
        <f>VLOOKUP($A45,[1]!Table,MATCH(R$1,[1]!Curves,0))</f>
        <v>-2.2499999999999999E-2</v>
      </c>
      <c r="T45" s="268">
        <f t="shared" ca="1" si="8"/>
        <v>232.35431556304459</v>
      </c>
      <c r="U45" s="263">
        <f>BasisVolumeLargeVPP!I50</f>
        <v>8700</v>
      </c>
      <c r="V45" s="267">
        <f t="shared" si="119"/>
        <v>0.06</v>
      </c>
      <c r="W45" s="267">
        <f>VLOOKUP($A45,[1]!Table,MATCH(V$1,[1]!Curves,0))</f>
        <v>0.1</v>
      </c>
      <c r="X45" s="268">
        <f t="shared" ca="1" si="10"/>
        <v>612.57046830257207</v>
      </c>
      <c r="Y45" s="263">
        <f>BasisVolumeLargeVPP!U50</f>
        <v>133541.25</v>
      </c>
      <c r="Z45" s="267">
        <f t="shared" si="120"/>
        <v>-5.0000000000000001E-3</v>
      </c>
      <c r="AA45" s="267">
        <f>VLOOKUP($A45,[1]!Table,MATCH(Z$1,[1]!Curves,0))</f>
        <v>7.4999999999999997E-3</v>
      </c>
      <c r="AB45" s="268">
        <f t="shared" ca="1" si="12"/>
        <v>2938.3414529529755</v>
      </c>
      <c r="AC45" s="263">
        <f>BasisVolumeLargeVPP!AK50</f>
        <v>5550</v>
      </c>
      <c r="AD45" s="267">
        <f t="shared" si="121"/>
        <v>-0.19</v>
      </c>
      <c r="AE45" s="267">
        <f>VLOOKUP($A45,[1]!Table,MATCH(AD$1,[1]!Curves,0))</f>
        <v>-0.14599999999999999</v>
      </c>
      <c r="AF45" s="268">
        <f t="shared" ca="1" si="14"/>
        <v>429.85548379163254</v>
      </c>
      <c r="AG45" s="263">
        <f>BasisVolumeLargeVPP!K50</f>
        <v>21225</v>
      </c>
      <c r="AH45" s="267">
        <f t="shared" si="122"/>
        <v>0.15</v>
      </c>
      <c r="AI45" s="267">
        <f>VLOOKUP($A45,[1]!Table,MATCH(AH$1,[1]!Curves,0))</f>
        <v>0.16500000000000001</v>
      </c>
      <c r="AJ45" s="268">
        <f t="shared" ca="1" si="16"/>
        <v>560.42276679836652</v>
      </c>
      <c r="AK45" s="263">
        <f>BasisVolumeLargeVPP!M50</f>
        <v>21225</v>
      </c>
      <c r="AL45" s="267">
        <f t="shared" si="123"/>
        <v>0.13</v>
      </c>
      <c r="AM45" s="267">
        <f>VLOOKUP($A45,[1]!Table,MATCH(AL$1,[1]!Curves,0))</f>
        <v>0.16500000000000001</v>
      </c>
      <c r="AN45" s="268">
        <f t="shared" ca="1" si="18"/>
        <v>1307.6531225295207</v>
      </c>
      <c r="AO45" s="263">
        <f>BasisVolumeLargeVPP!O50</f>
        <v>17550</v>
      </c>
      <c r="AP45" s="267">
        <f t="shared" si="124"/>
        <v>0.15</v>
      </c>
      <c r="AQ45" s="267">
        <f>VLOOKUP($A45,[1]!Table,MATCH(AP$1,[1]!Curves,0))</f>
        <v>0.16500000000000001</v>
      </c>
      <c r="AR45" s="268">
        <f t="shared" ca="1" si="20"/>
        <v>463.38843615129946</v>
      </c>
      <c r="AS45" s="263">
        <f>BasisVolumeLargeVPP!Y50+BasisVolumeLargeVPP!Q50</f>
        <v>27250</v>
      </c>
      <c r="AT45" s="267">
        <f t="shared" si="125"/>
        <v>-0.14000000000000001</v>
      </c>
      <c r="AU45" s="267">
        <f>VLOOKUP($A45,[1]!Table,MATCH(AT$1,[1]!Curves,0))</f>
        <v>-0.14000000000000001</v>
      </c>
      <c r="AV45" s="268">
        <f t="shared" ca="1" si="22"/>
        <v>0</v>
      </c>
      <c r="AW45" s="263">
        <f>BasisVolumeLargeVPP!AW50</f>
        <v>0</v>
      </c>
      <c r="AX45" s="267">
        <f t="shared" si="126"/>
        <v>-0.08</v>
      </c>
      <c r="AY45" s="267">
        <f>VLOOKUP($A45,[1]!Table,MATCH(AX$1,[1]!Curves,0))</f>
        <v>-5.7500000000000002E-2</v>
      </c>
      <c r="AZ45" s="268">
        <f t="shared" ca="1" si="24"/>
        <v>0</v>
      </c>
      <c r="BA45" s="263">
        <f>BasisVolumeLargeVPP!G50</f>
        <v>5250</v>
      </c>
      <c r="BB45" s="267">
        <f t="shared" si="127"/>
        <v>-0.16</v>
      </c>
      <c r="BC45" s="267">
        <f>VLOOKUP($A45,[1]!Table,MATCH(BB$1,[1]!Curves,0))</f>
        <v>0.03</v>
      </c>
      <c r="BD45" s="268">
        <f t="shared" ca="1" si="26"/>
        <v>1755.8593164707345</v>
      </c>
      <c r="BE45" s="263"/>
      <c r="BF45" s="267">
        <f t="shared" si="128"/>
        <v>-0.12</v>
      </c>
      <c r="BG45" s="267">
        <f>VLOOKUP($A45,[1]!Table,MATCH(BF$1,[1]!Curves,0))</f>
        <v>-0.09</v>
      </c>
      <c r="BH45" s="268">
        <f t="shared" ca="1" si="28"/>
        <v>0</v>
      </c>
      <c r="BI45" s="263">
        <f>BasisVolumeLargeVPP!AA50</f>
        <v>1600</v>
      </c>
      <c r="BJ45" s="267">
        <f t="shared" si="129"/>
        <v>-0.12</v>
      </c>
      <c r="BK45" s="267">
        <f>VLOOKUP($A45,[1]!Table,MATCH(BJ$1,[1]!Curves,0))</f>
        <v>-0.12</v>
      </c>
      <c r="BL45" s="268">
        <f t="shared" ca="1" si="30"/>
        <v>0</v>
      </c>
      <c r="BM45" s="263">
        <f>BasisVolumeLargeVPP!W50</f>
        <v>48675</v>
      </c>
      <c r="BN45" s="267">
        <f t="shared" si="130"/>
        <v>-0.315</v>
      </c>
      <c r="BO45" s="267">
        <f>VLOOKUP($A45,[1]!Table,MATCH(BN$1,[1]!Curves,0))</f>
        <v>-0.13</v>
      </c>
      <c r="BP45" s="268">
        <f t="shared" ca="1" si="32"/>
        <v>15850.920964816445</v>
      </c>
      <c r="BQ45" s="263">
        <f>BasisVolumeLargeVPP!AG50</f>
        <v>30300</v>
      </c>
      <c r="BR45" s="267">
        <f t="shared" si="131"/>
        <v>-0.105</v>
      </c>
      <c r="BS45" s="267">
        <f>VLOOKUP($A45,[1]!Table,MATCH(BR$1,[1]!Curves,0))</f>
        <v>-0.09</v>
      </c>
      <c r="BT45" s="268">
        <f t="shared" ca="1" si="34"/>
        <v>800.03815472275562</v>
      </c>
      <c r="BU45" s="263">
        <f>BasisVolumeLargeVPP!C50</f>
        <v>10200</v>
      </c>
      <c r="BV45" s="267">
        <v>-2.5000000000000001E-2</v>
      </c>
      <c r="BW45" s="267">
        <f>VLOOKUP($A45,[1]!Table,MATCH(BV$1,[1]!Curves,0))</f>
        <v>-5.0000000000000001E-3</v>
      </c>
      <c r="BX45" s="268">
        <f t="shared" ca="1" si="35"/>
        <v>359.09303314288701</v>
      </c>
      <c r="BY45" s="263">
        <f>BasisVolumeLargeVPP!AO50+BasisVolumeLargeVPP!AU50</f>
        <v>1050</v>
      </c>
      <c r="BZ45" s="267">
        <f t="shared" si="132"/>
        <v>-0.09</v>
      </c>
      <c r="CA45" s="267">
        <f>VLOOKUP($A45,[1]!Table,MATCH(BZ$1,[1]!Curves,0))</f>
        <v>-8.2500000000000004E-2</v>
      </c>
      <c r="CB45" s="268">
        <f t="shared" ca="1" si="37"/>
        <v>13.862047235295258</v>
      </c>
      <c r="CC45" s="263">
        <f>BasisVolumeLargeVPP!AQ50</f>
        <v>1200</v>
      </c>
      <c r="CD45" s="267">
        <f t="shared" si="133"/>
        <v>-0.155</v>
      </c>
      <c r="CE45" s="267">
        <f>VLOOKUP($A45,[1]!Table,MATCH(CD$1,[1]!Curves,0))</f>
        <v>-0.14749999999999999</v>
      </c>
      <c r="CF45" s="268">
        <f t="shared" ca="1" si="39"/>
        <v>15.842339697480323</v>
      </c>
      <c r="CG45" s="263">
        <f>BasisVolumeLargeVPP!E50</f>
        <v>41250</v>
      </c>
      <c r="CH45" s="267">
        <f t="shared" si="134"/>
        <v>-0.2</v>
      </c>
      <c r="CI45" s="267">
        <f>VLOOKUP($A45,[1]!Table,MATCH(CH$1,[1]!Curves,0))</f>
        <v>-0.14400000000000002</v>
      </c>
      <c r="CJ45" s="268">
        <f t="shared" ca="1" si="41"/>
        <v>4066.2005223532788</v>
      </c>
      <c r="CK45" s="263">
        <f>BasisVolumeLargeVPP!AI50</f>
        <v>2250</v>
      </c>
      <c r="CL45" s="267">
        <f t="shared" si="135"/>
        <v>-0.21</v>
      </c>
      <c r="CM45" s="267">
        <f>VLOOKUP($A45,[1]!Table,MATCH(CL$1,[1]!Curves,0))</f>
        <v>-0.13</v>
      </c>
      <c r="CN45" s="268">
        <f t="shared" ca="1" si="43"/>
        <v>316.84679394960614</v>
      </c>
      <c r="CO45" s="263"/>
      <c r="CP45" s="267">
        <f t="shared" si="136"/>
        <v>-0.08</v>
      </c>
      <c r="CQ45" s="267">
        <f>VLOOKUP($A45,[1]!Table,MATCH(CP$1,[1]!Curves,0))</f>
        <v>-6.5500000000000003E-2</v>
      </c>
      <c r="CR45" s="268">
        <f t="shared" ca="1" si="45"/>
        <v>0</v>
      </c>
      <c r="CS45" s="263">
        <f>BasisVolumeLargeVPP!BA50</f>
        <v>0</v>
      </c>
      <c r="CT45" s="267">
        <f t="shared" si="137"/>
        <v>-0.13500000000000001</v>
      </c>
      <c r="CU45" s="267">
        <f>VLOOKUP($A45,[1]!Table,MATCH(CT$1,[1]!Curves,0))</f>
        <v>-8.8000000000000009E-2</v>
      </c>
      <c r="CV45" s="268">
        <f t="shared" ca="1" si="47"/>
        <v>0</v>
      </c>
      <c r="CW45" s="263">
        <f>BasisVolumeLargeVPP!AS50</f>
        <v>0</v>
      </c>
      <c r="CX45" s="267">
        <f t="shared" si="138"/>
        <v>0.01</v>
      </c>
      <c r="CY45" s="267">
        <f>VLOOKUP($A45,[1]!Table,MATCH(CX$1,[1]!Curves,0))</f>
        <v>1.4999999999999999E-2</v>
      </c>
      <c r="CZ45" s="268">
        <f t="shared" ca="1" si="49"/>
        <v>0</v>
      </c>
      <c r="DA45" s="263">
        <f>BasisVolumeLargeVPP!BE50</f>
        <v>0</v>
      </c>
      <c r="DB45" s="267">
        <f t="shared" si="139"/>
        <v>3.2500000000000001E-2</v>
      </c>
      <c r="DC45" s="267">
        <f>VLOOKUP($A45,[1]!Table,MATCH(DB$1,[1]!Curves,0))</f>
        <v>3.9E-2</v>
      </c>
      <c r="DD45" s="268">
        <f t="shared" ca="1" si="51"/>
        <v>0</v>
      </c>
      <c r="DE45" s="263">
        <f>BasisVolumeLargeVPP!BC50</f>
        <v>600</v>
      </c>
      <c r="DF45" s="267">
        <f t="shared" si="140"/>
        <v>-0.105</v>
      </c>
      <c r="DG45" s="267">
        <f>VLOOKUP($A45,[1]!Table,MATCH(DF$1,[1]!Curves,0))</f>
        <v>-7.0000000000000007E-2</v>
      </c>
      <c r="DH45" s="268">
        <f t="shared" ca="1" si="53"/>
        <v>36.965459294120713</v>
      </c>
      <c r="DI45" s="263">
        <f>BasisVolumeLargeVPP!AE50</f>
        <v>0</v>
      </c>
      <c r="DJ45" s="267">
        <f t="shared" si="141"/>
        <v>-0.12</v>
      </c>
      <c r="DK45" s="267">
        <f>VLOOKUP($A45,[1]!Table,MATCH(DJ$1,[1]!Curves,0))</f>
        <v>0.1</v>
      </c>
      <c r="DL45" s="268">
        <f t="shared" ca="1" si="55"/>
        <v>0</v>
      </c>
      <c r="DM45" s="263">
        <f>BasisVolumeLargeVPP!AC50</f>
        <v>1600</v>
      </c>
      <c r="DN45" s="267">
        <f t="shared" si="142"/>
        <v>-0.12</v>
      </c>
      <c r="DO45" s="267">
        <f>VLOOKUP($A45,[1]!Table,MATCH(DN$1,[1]!Curves,0))</f>
        <v>-0.12</v>
      </c>
      <c r="DP45" s="268">
        <f t="shared" ca="1" si="57"/>
        <v>0</v>
      </c>
      <c r="DQ45" s="237"/>
      <c r="DR45" s="237"/>
      <c r="DS45" s="238"/>
      <c r="DT45" s="237"/>
      <c r="DU45" s="237"/>
      <c r="DV45" s="238"/>
      <c r="DW45" s="237"/>
      <c r="DX45" s="237"/>
      <c r="DY45" s="238"/>
      <c r="DZ45" s="237"/>
      <c r="EA45" s="237"/>
      <c r="EB45" s="238"/>
    </row>
    <row r="46" spans="1:132" x14ac:dyDescent="0.2">
      <c r="A46" s="167">
        <v>38138</v>
      </c>
      <c r="B46" s="263">
        <f t="shared" ca="1" si="112"/>
        <v>-3747</v>
      </c>
      <c r="C46" s="264">
        <f>[1]Curves!D56</f>
        <v>5.5538296490719403E-2</v>
      </c>
      <c r="D46" s="265">
        <f t="shared" ca="1" si="113"/>
        <v>1.7541508884297228</v>
      </c>
      <c r="E46" s="263">
        <f>NymexVolume!C42</f>
        <v>394401.375</v>
      </c>
      <c r="F46" s="266">
        <v>4.79</v>
      </c>
      <c r="G46" s="267">
        <f>VLOOKUP($A46,[1]!Table,MATCH(F$1,[1]!Curves,0))</f>
        <v>4.2850000000000001</v>
      </c>
      <c r="H46" s="268">
        <f t="shared" ca="1" si="114"/>
        <v>-349378.95878884784</v>
      </c>
      <c r="I46" s="263">
        <f>BasisVolumeLargeVPP!S51</f>
        <v>9920</v>
      </c>
      <c r="J46" s="267">
        <f t="shared" si="116"/>
        <v>-0.12</v>
      </c>
      <c r="K46" s="267">
        <f>VLOOKUP($A46,[1]!Table,MATCH(J$1,[1]!Curves,0))</f>
        <v>-0.12</v>
      </c>
      <c r="L46" s="268">
        <f t="shared" ca="1" si="115"/>
        <v>0</v>
      </c>
      <c r="M46" s="263">
        <f>BasisVolumeLargeVPP!AY51</f>
        <v>0</v>
      </c>
      <c r="N46" s="267">
        <f t="shared" si="117"/>
        <v>-8.5000000000000006E-2</v>
      </c>
      <c r="O46" s="267">
        <f>VLOOKUP($A46,[1]!Table,MATCH(N$1,[1]!Curves,0))</f>
        <v>-5.7500000000000002E-2</v>
      </c>
      <c r="P46" s="268">
        <f t="shared" ca="1" si="6"/>
        <v>0</v>
      </c>
      <c r="Q46" s="263">
        <f>BasisVolumeLargeVPP!AM51</f>
        <v>12865</v>
      </c>
      <c r="R46" s="267">
        <f t="shared" si="118"/>
        <v>-3.2500000000000001E-2</v>
      </c>
      <c r="S46" s="267">
        <f>VLOOKUP($A46,[1]!Table,MATCH(R$1,[1]!Curves,0))</f>
        <v>-2.2499999999999999E-2</v>
      </c>
      <c r="T46" s="268">
        <f t="shared" ca="1" si="8"/>
        <v>225.67151179648388</v>
      </c>
      <c r="U46" s="263">
        <f>BasisVolumeLargeVPP!I51</f>
        <v>8370</v>
      </c>
      <c r="V46" s="267">
        <f t="shared" si="119"/>
        <v>0.06</v>
      </c>
      <c r="W46" s="267">
        <f>VLOOKUP($A46,[1]!Table,MATCH(V$1,[1]!Curves,0))</f>
        <v>0.1</v>
      </c>
      <c r="X46" s="268">
        <f t="shared" ca="1" si="10"/>
        <v>587.28971744627131</v>
      </c>
      <c r="Y46" s="263">
        <f>BasisVolumeLargeVPP!U51</f>
        <v>131133.875</v>
      </c>
      <c r="Z46" s="267">
        <f t="shared" si="120"/>
        <v>-5.0000000000000001E-3</v>
      </c>
      <c r="AA46" s="267">
        <f>VLOOKUP($A46,[1]!Table,MATCH(Z$1,[1]!Curves,0))</f>
        <v>7.4999999999999997E-3</v>
      </c>
      <c r="AB46" s="268">
        <f t="shared" ca="1" si="12"/>
        <v>2875.3575416810277</v>
      </c>
      <c r="AC46" s="263">
        <f>BasisVolumeLargeVPP!AK51</f>
        <v>5270</v>
      </c>
      <c r="AD46" s="267">
        <f t="shared" si="121"/>
        <v>-0.19</v>
      </c>
      <c r="AE46" s="267">
        <f>VLOOKUP($A46,[1]!Table,MATCH(AD$1,[1]!Curves,0))</f>
        <v>-0.17600000000000002</v>
      </c>
      <c r="AF46" s="268">
        <f t="shared" ca="1" si="14"/>
        <v>129.4212525483448</v>
      </c>
      <c r="AG46" s="263">
        <f>BasisVolumeLargeVPP!K51</f>
        <v>20847.5</v>
      </c>
      <c r="AH46" s="267">
        <f t="shared" si="122"/>
        <v>0.15</v>
      </c>
      <c r="AI46" s="267">
        <f>VLOOKUP($A46,[1]!Table,MATCH(AH$1,[1]!Curves,0))</f>
        <v>0.16500000000000001</v>
      </c>
      <c r="AJ46" s="268">
        <f t="shared" ca="1" si="16"/>
        <v>548.54490969808012</v>
      </c>
      <c r="AK46" s="263">
        <f>BasisVolumeLargeVPP!M51</f>
        <v>20847.5</v>
      </c>
      <c r="AL46" s="267">
        <f t="shared" si="123"/>
        <v>0.13</v>
      </c>
      <c r="AM46" s="267">
        <f>VLOOKUP($A46,[1]!Table,MATCH(AL$1,[1]!Curves,0))</f>
        <v>0.16500000000000001</v>
      </c>
      <c r="AN46" s="268">
        <f t="shared" ca="1" si="18"/>
        <v>1279.9381226288526</v>
      </c>
      <c r="AO46" s="263">
        <f>BasisVolumeLargeVPP!O51</f>
        <v>17360</v>
      </c>
      <c r="AP46" s="267">
        <f t="shared" si="124"/>
        <v>0.15</v>
      </c>
      <c r="AQ46" s="267">
        <f>VLOOKUP($A46,[1]!Table,MATCH(AP$1,[1]!Curves,0))</f>
        <v>0.16500000000000001</v>
      </c>
      <c r="AR46" s="268">
        <f t="shared" ca="1" si="20"/>
        <v>456.78089134710018</v>
      </c>
      <c r="AS46" s="263">
        <f>BasisVolumeLargeVPP!Y51+BasisVolumeLargeVPP!Q51</f>
        <v>26660</v>
      </c>
      <c r="AT46" s="267">
        <f t="shared" si="125"/>
        <v>-0.14000000000000001</v>
      </c>
      <c r="AU46" s="267">
        <f>VLOOKUP($A46,[1]!Table,MATCH(AT$1,[1]!Curves,0))</f>
        <v>-0.14000000000000001</v>
      </c>
      <c r="AV46" s="268">
        <f t="shared" ca="1" si="22"/>
        <v>0</v>
      </c>
      <c r="AW46" s="263">
        <f>BasisVolumeLargeVPP!AW51</f>
        <v>0</v>
      </c>
      <c r="AX46" s="267">
        <f t="shared" si="126"/>
        <v>-0.08</v>
      </c>
      <c r="AY46" s="267">
        <f>VLOOKUP($A46,[1]!Table,MATCH(AX$1,[1]!Curves,0))</f>
        <v>-5.7500000000000002E-2</v>
      </c>
      <c r="AZ46" s="268">
        <f t="shared" ca="1" si="24"/>
        <v>0</v>
      </c>
      <c r="BA46" s="263">
        <f>BasisVolumeLargeVPP!G51</f>
        <v>5115</v>
      </c>
      <c r="BB46" s="267">
        <f t="shared" si="127"/>
        <v>-0.16</v>
      </c>
      <c r="BC46" s="267">
        <f>VLOOKUP($A46,[1]!Table,MATCH(BB$1,[1]!Curves,0))</f>
        <v>0.03</v>
      </c>
      <c r="BD46" s="268">
        <f t="shared" ca="1" si="26"/>
        <v>1704.7715409204261</v>
      </c>
      <c r="BE46" s="263"/>
      <c r="BF46" s="267">
        <f t="shared" si="128"/>
        <v>-0.12</v>
      </c>
      <c r="BG46" s="267">
        <f>VLOOKUP($A46,[1]!Table,MATCH(BF$1,[1]!Curves,0))</f>
        <v>-0.09</v>
      </c>
      <c r="BH46" s="268">
        <f t="shared" ca="1" si="28"/>
        <v>0</v>
      </c>
      <c r="BI46" s="263">
        <f>BasisVolumeLargeVPP!AA51</f>
        <v>1550</v>
      </c>
      <c r="BJ46" s="267">
        <f t="shared" si="129"/>
        <v>-0.12</v>
      </c>
      <c r="BK46" s="267">
        <f>VLOOKUP($A46,[1]!Table,MATCH(BJ$1,[1]!Curves,0))</f>
        <v>-0.12</v>
      </c>
      <c r="BL46" s="268">
        <f t="shared" ca="1" si="30"/>
        <v>0</v>
      </c>
      <c r="BM46" s="263">
        <f>BasisVolumeLargeVPP!W51</f>
        <v>47972.5</v>
      </c>
      <c r="BN46" s="267">
        <f t="shared" si="130"/>
        <v>-0.315</v>
      </c>
      <c r="BO46" s="267">
        <f>VLOOKUP($A46,[1]!Table,MATCH(BN$1,[1]!Curves,0))</f>
        <v>-0.11749999999999999</v>
      </c>
      <c r="BP46" s="268">
        <f t="shared" ca="1" si="32"/>
        <v>16619.823190300987</v>
      </c>
      <c r="BQ46" s="263">
        <f>BasisVolumeLargeVPP!AG51</f>
        <v>29760</v>
      </c>
      <c r="BR46" s="267">
        <f t="shared" si="131"/>
        <v>-0.105</v>
      </c>
      <c r="BS46" s="267">
        <f>VLOOKUP($A46,[1]!Table,MATCH(BR$1,[1]!Curves,0))</f>
        <v>-0.09</v>
      </c>
      <c r="BT46" s="268">
        <f t="shared" ca="1" si="34"/>
        <v>783.05295659502826</v>
      </c>
      <c r="BU46" s="263">
        <f>BasisVolumeLargeVPP!C51</f>
        <v>9765</v>
      </c>
      <c r="BV46" s="267">
        <v>-2.5000000000000001E-2</v>
      </c>
      <c r="BW46" s="267">
        <f>VLOOKUP($A46,[1]!Table,MATCH(BV$1,[1]!Curves,0))</f>
        <v>-5.0000000000000001E-3</v>
      </c>
      <c r="BX46" s="268">
        <f t="shared" ca="1" si="35"/>
        <v>342.58566851032487</v>
      </c>
      <c r="BY46" s="263">
        <f>BasisVolumeLargeVPP!AO51+BasisVolumeLargeVPP!AU51</f>
        <v>930</v>
      </c>
      <c r="BZ46" s="267">
        <f t="shared" si="132"/>
        <v>-0.09</v>
      </c>
      <c r="CA46" s="267">
        <f>VLOOKUP($A46,[1]!Table,MATCH(BZ$1,[1]!Curves,0))</f>
        <v>-8.2500000000000004E-2</v>
      </c>
      <c r="CB46" s="268">
        <f t="shared" ca="1" si="37"/>
        <v>12.235202446797304</v>
      </c>
      <c r="CC46" s="263">
        <f>BasisVolumeLargeVPP!AQ51</f>
        <v>1240</v>
      </c>
      <c r="CD46" s="267">
        <f t="shared" si="133"/>
        <v>-0.155</v>
      </c>
      <c r="CE46" s="267">
        <f>VLOOKUP($A46,[1]!Table,MATCH(CD$1,[1]!Curves,0))</f>
        <v>-0.105</v>
      </c>
      <c r="CF46" s="268">
        <f t="shared" ca="1" si="39"/>
        <v>108.75735508264282</v>
      </c>
      <c r="CG46" s="263">
        <f>BasisVolumeLargeVPP!E51</f>
        <v>40610</v>
      </c>
      <c r="CH46" s="267">
        <f t="shared" si="134"/>
        <v>-0.2</v>
      </c>
      <c r="CI46" s="267">
        <f>VLOOKUP($A46,[1]!Table,MATCH(CH$1,[1]!Curves,0))</f>
        <v>-0.13400000000000001</v>
      </c>
      <c r="CJ46" s="268">
        <f t="shared" ca="1" si="41"/>
        <v>4701.580460222649</v>
      </c>
      <c r="CK46" s="263">
        <f>BasisVolumeLargeVPP!AI51</f>
        <v>2015</v>
      </c>
      <c r="CL46" s="267">
        <f t="shared" si="135"/>
        <v>-0.21</v>
      </c>
      <c r="CM46" s="267">
        <f>VLOOKUP($A46,[1]!Table,MATCH(CL$1,[1]!Curves,0))</f>
        <v>-0.115</v>
      </c>
      <c r="CN46" s="268">
        <f t="shared" ca="1" si="43"/>
        <v>335.78833381765963</v>
      </c>
      <c r="CO46" s="263"/>
      <c r="CP46" s="267">
        <f t="shared" si="136"/>
        <v>-0.08</v>
      </c>
      <c r="CQ46" s="267">
        <f>VLOOKUP($A46,[1]!Table,MATCH(CP$1,[1]!Curves,0))</f>
        <v>-6.5500000000000003E-2</v>
      </c>
      <c r="CR46" s="268">
        <f t="shared" ca="1" si="45"/>
        <v>0</v>
      </c>
      <c r="CS46" s="263">
        <f>BasisVolumeLargeVPP!BA51</f>
        <v>0</v>
      </c>
      <c r="CT46" s="267">
        <f t="shared" si="137"/>
        <v>-0.13500000000000001</v>
      </c>
      <c r="CU46" s="267">
        <f>VLOOKUP($A46,[1]!Table,MATCH(CT$1,[1]!Curves,0))</f>
        <v>-8.8000000000000009E-2</v>
      </c>
      <c r="CV46" s="268">
        <f t="shared" ca="1" si="47"/>
        <v>0</v>
      </c>
      <c r="CW46" s="263">
        <f>BasisVolumeLargeVPP!AS51</f>
        <v>0</v>
      </c>
      <c r="CX46" s="267">
        <f t="shared" si="138"/>
        <v>0.01</v>
      </c>
      <c r="CY46" s="267">
        <f>VLOOKUP($A46,[1]!Table,MATCH(CX$1,[1]!Curves,0))</f>
        <v>1.4999999999999999E-2</v>
      </c>
      <c r="CZ46" s="268">
        <f t="shared" ca="1" si="49"/>
        <v>0</v>
      </c>
      <c r="DA46" s="263">
        <f>BasisVolumeLargeVPP!BE51</f>
        <v>0</v>
      </c>
      <c r="DB46" s="267">
        <f t="shared" si="139"/>
        <v>3.2500000000000001E-2</v>
      </c>
      <c r="DC46" s="267">
        <f>VLOOKUP($A46,[1]!Table,MATCH(DB$1,[1]!Curves,0))</f>
        <v>3.9E-2</v>
      </c>
      <c r="DD46" s="268">
        <f t="shared" ca="1" si="51"/>
        <v>0</v>
      </c>
      <c r="DE46" s="263">
        <f>BasisVolumeLargeVPP!BC51</f>
        <v>620</v>
      </c>
      <c r="DF46" s="267">
        <f t="shared" si="140"/>
        <v>-0.105</v>
      </c>
      <c r="DG46" s="267">
        <f>VLOOKUP($A46,[1]!Table,MATCH(DF$1,[1]!Curves,0))</f>
        <v>-7.0000000000000007E-2</v>
      </c>
      <c r="DH46" s="268">
        <f t="shared" ca="1" si="53"/>
        <v>38.065074278924968</v>
      </c>
      <c r="DI46" s="263">
        <f>BasisVolumeLargeVPP!AE51</f>
        <v>0</v>
      </c>
      <c r="DJ46" s="267">
        <f t="shared" si="141"/>
        <v>-0.12</v>
      </c>
      <c r="DK46" s="267">
        <f>VLOOKUP($A46,[1]!Table,MATCH(DJ$1,[1]!Curves,0))</f>
        <v>0.1</v>
      </c>
      <c r="DL46" s="268">
        <f t="shared" ca="1" si="55"/>
        <v>0</v>
      </c>
      <c r="DM46" s="263">
        <f>BasisVolumeLargeVPP!AC51</f>
        <v>1550</v>
      </c>
      <c r="DN46" s="267">
        <f t="shared" si="142"/>
        <v>-0.12</v>
      </c>
      <c r="DO46" s="267">
        <f>VLOOKUP($A46,[1]!Table,MATCH(DN$1,[1]!Curves,0))</f>
        <v>-0.12</v>
      </c>
      <c r="DP46" s="268">
        <f t="shared" ca="1" si="57"/>
        <v>0</v>
      </c>
      <c r="DQ46" s="237"/>
      <c r="DR46" s="237"/>
      <c r="DS46" s="238"/>
      <c r="DT46" s="237"/>
      <c r="DU46" s="237"/>
      <c r="DV46" s="238"/>
      <c r="DW46" s="237"/>
      <c r="DX46" s="237"/>
      <c r="DY46" s="238"/>
      <c r="DZ46" s="237"/>
      <c r="EA46" s="237"/>
      <c r="EB46" s="238"/>
    </row>
    <row r="47" spans="1:132" x14ac:dyDescent="0.2">
      <c r="A47" s="167">
        <v>38168</v>
      </c>
      <c r="B47" s="263">
        <f t="shared" ca="1" si="112"/>
        <v>-3717</v>
      </c>
      <c r="C47" s="264">
        <f>[1]Curves!D57</f>
        <v>5.5649062485411412E-2</v>
      </c>
      <c r="D47" s="265">
        <f t="shared" ca="1" si="113"/>
        <v>1.7481921051843876</v>
      </c>
      <c r="E47" s="263">
        <f>NymexVolume!C43</f>
        <v>386737.5</v>
      </c>
      <c r="F47" s="266">
        <v>4.79</v>
      </c>
      <c r="G47" s="267">
        <f>VLOOKUP($A47,[1]!Table,MATCH(F$1,[1]!Curves,0))</f>
        <v>4.3130000000000006</v>
      </c>
      <c r="H47" s="268">
        <f t="shared" ca="1" si="114"/>
        <v>-322495.61892096198</v>
      </c>
      <c r="I47" s="263">
        <f>BasisVolumeLargeVPP!S52</f>
        <v>9750</v>
      </c>
      <c r="J47" s="267">
        <f t="shared" si="116"/>
        <v>-0.12</v>
      </c>
      <c r="K47" s="267">
        <f>VLOOKUP($A47,[1]!Table,MATCH(J$1,[1]!Curves,0))</f>
        <v>-0.12</v>
      </c>
      <c r="L47" s="268">
        <f t="shared" ca="1" si="115"/>
        <v>0</v>
      </c>
      <c r="M47" s="263">
        <f>BasisVolumeLargeVPP!AY52</f>
        <v>0</v>
      </c>
      <c r="N47" s="267">
        <f t="shared" si="117"/>
        <v>-8.5000000000000006E-2</v>
      </c>
      <c r="O47" s="267">
        <f>VLOOKUP($A47,[1]!Table,MATCH(N$1,[1]!Curves,0))</f>
        <v>-5.7500000000000002E-2</v>
      </c>
      <c r="P47" s="268">
        <f t="shared" ca="1" si="6"/>
        <v>0</v>
      </c>
      <c r="Q47" s="263">
        <f>BasisVolumeLargeVPP!AM52</f>
        <v>12300</v>
      </c>
      <c r="R47" s="267">
        <f t="shared" si="118"/>
        <v>-3.2500000000000001E-2</v>
      </c>
      <c r="S47" s="267">
        <f>VLOOKUP($A47,[1]!Table,MATCH(R$1,[1]!Curves,0))</f>
        <v>-2.2499999999999999E-2</v>
      </c>
      <c r="T47" s="268">
        <f t="shared" ca="1" si="8"/>
        <v>215.02762893767974</v>
      </c>
      <c r="U47" s="263">
        <f>BasisVolumeLargeVPP!I52</f>
        <v>8250</v>
      </c>
      <c r="V47" s="267">
        <f t="shared" si="119"/>
        <v>0.06</v>
      </c>
      <c r="W47" s="267">
        <f>VLOOKUP($A47,[1]!Table,MATCH(V$1,[1]!Curves,0))</f>
        <v>0.1</v>
      </c>
      <c r="X47" s="268">
        <f t="shared" ca="1" si="10"/>
        <v>576.90339471084803</v>
      </c>
      <c r="Y47" s="263">
        <f>BasisVolumeLargeVPP!U52</f>
        <v>128887.5</v>
      </c>
      <c r="Z47" s="267">
        <f t="shared" si="120"/>
        <v>-5.0000000000000001E-3</v>
      </c>
      <c r="AA47" s="267">
        <f>VLOOKUP($A47,[1]!Table,MATCH(Z$1,[1]!Curves,0))</f>
        <v>1.2500000000000001E-2</v>
      </c>
      <c r="AB47" s="268">
        <f t="shared" ca="1" si="12"/>
        <v>3943.1019242466732</v>
      </c>
      <c r="AC47" s="263">
        <f>BasisVolumeLargeVPP!AK52</f>
        <v>5100</v>
      </c>
      <c r="AD47" s="267">
        <f t="shared" si="121"/>
        <v>-0.19</v>
      </c>
      <c r="AE47" s="267">
        <f>VLOOKUP($A47,[1]!Table,MATCH(AD$1,[1]!Curves,0))</f>
        <v>-0.17199999999999999</v>
      </c>
      <c r="AF47" s="268">
        <f t="shared" ca="1" si="14"/>
        <v>160.48403525592693</v>
      </c>
      <c r="AG47" s="263">
        <f>BasisVolumeLargeVPP!K52</f>
        <v>20550</v>
      </c>
      <c r="AH47" s="267">
        <f t="shared" si="122"/>
        <v>0.15</v>
      </c>
      <c r="AI47" s="267">
        <f>VLOOKUP($A47,[1]!Table,MATCH(AH$1,[1]!Curves,0))</f>
        <v>0.16500000000000001</v>
      </c>
      <c r="AJ47" s="268">
        <f t="shared" ca="1" si="16"/>
        <v>538.88021642308797</v>
      </c>
      <c r="AK47" s="263">
        <f>BasisVolumeLargeVPP!M52</f>
        <v>20550</v>
      </c>
      <c r="AL47" s="267">
        <f t="shared" si="123"/>
        <v>0.13</v>
      </c>
      <c r="AM47" s="267">
        <f>VLOOKUP($A47,[1]!Table,MATCH(AL$1,[1]!Curves,0))</f>
        <v>0.16500000000000001</v>
      </c>
      <c r="AN47" s="268">
        <f t="shared" ca="1" si="18"/>
        <v>1257.3871716538711</v>
      </c>
      <c r="AO47" s="263">
        <f>BasisVolumeLargeVPP!O52</f>
        <v>17100</v>
      </c>
      <c r="AP47" s="267">
        <f t="shared" si="124"/>
        <v>0.15</v>
      </c>
      <c r="AQ47" s="267">
        <f>VLOOKUP($A47,[1]!Table,MATCH(AP$1,[1]!Curves,0))</f>
        <v>0.16500000000000001</v>
      </c>
      <c r="AR47" s="268">
        <f t="shared" ca="1" si="20"/>
        <v>448.41127497979579</v>
      </c>
      <c r="AS47" s="263">
        <f>BasisVolumeLargeVPP!Y52+BasisVolumeLargeVPP!Q52</f>
        <v>26100</v>
      </c>
      <c r="AT47" s="267">
        <f t="shared" si="125"/>
        <v>-0.14000000000000001</v>
      </c>
      <c r="AU47" s="267">
        <f>VLOOKUP($A47,[1]!Table,MATCH(AT$1,[1]!Curves,0))</f>
        <v>-0.14000000000000001</v>
      </c>
      <c r="AV47" s="268">
        <f t="shared" ca="1" si="22"/>
        <v>0</v>
      </c>
      <c r="AW47" s="263">
        <f>BasisVolumeLargeVPP!AW52</f>
        <v>0</v>
      </c>
      <c r="AX47" s="267">
        <f t="shared" si="126"/>
        <v>-0.08</v>
      </c>
      <c r="AY47" s="267">
        <f>VLOOKUP($A47,[1]!Table,MATCH(AX$1,[1]!Curves,0))</f>
        <v>-5.7500000000000002E-2</v>
      </c>
      <c r="AZ47" s="268">
        <f t="shared" ca="1" si="24"/>
        <v>0</v>
      </c>
      <c r="BA47" s="263">
        <f>BasisVolumeLargeVPP!G52</f>
        <v>5100</v>
      </c>
      <c r="BB47" s="267">
        <f t="shared" si="127"/>
        <v>-0.16</v>
      </c>
      <c r="BC47" s="267">
        <f>VLOOKUP($A47,[1]!Table,MATCH(BB$1,[1]!Curves,0))</f>
        <v>0.03</v>
      </c>
      <c r="BD47" s="268">
        <f t="shared" ca="1" si="26"/>
        <v>1693.9981499236717</v>
      </c>
      <c r="BE47" s="263"/>
      <c r="BF47" s="267">
        <f t="shared" si="128"/>
        <v>-0.12</v>
      </c>
      <c r="BG47" s="267">
        <f>VLOOKUP($A47,[1]!Table,MATCH(BF$1,[1]!Curves,0))</f>
        <v>-0.09</v>
      </c>
      <c r="BH47" s="268">
        <f t="shared" ca="1" si="28"/>
        <v>0</v>
      </c>
      <c r="BI47" s="263">
        <f>BasisVolumeLargeVPP!AA52</f>
        <v>1500</v>
      </c>
      <c r="BJ47" s="267">
        <f t="shared" si="129"/>
        <v>-0.12</v>
      </c>
      <c r="BK47" s="267">
        <f>VLOOKUP($A47,[1]!Table,MATCH(BJ$1,[1]!Curves,0))</f>
        <v>-0.12</v>
      </c>
      <c r="BL47" s="268">
        <f t="shared" ca="1" si="30"/>
        <v>0</v>
      </c>
      <c r="BM47" s="263">
        <f>BasisVolumeLargeVPP!W52</f>
        <v>47250</v>
      </c>
      <c r="BN47" s="267">
        <f t="shared" si="130"/>
        <v>-0.315</v>
      </c>
      <c r="BO47" s="267">
        <f>VLOOKUP($A47,[1]!Table,MATCH(BN$1,[1]!Curves,0))</f>
        <v>-0.1125</v>
      </c>
      <c r="BP47" s="268">
        <f t="shared" ca="1" si="32"/>
        <v>16726.920586417367</v>
      </c>
      <c r="BQ47" s="263">
        <f>BasisVolumeLargeVPP!AG52</f>
        <v>29100</v>
      </c>
      <c r="BR47" s="267">
        <f t="shared" si="131"/>
        <v>-0.105</v>
      </c>
      <c r="BS47" s="267">
        <f>VLOOKUP($A47,[1]!Table,MATCH(BR$1,[1]!Curves,0))</f>
        <v>-0.09</v>
      </c>
      <c r="BT47" s="268">
        <f t="shared" ca="1" si="34"/>
        <v>763.08585391298516</v>
      </c>
      <c r="BU47" s="263">
        <f>BasisVolumeLargeVPP!C52</f>
        <v>9300</v>
      </c>
      <c r="BV47" s="267">
        <v>-2.5000000000000001E-2</v>
      </c>
      <c r="BW47" s="267">
        <f>VLOOKUP($A47,[1]!Table,MATCH(BV$1,[1]!Curves,0))</f>
        <v>-5.0000000000000001E-3</v>
      </c>
      <c r="BX47" s="268">
        <f t="shared" ca="1" si="35"/>
        <v>325.16373156429609</v>
      </c>
      <c r="BY47" s="263">
        <f>BasisVolumeLargeVPP!AO52+BasisVolumeLargeVPP!AU52</f>
        <v>900</v>
      </c>
      <c r="BZ47" s="267">
        <f t="shared" si="132"/>
        <v>-0.09</v>
      </c>
      <c r="CA47" s="267">
        <f>VLOOKUP($A47,[1]!Table,MATCH(BZ$1,[1]!Curves,0))</f>
        <v>-8.2500000000000004E-2</v>
      </c>
      <c r="CB47" s="268">
        <f t="shared" ca="1" si="37"/>
        <v>11.800296709994605</v>
      </c>
      <c r="CC47" s="263">
        <f>BasisVolumeLargeVPP!AQ52</f>
        <v>1050</v>
      </c>
      <c r="CD47" s="267">
        <f t="shared" si="133"/>
        <v>-0.155</v>
      </c>
      <c r="CE47" s="267">
        <f>VLOOKUP($A47,[1]!Table,MATCH(CD$1,[1]!Curves,0))</f>
        <v>-0.1</v>
      </c>
      <c r="CF47" s="268">
        <f t="shared" ca="1" si="39"/>
        <v>100.95809407439837</v>
      </c>
      <c r="CG47" s="263">
        <f>BasisVolumeLargeVPP!E52</f>
        <v>39900</v>
      </c>
      <c r="CH47" s="267">
        <f t="shared" si="134"/>
        <v>-0.2</v>
      </c>
      <c r="CI47" s="267">
        <f>VLOOKUP($A47,[1]!Table,MATCH(CH$1,[1]!Curves,0))</f>
        <v>-0.129</v>
      </c>
      <c r="CJ47" s="268">
        <f t="shared" ca="1" si="41"/>
        <v>4952.4534147768518</v>
      </c>
      <c r="CK47" s="263">
        <f>BasisVolumeLargeVPP!AI52</f>
        <v>1950</v>
      </c>
      <c r="CL47" s="267">
        <f t="shared" si="135"/>
        <v>-0.21</v>
      </c>
      <c r="CM47" s="267">
        <f>VLOOKUP($A47,[1]!Table,MATCH(CL$1,[1]!Curves,0))</f>
        <v>-0.11</v>
      </c>
      <c r="CN47" s="268">
        <f t="shared" ca="1" si="43"/>
        <v>340.89746051095551</v>
      </c>
      <c r="CO47" s="263"/>
      <c r="CP47" s="267">
        <f t="shared" si="136"/>
        <v>-0.08</v>
      </c>
      <c r="CQ47" s="267">
        <f>VLOOKUP($A47,[1]!Table,MATCH(CP$1,[1]!Curves,0))</f>
        <v>-6.5500000000000003E-2</v>
      </c>
      <c r="CR47" s="268">
        <f t="shared" ca="1" si="45"/>
        <v>0</v>
      </c>
      <c r="CS47" s="263">
        <f>BasisVolumeLargeVPP!BA52</f>
        <v>0</v>
      </c>
      <c r="CT47" s="267">
        <f t="shared" si="137"/>
        <v>-0.13500000000000001</v>
      </c>
      <c r="CU47" s="267">
        <f>VLOOKUP($A47,[1]!Table,MATCH(CT$1,[1]!Curves,0))</f>
        <v>-8.8000000000000009E-2</v>
      </c>
      <c r="CV47" s="268">
        <f t="shared" ca="1" si="47"/>
        <v>0</v>
      </c>
      <c r="CW47" s="263">
        <f>BasisVolumeLargeVPP!AS52</f>
        <v>0</v>
      </c>
      <c r="CX47" s="267">
        <f t="shared" si="138"/>
        <v>0.01</v>
      </c>
      <c r="CY47" s="267">
        <f>VLOOKUP($A47,[1]!Table,MATCH(CX$1,[1]!Curves,0))</f>
        <v>1.4999999999999999E-2</v>
      </c>
      <c r="CZ47" s="268">
        <f t="shared" ca="1" si="49"/>
        <v>0</v>
      </c>
      <c r="DA47" s="263">
        <f>BasisVolumeLargeVPP!BE52</f>
        <v>0</v>
      </c>
      <c r="DB47" s="267">
        <f t="shared" si="139"/>
        <v>3.2500000000000001E-2</v>
      </c>
      <c r="DC47" s="267">
        <f>VLOOKUP($A47,[1]!Table,MATCH(DB$1,[1]!Curves,0))</f>
        <v>3.9E-2</v>
      </c>
      <c r="DD47" s="268">
        <f t="shared" ca="1" si="51"/>
        <v>0</v>
      </c>
      <c r="DE47" s="263">
        <f>BasisVolumeLargeVPP!BC52</f>
        <v>600</v>
      </c>
      <c r="DF47" s="267">
        <f t="shared" si="140"/>
        <v>-0.105</v>
      </c>
      <c r="DG47" s="267">
        <f>VLOOKUP($A47,[1]!Table,MATCH(DF$1,[1]!Curves,0))</f>
        <v>-7.0000000000000007E-2</v>
      </c>
      <c r="DH47" s="268">
        <f t="shared" ca="1" si="53"/>
        <v>36.712034208872126</v>
      </c>
      <c r="DI47" s="263">
        <f>BasisVolumeLargeVPP!AE52</f>
        <v>0</v>
      </c>
      <c r="DJ47" s="267">
        <f t="shared" si="141"/>
        <v>-0.12</v>
      </c>
      <c r="DK47" s="267">
        <f>VLOOKUP($A47,[1]!Table,MATCH(DJ$1,[1]!Curves,0))</f>
        <v>0.1</v>
      </c>
      <c r="DL47" s="268">
        <f t="shared" ca="1" si="55"/>
        <v>0</v>
      </c>
      <c r="DM47" s="263">
        <f>BasisVolumeLargeVPP!AC52</f>
        <v>1500</v>
      </c>
      <c r="DN47" s="267">
        <f t="shared" si="142"/>
        <v>-0.12</v>
      </c>
      <c r="DO47" s="267">
        <f>VLOOKUP($A47,[1]!Table,MATCH(DN$1,[1]!Curves,0))</f>
        <v>-0.12</v>
      </c>
      <c r="DP47" s="268">
        <f t="shared" ca="1" si="57"/>
        <v>0</v>
      </c>
      <c r="DQ47" s="237"/>
      <c r="DR47" s="237"/>
      <c r="DS47" s="238"/>
      <c r="DT47" s="237"/>
      <c r="DU47" s="237"/>
      <c r="DV47" s="238"/>
      <c r="DW47" s="237"/>
      <c r="DX47" s="237"/>
      <c r="DY47" s="238"/>
      <c r="DZ47" s="237"/>
      <c r="EA47" s="237"/>
      <c r="EB47" s="238"/>
    </row>
    <row r="48" spans="1:132" x14ac:dyDescent="0.2">
      <c r="A48" s="167">
        <v>38199</v>
      </c>
      <c r="B48" s="263">
        <f t="shared" ca="1" si="112"/>
        <v>-3686</v>
      </c>
      <c r="C48" s="264">
        <f>[1]Curves!D58</f>
        <v>5.5761311172571715E-2</v>
      </c>
      <c r="D48" s="265">
        <f t="shared" ca="1" si="113"/>
        <v>1.7419856643165355</v>
      </c>
      <c r="E48" s="263">
        <f>NymexVolume!C44</f>
        <v>379595</v>
      </c>
      <c r="F48" s="266">
        <v>4.79</v>
      </c>
      <c r="G48" s="267">
        <f>VLOOKUP($A48,[1]!Table,MATCH(F$1,[1]!Curves,0))</f>
        <v>4.34</v>
      </c>
      <c r="H48" s="268">
        <f t="shared" ca="1" si="114"/>
        <v>-297562.07171080599</v>
      </c>
      <c r="I48" s="263">
        <f>BasisVolumeLargeVPP!S53</f>
        <v>9455</v>
      </c>
      <c r="J48" s="267">
        <f t="shared" si="116"/>
        <v>-0.12</v>
      </c>
      <c r="K48" s="267">
        <f>VLOOKUP($A48,[1]!Table,MATCH(J$1,[1]!Curves,0))</f>
        <v>-0.12</v>
      </c>
      <c r="L48" s="268">
        <f t="shared" ca="1" si="115"/>
        <v>0</v>
      </c>
      <c r="M48" s="263">
        <f>BasisVolumeLargeVPP!AY53</f>
        <v>0</v>
      </c>
      <c r="N48" s="267">
        <f t="shared" si="117"/>
        <v>-8.5000000000000006E-2</v>
      </c>
      <c r="O48" s="267">
        <f>VLOOKUP($A48,[1]!Table,MATCH(N$1,[1]!Curves,0))</f>
        <v>-5.7500000000000002E-2</v>
      </c>
      <c r="P48" s="268">
        <f t="shared" ca="1" si="6"/>
        <v>0</v>
      </c>
      <c r="Q48" s="263">
        <f>BasisVolumeLargeVPP!AM53</f>
        <v>11935</v>
      </c>
      <c r="R48" s="267">
        <f t="shared" si="118"/>
        <v>-3.2500000000000001E-2</v>
      </c>
      <c r="S48" s="267">
        <f>VLOOKUP($A48,[1]!Table,MATCH(R$1,[1]!Curves,0))</f>
        <v>-2.2499999999999999E-2</v>
      </c>
      <c r="T48" s="268">
        <f t="shared" ca="1" si="8"/>
        <v>207.90598903617854</v>
      </c>
      <c r="U48" s="263">
        <f>BasisVolumeLargeVPP!I53</f>
        <v>8060</v>
      </c>
      <c r="V48" s="267">
        <f t="shared" si="119"/>
        <v>0.06</v>
      </c>
      <c r="W48" s="267">
        <f>VLOOKUP($A48,[1]!Table,MATCH(V$1,[1]!Curves,0))</f>
        <v>0.1</v>
      </c>
      <c r="X48" s="268">
        <f t="shared" ca="1" si="10"/>
        <v>561.61617817565116</v>
      </c>
      <c r="Y48" s="263">
        <f>BasisVolumeLargeVPP!U53</f>
        <v>126635</v>
      </c>
      <c r="Z48" s="267">
        <f t="shared" si="120"/>
        <v>-5.0000000000000001E-3</v>
      </c>
      <c r="AA48" s="267">
        <f>VLOOKUP($A48,[1]!Table,MATCH(Z$1,[1]!Curves,0))</f>
        <v>1.4999999999999999E-2</v>
      </c>
      <c r="AB48" s="268">
        <f t="shared" ca="1" si="12"/>
        <v>4411.92709201449</v>
      </c>
      <c r="AC48" s="263">
        <f>BasisVolumeLargeVPP!AK53</f>
        <v>4960</v>
      </c>
      <c r="AD48" s="267">
        <f t="shared" si="121"/>
        <v>-0.19</v>
      </c>
      <c r="AE48" s="267">
        <f>VLOOKUP($A48,[1]!Table,MATCH(AD$1,[1]!Curves,0))</f>
        <v>-0.125</v>
      </c>
      <c r="AF48" s="268">
        <f t="shared" ca="1" si="14"/>
        <v>561.61617817565104</v>
      </c>
      <c r="AG48" s="263">
        <f>BasisVolumeLargeVPP!K53</f>
        <v>20305</v>
      </c>
      <c r="AH48" s="267">
        <f t="shared" si="122"/>
        <v>0.15</v>
      </c>
      <c r="AI48" s="267">
        <f>VLOOKUP($A48,[1]!Table,MATCH(AH$1,[1]!Curves,0))</f>
        <v>0.16500000000000001</v>
      </c>
      <c r="AJ48" s="268">
        <f t="shared" ca="1" si="16"/>
        <v>530.56528370920921</v>
      </c>
      <c r="AK48" s="263">
        <f>BasisVolumeLargeVPP!M53</f>
        <v>20305</v>
      </c>
      <c r="AL48" s="267">
        <f t="shared" si="123"/>
        <v>0.13</v>
      </c>
      <c r="AM48" s="267">
        <f>VLOOKUP($A48,[1]!Table,MATCH(AL$1,[1]!Curves,0))</f>
        <v>0.16500000000000001</v>
      </c>
      <c r="AN48" s="268">
        <f t="shared" ca="1" si="18"/>
        <v>1237.9856619881539</v>
      </c>
      <c r="AO48" s="263">
        <f>BasisVolumeLargeVPP!O53</f>
        <v>16895</v>
      </c>
      <c r="AP48" s="267">
        <f t="shared" si="124"/>
        <v>0.15</v>
      </c>
      <c r="AQ48" s="267">
        <f>VLOOKUP($A48,[1]!Table,MATCH(AP$1,[1]!Curves,0))</f>
        <v>0.16500000000000001</v>
      </c>
      <c r="AR48" s="268">
        <f t="shared" ca="1" si="20"/>
        <v>441.46271697941842</v>
      </c>
      <c r="AS48" s="263">
        <f>BasisVolumeLargeVPP!Y53+BasisVolumeLargeVPP!Q53</f>
        <v>25626.666666666668</v>
      </c>
      <c r="AT48" s="267">
        <f t="shared" si="125"/>
        <v>-0.14000000000000001</v>
      </c>
      <c r="AU48" s="267">
        <f>VLOOKUP($A48,[1]!Table,MATCH(AT$1,[1]!Curves,0))</f>
        <v>-0.14000000000000001</v>
      </c>
      <c r="AV48" s="268">
        <f t="shared" ca="1" si="22"/>
        <v>0</v>
      </c>
      <c r="AW48" s="263">
        <f>BasisVolumeLargeVPP!AW53</f>
        <v>0</v>
      </c>
      <c r="AX48" s="267">
        <f t="shared" si="126"/>
        <v>-0.08</v>
      </c>
      <c r="AY48" s="267">
        <f>VLOOKUP($A48,[1]!Table,MATCH(AX$1,[1]!Curves,0))</f>
        <v>-5.7500000000000002E-2</v>
      </c>
      <c r="AZ48" s="268">
        <f t="shared" ca="1" si="24"/>
        <v>0</v>
      </c>
      <c r="BA48" s="263">
        <f>BasisVolumeLargeVPP!G53</f>
        <v>4960</v>
      </c>
      <c r="BB48" s="267">
        <f t="shared" si="127"/>
        <v>-0.16</v>
      </c>
      <c r="BC48" s="267">
        <f>VLOOKUP($A48,[1]!Table,MATCH(BB$1,[1]!Curves,0))</f>
        <v>0.03</v>
      </c>
      <c r="BD48" s="268">
        <f t="shared" ca="1" si="26"/>
        <v>1641.6472900519029</v>
      </c>
      <c r="BE48" s="263"/>
      <c r="BF48" s="267">
        <f t="shared" si="128"/>
        <v>-0.12</v>
      </c>
      <c r="BG48" s="267">
        <f>VLOOKUP($A48,[1]!Table,MATCH(BF$1,[1]!Curves,0))</f>
        <v>-0.09</v>
      </c>
      <c r="BH48" s="268">
        <f t="shared" ca="1" si="28"/>
        <v>0</v>
      </c>
      <c r="BI48" s="263">
        <f>BasisVolumeLargeVPP!AA53</f>
        <v>1446.6666666666667</v>
      </c>
      <c r="BJ48" s="267">
        <f t="shared" si="129"/>
        <v>-0.12</v>
      </c>
      <c r="BK48" s="267">
        <f>VLOOKUP($A48,[1]!Table,MATCH(BJ$1,[1]!Curves,0))</f>
        <v>-0.12</v>
      </c>
      <c r="BL48" s="268">
        <f t="shared" ca="1" si="30"/>
        <v>0</v>
      </c>
      <c r="BM48" s="263">
        <f>BasisVolumeLargeVPP!W53</f>
        <v>46500</v>
      </c>
      <c r="BN48" s="267">
        <f t="shared" si="130"/>
        <v>-0.315</v>
      </c>
      <c r="BO48" s="267">
        <f>VLOOKUP($A48,[1]!Table,MATCH(BN$1,[1]!Curves,0))</f>
        <v>-0.10249999999999999</v>
      </c>
      <c r="BP48" s="268">
        <f t="shared" ca="1" si="32"/>
        <v>17212.99584552777</v>
      </c>
      <c r="BQ48" s="263">
        <f>BasisVolumeLargeVPP!AG53</f>
        <v>28675</v>
      </c>
      <c r="BR48" s="267">
        <f t="shared" si="131"/>
        <v>-0.105</v>
      </c>
      <c r="BS48" s="267">
        <f>VLOOKUP($A48,[1]!Table,MATCH(BR$1,[1]!Curves,0))</f>
        <v>-0.09</v>
      </c>
      <c r="BT48" s="268">
        <f t="shared" ca="1" si="34"/>
        <v>749.27158386414976</v>
      </c>
      <c r="BU48" s="263">
        <f>BasisVolumeLargeVPP!C53</f>
        <v>8835</v>
      </c>
      <c r="BV48" s="267">
        <v>-2.5000000000000001E-2</v>
      </c>
      <c r="BW48" s="267">
        <f>VLOOKUP($A48,[1]!Table,MATCH(BV$1,[1]!Curves,0))</f>
        <v>-5.0000000000000001E-3</v>
      </c>
      <c r="BX48" s="268">
        <f t="shared" ca="1" si="35"/>
        <v>307.80886688473186</v>
      </c>
      <c r="BY48" s="263">
        <f>BasisVolumeLargeVPP!AO53+BasisVolumeLargeVPP!AU53</f>
        <v>930</v>
      </c>
      <c r="BZ48" s="267">
        <f t="shared" si="132"/>
        <v>-0.09</v>
      </c>
      <c r="CA48" s="267">
        <f>VLOOKUP($A48,[1]!Table,MATCH(BZ$1,[1]!Curves,0))</f>
        <v>-8.2500000000000004E-2</v>
      </c>
      <c r="CB48" s="268">
        <f t="shared" ca="1" si="37"/>
        <v>12.150350008607823</v>
      </c>
      <c r="CC48" s="263">
        <f>BasisVolumeLargeVPP!AQ53</f>
        <v>1085</v>
      </c>
      <c r="CD48" s="267">
        <f t="shared" si="133"/>
        <v>-0.155</v>
      </c>
      <c r="CE48" s="267">
        <f>VLOOKUP($A48,[1]!Table,MATCH(CD$1,[1]!Curves,0))</f>
        <v>-0.09</v>
      </c>
      <c r="CF48" s="268">
        <f t="shared" ca="1" si="39"/>
        <v>122.85353897592367</v>
      </c>
      <c r="CG48" s="263">
        <f>BasisVolumeLargeVPP!E53</f>
        <v>39215</v>
      </c>
      <c r="CH48" s="267">
        <f t="shared" si="134"/>
        <v>-0.2</v>
      </c>
      <c r="CI48" s="267">
        <f>VLOOKUP($A48,[1]!Table,MATCH(CH$1,[1]!Curves,0))</f>
        <v>-0.11900000000000001</v>
      </c>
      <c r="CJ48" s="268">
        <f t="shared" ca="1" si="41"/>
        <v>5533.269393920008</v>
      </c>
      <c r="CK48" s="263">
        <f>BasisVolumeLargeVPP!AI53</f>
        <v>1705</v>
      </c>
      <c r="CL48" s="267">
        <f t="shared" si="135"/>
        <v>-0.21</v>
      </c>
      <c r="CM48" s="267">
        <f>VLOOKUP($A48,[1]!Table,MATCH(CL$1,[1]!Curves,0))</f>
        <v>-0.1</v>
      </c>
      <c r="CN48" s="268">
        <f t="shared" ca="1" si="43"/>
        <v>326.70941134256617</v>
      </c>
      <c r="CO48" s="263"/>
      <c r="CP48" s="267">
        <f t="shared" si="136"/>
        <v>-0.08</v>
      </c>
      <c r="CQ48" s="267">
        <f>VLOOKUP($A48,[1]!Table,MATCH(CP$1,[1]!Curves,0))</f>
        <v>-6.5500000000000003E-2</v>
      </c>
      <c r="CR48" s="268">
        <f t="shared" ca="1" si="45"/>
        <v>0</v>
      </c>
      <c r="CS48" s="263">
        <f>BasisVolumeLargeVPP!BA53</f>
        <v>0</v>
      </c>
      <c r="CT48" s="267">
        <f t="shared" si="137"/>
        <v>-0.13500000000000001</v>
      </c>
      <c r="CU48" s="267">
        <f>VLOOKUP($A48,[1]!Table,MATCH(CT$1,[1]!Curves,0))</f>
        <v>-8.8000000000000009E-2</v>
      </c>
      <c r="CV48" s="268">
        <f t="shared" ca="1" si="47"/>
        <v>0</v>
      </c>
      <c r="CW48" s="263">
        <f>BasisVolumeLargeVPP!AS53</f>
        <v>0</v>
      </c>
      <c r="CX48" s="267">
        <f t="shared" si="138"/>
        <v>0.01</v>
      </c>
      <c r="CY48" s="267">
        <f>VLOOKUP($A48,[1]!Table,MATCH(CX$1,[1]!Curves,0))</f>
        <v>1.4999999999999999E-2</v>
      </c>
      <c r="CZ48" s="268">
        <f t="shared" ca="1" si="49"/>
        <v>0</v>
      </c>
      <c r="DA48" s="263">
        <f>BasisVolumeLargeVPP!BE53</f>
        <v>0</v>
      </c>
      <c r="DB48" s="267">
        <f t="shared" si="139"/>
        <v>3.2500000000000001E-2</v>
      </c>
      <c r="DC48" s="267">
        <f>VLOOKUP($A48,[1]!Table,MATCH(DB$1,[1]!Curves,0))</f>
        <v>3.9E-2</v>
      </c>
      <c r="DD48" s="268">
        <f t="shared" ca="1" si="51"/>
        <v>0</v>
      </c>
      <c r="DE48" s="263">
        <f>BasisVolumeLargeVPP!BC53</f>
        <v>620</v>
      </c>
      <c r="DF48" s="267">
        <f t="shared" si="140"/>
        <v>-0.105</v>
      </c>
      <c r="DG48" s="267">
        <f>VLOOKUP($A48,[1]!Table,MATCH(DF$1,[1]!Curves,0))</f>
        <v>-7.0000000000000007E-2</v>
      </c>
      <c r="DH48" s="268">
        <f t="shared" ca="1" si="53"/>
        <v>37.801088915668807</v>
      </c>
      <c r="DI48" s="263">
        <f>BasisVolumeLargeVPP!AE53</f>
        <v>0</v>
      </c>
      <c r="DJ48" s="267">
        <f t="shared" si="141"/>
        <v>-0.12</v>
      </c>
      <c r="DK48" s="267">
        <f>VLOOKUP($A48,[1]!Table,MATCH(DJ$1,[1]!Curves,0))</f>
        <v>0.1</v>
      </c>
      <c r="DL48" s="268">
        <f t="shared" ca="1" si="55"/>
        <v>0</v>
      </c>
      <c r="DM48" s="263">
        <f>BasisVolumeLargeVPP!AC53</f>
        <v>1446.6666666666667</v>
      </c>
      <c r="DN48" s="267">
        <f t="shared" si="142"/>
        <v>-0.12</v>
      </c>
      <c r="DO48" s="267">
        <f>VLOOKUP($A48,[1]!Table,MATCH(DN$1,[1]!Curves,0))</f>
        <v>-0.12</v>
      </c>
      <c r="DP48" s="268">
        <f t="shared" ca="1" si="57"/>
        <v>0</v>
      </c>
      <c r="DQ48" s="237"/>
      <c r="DR48" s="237"/>
      <c r="DS48" s="238"/>
      <c r="DT48" s="237"/>
      <c r="DU48" s="237"/>
      <c r="DV48" s="238"/>
      <c r="DW48" s="237"/>
      <c r="DX48" s="237"/>
      <c r="DY48" s="238"/>
      <c r="DZ48" s="237"/>
      <c r="EA48" s="237"/>
      <c r="EB48" s="238"/>
    </row>
    <row r="49" spans="1:132" x14ac:dyDescent="0.2">
      <c r="A49" s="167">
        <v>38230</v>
      </c>
      <c r="B49" s="263">
        <f t="shared" ca="1" si="112"/>
        <v>-3655</v>
      </c>
      <c r="C49" s="264">
        <f>[1]Curves!D59</f>
        <v>5.5873559863927315E-2</v>
      </c>
      <c r="D49" s="265">
        <f t="shared" ca="1" si="113"/>
        <v>1.735768976916217</v>
      </c>
      <c r="E49" s="263">
        <f>NymexVolume!C45</f>
        <v>372344.875</v>
      </c>
      <c r="F49" s="266">
        <v>4.79</v>
      </c>
      <c r="G49" s="267">
        <f>VLOOKUP($A49,[1]!Table,MATCH(F$1,[1]!Curves,0))</f>
        <v>4.3630000000000004</v>
      </c>
      <c r="H49" s="268">
        <f t="shared" ca="1" si="114"/>
        <v>-275972.09952944459</v>
      </c>
      <c r="I49" s="263">
        <f>BasisVolumeLargeVPP!S54</f>
        <v>9300</v>
      </c>
      <c r="J49" s="267">
        <f t="shared" si="116"/>
        <v>-0.12</v>
      </c>
      <c r="K49" s="267">
        <f>VLOOKUP($A49,[1]!Table,MATCH(J$1,[1]!Curves,0))</f>
        <v>-0.12</v>
      </c>
      <c r="L49" s="268">
        <f t="shared" ca="1" si="115"/>
        <v>0</v>
      </c>
      <c r="M49" s="263">
        <f>BasisVolumeLargeVPP!AY54</f>
        <v>0</v>
      </c>
      <c r="N49" s="267">
        <f t="shared" si="117"/>
        <v>-8.5000000000000006E-2</v>
      </c>
      <c r="O49" s="267">
        <f>VLOOKUP($A49,[1]!Table,MATCH(N$1,[1]!Curves,0))</f>
        <v>-5.7500000000000002E-2</v>
      </c>
      <c r="P49" s="268">
        <f t="shared" ca="1" si="6"/>
        <v>0</v>
      </c>
      <c r="Q49" s="263">
        <f>BasisVolumeLargeVPP!AM54</f>
        <v>11470</v>
      </c>
      <c r="R49" s="267">
        <f t="shared" si="118"/>
        <v>-3.2500000000000001E-2</v>
      </c>
      <c r="S49" s="267">
        <f>VLOOKUP($A49,[1]!Table,MATCH(R$1,[1]!Curves,0))</f>
        <v>-2.2499999999999999E-2</v>
      </c>
      <c r="T49" s="268">
        <f t="shared" ca="1" si="8"/>
        <v>199.09270165229012</v>
      </c>
      <c r="U49" s="263">
        <f>BasisVolumeLargeVPP!I54</f>
        <v>7905</v>
      </c>
      <c r="V49" s="267">
        <f t="shared" si="119"/>
        <v>0.06</v>
      </c>
      <c r="W49" s="267">
        <f>VLOOKUP($A49,[1]!Table,MATCH(V$1,[1]!Curves,0))</f>
        <v>0.1</v>
      </c>
      <c r="X49" s="268">
        <f t="shared" ca="1" si="10"/>
        <v>548.85015050090794</v>
      </c>
      <c r="Y49" s="263">
        <f>BasisVolumeLargeVPP!U54</f>
        <v>124422.375</v>
      </c>
      <c r="Z49" s="267">
        <f t="shared" si="120"/>
        <v>-5.0000000000000001E-3</v>
      </c>
      <c r="AA49" s="267">
        <f>VLOOKUP($A49,[1]!Table,MATCH(Z$1,[1]!Curves,0))</f>
        <v>1.7500000000000002E-2</v>
      </c>
      <c r="AB49" s="268">
        <f t="shared" ca="1" si="12"/>
        <v>4859.2912175828087</v>
      </c>
      <c r="AC49" s="263">
        <f>BasisVolumeLargeVPP!AK54</f>
        <v>4805</v>
      </c>
      <c r="AD49" s="267">
        <f t="shared" si="121"/>
        <v>-0.19</v>
      </c>
      <c r="AE49" s="267">
        <f>VLOOKUP($A49,[1]!Table,MATCH(AD$1,[1]!Curves,0))</f>
        <v>-0.11599999999999999</v>
      </c>
      <c r="AF49" s="268">
        <f t="shared" ca="1" si="14"/>
        <v>617.18737512209941</v>
      </c>
      <c r="AG49" s="263">
        <f>BasisVolumeLargeVPP!K54</f>
        <v>19995</v>
      </c>
      <c r="AH49" s="267">
        <f t="shared" si="122"/>
        <v>0.15</v>
      </c>
      <c r="AI49" s="267">
        <f>VLOOKUP($A49,[1]!Table,MATCH(AH$1,[1]!Curves,0))</f>
        <v>0.16500000000000001</v>
      </c>
      <c r="AJ49" s="268">
        <f t="shared" ca="1" si="16"/>
        <v>520.60051040159681</v>
      </c>
      <c r="AK49" s="263">
        <f>BasisVolumeLargeVPP!M54</f>
        <v>19995</v>
      </c>
      <c r="AL49" s="267">
        <f t="shared" si="123"/>
        <v>0.13</v>
      </c>
      <c r="AM49" s="267">
        <f>VLOOKUP($A49,[1]!Table,MATCH(AL$1,[1]!Curves,0))</f>
        <v>0.16500000000000001</v>
      </c>
      <c r="AN49" s="268">
        <f t="shared" ca="1" si="18"/>
        <v>1214.7345242703916</v>
      </c>
      <c r="AO49" s="263">
        <f>BasisVolumeLargeVPP!O54</f>
        <v>16585</v>
      </c>
      <c r="AP49" s="267">
        <f t="shared" si="124"/>
        <v>0.15</v>
      </c>
      <c r="AQ49" s="267">
        <f>VLOOKUP($A49,[1]!Table,MATCH(AP$1,[1]!Curves,0))</f>
        <v>0.16500000000000001</v>
      </c>
      <c r="AR49" s="268">
        <f t="shared" ca="1" si="20"/>
        <v>431.81592723233229</v>
      </c>
      <c r="AS49" s="263">
        <f>BasisVolumeLargeVPP!Y54+BasisVolumeLargeVPP!Q54</f>
        <v>25110</v>
      </c>
      <c r="AT49" s="267">
        <f t="shared" si="125"/>
        <v>-0.14000000000000001</v>
      </c>
      <c r="AU49" s="267">
        <f>VLOOKUP($A49,[1]!Table,MATCH(AT$1,[1]!Curves,0))</f>
        <v>-0.14000000000000001</v>
      </c>
      <c r="AV49" s="268">
        <f t="shared" ca="1" si="22"/>
        <v>0</v>
      </c>
      <c r="AW49" s="263">
        <f>BasisVolumeLargeVPP!AW54</f>
        <v>0</v>
      </c>
      <c r="AX49" s="267">
        <f t="shared" si="126"/>
        <v>-0.08</v>
      </c>
      <c r="AY49" s="267">
        <f>VLOOKUP($A49,[1]!Table,MATCH(AX$1,[1]!Curves,0))</f>
        <v>-5.7500000000000002E-2</v>
      </c>
      <c r="AZ49" s="268">
        <f t="shared" ca="1" si="24"/>
        <v>0</v>
      </c>
      <c r="BA49" s="263">
        <f>BasisVolumeLargeVPP!G54</f>
        <v>4960</v>
      </c>
      <c r="BB49" s="267">
        <f t="shared" si="127"/>
        <v>-0.16</v>
      </c>
      <c r="BC49" s="267">
        <f>VLOOKUP($A49,[1]!Table,MATCH(BB$1,[1]!Curves,0))</f>
        <v>0.03</v>
      </c>
      <c r="BD49" s="268">
        <f t="shared" ca="1" si="26"/>
        <v>1635.7886838458428</v>
      </c>
      <c r="BE49" s="263"/>
      <c r="BF49" s="267">
        <f t="shared" si="128"/>
        <v>-0.12</v>
      </c>
      <c r="BG49" s="267">
        <f>VLOOKUP($A49,[1]!Table,MATCH(BF$1,[1]!Curves,0))</f>
        <v>-0.09</v>
      </c>
      <c r="BH49" s="268">
        <f t="shared" ca="1" si="28"/>
        <v>0</v>
      </c>
      <c r="BI49" s="263">
        <f>BasisVolumeLargeVPP!AA54</f>
        <v>1395</v>
      </c>
      <c r="BJ49" s="267">
        <f t="shared" si="129"/>
        <v>-0.12</v>
      </c>
      <c r="BK49" s="267">
        <f>VLOOKUP($A49,[1]!Table,MATCH(BJ$1,[1]!Curves,0))</f>
        <v>-0.12</v>
      </c>
      <c r="BL49" s="268">
        <f t="shared" ca="1" si="30"/>
        <v>0</v>
      </c>
      <c r="BM49" s="263">
        <f>BasisVolumeLargeVPP!W54</f>
        <v>45802.5</v>
      </c>
      <c r="BN49" s="267">
        <f t="shared" si="130"/>
        <v>-0.315</v>
      </c>
      <c r="BO49" s="267">
        <f>VLOOKUP($A49,[1]!Table,MATCH(BN$1,[1]!Curves,0))</f>
        <v>-9.7500000000000003E-2</v>
      </c>
      <c r="BP49" s="268">
        <f t="shared" ca="1" si="32"/>
        <v>17291.806487932095</v>
      </c>
      <c r="BQ49" s="263">
        <f>BasisVolumeLargeVPP!AG54</f>
        <v>28055</v>
      </c>
      <c r="BR49" s="267">
        <f t="shared" si="131"/>
        <v>-0.105</v>
      </c>
      <c r="BS49" s="267">
        <f>VLOOKUP($A49,[1]!Table,MATCH(BR$1,[1]!Curves,0))</f>
        <v>-0.09</v>
      </c>
      <c r="BT49" s="268">
        <f t="shared" ca="1" si="34"/>
        <v>730.45497971076702</v>
      </c>
      <c r="BU49" s="263">
        <f>BasisVolumeLargeVPP!C54</f>
        <v>8525</v>
      </c>
      <c r="BV49" s="267">
        <v>-2.5000000000000001E-2</v>
      </c>
      <c r="BW49" s="267">
        <f>VLOOKUP($A49,[1]!Table,MATCH(BV$1,[1]!Curves,0))</f>
        <v>-5.0000000000000001E-3</v>
      </c>
      <c r="BX49" s="268">
        <f t="shared" ca="1" si="35"/>
        <v>295.94861056421502</v>
      </c>
      <c r="BY49" s="263">
        <f>BasisVolumeLargeVPP!AO54+BasisVolumeLargeVPP!AU54</f>
        <v>930</v>
      </c>
      <c r="BZ49" s="267">
        <f t="shared" si="132"/>
        <v>-0.09</v>
      </c>
      <c r="CA49" s="267">
        <f>VLOOKUP($A49,[1]!Table,MATCH(BZ$1,[1]!Curves,0))</f>
        <v>-8.2500000000000004E-2</v>
      </c>
      <c r="CB49" s="268">
        <f t="shared" ca="1" si="37"/>
        <v>12.106988613990602</v>
      </c>
      <c r="CC49" s="263">
        <f>BasisVolumeLargeVPP!AQ54</f>
        <v>930</v>
      </c>
      <c r="CD49" s="267">
        <f t="shared" si="133"/>
        <v>-0.155</v>
      </c>
      <c r="CE49" s="267">
        <f>VLOOKUP($A49,[1]!Table,MATCH(CD$1,[1]!Curves,0))</f>
        <v>-8.7499999999999994E-2</v>
      </c>
      <c r="CF49" s="268">
        <f t="shared" ca="1" si="39"/>
        <v>108.96289752591554</v>
      </c>
      <c r="CG49" s="263">
        <f>BasisVolumeLargeVPP!E54</f>
        <v>38595</v>
      </c>
      <c r="CH49" s="267">
        <f t="shared" si="134"/>
        <v>-0.2</v>
      </c>
      <c r="CI49" s="267">
        <f>VLOOKUP($A49,[1]!Table,MATCH(CH$1,[1]!Curves,0))</f>
        <v>-0.114</v>
      </c>
      <c r="CJ49" s="268">
        <f t="shared" ca="1" si="41"/>
        <v>5761.3123151110003</v>
      </c>
      <c r="CK49" s="263">
        <f>BasisVolumeLargeVPP!AI54</f>
        <v>1550</v>
      </c>
      <c r="CL49" s="267">
        <f t="shared" si="135"/>
        <v>-0.21</v>
      </c>
      <c r="CM49" s="267">
        <f>VLOOKUP($A49,[1]!Table,MATCH(CL$1,[1]!Curves,0))</f>
        <v>-9.5000000000000001E-2</v>
      </c>
      <c r="CN49" s="268">
        <f t="shared" ca="1" si="43"/>
        <v>309.40082013531566</v>
      </c>
      <c r="CO49" s="263"/>
      <c r="CP49" s="267">
        <f t="shared" si="136"/>
        <v>-0.08</v>
      </c>
      <c r="CQ49" s="267">
        <f>VLOOKUP($A49,[1]!Table,MATCH(CP$1,[1]!Curves,0))</f>
        <v>-6.5500000000000003E-2</v>
      </c>
      <c r="CR49" s="268">
        <f t="shared" ca="1" si="45"/>
        <v>0</v>
      </c>
      <c r="CS49" s="263">
        <f>BasisVolumeLargeVPP!BA54</f>
        <v>0</v>
      </c>
      <c r="CT49" s="267">
        <f t="shared" si="137"/>
        <v>-0.13500000000000001</v>
      </c>
      <c r="CU49" s="267">
        <f>VLOOKUP($A49,[1]!Table,MATCH(CT$1,[1]!Curves,0))</f>
        <v>-8.8000000000000009E-2</v>
      </c>
      <c r="CV49" s="268">
        <f t="shared" ca="1" si="47"/>
        <v>0</v>
      </c>
      <c r="CW49" s="263">
        <f>BasisVolumeLargeVPP!AS54</f>
        <v>0</v>
      </c>
      <c r="CX49" s="267">
        <f t="shared" si="138"/>
        <v>0.01</v>
      </c>
      <c r="CY49" s="267">
        <f>VLOOKUP($A49,[1]!Table,MATCH(CX$1,[1]!Curves,0))</f>
        <v>1.4999999999999999E-2</v>
      </c>
      <c r="CZ49" s="268">
        <f t="shared" ca="1" si="49"/>
        <v>0</v>
      </c>
      <c r="DA49" s="263">
        <f>BasisVolumeLargeVPP!BE54</f>
        <v>0</v>
      </c>
      <c r="DB49" s="267">
        <f t="shared" si="139"/>
        <v>3.2500000000000001E-2</v>
      </c>
      <c r="DC49" s="267">
        <f>VLOOKUP($A49,[1]!Table,MATCH(DB$1,[1]!Curves,0))</f>
        <v>3.9E-2</v>
      </c>
      <c r="DD49" s="268">
        <f t="shared" ca="1" si="51"/>
        <v>0</v>
      </c>
      <c r="DE49" s="263">
        <f>BasisVolumeLargeVPP!BC54</f>
        <v>620</v>
      </c>
      <c r="DF49" s="267">
        <f t="shared" si="140"/>
        <v>-0.105</v>
      </c>
      <c r="DG49" s="267">
        <f>VLOOKUP($A49,[1]!Table,MATCH(DF$1,[1]!Curves,0))</f>
        <v>-7.0000000000000007E-2</v>
      </c>
      <c r="DH49" s="268">
        <f t="shared" ca="1" si="53"/>
        <v>37.666186799081899</v>
      </c>
      <c r="DI49" s="263">
        <f>BasisVolumeLargeVPP!AE54</f>
        <v>0</v>
      </c>
      <c r="DJ49" s="267">
        <f t="shared" si="141"/>
        <v>-0.12</v>
      </c>
      <c r="DK49" s="267">
        <f>VLOOKUP($A49,[1]!Table,MATCH(DJ$1,[1]!Curves,0))</f>
        <v>0.1</v>
      </c>
      <c r="DL49" s="268">
        <f t="shared" ca="1" si="55"/>
        <v>0</v>
      </c>
      <c r="DM49" s="263">
        <f>BasisVolumeLargeVPP!AC54</f>
        <v>1395</v>
      </c>
      <c r="DN49" s="267">
        <f t="shared" si="142"/>
        <v>-0.12</v>
      </c>
      <c r="DO49" s="267">
        <f>VLOOKUP($A49,[1]!Table,MATCH(DN$1,[1]!Curves,0))</f>
        <v>-0.12</v>
      </c>
      <c r="DP49" s="268">
        <f t="shared" ca="1" si="57"/>
        <v>0</v>
      </c>
      <c r="DQ49" s="237"/>
      <c r="DR49" s="237"/>
      <c r="DS49" s="238"/>
      <c r="DT49" s="237"/>
      <c r="DU49" s="237"/>
      <c r="DV49" s="238"/>
      <c r="DW49" s="237"/>
      <c r="DX49" s="237"/>
      <c r="DY49" s="238"/>
      <c r="DZ49" s="237"/>
      <c r="EA49" s="237"/>
      <c r="EB49" s="238"/>
    </row>
    <row r="50" spans="1:132" x14ac:dyDescent="0.2">
      <c r="A50" s="167">
        <v>38260</v>
      </c>
      <c r="B50" s="263">
        <f t="shared" ca="1" si="112"/>
        <v>-3625</v>
      </c>
      <c r="C50" s="264">
        <f>[1]Curves!D60</f>
        <v>5.5980093447062916E-2</v>
      </c>
      <c r="D50" s="265">
        <f t="shared" ca="1" si="113"/>
        <v>1.7297083540140821</v>
      </c>
      <c r="E50" s="263">
        <f>NymexVolume!C46</f>
        <v>365392.5</v>
      </c>
      <c r="F50" s="266">
        <v>4.79</v>
      </c>
      <c r="G50" s="267">
        <f>VLOOKUP($A50,[1]!Table,MATCH(F$1,[1]!Curves,0))</f>
        <v>4.3530000000000006</v>
      </c>
      <c r="H50" s="268">
        <f t="shared" ca="1" si="114"/>
        <v>-276193.81490816717</v>
      </c>
      <c r="I50" s="263">
        <f>BasisVolumeLargeVPP!S55</f>
        <v>9150</v>
      </c>
      <c r="J50" s="267">
        <f t="shared" si="116"/>
        <v>-0.12</v>
      </c>
      <c r="K50" s="267">
        <f>VLOOKUP($A50,[1]!Table,MATCH(J$1,[1]!Curves,0))</f>
        <v>-0.12</v>
      </c>
      <c r="L50" s="268">
        <f t="shared" ca="1" si="115"/>
        <v>0</v>
      </c>
      <c r="M50" s="263">
        <f>BasisVolumeLargeVPP!AY55</f>
        <v>0</v>
      </c>
      <c r="N50" s="267">
        <f t="shared" si="117"/>
        <v>-8.5000000000000006E-2</v>
      </c>
      <c r="O50" s="267">
        <f>VLOOKUP($A50,[1]!Table,MATCH(N$1,[1]!Curves,0))</f>
        <v>-5.7500000000000002E-2</v>
      </c>
      <c r="P50" s="268">
        <f t="shared" ca="1" si="6"/>
        <v>0</v>
      </c>
      <c r="Q50" s="263">
        <f>BasisVolumeLargeVPP!AM55</f>
        <v>11100</v>
      </c>
      <c r="R50" s="267">
        <f t="shared" si="118"/>
        <v>-3.2500000000000001E-2</v>
      </c>
      <c r="S50" s="267">
        <f>VLOOKUP($A50,[1]!Table,MATCH(R$1,[1]!Curves,0))</f>
        <v>-2.2499999999999999E-2</v>
      </c>
      <c r="T50" s="268">
        <f t="shared" ca="1" si="8"/>
        <v>191.99762729556315</v>
      </c>
      <c r="U50" s="263">
        <f>BasisVolumeLargeVPP!I55</f>
        <v>7650</v>
      </c>
      <c r="V50" s="267">
        <f t="shared" si="119"/>
        <v>0.06</v>
      </c>
      <c r="W50" s="267">
        <f>VLOOKUP($A50,[1]!Table,MATCH(V$1,[1]!Curves,0))</f>
        <v>0.1</v>
      </c>
      <c r="X50" s="268">
        <f t="shared" ca="1" si="10"/>
        <v>529.29075632830916</v>
      </c>
      <c r="Y50" s="263">
        <f>BasisVolumeLargeVPP!U55</f>
        <v>122392.5</v>
      </c>
      <c r="Z50" s="267">
        <f t="shared" si="120"/>
        <v>-5.0000000000000001E-3</v>
      </c>
      <c r="AA50" s="267">
        <f>VLOOKUP($A50,[1]!Table,MATCH(Z$1,[1]!Curves,0))</f>
        <v>0.01</v>
      </c>
      <c r="AB50" s="268">
        <f t="shared" ca="1" si="12"/>
        <v>3175.5499457800283</v>
      </c>
      <c r="AC50" s="263">
        <f>BasisVolumeLargeVPP!AK55</f>
        <v>4650</v>
      </c>
      <c r="AD50" s="267">
        <f t="shared" si="121"/>
        <v>-0.19</v>
      </c>
      <c r="AE50" s="267">
        <f>VLOOKUP($A50,[1]!Table,MATCH(AD$1,[1]!Curves,0))</f>
        <v>-0.14400000000000002</v>
      </c>
      <c r="AF50" s="268">
        <f t="shared" ca="1" si="14"/>
        <v>369.98461692361201</v>
      </c>
      <c r="AG50" s="263">
        <f>BasisVolumeLargeVPP!K55</f>
        <v>19650</v>
      </c>
      <c r="AH50" s="267">
        <f t="shared" si="122"/>
        <v>0.15</v>
      </c>
      <c r="AI50" s="267">
        <f>VLOOKUP($A50,[1]!Table,MATCH(AH$1,[1]!Curves,0))</f>
        <v>0.16500000000000001</v>
      </c>
      <c r="AJ50" s="268">
        <f t="shared" ca="1" si="16"/>
        <v>509.83153734565116</v>
      </c>
      <c r="AK50" s="263">
        <f>BasisVolumeLargeVPP!M55</f>
        <v>19650</v>
      </c>
      <c r="AL50" s="267">
        <f t="shared" si="123"/>
        <v>0.13</v>
      </c>
      <c r="AM50" s="267">
        <f>VLOOKUP($A50,[1]!Table,MATCH(AL$1,[1]!Curves,0))</f>
        <v>0.16500000000000001</v>
      </c>
      <c r="AN50" s="268">
        <f t="shared" ca="1" si="18"/>
        <v>1189.6069204731853</v>
      </c>
      <c r="AO50" s="263">
        <f>BasisVolumeLargeVPP!O55</f>
        <v>16350</v>
      </c>
      <c r="AP50" s="267">
        <f t="shared" si="124"/>
        <v>0.15</v>
      </c>
      <c r="AQ50" s="267">
        <f>VLOOKUP($A50,[1]!Table,MATCH(AP$1,[1]!Curves,0))</f>
        <v>0.16500000000000001</v>
      </c>
      <c r="AR50" s="268">
        <f t="shared" ca="1" si="20"/>
        <v>424.21097382195404</v>
      </c>
      <c r="AS50" s="263">
        <f>BasisVolumeLargeVPP!Y55+BasisVolumeLargeVPP!Q55</f>
        <v>24600</v>
      </c>
      <c r="AT50" s="267">
        <f t="shared" si="125"/>
        <v>-0.14000000000000001</v>
      </c>
      <c r="AU50" s="267">
        <f>VLOOKUP($A50,[1]!Table,MATCH(AT$1,[1]!Curves,0))</f>
        <v>-0.14000000000000001</v>
      </c>
      <c r="AV50" s="268">
        <f t="shared" ca="1" si="22"/>
        <v>0</v>
      </c>
      <c r="AW50" s="263">
        <f>BasisVolumeLargeVPP!AW55</f>
        <v>0</v>
      </c>
      <c r="AX50" s="267">
        <f t="shared" si="126"/>
        <v>-0.08</v>
      </c>
      <c r="AY50" s="267">
        <f>VLOOKUP($A50,[1]!Table,MATCH(AX$1,[1]!Curves,0))</f>
        <v>-5.7500000000000002E-2</v>
      </c>
      <c r="AZ50" s="268">
        <f t="shared" ca="1" si="24"/>
        <v>0</v>
      </c>
      <c r="BA50" s="263">
        <f>BasisVolumeLargeVPP!G55</f>
        <v>4950</v>
      </c>
      <c r="BB50" s="267">
        <f t="shared" si="127"/>
        <v>-0.16</v>
      </c>
      <c r="BC50" s="267">
        <f>VLOOKUP($A50,[1]!Table,MATCH(BB$1,[1]!Curves,0))</f>
        <v>0.03</v>
      </c>
      <c r="BD50" s="268">
        <f t="shared" ca="1" si="26"/>
        <v>1626.7907069502442</v>
      </c>
      <c r="BE50" s="263"/>
      <c r="BF50" s="267">
        <f t="shared" si="128"/>
        <v>-0.12</v>
      </c>
      <c r="BG50" s="267">
        <f>VLOOKUP($A50,[1]!Table,MATCH(BF$1,[1]!Curves,0))</f>
        <v>-0.09</v>
      </c>
      <c r="BH50" s="268">
        <f t="shared" ca="1" si="28"/>
        <v>0</v>
      </c>
      <c r="BI50" s="263">
        <f>BasisVolumeLargeVPP!AA55</f>
        <v>1350</v>
      </c>
      <c r="BJ50" s="267">
        <f t="shared" si="129"/>
        <v>-0.12</v>
      </c>
      <c r="BK50" s="267">
        <f>VLOOKUP($A50,[1]!Table,MATCH(BJ$1,[1]!Curves,0))</f>
        <v>-0.12</v>
      </c>
      <c r="BL50" s="268">
        <f t="shared" ca="1" si="30"/>
        <v>0</v>
      </c>
      <c r="BM50" s="263">
        <f>BasisVolumeLargeVPP!W55</f>
        <v>45150</v>
      </c>
      <c r="BN50" s="267">
        <f t="shared" si="130"/>
        <v>-0.315</v>
      </c>
      <c r="BO50" s="267">
        <f>VLOOKUP($A50,[1]!Table,MATCH(BN$1,[1]!Curves,0))</f>
        <v>-0.1075</v>
      </c>
      <c r="BP50" s="268">
        <f t="shared" ca="1" si="32"/>
        <v>16204.98892812518</v>
      </c>
      <c r="BQ50" s="263">
        <f>BasisVolumeLargeVPP!AG55</f>
        <v>27450</v>
      </c>
      <c r="BR50" s="267">
        <f t="shared" si="131"/>
        <v>-0.105</v>
      </c>
      <c r="BS50" s="267">
        <f>VLOOKUP($A50,[1]!Table,MATCH(BR$1,[1]!Curves,0))</f>
        <v>-0.09</v>
      </c>
      <c r="BT50" s="268">
        <f t="shared" ca="1" si="34"/>
        <v>712.20741476529827</v>
      </c>
      <c r="BU50" s="263">
        <f>BasisVolumeLargeVPP!C55</f>
        <v>8100</v>
      </c>
      <c r="BV50" s="267">
        <v>-2.5000000000000001E-2</v>
      </c>
      <c r="BW50" s="267">
        <f>VLOOKUP($A50,[1]!Table,MATCH(BV$1,[1]!Curves,0))</f>
        <v>-5.0000000000000001E-3</v>
      </c>
      <c r="BX50" s="268">
        <f t="shared" ca="1" si="35"/>
        <v>280.21275335028128</v>
      </c>
      <c r="BY50" s="263">
        <f>BasisVolumeLargeVPP!AO55+BasisVolumeLargeVPP!AU55</f>
        <v>900</v>
      </c>
      <c r="BZ50" s="267">
        <f t="shared" si="132"/>
        <v>-0.09</v>
      </c>
      <c r="CA50" s="267">
        <f>VLOOKUP($A50,[1]!Table,MATCH(BZ$1,[1]!Curves,0))</f>
        <v>-8.2500000000000004E-2</v>
      </c>
      <c r="CB50" s="268">
        <f t="shared" ca="1" si="37"/>
        <v>11.675531389595044</v>
      </c>
      <c r="CC50" s="263">
        <f>BasisVolumeLargeVPP!AQ55</f>
        <v>900</v>
      </c>
      <c r="CD50" s="267">
        <f t="shared" si="133"/>
        <v>-0.155</v>
      </c>
      <c r="CE50" s="267">
        <f>VLOOKUP($A50,[1]!Table,MATCH(CD$1,[1]!Curves,0))</f>
        <v>-9.5000000000000001E-2</v>
      </c>
      <c r="CF50" s="268">
        <f t="shared" ca="1" si="39"/>
        <v>93.404251116760435</v>
      </c>
      <c r="CG50" s="263">
        <f>BasisVolumeLargeVPP!E55</f>
        <v>37950</v>
      </c>
      <c r="CH50" s="267">
        <f t="shared" si="134"/>
        <v>-0.2</v>
      </c>
      <c r="CI50" s="267">
        <f>VLOOKUP($A50,[1]!Table,MATCH(CH$1,[1]!Curves,0))</f>
        <v>-0.12400000000000001</v>
      </c>
      <c r="CJ50" s="268">
        <f t="shared" ca="1" si="41"/>
        <v>4988.8248346474156</v>
      </c>
      <c r="CK50" s="263">
        <f>BasisVolumeLargeVPP!AI55</f>
        <v>1500</v>
      </c>
      <c r="CL50" s="267">
        <f t="shared" si="135"/>
        <v>-0.21</v>
      </c>
      <c r="CM50" s="267">
        <f>VLOOKUP($A50,[1]!Table,MATCH(CL$1,[1]!Curves,0))</f>
        <v>-0.105</v>
      </c>
      <c r="CN50" s="268">
        <f t="shared" ca="1" si="43"/>
        <v>272.42906575721793</v>
      </c>
      <c r="CO50" s="263"/>
      <c r="CP50" s="267">
        <f t="shared" si="136"/>
        <v>-0.08</v>
      </c>
      <c r="CQ50" s="267">
        <f>VLOOKUP($A50,[1]!Table,MATCH(CP$1,[1]!Curves,0))</f>
        <v>-6.5500000000000003E-2</v>
      </c>
      <c r="CR50" s="268">
        <f t="shared" ca="1" si="45"/>
        <v>0</v>
      </c>
      <c r="CS50" s="263">
        <f>BasisVolumeLargeVPP!BA55</f>
        <v>0</v>
      </c>
      <c r="CT50" s="267">
        <f t="shared" si="137"/>
        <v>-0.13500000000000001</v>
      </c>
      <c r="CU50" s="267">
        <f>VLOOKUP($A50,[1]!Table,MATCH(CT$1,[1]!Curves,0))</f>
        <v>-8.8000000000000009E-2</v>
      </c>
      <c r="CV50" s="268">
        <f t="shared" ca="1" si="47"/>
        <v>0</v>
      </c>
      <c r="CW50" s="263">
        <f>BasisVolumeLargeVPP!AS55</f>
        <v>0</v>
      </c>
      <c r="CX50" s="267">
        <f t="shared" si="138"/>
        <v>0.01</v>
      </c>
      <c r="CY50" s="267">
        <f>VLOOKUP($A50,[1]!Table,MATCH(CX$1,[1]!Curves,0))</f>
        <v>1.4999999999999999E-2</v>
      </c>
      <c r="CZ50" s="268">
        <f t="shared" ca="1" si="49"/>
        <v>0</v>
      </c>
      <c r="DA50" s="263">
        <f>BasisVolumeLargeVPP!BE55</f>
        <v>0</v>
      </c>
      <c r="DB50" s="267">
        <f t="shared" si="139"/>
        <v>3.2500000000000001E-2</v>
      </c>
      <c r="DC50" s="267">
        <f>VLOOKUP($A50,[1]!Table,MATCH(DB$1,[1]!Curves,0))</f>
        <v>3.9E-2</v>
      </c>
      <c r="DD50" s="268">
        <f t="shared" ca="1" si="51"/>
        <v>0</v>
      </c>
      <c r="DE50" s="263">
        <f>BasisVolumeLargeVPP!BC55</f>
        <v>600</v>
      </c>
      <c r="DF50" s="267">
        <f t="shared" si="140"/>
        <v>-0.105</v>
      </c>
      <c r="DG50" s="267">
        <f>VLOOKUP($A50,[1]!Table,MATCH(DF$1,[1]!Curves,0))</f>
        <v>-7.0000000000000007E-2</v>
      </c>
      <c r="DH50" s="268">
        <f t="shared" ca="1" si="53"/>
        <v>36.323875434295708</v>
      </c>
      <c r="DI50" s="263">
        <f>BasisVolumeLargeVPP!AE55</f>
        <v>0</v>
      </c>
      <c r="DJ50" s="267">
        <f t="shared" si="141"/>
        <v>-0.12</v>
      </c>
      <c r="DK50" s="267">
        <f>VLOOKUP($A50,[1]!Table,MATCH(DJ$1,[1]!Curves,0))</f>
        <v>0.1</v>
      </c>
      <c r="DL50" s="268">
        <f t="shared" ca="1" si="55"/>
        <v>0</v>
      </c>
      <c r="DM50" s="263">
        <f>BasisVolumeLargeVPP!AC55</f>
        <v>1350</v>
      </c>
      <c r="DN50" s="267">
        <f t="shared" si="142"/>
        <v>-0.12</v>
      </c>
      <c r="DO50" s="267">
        <f>VLOOKUP($A50,[1]!Table,MATCH(DN$1,[1]!Curves,0))</f>
        <v>-0.12</v>
      </c>
      <c r="DP50" s="268">
        <f t="shared" ca="1" si="57"/>
        <v>0</v>
      </c>
      <c r="DQ50" s="237"/>
      <c r="DR50" s="237"/>
      <c r="DS50" s="238"/>
      <c r="DT50" s="237"/>
      <c r="DU50" s="237"/>
      <c r="DV50" s="238"/>
      <c r="DW50" s="237"/>
      <c r="DX50" s="237"/>
      <c r="DY50" s="238"/>
      <c r="DZ50" s="237"/>
      <c r="EA50" s="237"/>
      <c r="EB50" s="238"/>
    </row>
    <row r="51" spans="1:132" x14ac:dyDescent="0.2">
      <c r="A51" s="167">
        <v>38291</v>
      </c>
      <c r="B51" s="263">
        <f t="shared" ca="1" si="112"/>
        <v>-3594</v>
      </c>
      <c r="C51" s="264">
        <f>[1]Curves!D61</f>
        <v>5.6088163121439813E-2</v>
      </c>
      <c r="D51" s="265">
        <f t="shared" ca="1" si="113"/>
        <v>1.7234037819812105</v>
      </c>
      <c r="E51" s="263">
        <f>NymexVolume!C47</f>
        <v>357530.75</v>
      </c>
      <c r="F51" s="266">
        <v>4.79</v>
      </c>
      <c r="G51" s="267">
        <f>VLOOKUP($A51,[1]!Table,MATCH(F$1,[1]!Curves,0))</f>
        <v>4.3630000000000004</v>
      </c>
      <c r="H51" s="268">
        <f t="shared" ca="1" si="114"/>
        <v>-263104.52455139486</v>
      </c>
      <c r="I51" s="263">
        <f>BasisVolumeLargeVPP!S56</f>
        <v>8990</v>
      </c>
      <c r="J51" s="267">
        <f t="shared" si="116"/>
        <v>-0.12</v>
      </c>
      <c r="K51" s="267">
        <f>VLOOKUP($A51,[1]!Table,MATCH(J$1,[1]!Curves,0))</f>
        <v>-0.12</v>
      </c>
      <c r="L51" s="268">
        <f t="shared" ca="1" si="115"/>
        <v>0</v>
      </c>
      <c r="M51" s="263">
        <f>BasisVolumeLargeVPP!AY56</f>
        <v>0</v>
      </c>
      <c r="N51" s="267">
        <f t="shared" si="117"/>
        <v>-8.5000000000000006E-2</v>
      </c>
      <c r="O51" s="267">
        <f>VLOOKUP($A51,[1]!Table,MATCH(N$1,[1]!Curves,0))</f>
        <v>-5.7500000000000002E-2</v>
      </c>
      <c r="P51" s="268">
        <f t="shared" ca="1" si="6"/>
        <v>0</v>
      </c>
      <c r="Q51" s="263">
        <f>BasisVolumeLargeVPP!AM56</f>
        <v>10695</v>
      </c>
      <c r="R51" s="267">
        <f t="shared" si="118"/>
        <v>-3.2500000000000001E-2</v>
      </c>
      <c r="S51" s="267">
        <f>VLOOKUP($A51,[1]!Table,MATCH(R$1,[1]!Curves,0))</f>
        <v>-2.2499999999999999E-2</v>
      </c>
      <c r="T51" s="268">
        <f t="shared" ca="1" si="8"/>
        <v>184.31803448289048</v>
      </c>
      <c r="U51" s="263">
        <f>BasisVolumeLargeVPP!I56</f>
        <v>7440</v>
      </c>
      <c r="V51" s="267">
        <f t="shared" si="119"/>
        <v>0.06</v>
      </c>
      <c r="W51" s="267">
        <f>VLOOKUP($A51,[1]!Table,MATCH(V$1,[1]!Curves,0))</f>
        <v>0.1</v>
      </c>
      <c r="X51" s="268">
        <f t="shared" ca="1" si="10"/>
        <v>512.88496551760841</v>
      </c>
      <c r="Y51" s="263">
        <f>BasisVolumeLargeVPP!U56</f>
        <v>120070.75</v>
      </c>
      <c r="Z51" s="267">
        <f t="shared" si="120"/>
        <v>-5.0000000000000001E-3</v>
      </c>
      <c r="AA51" s="267">
        <f>VLOOKUP($A51,[1]!Table,MATCH(Z$1,[1]!Curves,0))</f>
        <v>0</v>
      </c>
      <c r="AB51" s="268">
        <f t="shared" ca="1" si="12"/>
        <v>1034.651923276602</v>
      </c>
      <c r="AC51" s="263">
        <f>BasisVolumeLargeVPP!AK56</f>
        <v>4495</v>
      </c>
      <c r="AD51" s="267">
        <f t="shared" si="121"/>
        <v>-0.19</v>
      </c>
      <c r="AE51" s="267">
        <f>VLOOKUP($A51,[1]!Table,MATCH(AD$1,[1]!Curves,0))</f>
        <v>-0.16649999999999998</v>
      </c>
      <c r="AF51" s="268">
        <f t="shared" ca="1" si="14"/>
        <v>182.04745000013037</v>
      </c>
      <c r="AG51" s="263">
        <f>BasisVolumeLargeVPP!K56</f>
        <v>19375</v>
      </c>
      <c r="AH51" s="267">
        <f t="shared" si="122"/>
        <v>0.15</v>
      </c>
      <c r="AI51" s="267">
        <f>VLOOKUP($A51,[1]!Table,MATCH(AH$1,[1]!Curves,0))</f>
        <v>0.16500000000000001</v>
      </c>
      <c r="AJ51" s="268">
        <f t="shared" ca="1" si="16"/>
        <v>500.86422413828979</v>
      </c>
      <c r="AK51" s="263">
        <f>BasisVolumeLargeVPP!M56</f>
        <v>19375</v>
      </c>
      <c r="AL51" s="267">
        <f t="shared" si="123"/>
        <v>0.13</v>
      </c>
      <c r="AM51" s="267">
        <f>VLOOKUP($A51,[1]!Table,MATCH(AL$1,[1]!Curves,0))</f>
        <v>0.16500000000000001</v>
      </c>
      <c r="AN51" s="268">
        <f t="shared" ca="1" si="18"/>
        <v>1168.6831896560086</v>
      </c>
      <c r="AO51" s="263">
        <f>BasisVolumeLargeVPP!O56</f>
        <v>16120</v>
      </c>
      <c r="AP51" s="267">
        <f t="shared" si="124"/>
        <v>0.15</v>
      </c>
      <c r="AQ51" s="267">
        <f>VLOOKUP($A51,[1]!Table,MATCH(AP$1,[1]!Curves,0))</f>
        <v>0.16500000000000001</v>
      </c>
      <c r="AR51" s="268">
        <f t="shared" ca="1" si="20"/>
        <v>416.71903448305704</v>
      </c>
      <c r="AS51" s="263">
        <f>BasisVolumeLargeVPP!Y56+BasisVolumeLargeVPP!Q56</f>
        <v>23921.666666666668</v>
      </c>
      <c r="AT51" s="267">
        <f t="shared" si="125"/>
        <v>-0.14000000000000001</v>
      </c>
      <c r="AU51" s="267">
        <f>VLOOKUP($A51,[1]!Table,MATCH(AT$1,[1]!Curves,0))</f>
        <v>-0.14000000000000001</v>
      </c>
      <c r="AV51" s="268">
        <f t="shared" ca="1" si="22"/>
        <v>0</v>
      </c>
      <c r="AW51" s="263">
        <f>BasisVolumeLargeVPP!AW56</f>
        <v>0</v>
      </c>
      <c r="AX51" s="267">
        <f t="shared" si="126"/>
        <v>-0.08</v>
      </c>
      <c r="AY51" s="267">
        <f>VLOOKUP($A51,[1]!Table,MATCH(AX$1,[1]!Curves,0))</f>
        <v>-5.7500000000000002E-2</v>
      </c>
      <c r="AZ51" s="268">
        <f t="shared" ca="1" si="24"/>
        <v>0</v>
      </c>
      <c r="BA51" s="263">
        <f>BasisVolumeLargeVPP!G56</f>
        <v>4805</v>
      </c>
      <c r="BB51" s="267">
        <f t="shared" si="127"/>
        <v>-0.16</v>
      </c>
      <c r="BC51" s="267">
        <f>VLOOKUP($A51,[1]!Table,MATCH(BB$1,[1]!Curves,0))</f>
        <v>0.03</v>
      </c>
      <c r="BD51" s="268">
        <f t="shared" ca="1" si="26"/>
        <v>1573.3814827597462</v>
      </c>
      <c r="BE51" s="263"/>
      <c r="BF51" s="267">
        <f t="shared" si="128"/>
        <v>-0.12</v>
      </c>
      <c r="BG51" s="267">
        <f>VLOOKUP($A51,[1]!Table,MATCH(BF$1,[1]!Curves,0))</f>
        <v>-0.09</v>
      </c>
      <c r="BH51" s="268">
        <f t="shared" ca="1" si="28"/>
        <v>0</v>
      </c>
      <c r="BI51" s="263">
        <f>BasisVolumeLargeVPP!AA56</f>
        <v>1291.6666666666667</v>
      </c>
      <c r="BJ51" s="267">
        <f t="shared" si="129"/>
        <v>-0.12</v>
      </c>
      <c r="BK51" s="267">
        <f>VLOOKUP($A51,[1]!Table,MATCH(BJ$1,[1]!Curves,0))</f>
        <v>-0.12</v>
      </c>
      <c r="BL51" s="268">
        <f t="shared" ca="1" si="30"/>
        <v>0</v>
      </c>
      <c r="BM51" s="263">
        <f>BasisVolumeLargeVPP!W56</f>
        <v>44485</v>
      </c>
      <c r="BN51" s="267">
        <f t="shared" si="130"/>
        <v>-0.315</v>
      </c>
      <c r="BO51" s="267">
        <f>VLOOKUP($A51,[1]!Table,MATCH(BN$1,[1]!Curves,0))</f>
        <v>-0.12</v>
      </c>
      <c r="BP51" s="268">
        <f t="shared" ca="1" si="32"/>
        <v>14949.79536207966</v>
      </c>
      <c r="BQ51" s="263">
        <f>BasisVolumeLargeVPP!AG56</f>
        <v>26660</v>
      </c>
      <c r="BR51" s="267">
        <f t="shared" si="131"/>
        <v>-0.105</v>
      </c>
      <c r="BS51" s="267">
        <f>VLOOKUP($A51,[1]!Table,MATCH(BR$1,[1]!Curves,0))</f>
        <v>-0.09</v>
      </c>
      <c r="BT51" s="268">
        <f t="shared" ca="1" si="34"/>
        <v>689.18917241428608</v>
      </c>
      <c r="BU51" s="263">
        <f>BasisVolumeLargeVPP!C56</f>
        <v>7750</v>
      </c>
      <c r="BV51" s="267">
        <v>-2.5000000000000001E-2</v>
      </c>
      <c r="BW51" s="267">
        <f>VLOOKUP($A51,[1]!Table,MATCH(BV$1,[1]!Curves,0))</f>
        <v>-5.0000000000000001E-3</v>
      </c>
      <c r="BX51" s="268">
        <f t="shared" ca="1" si="35"/>
        <v>267.12758620708763</v>
      </c>
      <c r="BY51" s="263">
        <f>BasisVolumeLargeVPP!AO56+BasisVolumeLargeVPP!AU56</f>
        <v>775</v>
      </c>
      <c r="BZ51" s="267">
        <f t="shared" si="132"/>
        <v>-0.09</v>
      </c>
      <c r="CA51" s="267">
        <f>VLOOKUP($A51,[1]!Table,MATCH(BZ$1,[1]!Curves,0))</f>
        <v>-8.2500000000000004E-2</v>
      </c>
      <c r="CB51" s="268">
        <f t="shared" ca="1" si="37"/>
        <v>10.017284482765776</v>
      </c>
      <c r="CC51" s="263">
        <f>BasisVolumeLargeVPP!AQ56</f>
        <v>775</v>
      </c>
      <c r="CD51" s="267">
        <f t="shared" si="133"/>
        <v>-0.155</v>
      </c>
      <c r="CE51" s="267">
        <f>VLOOKUP($A51,[1]!Table,MATCH(CD$1,[1]!Curves,0))</f>
        <v>-0.115</v>
      </c>
      <c r="CF51" s="268">
        <f t="shared" ca="1" si="39"/>
        <v>53.425517241417516</v>
      </c>
      <c r="CG51" s="263">
        <f>BasisVolumeLargeVPP!E56</f>
        <v>37355</v>
      </c>
      <c r="CH51" s="267">
        <f t="shared" si="134"/>
        <v>-0.2</v>
      </c>
      <c r="CI51" s="267">
        <f>VLOOKUP($A51,[1]!Table,MATCH(CH$1,[1]!Curves,0))</f>
        <v>-0.13650000000000001</v>
      </c>
      <c r="CJ51" s="268">
        <f t="shared" ca="1" si="41"/>
        <v>4087.9870155201656</v>
      </c>
      <c r="CK51" s="263">
        <f>BasisVolumeLargeVPP!AI56</f>
        <v>1395</v>
      </c>
      <c r="CL51" s="267">
        <f t="shared" si="135"/>
        <v>-0.21</v>
      </c>
      <c r="CM51" s="267">
        <f>VLOOKUP($A51,[1]!Table,MATCH(CL$1,[1]!Curves,0))</f>
        <v>-0.11749999999999999</v>
      </c>
      <c r="CN51" s="268">
        <f t="shared" ca="1" si="43"/>
        <v>222.38371551740045</v>
      </c>
      <c r="CO51" s="263"/>
      <c r="CP51" s="267">
        <f t="shared" si="136"/>
        <v>-0.08</v>
      </c>
      <c r="CQ51" s="267">
        <f>VLOOKUP($A51,[1]!Table,MATCH(CP$1,[1]!Curves,0))</f>
        <v>-6.5500000000000003E-2</v>
      </c>
      <c r="CR51" s="268">
        <f t="shared" ca="1" si="45"/>
        <v>0</v>
      </c>
      <c r="CS51" s="263">
        <f>BasisVolumeLargeVPP!BA56</f>
        <v>0</v>
      </c>
      <c r="CT51" s="267">
        <f t="shared" si="137"/>
        <v>-0.13500000000000001</v>
      </c>
      <c r="CU51" s="267">
        <f>VLOOKUP($A51,[1]!Table,MATCH(CT$1,[1]!Curves,0))</f>
        <v>-8.8000000000000009E-2</v>
      </c>
      <c r="CV51" s="268">
        <f t="shared" ca="1" si="47"/>
        <v>0</v>
      </c>
      <c r="CW51" s="263">
        <f>BasisVolumeLargeVPP!AS56</f>
        <v>0</v>
      </c>
      <c r="CX51" s="267">
        <f t="shared" si="138"/>
        <v>0.01</v>
      </c>
      <c r="CY51" s="267">
        <f>VLOOKUP($A51,[1]!Table,MATCH(CX$1,[1]!Curves,0))</f>
        <v>1.4999999999999999E-2</v>
      </c>
      <c r="CZ51" s="268">
        <f t="shared" ca="1" si="49"/>
        <v>0</v>
      </c>
      <c r="DA51" s="263">
        <f>BasisVolumeLargeVPP!BE56</f>
        <v>0</v>
      </c>
      <c r="DB51" s="267">
        <f t="shared" si="139"/>
        <v>3.2500000000000001E-2</v>
      </c>
      <c r="DC51" s="267">
        <f>VLOOKUP($A51,[1]!Table,MATCH(DB$1,[1]!Curves,0))</f>
        <v>3.9E-2</v>
      </c>
      <c r="DD51" s="268">
        <f t="shared" ca="1" si="51"/>
        <v>0</v>
      </c>
      <c r="DE51" s="263">
        <f>BasisVolumeLargeVPP!BC56</f>
        <v>465</v>
      </c>
      <c r="DF51" s="267">
        <f t="shared" si="140"/>
        <v>-0.105</v>
      </c>
      <c r="DG51" s="267">
        <f>VLOOKUP($A51,[1]!Table,MATCH(DF$1,[1]!Curves,0))</f>
        <v>-7.0000000000000007E-2</v>
      </c>
      <c r="DH51" s="268">
        <f t="shared" ca="1" si="53"/>
        <v>28.04839655174419</v>
      </c>
      <c r="DI51" s="263">
        <f>BasisVolumeLargeVPP!AE56</f>
        <v>0</v>
      </c>
      <c r="DJ51" s="267">
        <f t="shared" si="141"/>
        <v>-0.12</v>
      </c>
      <c r="DK51" s="267">
        <f>VLOOKUP($A51,[1]!Table,MATCH(DJ$1,[1]!Curves,0))</f>
        <v>0.1</v>
      </c>
      <c r="DL51" s="268">
        <f t="shared" ca="1" si="55"/>
        <v>0</v>
      </c>
      <c r="DM51" s="263">
        <f>BasisVolumeLargeVPP!AC56</f>
        <v>1291.6666666666667</v>
      </c>
      <c r="DN51" s="267">
        <f t="shared" si="142"/>
        <v>-0.12</v>
      </c>
      <c r="DO51" s="267">
        <f>VLOOKUP($A51,[1]!Table,MATCH(DN$1,[1]!Curves,0))</f>
        <v>-0.12</v>
      </c>
      <c r="DP51" s="268">
        <f t="shared" ca="1" si="57"/>
        <v>0</v>
      </c>
      <c r="DQ51" s="237"/>
      <c r="DR51" s="237"/>
      <c r="DS51" s="238"/>
      <c r="DT51" s="237"/>
      <c r="DU51" s="237"/>
      <c r="DV51" s="238"/>
      <c r="DW51" s="237"/>
      <c r="DX51" s="237"/>
      <c r="DY51" s="238"/>
      <c r="DZ51" s="237"/>
      <c r="EA51" s="237"/>
      <c r="EB51" s="238"/>
    </row>
    <row r="52" spans="1:132" x14ac:dyDescent="0.2">
      <c r="A52" s="167">
        <v>38321</v>
      </c>
      <c r="B52" s="263">
        <f t="shared" ca="1" si="112"/>
        <v>-3564</v>
      </c>
      <c r="C52" s="264">
        <f>[1]Curves!D62</f>
        <v>5.6192746680990613E-2</v>
      </c>
      <c r="D52" s="265">
        <f t="shared" ca="1" si="113"/>
        <v>1.7172951977155497</v>
      </c>
      <c r="E52" s="263">
        <f>NymexVolume!C48</f>
        <v>351060</v>
      </c>
      <c r="F52" s="266">
        <v>4.79</v>
      </c>
      <c r="G52" s="267">
        <f>VLOOKUP($A52,[1]!Table,MATCH(F$1,[1]!Curves,0))</f>
        <v>4.5</v>
      </c>
      <c r="H52" s="268">
        <f t="shared" ca="1" si="114"/>
        <v>-174833.35911190606</v>
      </c>
      <c r="I52" s="263">
        <f>BasisVolumeLargeVPP!S57</f>
        <v>8850</v>
      </c>
      <c r="J52" s="267">
        <f t="shared" si="116"/>
        <v>-0.12</v>
      </c>
      <c r="K52" s="267">
        <f>VLOOKUP($A52,[1]!Table,MATCH(J$1,[1]!Curves,0))</f>
        <v>-0.13</v>
      </c>
      <c r="L52" s="268">
        <f t="shared" ca="1" si="115"/>
        <v>-151.98062499782631</v>
      </c>
      <c r="M52" s="263">
        <f>BasisVolumeLargeVPP!AY57</f>
        <v>0</v>
      </c>
      <c r="N52" s="267">
        <f t="shared" si="117"/>
        <v>-8.5000000000000006E-2</v>
      </c>
      <c r="O52" s="267">
        <f>VLOOKUP($A52,[1]!Table,MATCH(N$1,[1]!Curves,0))</f>
        <v>-5.2499999999999998E-2</v>
      </c>
      <c r="P52" s="268">
        <f t="shared" ca="1" si="6"/>
        <v>0</v>
      </c>
      <c r="Q52" s="263">
        <f>BasisVolumeLargeVPP!AM57</f>
        <v>10350</v>
      </c>
      <c r="R52" s="267">
        <f t="shared" si="118"/>
        <v>-3.2500000000000001E-2</v>
      </c>
      <c r="S52" s="267">
        <f>VLOOKUP($A52,[1]!Table,MATCH(R$1,[1]!Curves,0))</f>
        <v>-3.0500000000000003E-2</v>
      </c>
      <c r="T52" s="268">
        <f t="shared" ca="1" si="8"/>
        <v>35.548010592711847</v>
      </c>
      <c r="U52" s="263">
        <f>BasisVolumeLargeVPP!I57</f>
        <v>7350</v>
      </c>
      <c r="V52" s="267">
        <f t="shared" si="119"/>
        <v>0.06</v>
      </c>
      <c r="W52" s="267">
        <f>VLOOKUP($A52,[1]!Table,MATCH(V$1,[1]!Curves,0))</f>
        <v>0.1</v>
      </c>
      <c r="X52" s="268">
        <f t="shared" ca="1" si="10"/>
        <v>504.88478812837172</v>
      </c>
      <c r="Y52" s="263">
        <f>BasisVolumeLargeVPP!U57</f>
        <v>118110</v>
      </c>
      <c r="Z52" s="267">
        <f t="shared" si="120"/>
        <v>-5.0000000000000001E-3</v>
      </c>
      <c r="AA52" s="267">
        <f>VLOOKUP($A52,[1]!Table,MATCH(Z$1,[1]!Curves,0))</f>
        <v>-0.01</v>
      </c>
      <c r="AB52" s="268">
        <f t="shared" ca="1" si="12"/>
        <v>-1014.148679010918</v>
      </c>
      <c r="AC52" s="263">
        <f>BasisVolumeLargeVPP!AK57</f>
        <v>4350</v>
      </c>
      <c r="AD52" s="267">
        <f t="shared" si="121"/>
        <v>-0.19</v>
      </c>
      <c r="AE52" s="267">
        <f>VLOOKUP($A52,[1]!Table,MATCH(AD$1,[1]!Curves,0))</f>
        <v>-0.14899999999999999</v>
      </c>
      <c r="AF52" s="268">
        <f t="shared" ca="1" si="14"/>
        <v>306.27959851256838</v>
      </c>
      <c r="AG52" s="263">
        <f>BasisVolumeLargeVPP!K57</f>
        <v>19125</v>
      </c>
      <c r="AH52" s="267">
        <f t="shared" si="122"/>
        <v>0.15</v>
      </c>
      <c r="AI52" s="267">
        <f>VLOOKUP($A52,[1]!Table,MATCH(AH$1,[1]!Curves,0))</f>
        <v>0.185</v>
      </c>
      <c r="AJ52" s="268">
        <f t="shared" ca="1" si="16"/>
        <v>1149.5144729708463</v>
      </c>
      <c r="AK52" s="263">
        <f>BasisVolumeLargeVPP!M57</f>
        <v>19125</v>
      </c>
      <c r="AL52" s="267">
        <f t="shared" si="123"/>
        <v>0.13</v>
      </c>
      <c r="AM52" s="267">
        <f>VLOOKUP($A52,[1]!Table,MATCH(AL$1,[1]!Curves,0))</f>
        <v>0.185</v>
      </c>
      <c r="AN52" s="268">
        <f t="shared" ca="1" si="18"/>
        <v>1806.3798860970435</v>
      </c>
      <c r="AO52" s="263">
        <f>BasisVolumeLargeVPP!O57</f>
        <v>15900</v>
      </c>
      <c r="AP52" s="267">
        <f t="shared" si="124"/>
        <v>0.15</v>
      </c>
      <c r="AQ52" s="267">
        <f>VLOOKUP($A52,[1]!Table,MATCH(AP$1,[1]!Curves,0))</f>
        <v>0.185</v>
      </c>
      <c r="AR52" s="268">
        <f t="shared" ca="1" si="20"/>
        <v>955.67477752870343</v>
      </c>
      <c r="AS52" s="263">
        <f>BasisVolumeLargeVPP!Y57+BasisVolumeLargeVPP!Q57</f>
        <v>23450</v>
      </c>
      <c r="AT52" s="267">
        <f t="shared" si="125"/>
        <v>-0.14000000000000001</v>
      </c>
      <c r="AU52" s="267">
        <f>VLOOKUP($A52,[1]!Table,MATCH(AT$1,[1]!Curves,0))</f>
        <v>-0.15</v>
      </c>
      <c r="AV52" s="268">
        <f t="shared" ca="1" si="22"/>
        <v>-402.70572386429563</v>
      </c>
      <c r="AW52" s="263">
        <f>BasisVolumeLargeVPP!AW57</f>
        <v>0</v>
      </c>
      <c r="AX52" s="267">
        <f t="shared" si="126"/>
        <v>-0.08</v>
      </c>
      <c r="AY52" s="267">
        <f>VLOOKUP($A52,[1]!Table,MATCH(AX$1,[1]!Curves,0))</f>
        <v>-5.2499999999999998E-2</v>
      </c>
      <c r="AZ52" s="268">
        <f t="shared" ca="1" si="24"/>
        <v>0</v>
      </c>
      <c r="BA52" s="263">
        <f>BasisVolumeLargeVPP!G57</f>
        <v>4800</v>
      </c>
      <c r="BB52" s="267">
        <f t="shared" si="127"/>
        <v>-0.16</v>
      </c>
      <c r="BC52" s="267">
        <f>VLOOKUP($A52,[1]!Table,MATCH(BB$1,[1]!Curves,0))</f>
        <v>0.03</v>
      </c>
      <c r="BD52" s="268">
        <f t="shared" ca="1" si="26"/>
        <v>1566.1732203165814</v>
      </c>
      <c r="BE52" s="263"/>
      <c r="BF52" s="267">
        <f t="shared" si="128"/>
        <v>-0.12</v>
      </c>
      <c r="BG52" s="267">
        <f>VLOOKUP($A52,[1]!Table,MATCH(BF$1,[1]!Curves,0))</f>
        <v>-0.1</v>
      </c>
      <c r="BH52" s="268">
        <f t="shared" ca="1" si="28"/>
        <v>0</v>
      </c>
      <c r="BI52" s="263">
        <f>BasisVolumeLargeVPP!AA57</f>
        <v>1250</v>
      </c>
      <c r="BJ52" s="267">
        <f t="shared" si="129"/>
        <v>-0.12</v>
      </c>
      <c r="BK52" s="267">
        <f>VLOOKUP($A52,[1]!Table,MATCH(BJ$1,[1]!Curves,0))</f>
        <v>-0.13</v>
      </c>
      <c r="BL52" s="268">
        <f t="shared" ca="1" si="30"/>
        <v>-21.46618997144439</v>
      </c>
      <c r="BM52" s="263">
        <f>BasisVolumeLargeVPP!W57</f>
        <v>43800</v>
      </c>
      <c r="BN52" s="267">
        <f t="shared" si="130"/>
        <v>-0.315</v>
      </c>
      <c r="BO52" s="267">
        <f>VLOOKUP($A52,[1]!Table,MATCH(BN$1,[1]!Curves,0))</f>
        <v>-0.125</v>
      </c>
      <c r="BP52" s="268">
        <f t="shared" ca="1" si="32"/>
        <v>14291.330635388806</v>
      </c>
      <c r="BQ52" s="263">
        <f>BasisVolumeLargeVPP!AG57</f>
        <v>26100</v>
      </c>
      <c r="BR52" s="267">
        <f t="shared" si="131"/>
        <v>-0.105</v>
      </c>
      <c r="BS52" s="267">
        <f>VLOOKUP($A52,[1]!Table,MATCH(BR$1,[1]!Curves,0))</f>
        <v>-0.1</v>
      </c>
      <c r="BT52" s="268">
        <f t="shared" ca="1" si="34"/>
        <v>224.1070233018788</v>
      </c>
      <c r="BU52" s="263">
        <f>BasisVolumeLargeVPP!C57</f>
        <v>7350</v>
      </c>
      <c r="BV52" s="267">
        <v>-2.5000000000000001E-2</v>
      </c>
      <c r="BW52" s="267">
        <f>VLOOKUP($A52,[1]!Table,MATCH(BV$1,[1]!Curves,0))</f>
        <v>-6.0000000000000001E-3</v>
      </c>
      <c r="BX52" s="268">
        <f t="shared" ca="1" si="35"/>
        <v>239.82027436097658</v>
      </c>
      <c r="BY52" s="263">
        <f>BasisVolumeLargeVPP!AO57+BasisVolumeLargeVPP!AU57</f>
        <v>750</v>
      </c>
      <c r="BZ52" s="267">
        <f t="shared" si="132"/>
        <v>-0.09</v>
      </c>
      <c r="CA52" s="267">
        <f>VLOOKUP($A52,[1]!Table,MATCH(BZ$1,[1]!Curves,0))</f>
        <v>-7.4999999999999997E-2</v>
      </c>
      <c r="CB52" s="268">
        <f t="shared" ca="1" si="37"/>
        <v>19.319570974299936</v>
      </c>
      <c r="CC52" s="263">
        <f>BasisVolumeLargeVPP!AQ57</f>
        <v>750</v>
      </c>
      <c r="CD52" s="267">
        <f t="shared" si="133"/>
        <v>-0.155</v>
      </c>
      <c r="CE52" s="267">
        <f>VLOOKUP($A52,[1]!Table,MATCH(CD$1,[1]!Curves,0))</f>
        <v>-0.11749999999999999</v>
      </c>
      <c r="CF52" s="268">
        <f t="shared" ca="1" si="39"/>
        <v>48.298927435749839</v>
      </c>
      <c r="CG52" s="263">
        <f>BasisVolumeLargeVPP!E57</f>
        <v>36750</v>
      </c>
      <c r="CH52" s="267">
        <f t="shared" si="134"/>
        <v>-0.2</v>
      </c>
      <c r="CI52" s="267">
        <f>VLOOKUP($A52,[1]!Table,MATCH(CH$1,[1]!Curves,0))</f>
        <v>-0.13900000000000001</v>
      </c>
      <c r="CJ52" s="268">
        <f t="shared" ca="1" si="41"/>
        <v>3849.7465094788336</v>
      </c>
      <c r="CK52" s="263">
        <f>BasisVolumeLargeVPP!AI57</f>
        <v>1200</v>
      </c>
      <c r="CL52" s="267">
        <f t="shared" si="135"/>
        <v>-0.21</v>
      </c>
      <c r="CM52" s="267">
        <f>VLOOKUP($A52,[1]!Table,MATCH(CL$1,[1]!Curves,0))</f>
        <v>-0.125</v>
      </c>
      <c r="CN52" s="268">
        <f t="shared" ca="1" si="43"/>
        <v>175.16411016698603</v>
      </c>
      <c r="CO52" s="263"/>
      <c r="CP52" s="267">
        <f t="shared" si="136"/>
        <v>-0.08</v>
      </c>
      <c r="CQ52" s="267">
        <f>VLOOKUP($A52,[1]!Table,MATCH(CP$1,[1]!Curves,0))</f>
        <v>-6.5500000000000003E-2</v>
      </c>
      <c r="CR52" s="268">
        <f t="shared" ca="1" si="45"/>
        <v>0</v>
      </c>
      <c r="CS52" s="263">
        <f>BasisVolumeLargeVPP!BA57</f>
        <v>0</v>
      </c>
      <c r="CT52" s="267">
        <f t="shared" si="137"/>
        <v>-0.13500000000000001</v>
      </c>
      <c r="CU52" s="267">
        <f>VLOOKUP($A52,[1]!Table,MATCH(CT$1,[1]!Curves,0))</f>
        <v>-8.8000000000000009E-2</v>
      </c>
      <c r="CV52" s="268">
        <f t="shared" ca="1" si="47"/>
        <v>0</v>
      </c>
      <c r="CW52" s="263">
        <f>BasisVolumeLargeVPP!AS57</f>
        <v>0</v>
      </c>
      <c r="CX52" s="267">
        <f t="shared" si="138"/>
        <v>0.01</v>
      </c>
      <c r="CY52" s="267">
        <f>VLOOKUP($A52,[1]!Table,MATCH(CX$1,[1]!Curves,0))</f>
        <v>0.02</v>
      </c>
      <c r="CZ52" s="268">
        <f t="shared" ca="1" si="49"/>
        <v>0</v>
      </c>
      <c r="DA52" s="263">
        <f>BasisVolumeLargeVPP!BE57</f>
        <v>0</v>
      </c>
      <c r="DB52" s="267">
        <f t="shared" si="139"/>
        <v>3.2500000000000001E-2</v>
      </c>
      <c r="DC52" s="267">
        <f>VLOOKUP($A52,[1]!Table,MATCH(DB$1,[1]!Curves,0))</f>
        <v>5.6000000000000008E-2</v>
      </c>
      <c r="DD52" s="268">
        <f t="shared" ca="1" si="51"/>
        <v>0</v>
      </c>
      <c r="DE52" s="263">
        <f>BasisVolumeLargeVPP!BC57</f>
        <v>450</v>
      </c>
      <c r="DF52" s="267">
        <f t="shared" si="140"/>
        <v>-0.105</v>
      </c>
      <c r="DG52" s="267">
        <f>VLOOKUP($A52,[1]!Table,MATCH(DF$1,[1]!Curves,0))</f>
        <v>-5.5E-2</v>
      </c>
      <c r="DH52" s="268">
        <f t="shared" ca="1" si="53"/>
        <v>38.639141948599864</v>
      </c>
      <c r="DI52" s="263">
        <f>BasisVolumeLargeVPP!AE57</f>
        <v>0</v>
      </c>
      <c r="DJ52" s="267">
        <f t="shared" si="141"/>
        <v>-0.12</v>
      </c>
      <c r="DK52" s="267">
        <f>VLOOKUP($A52,[1]!Table,MATCH(DJ$1,[1]!Curves,0))</f>
        <v>0.1</v>
      </c>
      <c r="DL52" s="268">
        <f t="shared" ca="1" si="55"/>
        <v>0</v>
      </c>
      <c r="DM52" s="263">
        <f>BasisVolumeLargeVPP!AC57</f>
        <v>1250</v>
      </c>
      <c r="DN52" s="267">
        <f t="shared" si="142"/>
        <v>-0.12</v>
      </c>
      <c r="DO52" s="267">
        <f>VLOOKUP($A52,[1]!Table,MATCH(DN$1,[1]!Curves,0))</f>
        <v>-0.13</v>
      </c>
      <c r="DP52" s="268">
        <f t="shared" ca="1" si="57"/>
        <v>-21.46618997144439</v>
      </c>
      <c r="DQ52" s="237"/>
      <c r="DR52" s="237"/>
      <c r="DS52" s="238"/>
      <c r="DT52" s="237"/>
      <c r="DU52" s="237"/>
      <c r="DV52" s="238"/>
      <c r="DW52" s="237"/>
      <c r="DX52" s="237"/>
      <c r="DY52" s="238"/>
      <c r="DZ52" s="237"/>
      <c r="EA52" s="237"/>
      <c r="EB52" s="238"/>
    </row>
    <row r="53" spans="1:132" x14ac:dyDescent="0.2">
      <c r="A53" s="167">
        <v>38352</v>
      </c>
      <c r="B53" s="263">
        <f t="shared" ca="1" si="112"/>
        <v>-3533</v>
      </c>
      <c r="C53" s="264">
        <f>[1]Curves!D63</f>
        <v>5.6304603779185725E-2</v>
      </c>
      <c r="D53" s="265">
        <f t="shared" ca="1" si="113"/>
        <v>1.7110365782440011</v>
      </c>
      <c r="E53" s="263">
        <f>NymexVolume!C49</f>
        <v>344115.5</v>
      </c>
      <c r="F53" s="266">
        <v>4.79</v>
      </c>
      <c r="G53" s="267">
        <f>VLOOKUP($A53,[1]!Table,MATCH(F$1,[1]!Curves,0))</f>
        <v>4.6349999999999998</v>
      </c>
      <c r="H53" s="268">
        <f t="shared" ca="1" si="114"/>
        <v>-91263.102184312302</v>
      </c>
      <c r="I53" s="263">
        <f>BasisVolumeLargeVPP!S58</f>
        <v>8680</v>
      </c>
      <c r="J53" s="267">
        <f t="shared" si="116"/>
        <v>-0.12</v>
      </c>
      <c r="K53" s="267">
        <f>VLOOKUP($A53,[1]!Table,MATCH(J$1,[1]!Curves,0))</f>
        <v>-0.13250000000000001</v>
      </c>
      <c r="L53" s="268">
        <f t="shared" ca="1" si="115"/>
        <v>-185.64746873947431</v>
      </c>
      <c r="M53" s="263">
        <f>BasisVolumeLargeVPP!AY58</f>
        <v>0</v>
      </c>
      <c r="N53" s="267">
        <f t="shared" si="117"/>
        <v>-8.5000000000000006E-2</v>
      </c>
      <c r="O53" s="267">
        <f>VLOOKUP($A53,[1]!Table,MATCH(N$1,[1]!Curves,0))</f>
        <v>-5.2499999999999998E-2</v>
      </c>
      <c r="P53" s="268">
        <f t="shared" ca="1" si="6"/>
        <v>0</v>
      </c>
      <c r="Q53" s="263">
        <f>BasisVolumeLargeVPP!AM58</f>
        <v>9920</v>
      </c>
      <c r="R53" s="267">
        <f t="shared" si="118"/>
        <v>-3.2500000000000001E-2</v>
      </c>
      <c r="S53" s="267">
        <f>VLOOKUP($A53,[1]!Table,MATCH(R$1,[1]!Curves,0))</f>
        <v>-3.0500000000000003E-2</v>
      </c>
      <c r="T53" s="268">
        <f t="shared" ca="1" si="8"/>
        <v>33.946965712360949</v>
      </c>
      <c r="U53" s="263">
        <f>BasisVolumeLargeVPP!I58</f>
        <v>7130</v>
      </c>
      <c r="V53" s="267">
        <f t="shared" si="119"/>
        <v>0.06</v>
      </c>
      <c r="W53" s="267">
        <f>VLOOKUP($A53,[1]!Table,MATCH(V$1,[1]!Curves,0))</f>
        <v>0.1</v>
      </c>
      <c r="X53" s="268">
        <f t="shared" ca="1" si="10"/>
        <v>487.98763211518917</v>
      </c>
      <c r="Y53" s="263">
        <f>BasisVolumeLargeVPP!U58</f>
        <v>116110.5</v>
      </c>
      <c r="Z53" s="267">
        <f t="shared" si="120"/>
        <v>-5.0000000000000001E-3</v>
      </c>
      <c r="AA53" s="267">
        <f>VLOOKUP($A53,[1]!Table,MATCH(Z$1,[1]!Curves,0))</f>
        <v>-3.2500000000000001E-2</v>
      </c>
      <c r="AB53" s="268">
        <f t="shared" ca="1" si="12"/>
        <v>-5463.406097000503</v>
      </c>
      <c r="AC53" s="263">
        <f>BasisVolumeLargeVPP!AK58</f>
        <v>4185</v>
      </c>
      <c r="AD53" s="267">
        <f t="shared" si="121"/>
        <v>-0.19</v>
      </c>
      <c r="AE53" s="267">
        <f>VLOOKUP($A53,[1]!Table,MATCH(AD$1,[1]!Curves,0))</f>
        <v>-0.15</v>
      </c>
      <c r="AF53" s="268">
        <f t="shared" ca="1" si="14"/>
        <v>286.42752319804583</v>
      </c>
      <c r="AG53" s="263">
        <f>BasisVolumeLargeVPP!K58</f>
        <v>18832.5</v>
      </c>
      <c r="AH53" s="267">
        <f t="shared" si="122"/>
        <v>0.15</v>
      </c>
      <c r="AI53" s="267">
        <f>VLOOKUP($A53,[1]!Table,MATCH(AH$1,[1]!Curves,0))</f>
        <v>0.2</v>
      </c>
      <c r="AJ53" s="268">
        <f t="shared" ca="1" si="16"/>
        <v>1611.1548179890081</v>
      </c>
      <c r="AK53" s="263">
        <f>BasisVolumeLargeVPP!M58</f>
        <v>18832.5</v>
      </c>
      <c r="AL53" s="267">
        <f t="shared" si="123"/>
        <v>0.13</v>
      </c>
      <c r="AM53" s="267">
        <f>VLOOKUP($A53,[1]!Table,MATCH(AL$1,[1]!Curves,0))</f>
        <v>0.2</v>
      </c>
      <c r="AN53" s="268">
        <f t="shared" ca="1" si="18"/>
        <v>2255.6167451846109</v>
      </c>
      <c r="AO53" s="263">
        <f>BasisVolumeLargeVPP!O58</f>
        <v>15655</v>
      </c>
      <c r="AP53" s="267">
        <f t="shared" si="124"/>
        <v>0.15</v>
      </c>
      <c r="AQ53" s="267">
        <f>VLOOKUP($A53,[1]!Table,MATCH(AP$1,[1]!Curves,0))</f>
        <v>0.2</v>
      </c>
      <c r="AR53" s="268">
        <f t="shared" ca="1" si="20"/>
        <v>1339.3138816204923</v>
      </c>
      <c r="AS53" s="263">
        <f>BasisVolumeLargeVPP!Y58+BasisVolumeLargeVPP!Q58</f>
        <v>22888.333333333332</v>
      </c>
      <c r="AT53" s="267">
        <f t="shared" si="125"/>
        <v>-0.14000000000000001</v>
      </c>
      <c r="AU53" s="267">
        <f>VLOOKUP($A53,[1]!Table,MATCH(AT$1,[1]!Curves,0))</f>
        <v>-0.1525</v>
      </c>
      <c r="AV53" s="268">
        <f t="shared" ca="1" si="22"/>
        <v>-489.53469435468406</v>
      </c>
      <c r="AW53" s="263">
        <f>BasisVolumeLargeVPP!AW58</f>
        <v>0</v>
      </c>
      <c r="AX53" s="267">
        <f t="shared" si="126"/>
        <v>-0.08</v>
      </c>
      <c r="AY53" s="267">
        <f>VLOOKUP($A53,[1]!Table,MATCH(AX$1,[1]!Curves,0))</f>
        <v>-5.2499999999999998E-2</v>
      </c>
      <c r="AZ53" s="268">
        <f t="shared" ca="1" si="24"/>
        <v>0</v>
      </c>
      <c r="BA53" s="263">
        <f>BasisVolumeLargeVPP!G58</f>
        <v>4650</v>
      </c>
      <c r="BB53" s="267">
        <f t="shared" si="127"/>
        <v>-0.16</v>
      </c>
      <c r="BC53" s="267">
        <f>VLOOKUP($A53,[1]!Table,MATCH(BB$1,[1]!Curves,0))</f>
        <v>0.03</v>
      </c>
      <c r="BD53" s="268">
        <f t="shared" ca="1" si="26"/>
        <v>1511.7008168785751</v>
      </c>
      <c r="BE53" s="263"/>
      <c r="BF53" s="267">
        <f t="shared" si="128"/>
        <v>-0.12</v>
      </c>
      <c r="BG53" s="267">
        <f>VLOOKUP($A53,[1]!Table,MATCH(BF$1,[1]!Curves,0))</f>
        <v>-0.10249999999999999</v>
      </c>
      <c r="BH53" s="268">
        <f t="shared" ca="1" si="28"/>
        <v>0</v>
      </c>
      <c r="BI53" s="263">
        <f>BasisVolumeLargeVPP!AA58</f>
        <v>1188.3333333333333</v>
      </c>
      <c r="BJ53" s="267">
        <f t="shared" si="129"/>
        <v>-0.12</v>
      </c>
      <c r="BK53" s="267">
        <f>VLOOKUP($A53,[1]!Table,MATCH(BJ$1,[1]!Curves,0))</f>
        <v>-0.13250000000000001</v>
      </c>
      <c r="BL53" s="268">
        <f t="shared" ca="1" si="30"/>
        <v>-25.416022505999454</v>
      </c>
      <c r="BM53" s="263">
        <f>BasisVolumeLargeVPP!W58</f>
        <v>43090</v>
      </c>
      <c r="BN53" s="267">
        <f t="shared" si="130"/>
        <v>-0.315</v>
      </c>
      <c r="BO53" s="267">
        <f>VLOOKUP($A53,[1]!Table,MATCH(BN$1,[1]!Curves,0))</f>
        <v>-0.14749999999999999</v>
      </c>
      <c r="BP53" s="268">
        <f t="shared" ca="1" si="32"/>
        <v>12349.534831219447</v>
      </c>
      <c r="BQ53" s="263">
        <f>BasisVolumeLargeVPP!AG58</f>
        <v>25575</v>
      </c>
      <c r="BR53" s="267">
        <f t="shared" si="131"/>
        <v>-0.105</v>
      </c>
      <c r="BS53" s="267">
        <f>VLOOKUP($A53,[1]!Table,MATCH(BR$1,[1]!Curves,0))</f>
        <v>-0.10249999999999999</v>
      </c>
      <c r="BT53" s="268">
        <f t="shared" ca="1" si="34"/>
        <v>109.39940122147591</v>
      </c>
      <c r="BU53" s="263">
        <f>BasisVolumeLargeVPP!C58</f>
        <v>6975</v>
      </c>
      <c r="BV53" s="267">
        <v>-2.5000000000000001E-2</v>
      </c>
      <c r="BW53" s="267">
        <f>VLOOKUP($A53,[1]!Table,MATCH(BV$1,[1]!Curves,0))</f>
        <v>-6.0000000000000001E-3</v>
      </c>
      <c r="BX53" s="268">
        <f t="shared" ca="1" si="35"/>
        <v>226.7551225317863</v>
      </c>
      <c r="BY53" s="263">
        <f>BasisVolumeLargeVPP!AO58+BasisVolumeLargeVPP!AU58</f>
        <v>775</v>
      </c>
      <c r="BZ53" s="267">
        <f t="shared" si="132"/>
        <v>-0.09</v>
      </c>
      <c r="CA53" s="267">
        <f>VLOOKUP($A53,[1]!Table,MATCH(BZ$1,[1]!Curves,0))</f>
        <v>-7.4999999999999997E-2</v>
      </c>
      <c r="CB53" s="268">
        <f t="shared" ca="1" si="37"/>
        <v>19.890800222086511</v>
      </c>
      <c r="CC53" s="263">
        <f>BasisVolumeLargeVPP!AQ58</f>
        <v>775</v>
      </c>
      <c r="CD53" s="267">
        <f t="shared" si="133"/>
        <v>-0.155</v>
      </c>
      <c r="CE53" s="267">
        <f>VLOOKUP($A53,[1]!Table,MATCH(CD$1,[1]!Curves,0))</f>
        <v>-0.14000000000000001</v>
      </c>
      <c r="CF53" s="268">
        <f t="shared" ca="1" si="39"/>
        <v>19.890800222086494</v>
      </c>
      <c r="CG53" s="263">
        <f>BasisVolumeLargeVPP!E58</f>
        <v>36115</v>
      </c>
      <c r="CH53" s="267">
        <f t="shared" si="134"/>
        <v>-0.2</v>
      </c>
      <c r="CI53" s="267">
        <f>VLOOKUP($A53,[1]!Table,MATCH(CH$1,[1]!Curves,0))</f>
        <v>-0.16399999999999998</v>
      </c>
      <c r="CJ53" s="268">
        <f t="shared" ca="1" si="41"/>
        <v>2224.5870968381578</v>
      </c>
      <c r="CK53" s="263">
        <f>BasisVolumeLargeVPP!AI58</f>
        <v>1085</v>
      </c>
      <c r="CL53" s="267">
        <f t="shared" si="135"/>
        <v>-0.21</v>
      </c>
      <c r="CM53" s="267">
        <f>VLOOKUP($A53,[1]!Table,MATCH(CL$1,[1]!Curves,0))</f>
        <v>-0.14749999999999999</v>
      </c>
      <c r="CN53" s="268">
        <f t="shared" ca="1" si="43"/>
        <v>116.02966796217133</v>
      </c>
      <c r="CO53" s="263"/>
      <c r="CP53" s="267">
        <f t="shared" si="136"/>
        <v>-0.08</v>
      </c>
      <c r="CQ53" s="267">
        <f>VLOOKUP($A53,[1]!Table,MATCH(CP$1,[1]!Curves,0))</f>
        <v>-6.5500000000000003E-2</v>
      </c>
      <c r="CR53" s="268">
        <f t="shared" ca="1" si="45"/>
        <v>0</v>
      </c>
      <c r="CS53" s="263">
        <f>BasisVolumeLargeVPP!BA58</f>
        <v>0</v>
      </c>
      <c r="CT53" s="267">
        <f t="shared" si="137"/>
        <v>-0.13500000000000001</v>
      </c>
      <c r="CU53" s="267">
        <f>VLOOKUP($A53,[1]!Table,MATCH(CT$1,[1]!Curves,0))</f>
        <v>-8.8000000000000009E-2</v>
      </c>
      <c r="CV53" s="268">
        <f t="shared" ca="1" si="47"/>
        <v>0</v>
      </c>
      <c r="CW53" s="263">
        <f>BasisVolumeLargeVPP!AS58</f>
        <v>0</v>
      </c>
      <c r="CX53" s="267">
        <f t="shared" si="138"/>
        <v>0.01</v>
      </c>
      <c r="CY53" s="267">
        <f>VLOOKUP($A53,[1]!Table,MATCH(CX$1,[1]!Curves,0))</f>
        <v>0.02</v>
      </c>
      <c r="CZ53" s="268">
        <f t="shared" ca="1" si="49"/>
        <v>0</v>
      </c>
      <c r="DA53" s="263">
        <f>BasisVolumeLargeVPP!BE58</f>
        <v>0</v>
      </c>
      <c r="DB53" s="267">
        <f t="shared" si="139"/>
        <v>3.2500000000000001E-2</v>
      </c>
      <c r="DC53" s="267">
        <f>VLOOKUP($A53,[1]!Table,MATCH(DB$1,[1]!Curves,0))</f>
        <v>5.6000000000000008E-2</v>
      </c>
      <c r="DD53" s="268">
        <f t="shared" ca="1" si="51"/>
        <v>0</v>
      </c>
      <c r="DE53" s="263">
        <f>BasisVolumeLargeVPP!BC58</f>
        <v>465</v>
      </c>
      <c r="DF53" s="267">
        <f t="shared" si="140"/>
        <v>-0.105</v>
      </c>
      <c r="DG53" s="267">
        <f>VLOOKUP($A53,[1]!Table,MATCH(DF$1,[1]!Curves,0))</f>
        <v>-5.5E-2</v>
      </c>
      <c r="DH53" s="268">
        <f t="shared" ca="1" si="53"/>
        <v>39.781600444173023</v>
      </c>
      <c r="DI53" s="263">
        <f>BasisVolumeLargeVPP!AE58</f>
        <v>0</v>
      </c>
      <c r="DJ53" s="267">
        <f t="shared" si="141"/>
        <v>-0.12</v>
      </c>
      <c r="DK53" s="267">
        <f>VLOOKUP($A53,[1]!Table,MATCH(DJ$1,[1]!Curves,0))</f>
        <v>0.1</v>
      </c>
      <c r="DL53" s="268">
        <f t="shared" ca="1" si="55"/>
        <v>0</v>
      </c>
      <c r="DM53" s="263">
        <f>BasisVolumeLargeVPP!AC58</f>
        <v>1188.3333333333333</v>
      </c>
      <c r="DN53" s="267">
        <f t="shared" si="142"/>
        <v>-0.12</v>
      </c>
      <c r="DO53" s="267">
        <f>VLOOKUP($A53,[1]!Table,MATCH(DN$1,[1]!Curves,0))</f>
        <v>-0.13250000000000001</v>
      </c>
      <c r="DP53" s="268">
        <f t="shared" ca="1" si="57"/>
        <v>-25.416022505999454</v>
      </c>
      <c r="DQ53" s="237"/>
      <c r="DR53" s="237"/>
      <c r="DS53" s="238"/>
      <c r="DT53" s="237"/>
      <c r="DU53" s="237"/>
      <c r="DV53" s="238"/>
      <c r="DW53" s="237"/>
      <c r="DX53" s="237"/>
      <c r="DY53" s="238"/>
      <c r="DZ53" s="237"/>
      <c r="EA53" s="237"/>
      <c r="EB53" s="238"/>
    </row>
    <row r="54" spans="1:132" x14ac:dyDescent="0.2">
      <c r="A54" s="167">
        <v>38383</v>
      </c>
      <c r="B54" s="263">
        <f t="shared" ca="1" si="112"/>
        <v>-3502</v>
      </c>
      <c r="C54" s="264">
        <f>[1]Curves!D64</f>
        <v>5.6419579930274008E-2</v>
      </c>
      <c r="D54" s="265">
        <f t="shared" ca="1" si="113"/>
        <v>1.7048187711404641</v>
      </c>
      <c r="E54" s="263">
        <f>NymexVolume!C50</f>
        <v>338876.5</v>
      </c>
      <c r="F54" s="266">
        <v>4.79</v>
      </c>
      <c r="G54" s="267">
        <f>VLOOKUP($A54,[1]!Table,MATCH(F$1,[1]!Curves,0))</f>
        <v>4.66</v>
      </c>
      <c r="H54" s="268">
        <f t="shared" ca="1" si="114"/>
        <v>-75103.992378789524</v>
      </c>
      <c r="I54" s="263">
        <f>BasisVolumeLargeVPP!S59</f>
        <v>8370</v>
      </c>
      <c r="J54" s="267">
        <v>-0.13</v>
      </c>
      <c r="K54" s="267">
        <f>VLOOKUP($A54,[1]!Table,MATCH(J$1,[1]!Curves,0))</f>
        <v>-0.13500000000000001</v>
      </c>
      <c r="L54" s="268">
        <f t="shared" ca="1" si="115"/>
        <v>-71.346665572228488</v>
      </c>
      <c r="M54" s="263">
        <f>BasisVolumeLargeVPP!AY59</f>
        <v>0</v>
      </c>
      <c r="N54" s="267">
        <v>-9.5000000000000001E-2</v>
      </c>
      <c r="O54" s="267">
        <f>VLOOKUP($A54,[1]!Table,MATCH(N$1,[1]!Curves,0))</f>
        <v>-5.2499999999999998E-2</v>
      </c>
      <c r="P54" s="268">
        <f t="shared" ca="1" si="6"/>
        <v>0</v>
      </c>
      <c r="Q54" s="263">
        <f>BasisVolumeLargeVPP!AM59</f>
        <v>9610</v>
      </c>
      <c r="R54" s="267">
        <v>-3.5000000000000003E-2</v>
      </c>
      <c r="S54" s="267">
        <f>VLOOKUP($A54,[1]!Table,MATCH(R$1,[1]!Curves,0))</f>
        <v>-2.5000000000000001E-2</v>
      </c>
      <c r="T54" s="268">
        <f t="shared" ca="1" si="8"/>
        <v>163.83308390659863</v>
      </c>
      <c r="U54" s="263">
        <f>BasisVolumeLargeVPP!I59</f>
        <v>6975</v>
      </c>
      <c r="V54" s="267">
        <v>0.06</v>
      </c>
      <c r="W54" s="267">
        <f>VLOOKUP($A54,[1]!Table,MATCH(V$1,[1]!Curves,0))</f>
        <v>0.1</v>
      </c>
      <c r="X54" s="268">
        <f t="shared" ca="1" si="10"/>
        <v>475.64443714818958</v>
      </c>
      <c r="Y54" s="263">
        <f>BasisVolumeLargeVPP!U59</f>
        <v>114281.5</v>
      </c>
      <c r="Z54" s="267">
        <v>-5.0000000000000001E-3</v>
      </c>
      <c r="AA54" s="267">
        <f>VLOOKUP($A54,[1]!Table,MATCH(Z$1,[1]!Curves,0))</f>
        <v>-3.5000000000000003E-2</v>
      </c>
      <c r="AB54" s="268">
        <f t="shared" ca="1" si="12"/>
        <v>-5844.8773918226689</v>
      </c>
      <c r="AC54" s="263">
        <f>BasisVolumeLargeVPP!AK59</f>
        <v>4030</v>
      </c>
      <c r="AD54" s="267">
        <v>-0.19</v>
      </c>
      <c r="AE54" s="267">
        <f>VLOOKUP($A54,[1]!Table,MATCH(AD$1,[1]!Curves,0))</f>
        <v>-0.16899999999999998</v>
      </c>
      <c r="AF54" s="268">
        <f t="shared" ca="1" si="14"/>
        <v>144.2788126016176</v>
      </c>
      <c r="AG54" s="263">
        <f>BasisVolumeLargeVPP!K59</f>
        <v>18522.5</v>
      </c>
      <c r="AH54" s="267">
        <v>0.15</v>
      </c>
      <c r="AI54" s="267">
        <f>VLOOKUP($A54,[1]!Table,MATCH(AH$1,[1]!Curves,0))</f>
        <v>0.21</v>
      </c>
      <c r="AJ54" s="268">
        <f t="shared" ca="1" si="16"/>
        <v>1894.6503413069547</v>
      </c>
      <c r="AK54" s="263">
        <f>BasisVolumeLargeVPP!M59</f>
        <v>18522.5</v>
      </c>
      <c r="AL54" s="267">
        <v>0.13</v>
      </c>
      <c r="AM54" s="267">
        <f>VLOOKUP($A54,[1]!Table,MATCH(AL$1,[1]!Curves,0))</f>
        <v>0.21</v>
      </c>
      <c r="AN54" s="268">
        <f t="shared" ca="1" si="18"/>
        <v>2526.2004550759393</v>
      </c>
      <c r="AO54" s="263">
        <f>BasisVolumeLargeVPP!O59</f>
        <v>15345</v>
      </c>
      <c r="AP54" s="267">
        <v>0.15</v>
      </c>
      <c r="AQ54" s="267">
        <f>VLOOKUP($A54,[1]!Table,MATCH(AP$1,[1]!Curves,0))</f>
        <v>0.21</v>
      </c>
      <c r="AR54" s="268">
        <f t="shared" ca="1" si="20"/>
        <v>1569.6266425890251</v>
      </c>
      <c r="AS54" s="263">
        <f>BasisVolumeLargeVPP!Y59+BasisVolumeLargeVPP!Q59</f>
        <v>22423.333333333332</v>
      </c>
      <c r="AT54" s="267">
        <v>-0.15</v>
      </c>
      <c r="AU54" s="267">
        <f>VLOOKUP($A54,[1]!Table,MATCH(AT$1,[1]!Curves,0))</f>
        <v>-0.155</v>
      </c>
      <c r="AV54" s="268">
        <f t="shared" ca="1" si="22"/>
        <v>-191.13859789103185</v>
      </c>
      <c r="AW54" s="263">
        <f>BasisVolumeLargeVPP!AW59</f>
        <v>0</v>
      </c>
      <c r="AX54" s="267">
        <v>-8.5000000000000006E-2</v>
      </c>
      <c r="AY54" s="267">
        <f>VLOOKUP($A54,[1]!Table,MATCH(AX$1,[1]!Curves,0))</f>
        <v>-5.2499999999999998E-2</v>
      </c>
      <c r="AZ54" s="268">
        <f t="shared" ca="1" si="24"/>
        <v>0</v>
      </c>
      <c r="BA54" s="263">
        <f>BasisVolumeLargeVPP!G59</f>
        <v>4650</v>
      </c>
      <c r="BB54" s="267">
        <v>-0.17</v>
      </c>
      <c r="BC54" s="267">
        <f>VLOOKUP($A54,[1]!Table,MATCH(BB$1,[1]!Curves,0))</f>
        <v>0.03</v>
      </c>
      <c r="BD54" s="268">
        <f t="shared" ca="1" si="26"/>
        <v>1585.4814571606316</v>
      </c>
      <c r="BE54" s="263"/>
      <c r="BF54" s="267">
        <v>-0.13</v>
      </c>
      <c r="BG54" s="267">
        <f>VLOOKUP($A54,[1]!Table,MATCH(BF$1,[1]!Curves,0))</f>
        <v>-0.105</v>
      </c>
      <c r="BH54" s="268">
        <f t="shared" ca="1" si="28"/>
        <v>0</v>
      </c>
      <c r="BI54" s="263">
        <f>BasisVolumeLargeVPP!AA59</f>
        <v>1188.3333333333333</v>
      </c>
      <c r="BJ54" s="267">
        <v>-0.13</v>
      </c>
      <c r="BK54" s="267">
        <f>VLOOKUP($A54,[1]!Table,MATCH(BJ$1,[1]!Curves,0))</f>
        <v>-0.13500000000000001</v>
      </c>
      <c r="BL54" s="268">
        <f t="shared" ca="1" si="30"/>
        <v>-10.129464865192933</v>
      </c>
      <c r="BM54" s="263">
        <f>BasisVolumeLargeVPP!W59</f>
        <v>42470</v>
      </c>
      <c r="BN54" s="267">
        <v>-0.315</v>
      </c>
      <c r="BO54" s="267">
        <f>VLOOKUP($A54,[1]!Table,MATCH(BN$1,[1]!Curves,0))</f>
        <v>-0.1525</v>
      </c>
      <c r="BP54" s="268">
        <f t="shared" ca="1" si="32"/>
        <v>11765.593646679521</v>
      </c>
      <c r="BQ54" s="263">
        <f>BasisVolumeLargeVPP!AG59</f>
        <v>24955</v>
      </c>
      <c r="BR54" s="267">
        <v>-0.115</v>
      </c>
      <c r="BS54" s="267">
        <f>VLOOKUP($A54,[1]!Table,MATCH(BR$1,[1]!Curves,0))</f>
        <v>-0.105</v>
      </c>
      <c r="BT54" s="268">
        <f t="shared" ca="1" si="34"/>
        <v>425.43752433810317</v>
      </c>
      <c r="BU54" s="263">
        <f>BasisVolumeLargeVPP!C59</f>
        <v>6665</v>
      </c>
      <c r="BV54" s="267">
        <v>-0.03</v>
      </c>
      <c r="BW54" s="267">
        <f>VLOOKUP($A54,[1]!Table,MATCH(BV$1,[1]!Curves,0))</f>
        <v>-0.01</v>
      </c>
      <c r="BX54" s="268">
        <f t="shared" ca="1" si="35"/>
        <v>227.25234219302382</v>
      </c>
      <c r="BY54" s="263">
        <f>BasisVolumeLargeVPP!AO59+BasisVolumeLargeVPP!AU59</f>
        <v>775</v>
      </c>
      <c r="BZ54" s="267">
        <v>-0.09</v>
      </c>
      <c r="CA54" s="267">
        <f>VLOOKUP($A54,[1]!Table,MATCH(BZ$1,[1]!Curves,0))</f>
        <v>-7.4999999999999997E-2</v>
      </c>
      <c r="CB54" s="268">
        <f t="shared" ca="1" si="37"/>
        <v>19.818518214507897</v>
      </c>
      <c r="CC54" s="263">
        <f>BasisVolumeLargeVPP!AQ59</f>
        <v>620</v>
      </c>
      <c r="CD54" s="267">
        <v>-0.16</v>
      </c>
      <c r="CE54" s="267">
        <f>VLOOKUP($A54,[1]!Table,MATCH(CD$1,[1]!Curves,0))</f>
        <v>-0.14800000000000002</v>
      </c>
      <c r="CF54" s="268">
        <f t="shared" ca="1" si="39"/>
        <v>12.683851657285036</v>
      </c>
      <c r="CG54" s="263">
        <f>BasisVolumeLargeVPP!E59</f>
        <v>35495</v>
      </c>
      <c r="CH54" s="267">
        <v>-0.2</v>
      </c>
      <c r="CI54" s="267">
        <f>VLOOKUP($A54,[1]!Table,MATCH(CH$1,[1]!Curves,0))</f>
        <v>-0.14200000000000002</v>
      </c>
      <c r="CJ54" s="268">
        <f t="shared" ca="1" si="41"/>
        <v>3509.727452334585</v>
      </c>
      <c r="CK54" s="263">
        <f>BasisVolumeLargeVPP!AI59</f>
        <v>1085</v>
      </c>
      <c r="CL54" s="267">
        <v>-0.21</v>
      </c>
      <c r="CM54" s="267">
        <f>VLOOKUP($A54,[1]!Table,MATCH(CL$1,[1]!Curves,0))</f>
        <v>-0.1525</v>
      </c>
      <c r="CN54" s="268">
        <f t="shared" ca="1" si="43"/>
        <v>106.35938108452569</v>
      </c>
      <c r="CO54" s="263"/>
      <c r="CP54" s="267">
        <v>-0.08</v>
      </c>
      <c r="CQ54" s="267">
        <f>VLOOKUP($A54,[1]!Table,MATCH(CP$1,[1]!Curves,0))</f>
        <v>-6.3500000000000001E-2</v>
      </c>
      <c r="CR54" s="268">
        <f t="shared" ca="1" si="45"/>
        <v>0</v>
      </c>
      <c r="CS54" s="263">
        <f>BasisVolumeLargeVPP!BA59</f>
        <v>0</v>
      </c>
      <c r="CT54" s="267">
        <v>-0.13500000000000001</v>
      </c>
      <c r="CU54" s="267">
        <f>VLOOKUP($A54,[1]!Table,MATCH(CT$1,[1]!Curves,0))</f>
        <v>-8.5999999999999993E-2</v>
      </c>
      <c r="CV54" s="268">
        <f t="shared" ca="1" si="47"/>
        <v>0</v>
      </c>
      <c r="CW54" s="263">
        <f>BasisVolumeLargeVPP!AS59</f>
        <v>0</v>
      </c>
      <c r="CX54" s="267">
        <v>0.01</v>
      </c>
      <c r="CY54" s="267">
        <f>VLOOKUP($A54,[1]!Table,MATCH(CX$1,[1]!Curves,0))</f>
        <v>0.02</v>
      </c>
      <c r="CZ54" s="268">
        <f t="shared" ca="1" si="49"/>
        <v>0</v>
      </c>
      <c r="DA54" s="263">
        <f>BasisVolumeLargeVPP!BE59</f>
        <v>0</v>
      </c>
      <c r="DB54" s="267">
        <v>0.03</v>
      </c>
      <c r="DC54" s="267">
        <f>VLOOKUP($A54,[1]!Table,MATCH(DB$1,[1]!Curves,0))</f>
        <v>5.6000000000000008E-2</v>
      </c>
      <c r="DD54" s="268">
        <f t="shared" ca="1" si="51"/>
        <v>0</v>
      </c>
      <c r="DE54" s="263">
        <f>BasisVolumeLargeVPP!BC59</f>
        <v>1705</v>
      </c>
      <c r="DF54" s="267">
        <v>-0.115</v>
      </c>
      <c r="DG54" s="267">
        <f>VLOOKUP($A54,[1]!Table,MATCH(DF$1,[1]!Curves,0))</f>
        <v>-5.5E-2</v>
      </c>
      <c r="DH54" s="268">
        <f t="shared" ca="1" si="53"/>
        <v>174.40296028766949</v>
      </c>
      <c r="DI54" s="263">
        <f>BasisVolumeLargeVPP!AE59</f>
        <v>0</v>
      </c>
      <c r="DJ54" s="267">
        <v>-0.13</v>
      </c>
      <c r="DK54" s="267">
        <f>VLOOKUP($A54,[1]!Table,MATCH(DJ$1,[1]!Curves,0))</f>
        <v>0.1</v>
      </c>
      <c r="DL54" s="268">
        <f t="shared" ca="1" si="55"/>
        <v>0</v>
      </c>
      <c r="DM54" s="263">
        <f>BasisVolumeLargeVPP!AC59</f>
        <v>1188.3333333333333</v>
      </c>
      <c r="DN54" s="267">
        <v>-0.13</v>
      </c>
      <c r="DO54" s="267">
        <f>VLOOKUP($A54,[1]!Table,MATCH(DN$1,[1]!Curves,0))</f>
        <v>-0.13500000000000001</v>
      </c>
      <c r="DP54" s="268">
        <f t="shared" ca="1" si="57"/>
        <v>-10.129464865192933</v>
      </c>
      <c r="DQ54" s="237"/>
      <c r="DR54" s="237"/>
      <c r="DS54" s="238"/>
      <c r="DT54" s="237"/>
      <c r="DU54" s="237"/>
      <c r="DV54" s="238"/>
      <c r="DW54" s="237"/>
      <c r="DX54" s="237"/>
      <c r="DY54" s="238"/>
      <c r="DZ54" s="237"/>
      <c r="EA54" s="237"/>
      <c r="EB54" s="238"/>
    </row>
    <row r="55" spans="1:132" x14ac:dyDescent="0.2">
      <c r="A55" s="167">
        <v>38411</v>
      </c>
      <c r="B55" s="263">
        <f t="shared" ca="1" si="112"/>
        <v>-3474</v>
      </c>
      <c r="C55" s="264">
        <f>[1]Curves!D65</f>
        <v>5.6523429360845395E-2</v>
      </c>
      <c r="D55" s="265">
        <f t="shared" ca="1" si="113"/>
        <v>1.6991943006355612</v>
      </c>
      <c r="E55" s="263">
        <f>NymexVolume!C51</f>
        <v>332507</v>
      </c>
      <c r="F55" s="266">
        <v>4.79</v>
      </c>
      <c r="G55" s="267">
        <f>VLOOKUP($A55,[1]!Table,MATCH(F$1,[1]!Curves,0))</f>
        <v>4.54</v>
      </c>
      <c r="H55" s="268">
        <f t="shared" ca="1" si="114"/>
        <v>-141248.49983035715</v>
      </c>
      <c r="I55" s="263">
        <f>BasisVolumeLargeVPP!S60</f>
        <v>8260</v>
      </c>
      <c r="J55" s="267">
        <f t="shared" ref="J55:J65" si="143">J54</f>
        <v>-0.13</v>
      </c>
      <c r="K55" s="267">
        <f>VLOOKUP($A55,[1]!Table,MATCH(J$1,[1]!Curves,0))</f>
        <v>-0.1275</v>
      </c>
      <c r="L55" s="268">
        <f t="shared" ca="1" si="115"/>
        <v>35.088362308124374</v>
      </c>
      <c r="M55" s="263">
        <f>BasisVolumeLargeVPP!AY60</f>
        <v>0</v>
      </c>
      <c r="N55" s="267">
        <f t="shared" ref="N55:N65" si="144">N54</f>
        <v>-9.5000000000000001E-2</v>
      </c>
      <c r="O55" s="267">
        <f>VLOOKUP($A55,[1]!Table,MATCH(N$1,[1]!Curves,0))</f>
        <v>-5.2499999999999998E-2</v>
      </c>
      <c r="P55" s="268">
        <f t="shared" ca="1" si="6"/>
        <v>0</v>
      </c>
      <c r="Q55" s="263">
        <f>BasisVolumeLargeVPP!AM60</f>
        <v>9240</v>
      </c>
      <c r="R55" s="267">
        <f t="shared" ref="R55:R65" si="145">R54</f>
        <v>-3.5000000000000003E-2</v>
      </c>
      <c r="S55" s="267">
        <f>VLOOKUP($A55,[1]!Table,MATCH(R$1,[1]!Curves,0))</f>
        <v>-2.5000000000000001E-2</v>
      </c>
      <c r="T55" s="268">
        <f t="shared" ca="1" si="8"/>
        <v>157.00555337872589</v>
      </c>
      <c r="U55" s="263">
        <f>BasisVolumeLargeVPP!I60</f>
        <v>6860</v>
      </c>
      <c r="V55" s="267">
        <f t="shared" ref="V55:V65" si="146">V54</f>
        <v>0.06</v>
      </c>
      <c r="W55" s="267">
        <f>VLOOKUP($A55,[1]!Table,MATCH(V$1,[1]!Curves,0))</f>
        <v>0.1</v>
      </c>
      <c r="X55" s="268">
        <f t="shared" ca="1" si="10"/>
        <v>466.25891609439805</v>
      </c>
      <c r="Y55" s="263">
        <f>BasisVolumeLargeVPP!U60</f>
        <v>112147</v>
      </c>
      <c r="Z55" s="267">
        <f t="shared" ref="Z55:Z65" si="147">Z54</f>
        <v>-5.0000000000000001E-3</v>
      </c>
      <c r="AA55" s="267">
        <f>VLOOKUP($A55,[1]!Table,MATCH(Z$1,[1]!Curves,0))</f>
        <v>-1.7500000000000002E-2</v>
      </c>
      <c r="AB55" s="268">
        <f t="shared" ca="1" si="12"/>
        <v>-2381.9942904172035</v>
      </c>
      <c r="AC55" s="263">
        <f>BasisVolumeLargeVPP!AK60</f>
        <v>3920</v>
      </c>
      <c r="AD55" s="267">
        <f t="shared" ref="AD55:AD65" si="148">AD54</f>
        <v>-0.19</v>
      </c>
      <c r="AE55" s="267">
        <f>VLOOKUP($A55,[1]!Table,MATCH(AD$1,[1]!Curves,0))</f>
        <v>-0.18900000000000003</v>
      </c>
      <c r="AF55" s="268">
        <f t="shared" ca="1" si="14"/>
        <v>6.6608416584912211</v>
      </c>
      <c r="AG55" s="263">
        <f>BasisVolumeLargeVPP!K60</f>
        <v>18270</v>
      </c>
      <c r="AH55" s="267">
        <f t="shared" ref="AH55:AH65" si="149">AH54</f>
        <v>0.15</v>
      </c>
      <c r="AI55" s="267">
        <f>VLOOKUP($A55,[1]!Table,MATCH(AH$1,[1]!Curves,0))</f>
        <v>0.2</v>
      </c>
      <c r="AJ55" s="268">
        <f t="shared" ca="1" si="16"/>
        <v>1552.2139936305857</v>
      </c>
      <c r="AK55" s="263">
        <f>BasisVolumeLargeVPP!M60</f>
        <v>18270</v>
      </c>
      <c r="AL55" s="267">
        <f t="shared" ref="AL55:AL65" si="150">AL54</f>
        <v>0.13</v>
      </c>
      <c r="AM55" s="267">
        <f>VLOOKUP($A55,[1]!Table,MATCH(AL$1,[1]!Curves,0))</f>
        <v>0.2</v>
      </c>
      <c r="AN55" s="268">
        <f t="shared" ca="1" si="18"/>
        <v>2173.0995910828192</v>
      </c>
      <c r="AO55" s="263">
        <f>BasisVolumeLargeVPP!O60</f>
        <v>15120</v>
      </c>
      <c r="AP55" s="267">
        <f t="shared" ref="AP55:AP65" si="151">AP54</f>
        <v>0.15</v>
      </c>
      <c r="AQ55" s="267">
        <f>VLOOKUP($A55,[1]!Table,MATCH(AP$1,[1]!Curves,0))</f>
        <v>0.2</v>
      </c>
      <c r="AR55" s="268">
        <f t="shared" ca="1" si="20"/>
        <v>1284.5908912804846</v>
      </c>
      <c r="AS55" s="263">
        <f>BasisVolumeLargeVPP!Y60+BasisVolumeLargeVPP!Q60</f>
        <v>21840</v>
      </c>
      <c r="AT55" s="267">
        <f t="shared" ref="AT55:AT65" si="152">AT54</f>
        <v>-0.15</v>
      </c>
      <c r="AU55" s="267">
        <f>VLOOKUP($A55,[1]!Table,MATCH(AT$1,[1]!Curves,0))</f>
        <v>-0.14749999999999999</v>
      </c>
      <c r="AV55" s="268">
        <f t="shared" ca="1" si="22"/>
        <v>92.776008814701726</v>
      </c>
      <c r="AW55" s="263">
        <f>BasisVolumeLargeVPP!AW60</f>
        <v>0</v>
      </c>
      <c r="AX55" s="267">
        <f t="shared" ref="AX55:AX65" si="153">AX54</f>
        <v>-8.5000000000000006E-2</v>
      </c>
      <c r="AY55" s="267">
        <f>VLOOKUP($A55,[1]!Table,MATCH(AX$1,[1]!Curves,0))</f>
        <v>-5.2499999999999998E-2</v>
      </c>
      <c r="AZ55" s="268">
        <f t="shared" ca="1" si="24"/>
        <v>0</v>
      </c>
      <c r="BA55" s="263">
        <f>BasisVolumeLargeVPP!G60</f>
        <v>4620</v>
      </c>
      <c r="BB55" s="267">
        <f t="shared" ref="BB55:BB65" si="154">BB54</f>
        <v>-0.17</v>
      </c>
      <c r="BC55" s="267">
        <f>VLOOKUP($A55,[1]!Table,MATCH(BB$1,[1]!Curves,0))</f>
        <v>0.03</v>
      </c>
      <c r="BD55" s="268">
        <f t="shared" ca="1" si="26"/>
        <v>1570.0555337872586</v>
      </c>
      <c r="BE55" s="263"/>
      <c r="BF55" s="267">
        <f t="shared" ref="BF55:BF65" si="155">BF54</f>
        <v>-0.13</v>
      </c>
      <c r="BG55" s="267">
        <f>VLOOKUP($A55,[1]!Table,MATCH(BF$1,[1]!Curves,0))</f>
        <v>-9.7500000000000003E-2</v>
      </c>
      <c r="BH55" s="268">
        <f t="shared" ca="1" si="28"/>
        <v>0</v>
      </c>
      <c r="BI55" s="263">
        <f>BasisVolumeLargeVPP!AA60</f>
        <v>1120</v>
      </c>
      <c r="BJ55" s="267">
        <f t="shared" ref="BJ55:BJ65" si="156">BJ54</f>
        <v>-0.13</v>
      </c>
      <c r="BK55" s="267">
        <f>VLOOKUP($A55,[1]!Table,MATCH(BJ$1,[1]!Curves,0))</f>
        <v>-0.1275</v>
      </c>
      <c r="BL55" s="268">
        <f t="shared" ca="1" si="30"/>
        <v>4.757744041779576</v>
      </c>
      <c r="BM55" s="263">
        <f>BasisVolumeLargeVPP!W60</f>
        <v>41860</v>
      </c>
      <c r="BN55" s="267">
        <f t="shared" ref="BN55:BN65" si="157">BN54</f>
        <v>-0.315</v>
      </c>
      <c r="BO55" s="267">
        <f>VLOOKUP($A55,[1]!Table,MATCH(BN$1,[1]!Curves,0))</f>
        <v>-0.13750000000000001</v>
      </c>
      <c r="BP55" s="268">
        <f t="shared" ca="1" si="32"/>
        <v>12625.268532867314</v>
      </c>
      <c r="BQ55" s="263">
        <f>BasisVolumeLargeVPP!AG60</f>
        <v>24360</v>
      </c>
      <c r="BR55" s="267">
        <f t="shared" ref="BR55:BR65" si="158">BR54</f>
        <v>-0.115</v>
      </c>
      <c r="BS55" s="267">
        <f>VLOOKUP($A55,[1]!Table,MATCH(BR$1,[1]!Curves,0))</f>
        <v>-9.7500000000000003E-2</v>
      </c>
      <c r="BT55" s="268">
        <f t="shared" ca="1" si="34"/>
        <v>724.36653036093981</v>
      </c>
      <c r="BU55" s="263">
        <f>BasisVolumeLargeVPP!C60</f>
        <v>6440</v>
      </c>
      <c r="BV55" s="267">
        <v>-0.03</v>
      </c>
      <c r="BW55" s="267">
        <f>VLOOKUP($A55,[1]!Table,MATCH(BV$1,[1]!Curves,0))</f>
        <v>-0.01</v>
      </c>
      <c r="BX55" s="268">
        <f t="shared" ca="1" si="35"/>
        <v>218.85622592186024</v>
      </c>
      <c r="BY55" s="263">
        <f>BasisVolumeLargeVPP!AO60+BasisVolumeLargeVPP!AU60</f>
        <v>700</v>
      </c>
      <c r="BZ55" s="267">
        <f t="shared" ref="BZ55:BZ65" si="159">BZ54</f>
        <v>-0.09</v>
      </c>
      <c r="CA55" s="267">
        <f>VLOOKUP($A55,[1]!Table,MATCH(BZ$1,[1]!Curves,0))</f>
        <v>-7.4999999999999997E-2</v>
      </c>
      <c r="CB55" s="268">
        <f t="shared" ca="1" si="37"/>
        <v>17.841540156673393</v>
      </c>
      <c r="CC55" s="263">
        <f>BasisVolumeLargeVPP!AQ60</f>
        <v>700</v>
      </c>
      <c r="CD55" s="267">
        <f t="shared" ref="CD55:CD65" si="160">CD54</f>
        <v>-0.16</v>
      </c>
      <c r="CE55" s="267">
        <f>VLOOKUP($A55,[1]!Table,MATCH(CD$1,[1]!Curves,0))</f>
        <v>-0.1305</v>
      </c>
      <c r="CF55" s="268">
        <f t="shared" ca="1" si="39"/>
        <v>35.088362308124339</v>
      </c>
      <c r="CG55" s="263">
        <f>BasisVolumeLargeVPP!E60</f>
        <v>35000</v>
      </c>
      <c r="CH55" s="267">
        <f t="shared" ref="CH55:CH65" si="161">CH54</f>
        <v>-0.2</v>
      </c>
      <c r="CI55" s="267">
        <f>VLOOKUP($A55,[1]!Table,MATCH(CH$1,[1]!Curves,0))</f>
        <v>-0.26500000000000001</v>
      </c>
      <c r="CJ55" s="268">
        <f t="shared" ca="1" si="41"/>
        <v>-3865.6670339459019</v>
      </c>
      <c r="CK55" s="263">
        <f>BasisVolumeLargeVPP!AI60</f>
        <v>980</v>
      </c>
      <c r="CL55" s="267">
        <f t="shared" ref="CL55:CL65" si="162">CL54</f>
        <v>-0.21</v>
      </c>
      <c r="CM55" s="267">
        <f>VLOOKUP($A55,[1]!Table,MATCH(CL$1,[1]!Curves,0))</f>
        <v>-0.13750000000000001</v>
      </c>
      <c r="CN55" s="268">
        <f t="shared" ca="1" si="43"/>
        <v>120.7277550601566</v>
      </c>
      <c r="CO55" s="263"/>
      <c r="CP55" s="267">
        <f t="shared" ref="CP55:CP65" si="163">CP54</f>
        <v>-0.08</v>
      </c>
      <c r="CQ55" s="267">
        <f>VLOOKUP($A55,[1]!Table,MATCH(CP$1,[1]!Curves,0))</f>
        <v>-6.3500000000000001E-2</v>
      </c>
      <c r="CR55" s="268">
        <f t="shared" ca="1" si="45"/>
        <v>0</v>
      </c>
      <c r="CS55" s="263">
        <f>BasisVolumeLargeVPP!BA60</f>
        <v>0</v>
      </c>
      <c r="CT55" s="267">
        <f t="shared" ref="CT55:CT65" si="164">CT54</f>
        <v>-0.13500000000000001</v>
      </c>
      <c r="CU55" s="267">
        <f>VLOOKUP($A55,[1]!Table,MATCH(CT$1,[1]!Curves,0))</f>
        <v>-8.5999999999999993E-2</v>
      </c>
      <c r="CV55" s="268">
        <f t="shared" ca="1" si="47"/>
        <v>0</v>
      </c>
      <c r="CW55" s="263">
        <f>BasisVolumeLargeVPP!AS60</f>
        <v>0</v>
      </c>
      <c r="CX55" s="267">
        <f t="shared" ref="CX55:CX65" si="165">CX54</f>
        <v>0.01</v>
      </c>
      <c r="CY55" s="267">
        <f>VLOOKUP($A55,[1]!Table,MATCH(CX$1,[1]!Curves,0))</f>
        <v>0.02</v>
      </c>
      <c r="CZ55" s="268">
        <f t="shared" ca="1" si="49"/>
        <v>0</v>
      </c>
      <c r="DA55" s="263">
        <f>BasisVolumeLargeVPP!BE60</f>
        <v>0</v>
      </c>
      <c r="DB55" s="267">
        <f t="shared" ref="DB55:DB65" si="166">DB54</f>
        <v>0.03</v>
      </c>
      <c r="DC55" s="267">
        <f>VLOOKUP($A55,[1]!Table,MATCH(DB$1,[1]!Curves,0))</f>
        <v>5.6000000000000008E-2</v>
      </c>
      <c r="DD55" s="268">
        <f t="shared" ca="1" si="51"/>
        <v>0</v>
      </c>
      <c r="DE55" s="263">
        <f>BasisVolumeLargeVPP!BC60</f>
        <v>1680</v>
      </c>
      <c r="DF55" s="267">
        <f t="shared" ref="DF55:DF65" si="167">DF54</f>
        <v>-0.115</v>
      </c>
      <c r="DG55" s="267">
        <f>VLOOKUP($A55,[1]!Table,MATCH(DF$1,[1]!Curves,0))</f>
        <v>-5.5E-2</v>
      </c>
      <c r="DH55" s="268">
        <f t="shared" ca="1" si="53"/>
        <v>171.27878550406459</v>
      </c>
      <c r="DI55" s="263">
        <f>BasisVolumeLargeVPP!AE60</f>
        <v>0</v>
      </c>
      <c r="DJ55" s="267">
        <f t="shared" ref="DJ55:DJ65" si="168">DJ54</f>
        <v>-0.13</v>
      </c>
      <c r="DK55" s="267">
        <f>VLOOKUP($A55,[1]!Table,MATCH(DJ$1,[1]!Curves,0))</f>
        <v>0.1</v>
      </c>
      <c r="DL55" s="268">
        <f t="shared" ca="1" si="55"/>
        <v>0</v>
      </c>
      <c r="DM55" s="263">
        <f>BasisVolumeLargeVPP!AC60</f>
        <v>1120</v>
      </c>
      <c r="DN55" s="267">
        <f t="shared" ref="DN55:DN65" si="169">DN54</f>
        <v>-0.13</v>
      </c>
      <c r="DO55" s="267">
        <f>VLOOKUP($A55,[1]!Table,MATCH(DN$1,[1]!Curves,0))</f>
        <v>-0.1275</v>
      </c>
      <c r="DP55" s="268">
        <f t="shared" ca="1" si="57"/>
        <v>4.757744041779576</v>
      </c>
      <c r="DQ55" s="237"/>
      <c r="DR55" s="237"/>
      <c r="DS55" s="238"/>
      <c r="DT55" s="237"/>
      <c r="DU55" s="237"/>
      <c r="DV55" s="238"/>
      <c r="DW55" s="237"/>
      <c r="DX55" s="237"/>
      <c r="DY55" s="238"/>
      <c r="DZ55" s="237"/>
      <c r="EA55" s="237"/>
      <c r="EB55" s="238"/>
    </row>
    <row r="56" spans="1:132" x14ac:dyDescent="0.2">
      <c r="A56" s="167">
        <v>38442</v>
      </c>
      <c r="B56" s="263">
        <f t="shared" ca="1" si="112"/>
        <v>-3443</v>
      </c>
      <c r="C56" s="264">
        <f>[1]Curves!D66</f>
        <v>5.662827690283341E-2</v>
      </c>
      <c r="D56" s="265">
        <f t="shared" ca="1" si="113"/>
        <v>1.6928009967670554</v>
      </c>
      <c r="E56" s="263">
        <f>NymexVolume!C52</f>
        <v>326073.5</v>
      </c>
      <c r="F56" s="266">
        <v>4.79</v>
      </c>
      <c r="G56" s="267">
        <f>VLOOKUP($A56,[1]!Table,MATCH(F$1,[1]!Curves,0))</f>
        <v>4.46</v>
      </c>
      <c r="H56" s="268">
        <f t="shared" ca="1" si="114"/>
        <v>-182152.59012037644</v>
      </c>
      <c r="I56" s="263">
        <f>BasisVolumeLargeVPP!S61</f>
        <v>8060</v>
      </c>
      <c r="J56" s="267">
        <f t="shared" si="143"/>
        <v>-0.13</v>
      </c>
      <c r="K56" s="267">
        <f>VLOOKUP($A56,[1]!Table,MATCH(J$1,[1]!Curves,0))</f>
        <v>-0.125</v>
      </c>
      <c r="L56" s="268">
        <f t="shared" ca="1" si="115"/>
        <v>68.219880169712383</v>
      </c>
      <c r="M56" s="263">
        <f>BasisVolumeLargeVPP!AY61</f>
        <v>0</v>
      </c>
      <c r="N56" s="267">
        <f t="shared" si="144"/>
        <v>-9.5000000000000001E-2</v>
      </c>
      <c r="O56" s="267">
        <f>VLOOKUP($A56,[1]!Table,MATCH(N$1,[1]!Curves,0))</f>
        <v>-5.2499999999999998E-2</v>
      </c>
      <c r="P56" s="268">
        <f t="shared" ca="1" si="6"/>
        <v>0</v>
      </c>
      <c r="Q56" s="263">
        <f>BasisVolumeLargeVPP!AM61</f>
        <v>8990</v>
      </c>
      <c r="R56" s="267">
        <f t="shared" si="145"/>
        <v>-3.5000000000000003E-2</v>
      </c>
      <c r="S56" s="267">
        <f>VLOOKUP($A56,[1]!Table,MATCH(R$1,[1]!Curves,0))</f>
        <v>-2.5000000000000001E-2</v>
      </c>
      <c r="T56" s="268">
        <f t="shared" ca="1" si="8"/>
        <v>152.18280960935832</v>
      </c>
      <c r="U56" s="263">
        <f>BasisVolumeLargeVPP!I61</f>
        <v>6665</v>
      </c>
      <c r="V56" s="267">
        <f t="shared" si="146"/>
        <v>0.06</v>
      </c>
      <c r="W56" s="267">
        <f>VLOOKUP($A56,[1]!Table,MATCH(V$1,[1]!Curves,0))</f>
        <v>0.1</v>
      </c>
      <c r="X56" s="268">
        <f t="shared" ca="1" si="10"/>
        <v>451.30074573809713</v>
      </c>
      <c r="Y56" s="263">
        <f>BasisVolumeLargeVPP!U61</f>
        <v>110158.5</v>
      </c>
      <c r="Z56" s="267">
        <f t="shared" si="147"/>
        <v>-5.0000000000000001E-3</v>
      </c>
      <c r="AA56" s="267">
        <f>VLOOKUP($A56,[1]!Table,MATCH(Z$1,[1]!Curves,0))</f>
        <v>-5.0000000000000001E-3</v>
      </c>
      <c r="AB56" s="268">
        <f t="shared" ca="1" si="12"/>
        <v>0</v>
      </c>
      <c r="AC56" s="263">
        <f>BasisVolumeLargeVPP!AK61</f>
        <v>3875</v>
      </c>
      <c r="AD56" s="267">
        <f t="shared" si="148"/>
        <v>-0.19</v>
      </c>
      <c r="AE56" s="267">
        <f>VLOOKUP($A56,[1]!Table,MATCH(AD$1,[1]!Curves,0))</f>
        <v>-0.16899999999999998</v>
      </c>
      <c r="AF56" s="268">
        <f t="shared" ca="1" si="14"/>
        <v>137.75168111191925</v>
      </c>
      <c r="AG56" s="263">
        <f>BasisVolumeLargeVPP!K61</f>
        <v>17980</v>
      </c>
      <c r="AH56" s="267">
        <f t="shared" si="149"/>
        <v>0.15</v>
      </c>
      <c r="AI56" s="267">
        <f>VLOOKUP($A56,[1]!Table,MATCH(AH$1,[1]!Curves,0))</f>
        <v>0.19500000000000001</v>
      </c>
      <c r="AJ56" s="268">
        <f t="shared" ca="1" si="16"/>
        <v>1369.6452864842249</v>
      </c>
      <c r="AK56" s="263">
        <f>BasisVolumeLargeVPP!M61</f>
        <v>17980</v>
      </c>
      <c r="AL56" s="267">
        <f t="shared" si="150"/>
        <v>0.13</v>
      </c>
      <c r="AM56" s="267">
        <f>VLOOKUP($A56,[1]!Table,MATCH(AL$1,[1]!Curves,0))</f>
        <v>0.19500000000000001</v>
      </c>
      <c r="AN56" s="268">
        <f t="shared" ca="1" si="18"/>
        <v>1978.3765249216578</v>
      </c>
      <c r="AO56" s="263">
        <f>BasisVolumeLargeVPP!O61</f>
        <v>14880</v>
      </c>
      <c r="AP56" s="267">
        <f t="shared" si="151"/>
        <v>0.15</v>
      </c>
      <c r="AQ56" s="267">
        <f>VLOOKUP($A56,[1]!Table,MATCH(AP$1,[1]!Curves,0))</f>
        <v>0.19500000000000001</v>
      </c>
      <c r="AR56" s="268">
        <f t="shared" ca="1" si="20"/>
        <v>1133.4995474352206</v>
      </c>
      <c r="AS56" s="263">
        <f>BasisVolumeLargeVPP!Y61+BasisVolumeLargeVPP!Q61</f>
        <v>21390</v>
      </c>
      <c r="AT56" s="267">
        <f t="shared" si="152"/>
        <v>-0.15</v>
      </c>
      <c r="AU56" s="267">
        <f>VLOOKUP($A56,[1]!Table,MATCH(AT$1,[1]!Curves,0))</f>
        <v>-0.14499999999999999</v>
      </c>
      <c r="AV56" s="268">
        <f t="shared" ca="1" si="22"/>
        <v>181.04506660423672</v>
      </c>
      <c r="AW56" s="263">
        <f>BasisVolumeLargeVPP!AW61</f>
        <v>0</v>
      </c>
      <c r="AX56" s="267">
        <f t="shared" si="153"/>
        <v>-8.5000000000000006E-2</v>
      </c>
      <c r="AY56" s="267">
        <f>VLOOKUP($A56,[1]!Table,MATCH(AX$1,[1]!Curves,0))</f>
        <v>-5.2499999999999998E-2</v>
      </c>
      <c r="AZ56" s="268">
        <f t="shared" ca="1" si="24"/>
        <v>0</v>
      </c>
      <c r="BA56" s="263">
        <f>BasisVolumeLargeVPP!G61</f>
        <v>4495</v>
      </c>
      <c r="BB56" s="267">
        <f t="shared" si="154"/>
        <v>-0.17</v>
      </c>
      <c r="BC56" s="267">
        <f>VLOOKUP($A56,[1]!Table,MATCH(BB$1,[1]!Curves,0))</f>
        <v>0.03</v>
      </c>
      <c r="BD56" s="268">
        <f t="shared" ca="1" si="26"/>
        <v>1521.8280960935829</v>
      </c>
      <c r="BE56" s="263"/>
      <c r="BF56" s="267">
        <f t="shared" si="155"/>
        <v>-0.13</v>
      </c>
      <c r="BG56" s="267">
        <f>VLOOKUP($A56,[1]!Table,MATCH(BF$1,[1]!Curves,0))</f>
        <v>-9.5000000000000001E-2</v>
      </c>
      <c r="BH56" s="268">
        <f t="shared" ca="1" si="28"/>
        <v>0</v>
      </c>
      <c r="BI56" s="263">
        <f>BasisVolumeLargeVPP!AA61</f>
        <v>1085</v>
      </c>
      <c r="BJ56" s="267">
        <f t="shared" si="156"/>
        <v>-0.13</v>
      </c>
      <c r="BK56" s="267">
        <f>VLOOKUP($A56,[1]!Table,MATCH(BJ$1,[1]!Curves,0))</f>
        <v>-0.125</v>
      </c>
      <c r="BL56" s="268">
        <f t="shared" ca="1" si="30"/>
        <v>9.183445407461285</v>
      </c>
      <c r="BM56" s="263">
        <f>BasisVolumeLargeVPP!W61</f>
        <v>41230</v>
      </c>
      <c r="BN56" s="267">
        <f t="shared" si="157"/>
        <v>-0.315</v>
      </c>
      <c r="BO56" s="267">
        <f>VLOOKUP($A56,[1]!Table,MATCH(BN$1,[1]!Curves,0))</f>
        <v>-0.1275</v>
      </c>
      <c r="BP56" s="268">
        <f t="shared" ca="1" si="32"/>
        <v>13086.409705632317</v>
      </c>
      <c r="BQ56" s="263">
        <f>BasisVolumeLargeVPP!AG61</f>
        <v>23870</v>
      </c>
      <c r="BR56" s="267">
        <f t="shared" si="158"/>
        <v>-0.115</v>
      </c>
      <c r="BS56" s="267">
        <f>VLOOKUP($A56,[1]!Table,MATCH(BR$1,[1]!Curves,0))</f>
        <v>-9.5000000000000001E-2</v>
      </c>
      <c r="BT56" s="268">
        <f t="shared" ca="1" si="34"/>
        <v>808.14319585659246</v>
      </c>
      <c r="BU56" s="263">
        <f>BasisVolumeLargeVPP!C61</f>
        <v>6045</v>
      </c>
      <c r="BV56" s="267">
        <v>-0.03</v>
      </c>
      <c r="BW56" s="267">
        <f>VLOOKUP($A56,[1]!Table,MATCH(BV$1,[1]!Curves,0))</f>
        <v>-0.01</v>
      </c>
      <c r="BX56" s="268">
        <f t="shared" ca="1" si="35"/>
        <v>204.65964050913695</v>
      </c>
      <c r="BY56" s="263">
        <f>BasisVolumeLargeVPP!AO61+BasisVolumeLargeVPP!AU61</f>
        <v>620</v>
      </c>
      <c r="BZ56" s="267">
        <f t="shared" si="159"/>
        <v>-0.09</v>
      </c>
      <c r="CA56" s="267">
        <f>VLOOKUP($A56,[1]!Table,MATCH(BZ$1,[1]!Curves,0))</f>
        <v>-7.4999999999999997E-2</v>
      </c>
      <c r="CB56" s="268">
        <f t="shared" ca="1" si="37"/>
        <v>15.743049269933614</v>
      </c>
      <c r="CC56" s="263">
        <f>BasisVolumeLargeVPP!AQ61</f>
        <v>620</v>
      </c>
      <c r="CD56" s="267">
        <f t="shared" si="160"/>
        <v>-0.16</v>
      </c>
      <c r="CE56" s="267">
        <f>VLOOKUP($A56,[1]!Table,MATCH(CD$1,[1]!Curves,0))</f>
        <v>-0.12050000000000001</v>
      </c>
      <c r="CF56" s="268">
        <f t="shared" ca="1" si="39"/>
        <v>41.456696410825181</v>
      </c>
      <c r="CG56" s="263">
        <f>BasisVolumeLargeVPP!E61</f>
        <v>34410</v>
      </c>
      <c r="CH56" s="267">
        <f t="shared" si="161"/>
        <v>-0.2</v>
      </c>
      <c r="CI56" s="267">
        <f>VLOOKUP($A56,[1]!Table,MATCH(CH$1,[1]!Curves,0))</f>
        <v>-0.26200000000000001</v>
      </c>
      <c r="CJ56" s="268">
        <f t="shared" ca="1" si="41"/>
        <v>-3611.4555025227714</v>
      </c>
      <c r="CK56" s="263">
        <f>BasisVolumeLargeVPP!AI61</f>
        <v>930</v>
      </c>
      <c r="CL56" s="267">
        <f t="shared" si="162"/>
        <v>-0.21</v>
      </c>
      <c r="CM56" s="267">
        <f>VLOOKUP($A56,[1]!Table,MATCH(CL$1,[1]!Curves,0))</f>
        <v>-0.1275</v>
      </c>
      <c r="CN56" s="268">
        <f t="shared" ca="1" si="43"/>
        <v>129.88015647695232</v>
      </c>
      <c r="CO56" s="263"/>
      <c r="CP56" s="267">
        <f t="shared" si="163"/>
        <v>-0.08</v>
      </c>
      <c r="CQ56" s="267">
        <f>VLOOKUP($A56,[1]!Table,MATCH(CP$1,[1]!Curves,0))</f>
        <v>-6.3500000000000001E-2</v>
      </c>
      <c r="CR56" s="268">
        <f t="shared" ca="1" si="45"/>
        <v>0</v>
      </c>
      <c r="CS56" s="263">
        <f>BasisVolumeLargeVPP!BA61</f>
        <v>0</v>
      </c>
      <c r="CT56" s="267">
        <f t="shared" si="164"/>
        <v>-0.13500000000000001</v>
      </c>
      <c r="CU56" s="267">
        <f>VLOOKUP($A56,[1]!Table,MATCH(CT$1,[1]!Curves,0))</f>
        <v>-8.5999999999999993E-2</v>
      </c>
      <c r="CV56" s="268">
        <f t="shared" ca="1" si="47"/>
        <v>0</v>
      </c>
      <c r="CW56" s="263">
        <f>BasisVolumeLargeVPP!AS61</f>
        <v>0</v>
      </c>
      <c r="CX56" s="267">
        <f t="shared" si="165"/>
        <v>0.01</v>
      </c>
      <c r="CY56" s="267">
        <f>VLOOKUP($A56,[1]!Table,MATCH(CX$1,[1]!Curves,0))</f>
        <v>0.02</v>
      </c>
      <c r="CZ56" s="268">
        <f t="shared" ca="1" si="49"/>
        <v>0</v>
      </c>
      <c r="DA56" s="263">
        <f>BasisVolumeLargeVPP!BE61</f>
        <v>0</v>
      </c>
      <c r="DB56" s="267">
        <f t="shared" si="166"/>
        <v>0.03</v>
      </c>
      <c r="DC56" s="267">
        <f>VLOOKUP($A56,[1]!Table,MATCH(DB$1,[1]!Curves,0))</f>
        <v>5.6000000000000008E-2</v>
      </c>
      <c r="DD56" s="268">
        <f t="shared" ca="1" si="51"/>
        <v>0</v>
      </c>
      <c r="DE56" s="263">
        <f>BasisVolumeLargeVPP!BC61</f>
        <v>1705</v>
      </c>
      <c r="DF56" s="267">
        <f t="shared" si="167"/>
        <v>-0.115</v>
      </c>
      <c r="DG56" s="267">
        <f>VLOOKUP($A56,[1]!Table,MATCH(DF$1,[1]!Curves,0))</f>
        <v>-5.5E-2</v>
      </c>
      <c r="DH56" s="268">
        <f t="shared" ca="1" si="53"/>
        <v>173.17354196926979</v>
      </c>
      <c r="DI56" s="263">
        <f>BasisVolumeLargeVPP!AE61</f>
        <v>0</v>
      </c>
      <c r="DJ56" s="267">
        <f t="shared" si="168"/>
        <v>-0.13</v>
      </c>
      <c r="DK56" s="267">
        <f>VLOOKUP($A56,[1]!Table,MATCH(DJ$1,[1]!Curves,0))</f>
        <v>0.1</v>
      </c>
      <c r="DL56" s="268">
        <f t="shared" ca="1" si="55"/>
        <v>0</v>
      </c>
      <c r="DM56" s="263">
        <f>BasisVolumeLargeVPP!AC61</f>
        <v>1085</v>
      </c>
      <c r="DN56" s="267">
        <f t="shared" si="169"/>
        <v>-0.13</v>
      </c>
      <c r="DO56" s="267">
        <f>VLOOKUP($A56,[1]!Table,MATCH(DN$1,[1]!Curves,0))</f>
        <v>-0.125</v>
      </c>
      <c r="DP56" s="268">
        <f t="shared" ca="1" si="57"/>
        <v>9.183445407461285</v>
      </c>
      <c r="DQ56" s="237"/>
      <c r="DR56" s="237"/>
      <c r="DS56" s="238"/>
      <c r="DT56" s="237"/>
      <c r="DU56" s="237"/>
      <c r="DV56" s="238"/>
      <c r="DW56" s="237"/>
      <c r="DX56" s="237"/>
      <c r="DY56" s="238"/>
      <c r="DZ56" s="237"/>
      <c r="EA56" s="237"/>
      <c r="EB56" s="238"/>
    </row>
    <row r="57" spans="1:132" x14ac:dyDescent="0.2">
      <c r="A57" s="167">
        <v>38472</v>
      </c>
      <c r="B57" s="263">
        <f t="shared" ca="1" si="112"/>
        <v>-3413</v>
      </c>
      <c r="C57" s="264">
        <f>[1]Curves!D67</f>
        <v>5.6721670126323315E-2</v>
      </c>
      <c r="D57" s="265">
        <f t="shared" ca="1" si="113"/>
        <v>1.6864852556235885</v>
      </c>
      <c r="E57" s="263">
        <f>NymexVolume!C53</f>
        <v>320171.25</v>
      </c>
      <c r="F57" s="266">
        <v>4.79</v>
      </c>
      <c r="G57" s="267">
        <f>VLOOKUP($A57,[1]!Table,MATCH(F$1,[1]!Curves,0))</f>
        <v>4.37</v>
      </c>
      <c r="H57" s="268">
        <f t="shared" ca="1" si="114"/>
        <v>-226784.918807821</v>
      </c>
      <c r="I57" s="263">
        <f>BasisVolumeLargeVPP!S62</f>
        <v>7950</v>
      </c>
      <c r="J57" s="267">
        <f t="shared" si="143"/>
        <v>-0.13</v>
      </c>
      <c r="K57" s="267">
        <f>VLOOKUP($A57,[1]!Table,MATCH(J$1,[1]!Curves,0))</f>
        <v>-0.13</v>
      </c>
      <c r="L57" s="268">
        <f t="shared" ca="1" si="115"/>
        <v>0</v>
      </c>
      <c r="M57" s="263">
        <f>BasisVolumeLargeVPP!AY62</f>
        <v>0</v>
      </c>
      <c r="N57" s="267">
        <f t="shared" si="144"/>
        <v>-9.5000000000000001E-2</v>
      </c>
      <c r="O57" s="267">
        <f>VLOOKUP($A57,[1]!Table,MATCH(N$1,[1]!Curves,0))</f>
        <v>-5.5E-2</v>
      </c>
      <c r="P57" s="268">
        <f t="shared" ca="1" si="6"/>
        <v>0</v>
      </c>
      <c r="Q57" s="263">
        <f>BasisVolumeLargeVPP!AM62</f>
        <v>8700</v>
      </c>
      <c r="R57" s="267">
        <f t="shared" si="145"/>
        <v>-3.5000000000000003E-2</v>
      </c>
      <c r="S57" s="267">
        <f>VLOOKUP($A57,[1]!Table,MATCH(R$1,[1]!Curves,0))</f>
        <v>-2.2499999999999999E-2</v>
      </c>
      <c r="T57" s="268">
        <f t="shared" ca="1" si="8"/>
        <v>183.40527154906533</v>
      </c>
      <c r="U57" s="263">
        <f>BasisVolumeLargeVPP!I62</f>
        <v>6600</v>
      </c>
      <c r="V57" s="267">
        <f t="shared" si="146"/>
        <v>0.06</v>
      </c>
      <c r="W57" s="267">
        <f>VLOOKUP($A57,[1]!Table,MATCH(V$1,[1]!Curves,0))</f>
        <v>0.1</v>
      </c>
      <c r="X57" s="268">
        <f t="shared" ca="1" si="10"/>
        <v>445.23210748462748</v>
      </c>
      <c r="Y57" s="263">
        <f>BasisVolumeLargeVPP!U62</f>
        <v>108296.25</v>
      </c>
      <c r="Z57" s="267">
        <f t="shared" si="147"/>
        <v>-5.0000000000000001E-3</v>
      </c>
      <c r="AA57" s="267">
        <f>VLOOKUP($A57,[1]!Table,MATCH(Z$1,[1]!Curves,0))</f>
        <v>1.4999999999999999E-2</v>
      </c>
      <c r="AB57" s="268">
        <f t="shared" ca="1" si="12"/>
        <v>3652.8005772865213</v>
      </c>
      <c r="AC57" s="263">
        <f>BasisVolumeLargeVPP!AK62</f>
        <v>3750</v>
      </c>
      <c r="AD57" s="267">
        <f t="shared" si="148"/>
        <v>-0.19</v>
      </c>
      <c r="AE57" s="267">
        <f>VLOOKUP($A57,[1]!Table,MATCH(AD$1,[1]!Curves,0))</f>
        <v>-0.14400000000000002</v>
      </c>
      <c r="AF57" s="268">
        <f t="shared" ca="1" si="14"/>
        <v>290.9187065950689</v>
      </c>
      <c r="AG57" s="263">
        <f>BasisVolumeLargeVPP!K62</f>
        <v>17700</v>
      </c>
      <c r="AH57" s="267">
        <f t="shared" si="149"/>
        <v>0.15</v>
      </c>
      <c r="AI57" s="267">
        <f>VLOOKUP($A57,[1]!Table,MATCH(AH$1,[1]!Curves,0))</f>
        <v>0.16</v>
      </c>
      <c r="AJ57" s="268">
        <f t="shared" ca="1" si="16"/>
        <v>298.50789024537545</v>
      </c>
      <c r="AK57" s="263">
        <f>BasisVolumeLargeVPP!M62</f>
        <v>17700</v>
      </c>
      <c r="AL57" s="267">
        <f t="shared" si="150"/>
        <v>0.13</v>
      </c>
      <c r="AM57" s="267">
        <f>VLOOKUP($A57,[1]!Table,MATCH(AL$1,[1]!Curves,0))</f>
        <v>0.16</v>
      </c>
      <c r="AN57" s="268">
        <f t="shared" ca="1" si="18"/>
        <v>895.5236707361255</v>
      </c>
      <c r="AO57" s="263">
        <f>BasisVolumeLargeVPP!O62</f>
        <v>14700</v>
      </c>
      <c r="AP57" s="267">
        <f t="shared" si="151"/>
        <v>0.15</v>
      </c>
      <c r="AQ57" s="267">
        <f>VLOOKUP($A57,[1]!Table,MATCH(AP$1,[1]!Curves,0))</f>
        <v>0.16</v>
      </c>
      <c r="AR57" s="268">
        <f t="shared" ca="1" si="20"/>
        <v>247.91333257666776</v>
      </c>
      <c r="AS57" s="263">
        <f>BasisVolumeLargeVPP!Y62+BasisVolumeLargeVPP!Q62</f>
        <v>20850</v>
      </c>
      <c r="AT57" s="267">
        <f t="shared" si="152"/>
        <v>-0.15</v>
      </c>
      <c r="AU57" s="267">
        <f>VLOOKUP($A57,[1]!Table,MATCH(AT$1,[1]!Curves,0))</f>
        <v>-0.15</v>
      </c>
      <c r="AV57" s="268">
        <f t="shared" ca="1" si="22"/>
        <v>0</v>
      </c>
      <c r="AW57" s="263">
        <f>BasisVolumeLargeVPP!AW62</f>
        <v>0</v>
      </c>
      <c r="AX57" s="267">
        <f t="shared" si="153"/>
        <v>-8.5000000000000006E-2</v>
      </c>
      <c r="AY57" s="267">
        <f>VLOOKUP($A57,[1]!Table,MATCH(AX$1,[1]!Curves,0))</f>
        <v>-5.5E-2</v>
      </c>
      <c r="AZ57" s="268">
        <f t="shared" ca="1" si="24"/>
        <v>0</v>
      </c>
      <c r="BA57" s="263">
        <f>BasisVolumeLargeVPP!G62</f>
        <v>4500</v>
      </c>
      <c r="BB57" s="267">
        <f t="shared" si="154"/>
        <v>-0.17</v>
      </c>
      <c r="BC57" s="267">
        <f>VLOOKUP($A57,[1]!Table,MATCH(BB$1,[1]!Curves,0))</f>
        <v>0.03</v>
      </c>
      <c r="BD57" s="268">
        <f t="shared" ca="1" si="26"/>
        <v>1517.8367300612297</v>
      </c>
      <c r="BE57" s="263"/>
      <c r="BF57" s="267">
        <f t="shared" si="155"/>
        <v>-0.13</v>
      </c>
      <c r="BG57" s="267">
        <f>VLOOKUP($A57,[1]!Table,MATCH(BF$1,[1]!Curves,0))</f>
        <v>-0.1</v>
      </c>
      <c r="BH57" s="268">
        <f t="shared" ca="1" si="28"/>
        <v>0</v>
      </c>
      <c r="BI57" s="263">
        <f>BasisVolumeLargeVPP!AA62</f>
        <v>1050</v>
      </c>
      <c r="BJ57" s="267">
        <f t="shared" si="156"/>
        <v>-0.13</v>
      </c>
      <c r="BK57" s="267">
        <f>VLOOKUP($A57,[1]!Table,MATCH(BJ$1,[1]!Curves,0))</f>
        <v>-0.13</v>
      </c>
      <c r="BL57" s="268">
        <f t="shared" ca="1" si="30"/>
        <v>0</v>
      </c>
      <c r="BM57" s="263">
        <f>BasisVolumeLargeVPP!W62</f>
        <v>40575</v>
      </c>
      <c r="BN57" s="267">
        <f t="shared" si="157"/>
        <v>-0.315</v>
      </c>
      <c r="BO57" s="267">
        <f>VLOOKUP($A57,[1]!Table,MATCH(BN$1,[1]!Curves,0))</f>
        <v>-0.128</v>
      </c>
      <c r="BP57" s="268">
        <f t="shared" ca="1" si="32"/>
        <v>12796.249039175367</v>
      </c>
      <c r="BQ57" s="263">
        <f>BasisVolumeLargeVPP!AG62</f>
        <v>23400</v>
      </c>
      <c r="BR57" s="267">
        <f t="shared" si="158"/>
        <v>-0.115</v>
      </c>
      <c r="BS57" s="267">
        <f>VLOOKUP($A57,[1]!Table,MATCH(BR$1,[1]!Curves,0))</f>
        <v>-0.1</v>
      </c>
      <c r="BT57" s="268">
        <f t="shared" ca="1" si="34"/>
        <v>591.95632472387956</v>
      </c>
      <c r="BU57" s="263">
        <f>BasisVolumeLargeVPP!C62</f>
        <v>5850</v>
      </c>
      <c r="BV57" s="267">
        <v>-0.03</v>
      </c>
      <c r="BW57" s="267">
        <f>VLOOKUP($A57,[1]!Table,MATCH(BV$1,[1]!Curves,0))</f>
        <v>-5.0000000000000001E-3</v>
      </c>
      <c r="BX57" s="268">
        <f t="shared" ca="1" si="35"/>
        <v>246.64846863494984</v>
      </c>
      <c r="BY57" s="263">
        <f>BasisVolumeLargeVPP!AO62+BasisVolumeLargeVPP!AU62</f>
        <v>600</v>
      </c>
      <c r="BZ57" s="267">
        <f t="shared" si="159"/>
        <v>-0.09</v>
      </c>
      <c r="CA57" s="267">
        <f>VLOOKUP($A57,[1]!Table,MATCH(BZ$1,[1]!Curves,0))</f>
        <v>-8.2500000000000004E-2</v>
      </c>
      <c r="CB57" s="268">
        <f t="shared" ca="1" si="37"/>
        <v>7.5891836503061407</v>
      </c>
      <c r="CC57" s="263">
        <f>BasisVolumeLargeVPP!AQ62</f>
        <v>600</v>
      </c>
      <c r="CD57" s="267">
        <f t="shared" si="160"/>
        <v>-0.16</v>
      </c>
      <c r="CE57" s="267">
        <f>VLOOKUP($A57,[1]!Table,MATCH(CD$1,[1]!Curves,0))</f>
        <v>-0.14550000000000002</v>
      </c>
      <c r="CF57" s="268">
        <f t="shared" ca="1" si="39"/>
        <v>14.672421723925204</v>
      </c>
      <c r="CG57" s="263">
        <f>BasisVolumeLargeVPP!E62</f>
        <v>33900</v>
      </c>
      <c r="CH57" s="267">
        <f t="shared" si="161"/>
        <v>-0.2</v>
      </c>
      <c r="CI57" s="267">
        <f>VLOOKUP($A57,[1]!Table,MATCH(CH$1,[1]!Curves,0))</f>
        <v>-0.14200000000000002</v>
      </c>
      <c r="CJ57" s="268">
        <f t="shared" ca="1" si="41"/>
        <v>3315.9673096070997</v>
      </c>
      <c r="CK57" s="263">
        <f>BasisVolumeLargeVPP!AI62</f>
        <v>750</v>
      </c>
      <c r="CL57" s="267">
        <f t="shared" si="162"/>
        <v>-0.21</v>
      </c>
      <c r="CM57" s="267">
        <f>VLOOKUP($A57,[1]!Table,MATCH(CL$1,[1]!Curves,0))</f>
        <v>-0.128</v>
      </c>
      <c r="CN57" s="268">
        <f t="shared" ca="1" si="43"/>
        <v>103.71884322085069</v>
      </c>
      <c r="CO57" s="263"/>
      <c r="CP57" s="267">
        <f t="shared" si="163"/>
        <v>-0.08</v>
      </c>
      <c r="CQ57" s="267">
        <f>VLOOKUP($A57,[1]!Table,MATCH(CP$1,[1]!Curves,0))</f>
        <v>-6.3500000000000001E-2</v>
      </c>
      <c r="CR57" s="268">
        <f t="shared" ca="1" si="45"/>
        <v>0</v>
      </c>
      <c r="CS57" s="263">
        <f>BasisVolumeLargeVPP!BA62</f>
        <v>0</v>
      </c>
      <c r="CT57" s="267">
        <f t="shared" si="164"/>
        <v>-0.13500000000000001</v>
      </c>
      <c r="CU57" s="267">
        <f>VLOOKUP($A57,[1]!Table,MATCH(CT$1,[1]!Curves,0))</f>
        <v>-8.5999999999999993E-2</v>
      </c>
      <c r="CV57" s="268">
        <f t="shared" ca="1" si="47"/>
        <v>0</v>
      </c>
      <c r="CW57" s="263">
        <f>BasisVolumeLargeVPP!AS62</f>
        <v>0</v>
      </c>
      <c r="CX57" s="267">
        <f t="shared" si="165"/>
        <v>0.01</v>
      </c>
      <c r="CY57" s="267">
        <f>VLOOKUP($A57,[1]!Table,MATCH(CX$1,[1]!Curves,0))</f>
        <v>1.4999999999999999E-2</v>
      </c>
      <c r="CZ57" s="268">
        <f t="shared" ca="1" si="49"/>
        <v>0</v>
      </c>
      <c r="DA57" s="263">
        <f>BasisVolumeLargeVPP!BE62</f>
        <v>0</v>
      </c>
      <c r="DB57" s="267">
        <f t="shared" si="166"/>
        <v>0.03</v>
      </c>
      <c r="DC57" s="267">
        <f>VLOOKUP($A57,[1]!Table,MATCH(DB$1,[1]!Curves,0))</f>
        <v>4.0999999999999995E-2</v>
      </c>
      <c r="DD57" s="268">
        <f t="shared" ca="1" si="51"/>
        <v>0</v>
      </c>
      <c r="DE57" s="263">
        <f>BasisVolumeLargeVPP!BC62</f>
        <v>1650</v>
      </c>
      <c r="DF57" s="267">
        <f t="shared" si="167"/>
        <v>-0.115</v>
      </c>
      <c r="DG57" s="267">
        <f>VLOOKUP($A57,[1]!Table,MATCH(DF$1,[1]!Curves,0))</f>
        <v>-5.7500000000000002E-2</v>
      </c>
      <c r="DH57" s="268">
        <f t="shared" ca="1" si="53"/>
        <v>160.00528862728797</v>
      </c>
      <c r="DI57" s="263">
        <f>BasisVolumeLargeVPP!AE62</f>
        <v>0</v>
      </c>
      <c r="DJ57" s="267">
        <f t="shared" si="168"/>
        <v>-0.13</v>
      </c>
      <c r="DK57" s="267">
        <f>VLOOKUP($A57,[1]!Table,MATCH(DJ$1,[1]!Curves,0))</f>
        <v>0.1</v>
      </c>
      <c r="DL57" s="268">
        <f t="shared" ca="1" si="55"/>
        <v>0</v>
      </c>
      <c r="DM57" s="263">
        <f>BasisVolumeLargeVPP!AC62</f>
        <v>1050</v>
      </c>
      <c r="DN57" s="267">
        <f t="shared" si="169"/>
        <v>-0.13</v>
      </c>
      <c r="DO57" s="267">
        <f>VLOOKUP($A57,[1]!Table,MATCH(DN$1,[1]!Curves,0))</f>
        <v>-0.13</v>
      </c>
      <c r="DP57" s="268">
        <f t="shared" ca="1" si="57"/>
        <v>0</v>
      </c>
      <c r="DQ57" s="237"/>
      <c r="DR57" s="237"/>
      <c r="DS57" s="238"/>
      <c r="DT57" s="237"/>
      <c r="DU57" s="237"/>
      <c r="DV57" s="238"/>
      <c r="DW57" s="237"/>
      <c r="DX57" s="237"/>
      <c r="DY57" s="238"/>
      <c r="DZ57" s="237"/>
      <c r="EA57" s="237"/>
      <c r="EB57" s="238"/>
    </row>
    <row r="58" spans="1:132" x14ac:dyDescent="0.2">
      <c r="A58" s="167">
        <v>38503</v>
      </c>
      <c r="B58" s="263">
        <f t="shared" ca="1" si="112"/>
        <v>-3382</v>
      </c>
      <c r="C58" s="264">
        <f>[1]Curves!D68</f>
        <v>5.6818176460312814E-2</v>
      </c>
      <c r="D58" s="265">
        <f t="shared" ca="1" si="113"/>
        <v>1.6799573456949495</v>
      </c>
      <c r="E58" s="263">
        <f>NymexVolume!C54</f>
        <v>314045.5</v>
      </c>
      <c r="F58" s="266">
        <v>4.79</v>
      </c>
      <c r="G58" s="267">
        <f>VLOOKUP($A58,[1]!Table,MATCH(F$1,[1]!Curves,0))</f>
        <v>4.3499999999999996</v>
      </c>
      <c r="H58" s="268">
        <f t="shared" ca="1" si="114"/>
        <v>-232136.53962727526</v>
      </c>
      <c r="I58" s="263">
        <f>BasisVolumeLargeVPP!S63</f>
        <v>7750</v>
      </c>
      <c r="J58" s="267">
        <f t="shared" si="143"/>
        <v>-0.13</v>
      </c>
      <c r="K58" s="267">
        <f>VLOOKUP($A58,[1]!Table,MATCH(J$1,[1]!Curves,0))</f>
        <v>-0.13</v>
      </c>
      <c r="L58" s="268">
        <f t="shared" ca="1" si="115"/>
        <v>0</v>
      </c>
      <c r="M58" s="263">
        <f>BasisVolumeLargeVPP!AY63</f>
        <v>0</v>
      </c>
      <c r="N58" s="267">
        <f t="shared" si="144"/>
        <v>-9.5000000000000001E-2</v>
      </c>
      <c r="O58" s="267">
        <f>VLOOKUP($A58,[1]!Table,MATCH(N$1,[1]!Curves,0))</f>
        <v>-5.5E-2</v>
      </c>
      <c r="P58" s="268">
        <f t="shared" ca="1" si="6"/>
        <v>0</v>
      </c>
      <c r="Q58" s="263">
        <f>BasisVolumeLargeVPP!AM63</f>
        <v>8370</v>
      </c>
      <c r="R58" s="267">
        <f t="shared" si="145"/>
        <v>-3.5000000000000003E-2</v>
      </c>
      <c r="S58" s="267">
        <f>VLOOKUP($A58,[1]!Table,MATCH(R$1,[1]!Curves,0))</f>
        <v>-2.2499999999999999E-2</v>
      </c>
      <c r="T58" s="268">
        <f t="shared" ca="1" si="8"/>
        <v>175.76553729333415</v>
      </c>
      <c r="U58" s="263">
        <f>BasisVolumeLargeVPP!I63</f>
        <v>6355</v>
      </c>
      <c r="V58" s="267">
        <f t="shared" si="146"/>
        <v>0.06</v>
      </c>
      <c r="W58" s="267">
        <f>VLOOKUP($A58,[1]!Table,MATCH(V$1,[1]!Curves,0))</f>
        <v>0.1</v>
      </c>
      <c r="X58" s="268">
        <f t="shared" ca="1" si="10"/>
        <v>427.04515727565621</v>
      </c>
      <c r="Y58" s="263">
        <f>BasisVolumeLargeVPP!U63</f>
        <v>106655.5</v>
      </c>
      <c r="Z58" s="267">
        <f t="shared" si="147"/>
        <v>-5.0000000000000001E-3</v>
      </c>
      <c r="AA58" s="267">
        <f>VLOOKUP($A58,[1]!Table,MATCH(Z$1,[1]!Curves,0))</f>
        <v>1.4999999999999999E-2</v>
      </c>
      <c r="AB58" s="268">
        <f t="shared" ca="1" si="12"/>
        <v>3583.5338136753539</v>
      </c>
      <c r="AC58" s="263">
        <f>BasisVolumeLargeVPP!AK63</f>
        <v>3565</v>
      </c>
      <c r="AD58" s="267">
        <f t="shared" si="148"/>
        <v>-0.19</v>
      </c>
      <c r="AE58" s="267">
        <f>VLOOKUP($A58,[1]!Table,MATCH(AD$1,[1]!Curves,0))</f>
        <v>-0.17400000000000002</v>
      </c>
      <c r="AF58" s="268">
        <f t="shared" ca="1" si="14"/>
        <v>95.824766998439827</v>
      </c>
      <c r="AG58" s="263">
        <f>BasisVolumeLargeVPP!K63</f>
        <v>17437.5</v>
      </c>
      <c r="AH58" s="267">
        <f t="shared" si="149"/>
        <v>0.15</v>
      </c>
      <c r="AI58" s="267">
        <f>VLOOKUP($A58,[1]!Table,MATCH(AH$1,[1]!Curves,0))</f>
        <v>0.16</v>
      </c>
      <c r="AJ58" s="268">
        <f t="shared" ca="1" si="16"/>
        <v>292.94256215555703</v>
      </c>
      <c r="AK58" s="263">
        <f>BasisVolumeLargeVPP!M63</f>
        <v>17437.5</v>
      </c>
      <c r="AL58" s="267">
        <f t="shared" si="150"/>
        <v>0.13</v>
      </c>
      <c r="AM58" s="267">
        <f>VLOOKUP($A58,[1]!Table,MATCH(AL$1,[1]!Curves,0))</f>
        <v>0.16</v>
      </c>
      <c r="AN58" s="268">
        <f t="shared" ca="1" si="18"/>
        <v>878.82768646667046</v>
      </c>
      <c r="AO58" s="263">
        <f>BasisVolumeLargeVPP!O63</f>
        <v>14570</v>
      </c>
      <c r="AP58" s="267">
        <f t="shared" si="151"/>
        <v>0.15</v>
      </c>
      <c r="AQ58" s="267">
        <f>VLOOKUP($A58,[1]!Table,MATCH(AP$1,[1]!Curves,0))</f>
        <v>0.16</v>
      </c>
      <c r="AR58" s="268">
        <f t="shared" ca="1" si="20"/>
        <v>244.76978526775437</v>
      </c>
      <c r="AS58" s="263">
        <f>BasisVolumeLargeVPP!Y63+BasisVolumeLargeVPP!Q63</f>
        <v>20253.333333333332</v>
      </c>
      <c r="AT58" s="267">
        <f t="shared" si="152"/>
        <v>-0.15</v>
      </c>
      <c r="AU58" s="267">
        <f>VLOOKUP($A58,[1]!Table,MATCH(AT$1,[1]!Curves,0))</f>
        <v>-0.15</v>
      </c>
      <c r="AV58" s="268">
        <f t="shared" ca="1" si="22"/>
        <v>0</v>
      </c>
      <c r="AW58" s="263">
        <f>BasisVolumeLargeVPP!AW63</f>
        <v>0</v>
      </c>
      <c r="AX58" s="267">
        <f t="shared" si="153"/>
        <v>-8.5000000000000006E-2</v>
      </c>
      <c r="AY58" s="267">
        <f>VLOOKUP($A58,[1]!Table,MATCH(AX$1,[1]!Curves,0))</f>
        <v>-5.5E-2</v>
      </c>
      <c r="AZ58" s="268">
        <f t="shared" ca="1" si="24"/>
        <v>0</v>
      </c>
      <c r="BA58" s="263">
        <f>BasisVolumeLargeVPP!G63</f>
        <v>4340</v>
      </c>
      <c r="BB58" s="267">
        <f t="shared" si="154"/>
        <v>-0.17</v>
      </c>
      <c r="BC58" s="267">
        <f>VLOOKUP($A58,[1]!Table,MATCH(BB$1,[1]!Curves,0))</f>
        <v>0.03</v>
      </c>
      <c r="BD58" s="268">
        <f t="shared" ca="1" si="26"/>
        <v>1458.2029760632161</v>
      </c>
      <c r="BE58" s="263"/>
      <c r="BF58" s="267">
        <f t="shared" si="155"/>
        <v>-0.13</v>
      </c>
      <c r="BG58" s="267">
        <f>VLOOKUP($A58,[1]!Table,MATCH(BF$1,[1]!Curves,0))</f>
        <v>-0.1</v>
      </c>
      <c r="BH58" s="268">
        <f t="shared" ca="1" si="28"/>
        <v>0</v>
      </c>
      <c r="BI58" s="263">
        <f>BasisVolumeLargeVPP!AA63</f>
        <v>1033.3333333333333</v>
      </c>
      <c r="BJ58" s="267">
        <f t="shared" si="156"/>
        <v>-0.13</v>
      </c>
      <c r="BK58" s="267">
        <f>VLOOKUP($A58,[1]!Table,MATCH(BJ$1,[1]!Curves,0))</f>
        <v>-0.13</v>
      </c>
      <c r="BL58" s="268">
        <f t="shared" ca="1" si="30"/>
        <v>0</v>
      </c>
      <c r="BM58" s="263">
        <f>BasisVolumeLargeVPP!W63</f>
        <v>39990</v>
      </c>
      <c r="BN58" s="267">
        <f t="shared" si="157"/>
        <v>-0.315</v>
      </c>
      <c r="BO58" s="267">
        <f>VLOOKUP($A58,[1]!Table,MATCH(BN$1,[1]!Curves,0))</f>
        <v>-0.11550000000000001</v>
      </c>
      <c r="BP58" s="268">
        <f t="shared" ca="1" si="32"/>
        <v>13402.708103741035</v>
      </c>
      <c r="BQ58" s="263">
        <f>BasisVolumeLargeVPP!AG63</f>
        <v>22785</v>
      </c>
      <c r="BR58" s="267">
        <f t="shared" si="158"/>
        <v>-0.115</v>
      </c>
      <c r="BS58" s="267">
        <f>VLOOKUP($A58,[1]!Table,MATCH(BR$1,[1]!Curves,0))</f>
        <v>-0.1</v>
      </c>
      <c r="BT58" s="268">
        <f t="shared" ca="1" si="34"/>
        <v>574.16742182489133</v>
      </c>
      <c r="BU58" s="263">
        <f>BasisVolumeLargeVPP!C63</f>
        <v>5580</v>
      </c>
      <c r="BV58" s="267">
        <v>-0.03</v>
      </c>
      <c r="BW58" s="267">
        <f>VLOOKUP($A58,[1]!Table,MATCH(BV$1,[1]!Curves,0))</f>
        <v>-5.0000000000000001E-3</v>
      </c>
      <c r="BX58" s="268">
        <f t="shared" ca="1" si="35"/>
        <v>234.35404972444545</v>
      </c>
      <c r="BY58" s="263">
        <f>BasisVolumeLargeVPP!AO63+BasisVolumeLargeVPP!AU63</f>
        <v>620</v>
      </c>
      <c r="BZ58" s="267">
        <f t="shared" si="159"/>
        <v>-0.09</v>
      </c>
      <c r="CA58" s="267">
        <f>VLOOKUP($A58,[1]!Table,MATCH(BZ$1,[1]!Curves,0))</f>
        <v>-8.2500000000000004E-2</v>
      </c>
      <c r="CB58" s="268">
        <f t="shared" ca="1" si="37"/>
        <v>7.8118016574815083</v>
      </c>
      <c r="CC58" s="263">
        <f>BasisVolumeLargeVPP!AQ63</f>
        <v>465</v>
      </c>
      <c r="CD58" s="267">
        <f t="shared" si="160"/>
        <v>-0.16</v>
      </c>
      <c r="CE58" s="267">
        <f>VLOOKUP($A58,[1]!Table,MATCH(CD$1,[1]!Curves,0))</f>
        <v>-0.10300000000000001</v>
      </c>
      <c r="CF58" s="268">
        <f t="shared" ca="1" si="39"/>
        <v>44.527269447644635</v>
      </c>
      <c r="CG58" s="263">
        <f>BasisVolumeLargeVPP!E63</f>
        <v>33325</v>
      </c>
      <c r="CH58" s="267">
        <f t="shared" si="161"/>
        <v>-0.2</v>
      </c>
      <c r="CI58" s="267">
        <f>VLOOKUP($A58,[1]!Table,MATCH(CH$1,[1]!Curves,0))</f>
        <v>-0.13200000000000001</v>
      </c>
      <c r="CJ58" s="268">
        <f t="shared" ca="1" si="41"/>
        <v>3806.9513410793256</v>
      </c>
      <c r="CK58" s="263">
        <f>BasisVolumeLargeVPP!AI63</f>
        <v>775</v>
      </c>
      <c r="CL58" s="267">
        <f t="shared" si="162"/>
        <v>-0.21</v>
      </c>
      <c r="CM58" s="267">
        <f>VLOOKUP($A58,[1]!Table,MATCH(CL$1,[1]!Curves,0))</f>
        <v>-0.113</v>
      </c>
      <c r="CN58" s="268">
        <f t="shared" ca="1" si="43"/>
        <v>126.29079346261783</v>
      </c>
      <c r="CO58" s="263"/>
      <c r="CP58" s="267">
        <f t="shared" si="163"/>
        <v>-0.08</v>
      </c>
      <c r="CQ58" s="267">
        <f>VLOOKUP($A58,[1]!Table,MATCH(CP$1,[1]!Curves,0))</f>
        <v>-6.3500000000000001E-2</v>
      </c>
      <c r="CR58" s="268">
        <f t="shared" ca="1" si="45"/>
        <v>0</v>
      </c>
      <c r="CS58" s="263">
        <f>BasisVolumeLargeVPP!BA63</f>
        <v>0</v>
      </c>
      <c r="CT58" s="267">
        <f t="shared" si="164"/>
        <v>-0.13500000000000001</v>
      </c>
      <c r="CU58" s="267">
        <f>VLOOKUP($A58,[1]!Table,MATCH(CT$1,[1]!Curves,0))</f>
        <v>-8.5999999999999993E-2</v>
      </c>
      <c r="CV58" s="268">
        <f t="shared" ca="1" si="47"/>
        <v>0</v>
      </c>
      <c r="CW58" s="263">
        <f>BasisVolumeLargeVPP!AS63</f>
        <v>0</v>
      </c>
      <c r="CX58" s="267">
        <f t="shared" si="165"/>
        <v>0.01</v>
      </c>
      <c r="CY58" s="267">
        <f>VLOOKUP($A58,[1]!Table,MATCH(CX$1,[1]!Curves,0))</f>
        <v>1.4999999999999999E-2</v>
      </c>
      <c r="CZ58" s="268">
        <f t="shared" ca="1" si="49"/>
        <v>0</v>
      </c>
      <c r="DA58" s="263">
        <f>BasisVolumeLargeVPP!BE63</f>
        <v>0</v>
      </c>
      <c r="DB58" s="267">
        <f t="shared" si="166"/>
        <v>0.03</v>
      </c>
      <c r="DC58" s="267">
        <f>VLOOKUP($A58,[1]!Table,MATCH(DB$1,[1]!Curves,0))</f>
        <v>4.0999999999999995E-2</v>
      </c>
      <c r="DD58" s="268">
        <f t="shared" ca="1" si="51"/>
        <v>0</v>
      </c>
      <c r="DE58" s="263">
        <f>BasisVolumeLargeVPP!BC63</f>
        <v>1705</v>
      </c>
      <c r="DF58" s="267">
        <f t="shared" si="167"/>
        <v>-0.115</v>
      </c>
      <c r="DG58" s="267">
        <f>VLOOKUP($A58,[1]!Table,MATCH(DF$1,[1]!Curves,0))</f>
        <v>-5.7500000000000002E-2</v>
      </c>
      <c r="DH58" s="268">
        <f t="shared" ca="1" si="53"/>
        <v>164.69881827856864</v>
      </c>
      <c r="DI58" s="263">
        <f>BasisVolumeLargeVPP!AE63</f>
        <v>0</v>
      </c>
      <c r="DJ58" s="267">
        <f t="shared" si="168"/>
        <v>-0.13</v>
      </c>
      <c r="DK58" s="267">
        <f>VLOOKUP($A58,[1]!Table,MATCH(DJ$1,[1]!Curves,0))</f>
        <v>0.1</v>
      </c>
      <c r="DL58" s="268">
        <f t="shared" ca="1" si="55"/>
        <v>0</v>
      </c>
      <c r="DM58" s="263">
        <f>BasisVolumeLargeVPP!AC63</f>
        <v>1033.3333333333333</v>
      </c>
      <c r="DN58" s="267">
        <f t="shared" si="169"/>
        <v>-0.13</v>
      </c>
      <c r="DO58" s="267">
        <f>VLOOKUP($A58,[1]!Table,MATCH(DN$1,[1]!Curves,0))</f>
        <v>-0.13</v>
      </c>
      <c r="DP58" s="268">
        <f t="shared" ca="1" si="57"/>
        <v>0</v>
      </c>
      <c r="DQ58" s="237"/>
      <c r="DR58" s="237"/>
      <c r="DS58" s="238"/>
      <c r="DT58" s="237"/>
      <c r="DU58" s="237"/>
      <c r="DV58" s="238"/>
      <c r="DW58" s="237"/>
      <c r="DX58" s="237"/>
      <c r="DY58" s="238"/>
      <c r="DZ58" s="237"/>
      <c r="EA58" s="237"/>
      <c r="EB58" s="238"/>
    </row>
    <row r="59" spans="1:132" x14ac:dyDescent="0.2">
      <c r="A59" s="167">
        <v>38533</v>
      </c>
      <c r="B59" s="263">
        <f t="shared" ca="1" si="112"/>
        <v>-3352</v>
      </c>
      <c r="C59" s="264">
        <f>[1]Curves!D69</f>
        <v>5.6911569689704698E-2</v>
      </c>
      <c r="D59" s="265">
        <f t="shared" ca="1" si="113"/>
        <v>1.6736386241337939</v>
      </c>
      <c r="E59" s="263">
        <f>NymexVolume!C55</f>
        <v>307781.25</v>
      </c>
      <c r="F59" s="266">
        <v>4.79</v>
      </c>
      <c r="G59" s="267">
        <f>VLOOKUP($A59,[1]!Table,MATCH(F$1,[1]!Curves,0))</f>
        <v>4.3780000000000001</v>
      </c>
      <c r="H59" s="268">
        <f t="shared" ca="1" si="114"/>
        <v>-212227.21016708182</v>
      </c>
      <c r="I59" s="263">
        <f>BasisVolumeLargeVPP!S64</f>
        <v>7650</v>
      </c>
      <c r="J59" s="267">
        <f t="shared" si="143"/>
        <v>-0.13</v>
      </c>
      <c r="K59" s="267">
        <f>VLOOKUP($A59,[1]!Table,MATCH(J$1,[1]!Curves,0))</f>
        <v>-0.13</v>
      </c>
      <c r="L59" s="268">
        <f t="shared" ca="1" si="115"/>
        <v>0</v>
      </c>
      <c r="M59" s="263">
        <f>BasisVolumeLargeVPP!AY64</f>
        <v>0</v>
      </c>
      <c r="N59" s="267">
        <f t="shared" si="144"/>
        <v>-9.5000000000000001E-2</v>
      </c>
      <c r="O59" s="267">
        <f>VLOOKUP($A59,[1]!Table,MATCH(N$1,[1]!Curves,0))</f>
        <v>-5.5E-2</v>
      </c>
      <c r="P59" s="268">
        <f t="shared" ca="1" si="6"/>
        <v>0</v>
      </c>
      <c r="Q59" s="263">
        <f>BasisVolumeLargeVPP!AM64</f>
        <v>8100</v>
      </c>
      <c r="R59" s="267">
        <f t="shared" si="145"/>
        <v>-3.5000000000000003E-2</v>
      </c>
      <c r="S59" s="267">
        <f>VLOOKUP($A59,[1]!Table,MATCH(R$1,[1]!Curves,0))</f>
        <v>-2.2499999999999999E-2</v>
      </c>
      <c r="T59" s="268">
        <f t="shared" ca="1" si="8"/>
        <v>169.45591069354668</v>
      </c>
      <c r="U59" s="263">
        <f>BasisVolumeLargeVPP!I64</f>
        <v>6300</v>
      </c>
      <c r="V59" s="267">
        <f t="shared" si="146"/>
        <v>0.06</v>
      </c>
      <c r="W59" s="267">
        <f>VLOOKUP($A59,[1]!Table,MATCH(V$1,[1]!Curves,0))</f>
        <v>0.1</v>
      </c>
      <c r="X59" s="268">
        <f t="shared" ca="1" si="10"/>
        <v>421.75693328171616</v>
      </c>
      <c r="Y59" s="263">
        <f>BasisVolumeLargeVPP!U64</f>
        <v>104606.25</v>
      </c>
      <c r="Z59" s="267">
        <f t="shared" si="147"/>
        <v>-5.0000000000000001E-3</v>
      </c>
      <c r="AA59" s="267">
        <f>VLOOKUP($A59,[1]!Table,MATCH(Z$1,[1]!Curves,0))</f>
        <v>0.02</v>
      </c>
      <c r="AB59" s="268">
        <f t="shared" ca="1" si="12"/>
        <v>4376.8265081448917</v>
      </c>
      <c r="AC59" s="263">
        <f>BasisVolumeLargeVPP!AK64</f>
        <v>3450</v>
      </c>
      <c r="AD59" s="267">
        <f t="shared" si="148"/>
        <v>-0.19</v>
      </c>
      <c r="AE59" s="267">
        <f>VLOOKUP($A59,[1]!Table,MATCH(AD$1,[1]!Curves,0))</f>
        <v>-0.17</v>
      </c>
      <c r="AF59" s="268">
        <f t="shared" ca="1" si="14"/>
        <v>115.48106506523173</v>
      </c>
      <c r="AG59" s="263">
        <f>BasisVolumeLargeVPP!K64</f>
        <v>17175</v>
      </c>
      <c r="AH59" s="267">
        <f t="shared" si="149"/>
        <v>0.15</v>
      </c>
      <c r="AI59" s="267">
        <f>VLOOKUP($A59,[1]!Table,MATCH(AH$1,[1]!Curves,0))</f>
        <v>0.16</v>
      </c>
      <c r="AJ59" s="268">
        <f t="shared" ca="1" si="16"/>
        <v>287.44743369497934</v>
      </c>
      <c r="AK59" s="263">
        <f>BasisVolumeLargeVPP!M64</f>
        <v>17175</v>
      </c>
      <c r="AL59" s="267">
        <f t="shared" si="150"/>
        <v>0.13</v>
      </c>
      <c r="AM59" s="267">
        <f>VLOOKUP($A59,[1]!Table,MATCH(AL$1,[1]!Curves,0))</f>
        <v>0.16</v>
      </c>
      <c r="AN59" s="268">
        <f t="shared" ca="1" si="18"/>
        <v>862.34230108493728</v>
      </c>
      <c r="AO59" s="263">
        <f>BasisVolumeLargeVPP!O64</f>
        <v>14250</v>
      </c>
      <c r="AP59" s="267">
        <f t="shared" si="151"/>
        <v>0.15</v>
      </c>
      <c r="AQ59" s="267">
        <f>VLOOKUP($A59,[1]!Table,MATCH(AP$1,[1]!Curves,0))</f>
        <v>0.16</v>
      </c>
      <c r="AR59" s="268">
        <f t="shared" ca="1" si="20"/>
        <v>238.49350393906582</v>
      </c>
      <c r="AS59" s="263">
        <f>BasisVolumeLargeVPP!Y64+BasisVolumeLargeVPP!Q64</f>
        <v>19750</v>
      </c>
      <c r="AT59" s="267">
        <f t="shared" si="152"/>
        <v>-0.15</v>
      </c>
      <c r="AU59" s="267">
        <f>VLOOKUP($A59,[1]!Table,MATCH(AT$1,[1]!Curves,0))</f>
        <v>-0.15</v>
      </c>
      <c r="AV59" s="268">
        <f t="shared" ca="1" si="22"/>
        <v>0</v>
      </c>
      <c r="AW59" s="263">
        <f>BasisVolumeLargeVPP!AW64</f>
        <v>0</v>
      </c>
      <c r="AX59" s="267">
        <f t="shared" si="153"/>
        <v>-8.5000000000000006E-2</v>
      </c>
      <c r="AY59" s="267">
        <f>VLOOKUP($A59,[1]!Table,MATCH(AX$1,[1]!Curves,0))</f>
        <v>-5.5E-2</v>
      </c>
      <c r="AZ59" s="268">
        <f t="shared" ca="1" si="24"/>
        <v>0</v>
      </c>
      <c r="BA59" s="263">
        <f>BasisVolumeLargeVPP!G64</f>
        <v>4350</v>
      </c>
      <c r="BB59" s="267">
        <f t="shared" si="154"/>
        <v>-0.17</v>
      </c>
      <c r="BC59" s="267">
        <f>VLOOKUP($A59,[1]!Table,MATCH(BB$1,[1]!Curves,0))</f>
        <v>0.03</v>
      </c>
      <c r="BD59" s="268">
        <f t="shared" ca="1" si="26"/>
        <v>1456.0656029964007</v>
      </c>
      <c r="BE59" s="263"/>
      <c r="BF59" s="267">
        <f t="shared" si="155"/>
        <v>-0.13</v>
      </c>
      <c r="BG59" s="267">
        <f>VLOOKUP($A59,[1]!Table,MATCH(BF$1,[1]!Curves,0))</f>
        <v>-0.1</v>
      </c>
      <c r="BH59" s="268">
        <f t="shared" ca="1" si="28"/>
        <v>0</v>
      </c>
      <c r="BI59" s="263">
        <f>BasisVolumeLargeVPP!AA64</f>
        <v>1000</v>
      </c>
      <c r="BJ59" s="267">
        <f t="shared" si="156"/>
        <v>-0.13</v>
      </c>
      <c r="BK59" s="267">
        <f>VLOOKUP($A59,[1]!Table,MATCH(BJ$1,[1]!Curves,0))</f>
        <v>-0.13</v>
      </c>
      <c r="BL59" s="268">
        <f t="shared" ca="1" si="30"/>
        <v>0</v>
      </c>
      <c r="BM59" s="263">
        <f>BasisVolumeLargeVPP!W64</f>
        <v>39375</v>
      </c>
      <c r="BN59" s="267">
        <f t="shared" si="157"/>
        <v>-0.315</v>
      </c>
      <c r="BO59" s="267">
        <f>VLOOKUP($A59,[1]!Table,MATCH(BN$1,[1]!Curves,0))</f>
        <v>-0.11050000000000001</v>
      </c>
      <c r="BP59" s="268">
        <f t="shared" ca="1" si="32"/>
        <v>13476.452008767332</v>
      </c>
      <c r="BQ59" s="263">
        <f>BasisVolumeLargeVPP!AG64</f>
        <v>22200</v>
      </c>
      <c r="BR59" s="267">
        <f t="shared" si="158"/>
        <v>-0.115</v>
      </c>
      <c r="BS59" s="267">
        <f>VLOOKUP($A59,[1]!Table,MATCH(BR$1,[1]!Curves,0))</f>
        <v>-0.1</v>
      </c>
      <c r="BT59" s="268">
        <f t="shared" ca="1" si="34"/>
        <v>557.3216618365534</v>
      </c>
      <c r="BU59" s="263">
        <f>BasisVolumeLargeVPP!C64</f>
        <v>5250</v>
      </c>
      <c r="BV59" s="267">
        <v>-0.03</v>
      </c>
      <c r="BW59" s="267">
        <f>VLOOKUP($A59,[1]!Table,MATCH(BV$1,[1]!Curves,0))</f>
        <v>-5.0000000000000001E-3</v>
      </c>
      <c r="BX59" s="268">
        <f t="shared" ca="1" si="35"/>
        <v>219.66506941756046</v>
      </c>
      <c r="BY59" s="263">
        <f>BasisVolumeLargeVPP!AO64+BasisVolumeLargeVPP!AU64</f>
        <v>600</v>
      </c>
      <c r="BZ59" s="267">
        <f t="shared" si="159"/>
        <v>-0.09</v>
      </c>
      <c r="CA59" s="267">
        <f>VLOOKUP($A59,[1]!Table,MATCH(BZ$1,[1]!Curves,0))</f>
        <v>-8.2500000000000004E-2</v>
      </c>
      <c r="CB59" s="268">
        <f t="shared" ca="1" si="37"/>
        <v>7.5313738086020656</v>
      </c>
      <c r="CC59" s="263">
        <f>BasisVolumeLargeVPP!AQ64</f>
        <v>450</v>
      </c>
      <c r="CD59" s="267">
        <f t="shared" si="160"/>
        <v>-0.16</v>
      </c>
      <c r="CE59" s="267">
        <f>VLOOKUP($A59,[1]!Table,MATCH(CD$1,[1]!Curves,0))</f>
        <v>-9.8000000000000004E-2</v>
      </c>
      <c r="CF59" s="268">
        <f t="shared" ca="1" si="39"/>
        <v>46.694517613332849</v>
      </c>
      <c r="CG59" s="263">
        <f>BasisVolumeLargeVPP!E64</f>
        <v>32700</v>
      </c>
      <c r="CH59" s="267">
        <f t="shared" si="161"/>
        <v>-0.2</v>
      </c>
      <c r="CI59" s="267">
        <f>VLOOKUP($A59,[1]!Table,MATCH(CH$1,[1]!Curves,0))</f>
        <v>-0.127</v>
      </c>
      <c r="CJ59" s="268">
        <f t="shared" ca="1" si="41"/>
        <v>3995.1427596697799</v>
      </c>
      <c r="CK59" s="263">
        <f>BasisVolumeLargeVPP!AI64</f>
        <v>750</v>
      </c>
      <c r="CL59" s="267">
        <f t="shared" si="162"/>
        <v>-0.21</v>
      </c>
      <c r="CM59" s="267">
        <f>VLOOKUP($A59,[1]!Table,MATCH(CL$1,[1]!Curves,0))</f>
        <v>-0.10800000000000001</v>
      </c>
      <c r="CN59" s="268">
        <f t="shared" ca="1" si="43"/>
        <v>128.0333547462352</v>
      </c>
      <c r="CO59" s="263"/>
      <c r="CP59" s="267">
        <f t="shared" si="163"/>
        <v>-0.08</v>
      </c>
      <c r="CQ59" s="267">
        <f>VLOOKUP($A59,[1]!Table,MATCH(CP$1,[1]!Curves,0))</f>
        <v>-6.3500000000000001E-2</v>
      </c>
      <c r="CR59" s="268">
        <f t="shared" ca="1" si="45"/>
        <v>0</v>
      </c>
      <c r="CS59" s="263">
        <f>BasisVolumeLargeVPP!BA64</f>
        <v>0</v>
      </c>
      <c r="CT59" s="267">
        <f t="shared" si="164"/>
        <v>-0.13500000000000001</v>
      </c>
      <c r="CU59" s="267">
        <f>VLOOKUP($A59,[1]!Table,MATCH(CT$1,[1]!Curves,0))</f>
        <v>-8.5999999999999993E-2</v>
      </c>
      <c r="CV59" s="268">
        <f t="shared" ca="1" si="47"/>
        <v>0</v>
      </c>
      <c r="CW59" s="263">
        <f>BasisVolumeLargeVPP!AS64</f>
        <v>0</v>
      </c>
      <c r="CX59" s="267">
        <f t="shared" si="165"/>
        <v>0.01</v>
      </c>
      <c r="CY59" s="267">
        <f>VLOOKUP($A59,[1]!Table,MATCH(CX$1,[1]!Curves,0))</f>
        <v>1.4999999999999999E-2</v>
      </c>
      <c r="CZ59" s="268">
        <f t="shared" ca="1" si="49"/>
        <v>0</v>
      </c>
      <c r="DA59" s="263">
        <f>BasisVolumeLargeVPP!BE64</f>
        <v>0</v>
      </c>
      <c r="DB59" s="267">
        <f t="shared" si="166"/>
        <v>0.03</v>
      </c>
      <c r="DC59" s="267">
        <f>VLOOKUP($A59,[1]!Table,MATCH(DB$1,[1]!Curves,0))</f>
        <v>4.0999999999999995E-2</v>
      </c>
      <c r="DD59" s="268">
        <f t="shared" ca="1" si="51"/>
        <v>0</v>
      </c>
      <c r="DE59" s="263">
        <f>BasisVolumeLargeVPP!BC64</f>
        <v>1650</v>
      </c>
      <c r="DF59" s="267">
        <f t="shared" si="167"/>
        <v>-0.115</v>
      </c>
      <c r="DG59" s="267">
        <f>VLOOKUP($A59,[1]!Table,MATCH(DF$1,[1]!Curves,0))</f>
        <v>-5.7500000000000002E-2</v>
      </c>
      <c r="DH59" s="268">
        <f t="shared" ca="1" si="53"/>
        <v>158.78646446469369</v>
      </c>
      <c r="DI59" s="263">
        <f>BasisVolumeLargeVPP!AE64</f>
        <v>0</v>
      </c>
      <c r="DJ59" s="267">
        <f t="shared" si="168"/>
        <v>-0.13</v>
      </c>
      <c r="DK59" s="267">
        <f>VLOOKUP($A59,[1]!Table,MATCH(DJ$1,[1]!Curves,0))</f>
        <v>0.1</v>
      </c>
      <c r="DL59" s="268">
        <f t="shared" ca="1" si="55"/>
        <v>0</v>
      </c>
      <c r="DM59" s="263">
        <f>BasisVolumeLargeVPP!AC64</f>
        <v>1000</v>
      </c>
      <c r="DN59" s="267">
        <f t="shared" si="169"/>
        <v>-0.13</v>
      </c>
      <c r="DO59" s="267">
        <f>VLOOKUP($A59,[1]!Table,MATCH(DN$1,[1]!Curves,0))</f>
        <v>-0.13</v>
      </c>
      <c r="DP59" s="268">
        <f t="shared" ca="1" si="57"/>
        <v>0</v>
      </c>
      <c r="DQ59" s="237"/>
      <c r="DR59" s="237"/>
      <c r="DS59" s="238"/>
      <c r="DT59" s="237"/>
      <c r="DU59" s="237"/>
      <c r="DV59" s="238"/>
      <c r="DW59" s="237"/>
      <c r="DX59" s="237"/>
      <c r="DY59" s="238"/>
      <c r="DZ59" s="237"/>
      <c r="EA59" s="237"/>
      <c r="EB59" s="238"/>
    </row>
    <row r="60" spans="1:132" x14ac:dyDescent="0.2">
      <c r="A60" s="167">
        <v>38564</v>
      </c>
      <c r="B60" s="263">
        <f t="shared" ca="1" si="112"/>
        <v>-3321</v>
      </c>
      <c r="C60" s="264">
        <f>[1]Curves!D70</f>
        <v>5.7008076029792909E-2</v>
      </c>
      <c r="D60" s="265">
        <f t="shared" ca="1" si="113"/>
        <v>1.6671080527634898</v>
      </c>
      <c r="E60" s="263">
        <f>NymexVolume!C56</f>
        <v>302017.5</v>
      </c>
      <c r="F60" s="266">
        <v>4.79</v>
      </c>
      <c r="G60" s="267">
        <f>VLOOKUP($A60,[1]!Table,MATCH(F$1,[1]!Curves,0))</f>
        <v>4.4050000000000002</v>
      </c>
      <c r="H60" s="268">
        <f t="shared" ca="1" si="114"/>
        <v>-193845.88543531633</v>
      </c>
      <c r="I60" s="263">
        <f>BasisVolumeLargeVPP!S65</f>
        <v>7440</v>
      </c>
      <c r="J60" s="267">
        <f t="shared" si="143"/>
        <v>-0.13</v>
      </c>
      <c r="K60" s="267">
        <f>VLOOKUP($A60,[1]!Table,MATCH(J$1,[1]!Curves,0))</f>
        <v>-0.13</v>
      </c>
      <c r="L60" s="268">
        <f t="shared" ca="1" si="115"/>
        <v>0</v>
      </c>
      <c r="M60" s="263">
        <f>BasisVolumeLargeVPP!AY65</f>
        <v>0</v>
      </c>
      <c r="N60" s="267">
        <f t="shared" si="144"/>
        <v>-9.5000000000000001E-2</v>
      </c>
      <c r="O60" s="267">
        <f>VLOOKUP($A60,[1]!Table,MATCH(N$1,[1]!Curves,0))</f>
        <v>-5.5E-2</v>
      </c>
      <c r="P60" s="268">
        <f t="shared" ca="1" si="6"/>
        <v>0</v>
      </c>
      <c r="Q60" s="263">
        <f>BasisVolumeLargeVPP!AM65</f>
        <v>7750</v>
      </c>
      <c r="R60" s="267">
        <f t="shared" si="145"/>
        <v>-3.5000000000000003E-2</v>
      </c>
      <c r="S60" s="267">
        <f>VLOOKUP($A60,[1]!Table,MATCH(R$1,[1]!Curves,0))</f>
        <v>-2.2499999999999999E-2</v>
      </c>
      <c r="T60" s="268">
        <f t="shared" ca="1" si="8"/>
        <v>161.50109261146312</v>
      </c>
      <c r="U60" s="263">
        <f>BasisVolumeLargeVPP!I65</f>
        <v>6045</v>
      </c>
      <c r="V60" s="267">
        <f t="shared" si="146"/>
        <v>0.06</v>
      </c>
      <c r="W60" s="267">
        <f>VLOOKUP($A60,[1]!Table,MATCH(V$1,[1]!Curves,0))</f>
        <v>0.1</v>
      </c>
      <c r="X60" s="268">
        <f t="shared" ca="1" si="10"/>
        <v>403.10672715821192</v>
      </c>
      <c r="Y60" s="263">
        <f>BasisVolumeLargeVPP!U65</f>
        <v>102842.5</v>
      </c>
      <c r="Z60" s="267">
        <f t="shared" si="147"/>
        <v>-5.0000000000000001E-3</v>
      </c>
      <c r="AA60" s="267">
        <f>VLOOKUP($A60,[1]!Table,MATCH(Z$1,[1]!Curves,0))</f>
        <v>2.2499999999999999E-2</v>
      </c>
      <c r="AB60" s="268">
        <f t="shared" ca="1" si="12"/>
        <v>4714.8628976990531</v>
      </c>
      <c r="AC60" s="263">
        <f>BasisVolumeLargeVPP!AK65</f>
        <v>3410</v>
      </c>
      <c r="AD60" s="267">
        <f t="shared" si="148"/>
        <v>-0.19</v>
      </c>
      <c r="AE60" s="267">
        <f>VLOOKUP($A60,[1]!Table,MATCH(AD$1,[1]!Curves,0))</f>
        <v>-0.12300000000000001</v>
      </c>
      <c r="AF60" s="268">
        <f t="shared" ca="1" si="14"/>
        <v>380.88417681487448</v>
      </c>
      <c r="AG60" s="263">
        <f>BasisVolumeLargeVPP!K65</f>
        <v>16972.5</v>
      </c>
      <c r="AH60" s="267">
        <f t="shared" si="149"/>
        <v>0.15</v>
      </c>
      <c r="AI60" s="267">
        <f>VLOOKUP($A60,[1]!Table,MATCH(AH$1,[1]!Curves,0))</f>
        <v>0.16</v>
      </c>
      <c r="AJ60" s="268">
        <f t="shared" ca="1" si="16"/>
        <v>282.9499142552836</v>
      </c>
      <c r="AK60" s="263">
        <f>BasisVolumeLargeVPP!M65</f>
        <v>16972.5</v>
      </c>
      <c r="AL60" s="267">
        <f t="shared" si="150"/>
        <v>0.13</v>
      </c>
      <c r="AM60" s="267">
        <f>VLOOKUP($A60,[1]!Table,MATCH(AL$1,[1]!Curves,0))</f>
        <v>0.16</v>
      </c>
      <c r="AN60" s="268">
        <f t="shared" ca="1" si="18"/>
        <v>848.8497427658499</v>
      </c>
      <c r="AO60" s="263">
        <f>BasisVolumeLargeVPP!O65</f>
        <v>14105</v>
      </c>
      <c r="AP60" s="267">
        <f t="shared" si="151"/>
        <v>0.15</v>
      </c>
      <c r="AQ60" s="267">
        <f>VLOOKUP($A60,[1]!Table,MATCH(AP$1,[1]!Curves,0))</f>
        <v>0.16</v>
      </c>
      <c r="AR60" s="268">
        <f t="shared" ca="1" si="20"/>
        <v>235.14559084229046</v>
      </c>
      <c r="AS60" s="263">
        <f>BasisVolumeLargeVPP!Y65+BasisVolumeLargeVPP!Q65</f>
        <v>19220</v>
      </c>
      <c r="AT60" s="267">
        <f t="shared" si="152"/>
        <v>-0.15</v>
      </c>
      <c r="AU60" s="267">
        <f>VLOOKUP($A60,[1]!Table,MATCH(AT$1,[1]!Curves,0))</f>
        <v>-0.15</v>
      </c>
      <c r="AV60" s="268">
        <f t="shared" ca="1" si="22"/>
        <v>0</v>
      </c>
      <c r="AW60" s="263">
        <f>BasisVolumeLargeVPP!AW65</f>
        <v>0</v>
      </c>
      <c r="AX60" s="267">
        <f t="shared" si="153"/>
        <v>-8.5000000000000006E-2</v>
      </c>
      <c r="AY60" s="267">
        <f>VLOOKUP($A60,[1]!Table,MATCH(AX$1,[1]!Curves,0))</f>
        <v>-5.5E-2</v>
      </c>
      <c r="AZ60" s="268">
        <f t="shared" ca="1" si="24"/>
        <v>0</v>
      </c>
      <c r="BA60" s="263">
        <f>BasisVolumeLargeVPP!G65</f>
        <v>4185</v>
      </c>
      <c r="BB60" s="267">
        <f t="shared" si="154"/>
        <v>-0.17</v>
      </c>
      <c r="BC60" s="267">
        <f>VLOOKUP($A60,[1]!Table,MATCH(BB$1,[1]!Curves,0))</f>
        <v>0.03</v>
      </c>
      <c r="BD60" s="268">
        <f t="shared" ca="1" si="26"/>
        <v>1395.369440163041</v>
      </c>
      <c r="BE60" s="263"/>
      <c r="BF60" s="267">
        <f t="shared" si="155"/>
        <v>-0.13</v>
      </c>
      <c r="BG60" s="267">
        <f>VLOOKUP($A60,[1]!Table,MATCH(BF$1,[1]!Curves,0))</f>
        <v>-0.1</v>
      </c>
      <c r="BH60" s="268">
        <f t="shared" ca="1" si="28"/>
        <v>0</v>
      </c>
      <c r="BI60" s="263">
        <f>BasisVolumeLargeVPP!AA65</f>
        <v>930</v>
      </c>
      <c r="BJ60" s="267">
        <f t="shared" si="156"/>
        <v>-0.13</v>
      </c>
      <c r="BK60" s="267">
        <f>VLOOKUP($A60,[1]!Table,MATCH(BJ$1,[1]!Curves,0))</f>
        <v>-0.13</v>
      </c>
      <c r="BL60" s="268">
        <f t="shared" ca="1" si="30"/>
        <v>0</v>
      </c>
      <c r="BM60" s="263">
        <f>BasisVolumeLargeVPP!W65</f>
        <v>38750</v>
      </c>
      <c r="BN60" s="267">
        <f t="shared" si="157"/>
        <v>-0.315</v>
      </c>
      <c r="BO60" s="267">
        <f>VLOOKUP($A60,[1]!Table,MATCH(BN$1,[1]!Curves,0))</f>
        <v>-0.10050000000000001</v>
      </c>
      <c r="BP60" s="268">
        <f t="shared" ca="1" si="32"/>
        <v>13856.793746063531</v>
      </c>
      <c r="BQ60" s="263">
        <f>BasisVolumeLargeVPP!AG65</f>
        <v>21700</v>
      </c>
      <c r="BR60" s="267">
        <f t="shared" si="158"/>
        <v>-0.115</v>
      </c>
      <c r="BS60" s="267">
        <f>VLOOKUP($A60,[1]!Table,MATCH(BR$1,[1]!Curves,0))</f>
        <v>-0.1</v>
      </c>
      <c r="BT60" s="268">
        <f t="shared" ca="1" si="34"/>
        <v>542.64367117451593</v>
      </c>
      <c r="BU60" s="263">
        <f>BasisVolumeLargeVPP!C65</f>
        <v>5115</v>
      </c>
      <c r="BV60" s="267">
        <v>-0.03</v>
      </c>
      <c r="BW60" s="267">
        <f>VLOOKUP($A60,[1]!Table,MATCH(BV$1,[1]!Curves,0))</f>
        <v>-5.0000000000000001E-3</v>
      </c>
      <c r="BX60" s="268">
        <f t="shared" ca="1" si="35"/>
        <v>213.18144224713123</v>
      </c>
      <c r="BY60" s="263">
        <f>BasisVolumeLargeVPP!AO65+BasisVolumeLargeVPP!AU65</f>
        <v>620</v>
      </c>
      <c r="BZ60" s="267">
        <f t="shared" si="159"/>
        <v>-0.09</v>
      </c>
      <c r="CA60" s="267">
        <f>VLOOKUP($A60,[1]!Table,MATCH(BZ$1,[1]!Curves,0))</f>
        <v>-8.2500000000000004E-2</v>
      </c>
      <c r="CB60" s="268">
        <f t="shared" ca="1" si="37"/>
        <v>7.7520524453502206</v>
      </c>
      <c r="CC60" s="263">
        <f>BasisVolumeLargeVPP!AQ65</f>
        <v>465</v>
      </c>
      <c r="CD60" s="267">
        <f t="shared" si="160"/>
        <v>-0.16</v>
      </c>
      <c r="CE60" s="267">
        <f>VLOOKUP($A60,[1]!Table,MATCH(CD$1,[1]!Curves,0))</f>
        <v>-8.8000000000000009E-2</v>
      </c>
      <c r="CF60" s="268">
        <f t="shared" ca="1" si="39"/>
        <v>55.814777606521638</v>
      </c>
      <c r="CG60" s="263">
        <f>BasisVolumeLargeVPP!E65</f>
        <v>32240</v>
      </c>
      <c r="CH60" s="267">
        <f t="shared" si="161"/>
        <v>-0.2</v>
      </c>
      <c r="CI60" s="267">
        <f>VLOOKUP($A60,[1]!Table,MATCH(CH$1,[1]!Curves,0))</f>
        <v>-0.11700000000000001</v>
      </c>
      <c r="CJ60" s="268">
        <f t="shared" ca="1" si="41"/>
        <v>4461.0477805508781</v>
      </c>
      <c r="CK60" s="263">
        <f>BasisVolumeLargeVPP!AI65</f>
        <v>620</v>
      </c>
      <c r="CL60" s="267">
        <f t="shared" si="162"/>
        <v>-0.21</v>
      </c>
      <c r="CM60" s="267">
        <f>VLOOKUP($A60,[1]!Table,MATCH(CL$1,[1]!Curves,0))</f>
        <v>-9.8000000000000004E-2</v>
      </c>
      <c r="CN60" s="268">
        <f t="shared" ca="1" si="43"/>
        <v>115.76398318389673</v>
      </c>
      <c r="CO60" s="263"/>
      <c r="CP60" s="267">
        <f t="shared" si="163"/>
        <v>-0.08</v>
      </c>
      <c r="CQ60" s="267">
        <f>VLOOKUP($A60,[1]!Table,MATCH(CP$1,[1]!Curves,0))</f>
        <v>-6.3500000000000001E-2</v>
      </c>
      <c r="CR60" s="268">
        <f t="shared" ca="1" si="45"/>
        <v>0</v>
      </c>
      <c r="CS60" s="263">
        <f>BasisVolumeLargeVPP!BA65</f>
        <v>0</v>
      </c>
      <c r="CT60" s="267">
        <f t="shared" si="164"/>
        <v>-0.13500000000000001</v>
      </c>
      <c r="CU60" s="267">
        <f>VLOOKUP($A60,[1]!Table,MATCH(CT$1,[1]!Curves,0))</f>
        <v>-8.5999999999999993E-2</v>
      </c>
      <c r="CV60" s="268">
        <f t="shared" ca="1" si="47"/>
        <v>0</v>
      </c>
      <c r="CW60" s="263">
        <f>BasisVolumeLargeVPP!AS65</f>
        <v>0</v>
      </c>
      <c r="CX60" s="267">
        <f t="shared" si="165"/>
        <v>0.01</v>
      </c>
      <c r="CY60" s="267">
        <f>VLOOKUP($A60,[1]!Table,MATCH(CX$1,[1]!Curves,0))</f>
        <v>1.4999999999999999E-2</v>
      </c>
      <c r="CZ60" s="268">
        <f t="shared" ca="1" si="49"/>
        <v>0</v>
      </c>
      <c r="DA60" s="263">
        <f>BasisVolumeLargeVPP!BE65</f>
        <v>0</v>
      </c>
      <c r="DB60" s="267">
        <f t="shared" si="166"/>
        <v>0.03</v>
      </c>
      <c r="DC60" s="267">
        <f>VLOOKUP($A60,[1]!Table,MATCH(DB$1,[1]!Curves,0))</f>
        <v>4.0999999999999995E-2</v>
      </c>
      <c r="DD60" s="268">
        <f t="shared" ca="1" si="51"/>
        <v>0</v>
      </c>
      <c r="DE60" s="263">
        <f>BasisVolumeLargeVPP!BC65</f>
        <v>1705</v>
      </c>
      <c r="DF60" s="267">
        <f t="shared" si="167"/>
        <v>-0.115</v>
      </c>
      <c r="DG60" s="267">
        <f>VLOOKUP($A60,[1]!Table,MATCH(DF$1,[1]!Curves,0))</f>
        <v>-5.7500000000000002E-2</v>
      </c>
      <c r="DH60" s="268">
        <f t="shared" ca="1" si="53"/>
        <v>163.43910572280066</v>
      </c>
      <c r="DI60" s="263">
        <f>BasisVolumeLargeVPP!AE65</f>
        <v>0</v>
      </c>
      <c r="DJ60" s="267">
        <f t="shared" si="168"/>
        <v>-0.13</v>
      </c>
      <c r="DK60" s="267">
        <f>VLOOKUP($A60,[1]!Table,MATCH(DJ$1,[1]!Curves,0))</f>
        <v>0.1</v>
      </c>
      <c r="DL60" s="268">
        <f t="shared" ca="1" si="55"/>
        <v>0</v>
      </c>
      <c r="DM60" s="263">
        <f>BasisVolumeLargeVPP!AC65</f>
        <v>930</v>
      </c>
      <c r="DN60" s="267">
        <f t="shared" si="169"/>
        <v>-0.13</v>
      </c>
      <c r="DO60" s="267">
        <f>VLOOKUP($A60,[1]!Table,MATCH(DN$1,[1]!Curves,0))</f>
        <v>-0.13</v>
      </c>
      <c r="DP60" s="268">
        <f t="shared" ca="1" si="57"/>
        <v>0</v>
      </c>
      <c r="DQ60" s="237"/>
      <c r="DR60" s="237"/>
      <c r="DS60" s="238"/>
      <c r="DT60" s="237"/>
      <c r="DU60" s="237"/>
      <c r="DV60" s="238"/>
      <c r="DW60" s="237"/>
      <c r="DX60" s="237"/>
      <c r="DY60" s="238"/>
      <c r="DZ60" s="237"/>
      <c r="EA60" s="237"/>
      <c r="EB60" s="238"/>
    </row>
    <row r="61" spans="1:132" x14ac:dyDescent="0.2">
      <c r="A61" s="167">
        <v>38595</v>
      </c>
      <c r="B61" s="263">
        <f t="shared" ca="1" si="112"/>
        <v>-3290</v>
      </c>
      <c r="C61" s="264">
        <f>[1]Curves!D71</f>
        <v>5.7104582372979912E-2</v>
      </c>
      <c r="D61" s="265">
        <f t="shared" ca="1" si="113"/>
        <v>1.660576448122953</v>
      </c>
      <c r="E61" s="263">
        <f>NymexVolume!C57</f>
        <v>296309.625</v>
      </c>
      <c r="F61" s="266">
        <v>4.79</v>
      </c>
      <c r="G61" s="267">
        <f>VLOOKUP($A61,[1]!Table,MATCH(F$1,[1]!Curves,0))</f>
        <v>4.4279999999999999</v>
      </c>
      <c r="H61" s="268">
        <f t="shared" ca="1" si="114"/>
        <v>-178120.21203502623</v>
      </c>
      <c r="I61" s="263">
        <f>BasisVolumeLargeVPP!S66</f>
        <v>7440</v>
      </c>
      <c r="J61" s="267">
        <f t="shared" si="143"/>
        <v>-0.13</v>
      </c>
      <c r="K61" s="267">
        <f>VLOOKUP($A61,[1]!Table,MATCH(J$1,[1]!Curves,0))</f>
        <v>-0.13</v>
      </c>
      <c r="L61" s="268">
        <f t="shared" ca="1" si="115"/>
        <v>0</v>
      </c>
      <c r="M61" s="263">
        <f>BasisVolumeLargeVPP!AY66</f>
        <v>0</v>
      </c>
      <c r="N61" s="267">
        <f t="shared" si="144"/>
        <v>-9.5000000000000001E-2</v>
      </c>
      <c r="O61" s="267">
        <f>VLOOKUP($A61,[1]!Table,MATCH(N$1,[1]!Curves,0))</f>
        <v>-5.5E-2</v>
      </c>
      <c r="P61" s="268">
        <f t="shared" ca="1" si="6"/>
        <v>0</v>
      </c>
      <c r="Q61" s="263">
        <f>BasisVolumeLargeVPP!AM66</f>
        <v>7440</v>
      </c>
      <c r="R61" s="267">
        <f t="shared" si="145"/>
        <v>-3.5000000000000003E-2</v>
      </c>
      <c r="S61" s="267">
        <f>VLOOKUP($A61,[1]!Table,MATCH(R$1,[1]!Curves,0))</f>
        <v>-2.2499999999999999E-2</v>
      </c>
      <c r="T61" s="268">
        <f t="shared" ca="1" si="8"/>
        <v>154.43360967543467</v>
      </c>
      <c r="U61" s="263">
        <f>BasisVolumeLargeVPP!I66</f>
        <v>5890</v>
      </c>
      <c r="V61" s="267">
        <f t="shared" si="146"/>
        <v>0.06</v>
      </c>
      <c r="W61" s="267">
        <f>VLOOKUP($A61,[1]!Table,MATCH(V$1,[1]!Curves,0))</f>
        <v>0.1</v>
      </c>
      <c r="X61" s="268">
        <f t="shared" ca="1" si="10"/>
        <v>391.23181117776784</v>
      </c>
      <c r="Y61" s="263">
        <f>BasisVolumeLargeVPP!U66</f>
        <v>101242.125</v>
      </c>
      <c r="Z61" s="267">
        <f t="shared" si="147"/>
        <v>-5.0000000000000001E-3</v>
      </c>
      <c r="AA61" s="267">
        <f>VLOOKUP($A61,[1]!Table,MATCH(Z$1,[1]!Curves,0))</f>
        <v>2.5000000000000001E-2</v>
      </c>
      <c r="AB61" s="268">
        <f t="shared" ca="1" si="12"/>
        <v>5043.608649987601</v>
      </c>
      <c r="AC61" s="263">
        <f>BasisVolumeLargeVPP!AK66</f>
        <v>3255</v>
      </c>
      <c r="AD61" s="267">
        <f t="shared" si="148"/>
        <v>-0.19</v>
      </c>
      <c r="AE61" s="267">
        <f>VLOOKUP($A61,[1]!Table,MATCH(AD$1,[1]!Curves,0))</f>
        <v>-0.114</v>
      </c>
      <c r="AF61" s="268">
        <f t="shared" ca="1" si="14"/>
        <v>410.79340173665611</v>
      </c>
      <c r="AG61" s="263">
        <f>BasisVolumeLargeVPP!K66</f>
        <v>16662.5</v>
      </c>
      <c r="AH61" s="267">
        <f t="shared" si="149"/>
        <v>0.15</v>
      </c>
      <c r="AI61" s="267">
        <f>VLOOKUP($A61,[1]!Table,MATCH(AH$1,[1]!Curves,0))</f>
        <v>0.16</v>
      </c>
      <c r="AJ61" s="268">
        <f t="shared" ca="1" si="16"/>
        <v>276.69355066848726</v>
      </c>
      <c r="AK61" s="263">
        <f>BasisVolumeLargeVPP!M66</f>
        <v>16662.5</v>
      </c>
      <c r="AL61" s="267">
        <f t="shared" si="150"/>
        <v>0.13</v>
      </c>
      <c r="AM61" s="267">
        <f>VLOOKUP($A61,[1]!Table,MATCH(AL$1,[1]!Curves,0))</f>
        <v>0.16</v>
      </c>
      <c r="AN61" s="268">
        <f t="shared" ca="1" si="18"/>
        <v>830.08065200546116</v>
      </c>
      <c r="AO61" s="263">
        <f>BasisVolumeLargeVPP!O66</f>
        <v>13950</v>
      </c>
      <c r="AP61" s="267">
        <f t="shared" si="151"/>
        <v>0.15</v>
      </c>
      <c r="AQ61" s="267">
        <f>VLOOKUP($A61,[1]!Table,MATCH(AP$1,[1]!Curves,0))</f>
        <v>0.16</v>
      </c>
      <c r="AR61" s="268">
        <f t="shared" ca="1" si="20"/>
        <v>231.65041451315213</v>
      </c>
      <c r="AS61" s="263">
        <f>BasisVolumeLargeVPP!Y66+BasisVolumeLargeVPP!Q66</f>
        <v>18755</v>
      </c>
      <c r="AT61" s="267">
        <f t="shared" si="152"/>
        <v>-0.15</v>
      </c>
      <c r="AU61" s="267">
        <f>VLOOKUP($A61,[1]!Table,MATCH(AT$1,[1]!Curves,0))</f>
        <v>-0.15</v>
      </c>
      <c r="AV61" s="268">
        <f t="shared" ca="1" si="22"/>
        <v>0</v>
      </c>
      <c r="AW61" s="263">
        <f>BasisVolumeLargeVPP!AW66</f>
        <v>0</v>
      </c>
      <c r="AX61" s="267">
        <f t="shared" si="153"/>
        <v>-8.5000000000000006E-2</v>
      </c>
      <c r="AY61" s="267">
        <f>VLOOKUP($A61,[1]!Table,MATCH(AX$1,[1]!Curves,0))</f>
        <v>-5.5E-2</v>
      </c>
      <c r="AZ61" s="268">
        <f t="shared" ca="1" si="24"/>
        <v>0</v>
      </c>
      <c r="BA61" s="263">
        <f>BasisVolumeLargeVPP!G66</f>
        <v>4185</v>
      </c>
      <c r="BB61" s="267">
        <f t="shared" si="154"/>
        <v>-0.17</v>
      </c>
      <c r="BC61" s="267">
        <f>VLOOKUP($A61,[1]!Table,MATCH(BB$1,[1]!Curves,0))</f>
        <v>0.03</v>
      </c>
      <c r="BD61" s="268">
        <f t="shared" ca="1" si="26"/>
        <v>1389.9024870789117</v>
      </c>
      <c r="BE61" s="263"/>
      <c r="BF61" s="267">
        <f t="shared" si="155"/>
        <v>-0.13</v>
      </c>
      <c r="BG61" s="267">
        <f>VLOOKUP($A61,[1]!Table,MATCH(BF$1,[1]!Curves,0))</f>
        <v>-0.1</v>
      </c>
      <c r="BH61" s="268">
        <f t="shared" ca="1" si="28"/>
        <v>0</v>
      </c>
      <c r="BI61" s="263">
        <f>BasisVolumeLargeVPP!AA66</f>
        <v>930</v>
      </c>
      <c r="BJ61" s="267">
        <f t="shared" si="156"/>
        <v>-0.13</v>
      </c>
      <c r="BK61" s="267">
        <f>VLOOKUP($A61,[1]!Table,MATCH(BJ$1,[1]!Curves,0))</f>
        <v>-0.13</v>
      </c>
      <c r="BL61" s="268">
        <f t="shared" ca="1" si="30"/>
        <v>0</v>
      </c>
      <c r="BM61" s="263">
        <f>BasisVolumeLargeVPP!W66</f>
        <v>38207.5</v>
      </c>
      <c r="BN61" s="267">
        <f t="shared" si="157"/>
        <v>-0.315</v>
      </c>
      <c r="BO61" s="267">
        <f>VLOOKUP($A61,[1]!Table,MATCH(BN$1,[1]!Curves,0))</f>
        <v>-9.5500000000000015E-2</v>
      </c>
      <c r="BP61" s="268">
        <f t="shared" ca="1" si="32"/>
        <v>13926.50118384387</v>
      </c>
      <c r="BQ61" s="263">
        <f>BasisVolumeLargeVPP!AG66</f>
        <v>21080</v>
      </c>
      <c r="BR61" s="267">
        <f t="shared" si="158"/>
        <v>-0.115</v>
      </c>
      <c r="BS61" s="267">
        <f>VLOOKUP($A61,[1]!Table,MATCH(BR$1,[1]!Curves,0))</f>
        <v>-0.1</v>
      </c>
      <c r="BT61" s="268">
        <f t="shared" ca="1" si="34"/>
        <v>525.07427289647774</v>
      </c>
      <c r="BU61" s="263">
        <f>BasisVolumeLargeVPP!C66</f>
        <v>4805</v>
      </c>
      <c r="BV61" s="267">
        <v>-0.03</v>
      </c>
      <c r="BW61" s="267">
        <f>VLOOKUP($A61,[1]!Table,MATCH(BV$1,[1]!Curves,0))</f>
        <v>-5.0000000000000001E-3</v>
      </c>
      <c r="BX61" s="268">
        <f t="shared" ca="1" si="35"/>
        <v>199.47674583076972</v>
      </c>
      <c r="BY61" s="263">
        <f>BasisVolumeLargeVPP!AO66+BasisVolumeLargeVPP!AU66</f>
        <v>465</v>
      </c>
      <c r="BZ61" s="267">
        <f t="shared" si="159"/>
        <v>-0.09</v>
      </c>
      <c r="CA61" s="267">
        <f>VLOOKUP($A61,[1]!Table,MATCH(BZ$1,[1]!Curves,0))</f>
        <v>-8.2500000000000004E-2</v>
      </c>
      <c r="CB61" s="268">
        <f t="shared" ca="1" si="37"/>
        <v>5.7912603628287931</v>
      </c>
      <c r="CC61" s="263">
        <f>BasisVolumeLargeVPP!AQ66</f>
        <v>465</v>
      </c>
      <c r="CD61" s="267">
        <f t="shared" si="160"/>
        <v>-0.16</v>
      </c>
      <c r="CE61" s="267">
        <f>VLOOKUP($A61,[1]!Table,MATCH(CD$1,[1]!Curves,0))</f>
        <v>-8.5500000000000007E-2</v>
      </c>
      <c r="CF61" s="268">
        <f t="shared" ca="1" si="39"/>
        <v>57.526519604099398</v>
      </c>
      <c r="CG61" s="263">
        <f>BasisVolumeLargeVPP!E66</f>
        <v>31620</v>
      </c>
      <c r="CH61" s="267">
        <f t="shared" si="161"/>
        <v>-0.2</v>
      </c>
      <c r="CI61" s="267">
        <f>VLOOKUP($A61,[1]!Table,MATCH(CH$1,[1]!Curves,0))</f>
        <v>-0.11200000000000002</v>
      </c>
      <c r="CJ61" s="268">
        <f t="shared" ca="1" si="41"/>
        <v>4620.6536014890044</v>
      </c>
      <c r="CK61" s="263">
        <f>BasisVolumeLargeVPP!AI66</f>
        <v>620</v>
      </c>
      <c r="CL61" s="267">
        <f t="shared" si="162"/>
        <v>-0.21</v>
      </c>
      <c r="CM61" s="267">
        <f>VLOOKUP($A61,[1]!Table,MATCH(CL$1,[1]!Curves,0))</f>
        <v>-9.3000000000000013E-2</v>
      </c>
      <c r="CN61" s="268">
        <f t="shared" ca="1" si="43"/>
        <v>120.458215546839</v>
      </c>
      <c r="CO61" s="263"/>
      <c r="CP61" s="267">
        <f t="shared" si="163"/>
        <v>-0.08</v>
      </c>
      <c r="CQ61" s="267">
        <f>VLOOKUP($A61,[1]!Table,MATCH(CP$1,[1]!Curves,0))</f>
        <v>-6.3500000000000001E-2</v>
      </c>
      <c r="CR61" s="268">
        <f t="shared" ca="1" si="45"/>
        <v>0</v>
      </c>
      <c r="CS61" s="263">
        <f>BasisVolumeLargeVPP!BA66</f>
        <v>0</v>
      </c>
      <c r="CT61" s="267">
        <f t="shared" si="164"/>
        <v>-0.13500000000000001</v>
      </c>
      <c r="CU61" s="267">
        <f>VLOOKUP($A61,[1]!Table,MATCH(CT$1,[1]!Curves,0))</f>
        <v>-8.5999999999999993E-2</v>
      </c>
      <c r="CV61" s="268">
        <f t="shared" ca="1" si="47"/>
        <v>0</v>
      </c>
      <c r="CW61" s="263">
        <f>BasisVolumeLargeVPP!AS66</f>
        <v>0</v>
      </c>
      <c r="CX61" s="267">
        <f t="shared" si="165"/>
        <v>0.01</v>
      </c>
      <c r="CY61" s="267">
        <f>VLOOKUP($A61,[1]!Table,MATCH(CX$1,[1]!Curves,0))</f>
        <v>1.4999999999999999E-2</v>
      </c>
      <c r="CZ61" s="268">
        <f t="shared" ca="1" si="49"/>
        <v>0</v>
      </c>
      <c r="DA61" s="263">
        <f>BasisVolumeLargeVPP!BE66</f>
        <v>0</v>
      </c>
      <c r="DB61" s="267">
        <f t="shared" si="166"/>
        <v>0.03</v>
      </c>
      <c r="DC61" s="267">
        <f>VLOOKUP($A61,[1]!Table,MATCH(DB$1,[1]!Curves,0))</f>
        <v>4.0999999999999995E-2</v>
      </c>
      <c r="DD61" s="268">
        <f t="shared" ca="1" si="51"/>
        <v>0</v>
      </c>
      <c r="DE61" s="263">
        <f>BasisVolumeLargeVPP!BC66</f>
        <v>1705</v>
      </c>
      <c r="DF61" s="267">
        <f t="shared" si="167"/>
        <v>-0.115</v>
      </c>
      <c r="DG61" s="267">
        <f>VLOOKUP($A61,[1]!Table,MATCH(DF$1,[1]!Curves,0))</f>
        <v>-5.7500000000000002E-2</v>
      </c>
      <c r="DH61" s="268">
        <f t="shared" ca="1" si="53"/>
        <v>162.79876353285403</v>
      </c>
      <c r="DI61" s="263">
        <f>BasisVolumeLargeVPP!AE66</f>
        <v>0</v>
      </c>
      <c r="DJ61" s="267">
        <f t="shared" si="168"/>
        <v>-0.13</v>
      </c>
      <c r="DK61" s="267">
        <f>VLOOKUP($A61,[1]!Table,MATCH(DJ$1,[1]!Curves,0))</f>
        <v>0.1</v>
      </c>
      <c r="DL61" s="268">
        <f t="shared" ca="1" si="55"/>
        <v>0</v>
      </c>
      <c r="DM61" s="263">
        <f>BasisVolumeLargeVPP!AC66</f>
        <v>930</v>
      </c>
      <c r="DN61" s="267">
        <f t="shared" si="169"/>
        <v>-0.13</v>
      </c>
      <c r="DO61" s="267">
        <f>VLOOKUP($A61,[1]!Table,MATCH(DN$1,[1]!Curves,0))</f>
        <v>-0.13</v>
      </c>
      <c r="DP61" s="268">
        <f t="shared" ca="1" si="57"/>
        <v>0</v>
      </c>
      <c r="DQ61" s="237"/>
      <c r="DR61" s="237"/>
      <c r="DS61" s="238"/>
      <c r="DT61" s="237"/>
      <c r="DU61" s="237"/>
      <c r="DV61" s="238"/>
      <c r="DW61" s="237"/>
      <c r="DX61" s="237"/>
      <c r="DY61" s="238"/>
      <c r="DZ61" s="237"/>
      <c r="EA61" s="237"/>
      <c r="EB61" s="238"/>
    </row>
    <row r="62" spans="1:132" x14ac:dyDescent="0.2">
      <c r="A62" s="167">
        <v>38625</v>
      </c>
      <c r="B62" s="263">
        <f t="shared" ca="1" si="112"/>
        <v>-3260</v>
      </c>
      <c r="C62" s="264">
        <f>[1]Curves!D72</f>
        <v>5.7197975611272212E-2</v>
      </c>
      <c r="D62" s="265">
        <f t="shared" ca="1" si="113"/>
        <v>1.654254758247635</v>
      </c>
      <c r="E62" s="263">
        <f>NymexVolume!C58</f>
        <v>290767.5</v>
      </c>
      <c r="F62" s="266">
        <v>4.79</v>
      </c>
      <c r="G62" s="267">
        <f>VLOOKUP($A62,[1]!Table,MATCH(F$1,[1]!Curves,0))</f>
        <v>4.4180000000000001</v>
      </c>
      <c r="H62" s="268">
        <f t="shared" ca="1" si="114"/>
        <v>-178933.30959578208</v>
      </c>
      <c r="I62" s="263">
        <f>BasisVolumeLargeVPP!S67</f>
        <v>7200</v>
      </c>
      <c r="J62" s="267">
        <f t="shared" si="143"/>
        <v>-0.13</v>
      </c>
      <c r="K62" s="267">
        <f>VLOOKUP($A62,[1]!Table,MATCH(J$1,[1]!Curves,0))</f>
        <v>-0.13</v>
      </c>
      <c r="L62" s="268">
        <f t="shared" ca="1" si="115"/>
        <v>0</v>
      </c>
      <c r="M62" s="263">
        <f>BasisVolumeLargeVPP!AY67</f>
        <v>0</v>
      </c>
      <c r="N62" s="267">
        <f t="shared" si="144"/>
        <v>-9.5000000000000001E-2</v>
      </c>
      <c r="O62" s="267">
        <f>VLOOKUP($A62,[1]!Table,MATCH(N$1,[1]!Curves,0))</f>
        <v>-5.5E-2</v>
      </c>
      <c r="P62" s="268">
        <f t="shared" ca="1" si="6"/>
        <v>0</v>
      </c>
      <c r="Q62" s="263">
        <f>BasisVolumeLargeVPP!AM67</f>
        <v>7200</v>
      </c>
      <c r="R62" s="267">
        <f t="shared" si="145"/>
        <v>-3.5000000000000003E-2</v>
      </c>
      <c r="S62" s="267">
        <f>VLOOKUP($A62,[1]!Table,MATCH(R$1,[1]!Curves,0))</f>
        <v>-2.2499999999999999E-2</v>
      </c>
      <c r="T62" s="268">
        <f t="shared" ca="1" si="8"/>
        <v>148.88292824228719</v>
      </c>
      <c r="U62" s="263">
        <f>BasisVolumeLargeVPP!I67</f>
        <v>5850</v>
      </c>
      <c r="V62" s="267">
        <f t="shared" si="146"/>
        <v>0.06</v>
      </c>
      <c r="W62" s="267">
        <f>VLOOKUP($A62,[1]!Table,MATCH(V$1,[1]!Curves,0))</f>
        <v>0.1</v>
      </c>
      <c r="X62" s="268">
        <f t="shared" ca="1" si="10"/>
        <v>387.0956134299467</v>
      </c>
      <c r="Y62" s="263">
        <f>BasisVolumeLargeVPP!U67</f>
        <v>99367.5</v>
      </c>
      <c r="Z62" s="267">
        <f t="shared" si="147"/>
        <v>-5.0000000000000001E-3</v>
      </c>
      <c r="AA62" s="267">
        <f>VLOOKUP($A62,[1]!Table,MATCH(Z$1,[1]!Curves,0))</f>
        <v>1.7500000000000002E-2</v>
      </c>
      <c r="AB62" s="268">
        <f t="shared" ca="1" si="12"/>
        <v>3698.5310930288674</v>
      </c>
      <c r="AC62" s="263">
        <f>BasisVolumeLargeVPP!AK67</f>
        <v>3150</v>
      </c>
      <c r="AD62" s="267">
        <f t="shared" si="148"/>
        <v>-0.19</v>
      </c>
      <c r="AE62" s="267">
        <f>VLOOKUP($A62,[1]!Table,MATCH(AD$1,[1]!Curves,0))</f>
        <v>-0.14200000000000002</v>
      </c>
      <c r="AF62" s="268">
        <f t="shared" ca="1" si="14"/>
        <v>250.12331944704235</v>
      </c>
      <c r="AG62" s="263">
        <f>BasisVolumeLargeVPP!K67</f>
        <v>16425</v>
      </c>
      <c r="AH62" s="267">
        <f t="shared" si="149"/>
        <v>0.15</v>
      </c>
      <c r="AI62" s="267">
        <f>VLOOKUP($A62,[1]!Table,MATCH(AH$1,[1]!Curves,0))</f>
        <v>0.16</v>
      </c>
      <c r="AJ62" s="268">
        <f t="shared" ca="1" si="16"/>
        <v>271.71134404217429</v>
      </c>
      <c r="AK62" s="263">
        <f>BasisVolumeLargeVPP!M67</f>
        <v>16425</v>
      </c>
      <c r="AL62" s="267">
        <f t="shared" si="150"/>
        <v>0.13</v>
      </c>
      <c r="AM62" s="267">
        <f>VLOOKUP($A62,[1]!Table,MATCH(AL$1,[1]!Curves,0))</f>
        <v>0.16</v>
      </c>
      <c r="AN62" s="268">
        <f t="shared" ca="1" si="18"/>
        <v>815.13403212652213</v>
      </c>
      <c r="AO62" s="263">
        <f>BasisVolumeLargeVPP!O67</f>
        <v>13650</v>
      </c>
      <c r="AP62" s="267">
        <f t="shared" si="151"/>
        <v>0.15</v>
      </c>
      <c r="AQ62" s="267">
        <f>VLOOKUP($A62,[1]!Table,MATCH(AP$1,[1]!Curves,0))</f>
        <v>0.16</v>
      </c>
      <c r="AR62" s="268">
        <f t="shared" ca="1" si="20"/>
        <v>225.80577450080236</v>
      </c>
      <c r="AS62" s="263">
        <f>BasisVolumeLargeVPP!Y67+BasisVolumeLargeVPP!Q67</f>
        <v>18300</v>
      </c>
      <c r="AT62" s="267">
        <f t="shared" si="152"/>
        <v>-0.15</v>
      </c>
      <c r="AU62" s="267">
        <f>VLOOKUP($A62,[1]!Table,MATCH(AT$1,[1]!Curves,0))</f>
        <v>-0.15</v>
      </c>
      <c r="AV62" s="268">
        <f t="shared" ca="1" si="22"/>
        <v>0</v>
      </c>
      <c r="AW62" s="263">
        <f>BasisVolumeLargeVPP!AW67</f>
        <v>0</v>
      </c>
      <c r="AX62" s="267">
        <f t="shared" si="153"/>
        <v>-8.5000000000000006E-2</v>
      </c>
      <c r="AY62" s="267">
        <f>VLOOKUP($A62,[1]!Table,MATCH(AX$1,[1]!Curves,0))</f>
        <v>-5.5E-2</v>
      </c>
      <c r="AZ62" s="268">
        <f t="shared" ca="1" si="24"/>
        <v>0</v>
      </c>
      <c r="BA62" s="263">
        <f>BasisVolumeLargeVPP!G67</f>
        <v>4200</v>
      </c>
      <c r="BB62" s="267">
        <f t="shared" si="154"/>
        <v>-0.17</v>
      </c>
      <c r="BC62" s="267">
        <f>VLOOKUP($A62,[1]!Table,MATCH(BB$1,[1]!Curves,0))</f>
        <v>0.03</v>
      </c>
      <c r="BD62" s="268">
        <f t="shared" ca="1" si="26"/>
        <v>1389.5739969280135</v>
      </c>
      <c r="BE62" s="263"/>
      <c r="BF62" s="267">
        <f t="shared" si="155"/>
        <v>-0.13</v>
      </c>
      <c r="BG62" s="267">
        <f>VLOOKUP($A62,[1]!Table,MATCH(BF$1,[1]!Curves,0))</f>
        <v>-0.1</v>
      </c>
      <c r="BH62" s="268">
        <f t="shared" ca="1" si="28"/>
        <v>0</v>
      </c>
      <c r="BI62" s="263">
        <f>BasisVolumeLargeVPP!AA67</f>
        <v>900</v>
      </c>
      <c r="BJ62" s="267">
        <f t="shared" si="156"/>
        <v>-0.13</v>
      </c>
      <c r="BK62" s="267">
        <f>VLOOKUP($A62,[1]!Table,MATCH(BJ$1,[1]!Curves,0))</f>
        <v>-0.13</v>
      </c>
      <c r="BL62" s="268">
        <f t="shared" ca="1" si="30"/>
        <v>0</v>
      </c>
      <c r="BM62" s="263">
        <f>BasisVolumeLargeVPP!W67</f>
        <v>37650</v>
      </c>
      <c r="BN62" s="267">
        <f t="shared" si="157"/>
        <v>-0.315</v>
      </c>
      <c r="BO62" s="267">
        <f>VLOOKUP($A62,[1]!Table,MATCH(BN$1,[1]!Curves,0))</f>
        <v>-0.10550000000000001</v>
      </c>
      <c r="BP62" s="268">
        <f t="shared" ca="1" si="32"/>
        <v>13048.223900260913</v>
      </c>
      <c r="BQ62" s="263">
        <f>BasisVolumeLargeVPP!AG67</f>
        <v>20550</v>
      </c>
      <c r="BR62" s="267">
        <f t="shared" si="158"/>
        <v>-0.115</v>
      </c>
      <c r="BS62" s="267">
        <f>VLOOKUP($A62,[1]!Table,MATCH(BR$1,[1]!Curves,0))</f>
        <v>-0.1</v>
      </c>
      <c r="BT62" s="268">
        <f t="shared" ca="1" si="34"/>
        <v>509.92402922983348</v>
      </c>
      <c r="BU62" s="263">
        <f>BasisVolumeLargeVPP!C67</f>
        <v>4650</v>
      </c>
      <c r="BV62" s="267">
        <v>-0.03</v>
      </c>
      <c r="BW62" s="267">
        <f>VLOOKUP($A62,[1]!Table,MATCH(BV$1,[1]!Curves,0))</f>
        <v>-5.0000000000000001E-3</v>
      </c>
      <c r="BX62" s="268">
        <f t="shared" ca="1" si="35"/>
        <v>192.30711564628754</v>
      </c>
      <c r="BY62" s="263">
        <f>BasisVolumeLargeVPP!AO67+BasisVolumeLargeVPP!AU67</f>
        <v>450</v>
      </c>
      <c r="BZ62" s="267">
        <f t="shared" si="159"/>
        <v>-0.09</v>
      </c>
      <c r="CA62" s="267">
        <f>VLOOKUP($A62,[1]!Table,MATCH(BZ$1,[1]!Curves,0))</f>
        <v>-8.2500000000000004E-2</v>
      </c>
      <c r="CB62" s="268">
        <f t="shared" ca="1" si="37"/>
        <v>5.5831098090857632</v>
      </c>
      <c r="CC62" s="263">
        <f>BasisVolumeLargeVPP!AQ67</f>
        <v>450</v>
      </c>
      <c r="CD62" s="267">
        <f t="shared" si="160"/>
        <v>-0.16</v>
      </c>
      <c r="CE62" s="267">
        <f>VLOOKUP($A62,[1]!Table,MATCH(CD$1,[1]!Curves,0))</f>
        <v>-9.3000000000000013E-2</v>
      </c>
      <c r="CF62" s="268">
        <f t="shared" ca="1" si="39"/>
        <v>49.875780961166186</v>
      </c>
      <c r="CG62" s="263">
        <f>BasisVolumeLargeVPP!E67</f>
        <v>31200</v>
      </c>
      <c r="CH62" s="267">
        <f t="shared" si="161"/>
        <v>-0.2</v>
      </c>
      <c r="CI62" s="267">
        <f>VLOOKUP($A62,[1]!Table,MATCH(CH$1,[1]!Curves,0))</f>
        <v>-0.12200000000000001</v>
      </c>
      <c r="CJ62" s="268">
        <f t="shared" ca="1" si="41"/>
        <v>4025.7943796714444</v>
      </c>
      <c r="CK62" s="263">
        <f>BasisVolumeLargeVPP!AI67</f>
        <v>600</v>
      </c>
      <c r="CL62" s="267">
        <f t="shared" si="162"/>
        <v>-0.21</v>
      </c>
      <c r="CM62" s="267">
        <f>VLOOKUP($A62,[1]!Table,MATCH(CL$1,[1]!Curves,0))</f>
        <v>-0.10300000000000001</v>
      </c>
      <c r="CN62" s="268">
        <f t="shared" ca="1" si="43"/>
        <v>106.20315547949815</v>
      </c>
      <c r="CO62" s="263"/>
      <c r="CP62" s="267">
        <f t="shared" si="163"/>
        <v>-0.08</v>
      </c>
      <c r="CQ62" s="267">
        <f>VLOOKUP($A62,[1]!Table,MATCH(CP$1,[1]!Curves,0))</f>
        <v>-6.3500000000000001E-2</v>
      </c>
      <c r="CR62" s="268">
        <f t="shared" ca="1" si="45"/>
        <v>0</v>
      </c>
      <c r="CS62" s="263">
        <f>BasisVolumeLargeVPP!BA67</f>
        <v>0</v>
      </c>
      <c r="CT62" s="267">
        <f t="shared" si="164"/>
        <v>-0.13500000000000001</v>
      </c>
      <c r="CU62" s="267">
        <f>VLOOKUP($A62,[1]!Table,MATCH(CT$1,[1]!Curves,0))</f>
        <v>-8.5999999999999993E-2</v>
      </c>
      <c r="CV62" s="268">
        <f t="shared" ca="1" si="47"/>
        <v>0</v>
      </c>
      <c r="CW62" s="263">
        <f>BasisVolumeLargeVPP!AS67</f>
        <v>0</v>
      </c>
      <c r="CX62" s="267">
        <f t="shared" si="165"/>
        <v>0.01</v>
      </c>
      <c r="CY62" s="267">
        <f>VLOOKUP($A62,[1]!Table,MATCH(CX$1,[1]!Curves,0))</f>
        <v>1.4999999999999999E-2</v>
      </c>
      <c r="CZ62" s="268">
        <f t="shared" ca="1" si="49"/>
        <v>0</v>
      </c>
      <c r="DA62" s="263">
        <f>BasisVolumeLargeVPP!BE67</f>
        <v>0</v>
      </c>
      <c r="DB62" s="267">
        <f t="shared" si="166"/>
        <v>0.03</v>
      </c>
      <c r="DC62" s="267">
        <f>VLOOKUP($A62,[1]!Table,MATCH(DB$1,[1]!Curves,0))</f>
        <v>4.0999999999999995E-2</v>
      </c>
      <c r="DD62" s="268">
        <f t="shared" ca="1" si="51"/>
        <v>0</v>
      </c>
      <c r="DE62" s="263">
        <f>BasisVolumeLargeVPP!BC67</f>
        <v>1650</v>
      </c>
      <c r="DF62" s="267">
        <f t="shared" si="167"/>
        <v>-0.115</v>
      </c>
      <c r="DG62" s="267">
        <f>VLOOKUP($A62,[1]!Table,MATCH(DF$1,[1]!Curves,0))</f>
        <v>-5.7500000000000002E-2</v>
      </c>
      <c r="DH62" s="268">
        <f t="shared" ca="1" si="53"/>
        <v>156.94742018874436</v>
      </c>
      <c r="DI62" s="263">
        <f>BasisVolumeLargeVPP!AE67</f>
        <v>0</v>
      </c>
      <c r="DJ62" s="267">
        <f t="shared" si="168"/>
        <v>-0.13</v>
      </c>
      <c r="DK62" s="267">
        <f>VLOOKUP($A62,[1]!Table,MATCH(DJ$1,[1]!Curves,0))</f>
        <v>0.1</v>
      </c>
      <c r="DL62" s="268">
        <f t="shared" ca="1" si="55"/>
        <v>0</v>
      </c>
      <c r="DM62" s="263">
        <f>BasisVolumeLargeVPP!AC67</f>
        <v>900</v>
      </c>
      <c r="DN62" s="267">
        <f t="shared" si="169"/>
        <v>-0.13</v>
      </c>
      <c r="DO62" s="267">
        <f>VLOOKUP($A62,[1]!Table,MATCH(DN$1,[1]!Curves,0))</f>
        <v>-0.13</v>
      </c>
      <c r="DP62" s="268">
        <f t="shared" ca="1" si="57"/>
        <v>0</v>
      </c>
      <c r="DQ62" s="237"/>
      <c r="DR62" s="237"/>
      <c r="DS62" s="238"/>
      <c r="DT62" s="237"/>
      <c r="DU62" s="237"/>
      <c r="DV62" s="238"/>
      <c r="DW62" s="237"/>
      <c r="DX62" s="237"/>
      <c r="DY62" s="238"/>
      <c r="DZ62" s="237"/>
      <c r="EA62" s="237"/>
      <c r="EB62" s="238"/>
    </row>
    <row r="63" spans="1:132" x14ac:dyDescent="0.2">
      <c r="A63" s="167">
        <v>38656</v>
      </c>
      <c r="B63" s="263">
        <f t="shared" ca="1" si="112"/>
        <v>-3229</v>
      </c>
      <c r="C63" s="264">
        <f>[1]Curves!D73</f>
        <v>5.7294481960557003E-2</v>
      </c>
      <c r="D63" s="265">
        <f t="shared" ca="1" si="113"/>
        <v>1.6477217447249002</v>
      </c>
      <c r="E63" s="263">
        <f>NymexVolume!C59</f>
        <v>285517.75</v>
      </c>
      <c r="F63" s="266">
        <v>4.79</v>
      </c>
      <c r="G63" s="267">
        <f>VLOOKUP($A63,[1]!Table,MATCH(F$1,[1]!Curves,0))</f>
        <v>4.4279999999999999</v>
      </c>
      <c r="H63" s="268">
        <f t="shared" ca="1" si="114"/>
        <v>-170304.27747513395</v>
      </c>
      <c r="I63" s="263">
        <f>BasisVolumeLargeVPP!S68</f>
        <v>7130</v>
      </c>
      <c r="J63" s="267">
        <f t="shared" si="143"/>
        <v>-0.13</v>
      </c>
      <c r="K63" s="267">
        <f>VLOOKUP($A63,[1]!Table,MATCH(J$1,[1]!Curves,0))</f>
        <v>-0.13</v>
      </c>
      <c r="L63" s="268">
        <f t="shared" ca="1" si="115"/>
        <v>0</v>
      </c>
      <c r="M63" s="263">
        <f>BasisVolumeLargeVPP!AY68</f>
        <v>0</v>
      </c>
      <c r="N63" s="267">
        <f t="shared" si="144"/>
        <v>-9.5000000000000001E-2</v>
      </c>
      <c r="O63" s="267">
        <f>VLOOKUP($A63,[1]!Table,MATCH(N$1,[1]!Curves,0))</f>
        <v>-5.5E-2</v>
      </c>
      <c r="P63" s="268">
        <f t="shared" ca="1" si="6"/>
        <v>0</v>
      </c>
      <c r="Q63" s="263">
        <f>BasisVolumeLargeVPP!AM68</f>
        <v>6975</v>
      </c>
      <c r="R63" s="267">
        <f t="shared" si="145"/>
        <v>-3.5000000000000003E-2</v>
      </c>
      <c r="S63" s="267">
        <f>VLOOKUP($A63,[1]!Table,MATCH(R$1,[1]!Curves,0))</f>
        <v>-2.2499999999999999E-2</v>
      </c>
      <c r="T63" s="268">
        <f t="shared" ca="1" si="8"/>
        <v>143.66073961820229</v>
      </c>
      <c r="U63" s="263">
        <f>BasisVolumeLargeVPP!I68</f>
        <v>5735</v>
      </c>
      <c r="V63" s="267">
        <f t="shared" si="146"/>
        <v>0.06</v>
      </c>
      <c r="W63" s="267">
        <f>VLOOKUP($A63,[1]!Table,MATCH(V$1,[1]!Curves,0))</f>
        <v>0.1</v>
      </c>
      <c r="X63" s="268">
        <f t="shared" ca="1" si="10"/>
        <v>377.98736823989213</v>
      </c>
      <c r="Y63" s="263">
        <f>BasisVolumeLargeVPP!U68</f>
        <v>97967.75</v>
      </c>
      <c r="Z63" s="267">
        <f t="shared" si="147"/>
        <v>-5.0000000000000001E-3</v>
      </c>
      <c r="AA63" s="267">
        <f>VLOOKUP($A63,[1]!Table,MATCH(Z$1,[1]!Curves,0))</f>
        <v>7.4999999999999997E-3</v>
      </c>
      <c r="AB63" s="268">
        <f t="shared" ca="1" si="12"/>
        <v>2017.7948994596604</v>
      </c>
      <c r="AC63" s="263">
        <f>BasisVolumeLargeVPP!AK68</f>
        <v>3100</v>
      </c>
      <c r="AD63" s="267">
        <f t="shared" si="148"/>
        <v>-0.19</v>
      </c>
      <c r="AE63" s="267">
        <f>VLOOKUP($A63,[1]!Table,MATCH(AD$1,[1]!Curves,0))</f>
        <v>-0.16450000000000001</v>
      </c>
      <c r="AF63" s="268">
        <f t="shared" ca="1" si="14"/>
        <v>130.25240392050333</v>
      </c>
      <c r="AG63" s="263">
        <f>BasisVolumeLargeVPP!K68</f>
        <v>16197.5</v>
      </c>
      <c r="AH63" s="267">
        <f t="shared" si="149"/>
        <v>0.15</v>
      </c>
      <c r="AI63" s="267">
        <f>VLOOKUP($A63,[1]!Table,MATCH(AH$1,[1]!Curves,0))</f>
        <v>0.16</v>
      </c>
      <c r="AJ63" s="268">
        <f t="shared" ca="1" si="16"/>
        <v>266.88972960181593</v>
      </c>
      <c r="AK63" s="263">
        <f>BasisVolumeLargeVPP!M68</f>
        <v>16197.5</v>
      </c>
      <c r="AL63" s="267">
        <f t="shared" si="150"/>
        <v>0.13</v>
      </c>
      <c r="AM63" s="267">
        <f>VLOOKUP($A63,[1]!Table,MATCH(AL$1,[1]!Curves,0))</f>
        <v>0.16</v>
      </c>
      <c r="AN63" s="268">
        <f t="shared" ca="1" si="18"/>
        <v>800.66918880544699</v>
      </c>
      <c r="AO63" s="263">
        <f>BasisVolumeLargeVPP!O68</f>
        <v>13485</v>
      </c>
      <c r="AP63" s="267">
        <f t="shared" si="151"/>
        <v>0.15</v>
      </c>
      <c r="AQ63" s="267">
        <f>VLOOKUP($A63,[1]!Table,MATCH(AP$1,[1]!Curves,0))</f>
        <v>0.16</v>
      </c>
      <c r="AR63" s="268">
        <f t="shared" ca="1" si="20"/>
        <v>222.19527727615298</v>
      </c>
      <c r="AS63" s="263">
        <f>BasisVolumeLargeVPP!Y68+BasisVolumeLargeVPP!Q68</f>
        <v>17773.333333333332</v>
      </c>
      <c r="AT63" s="267">
        <f t="shared" si="152"/>
        <v>-0.15</v>
      </c>
      <c r="AU63" s="267">
        <f>VLOOKUP($A63,[1]!Table,MATCH(AT$1,[1]!Curves,0))</f>
        <v>-0.15</v>
      </c>
      <c r="AV63" s="268">
        <f t="shared" ca="1" si="22"/>
        <v>0</v>
      </c>
      <c r="AW63" s="263">
        <f>BasisVolumeLargeVPP!AW68</f>
        <v>0</v>
      </c>
      <c r="AX63" s="267">
        <f t="shared" si="153"/>
        <v>-8.5000000000000006E-2</v>
      </c>
      <c r="AY63" s="267">
        <f>VLOOKUP($A63,[1]!Table,MATCH(AX$1,[1]!Curves,0))</f>
        <v>-5.5E-2</v>
      </c>
      <c r="AZ63" s="268">
        <f t="shared" ca="1" si="24"/>
        <v>0</v>
      </c>
      <c r="BA63" s="263">
        <f>BasisVolumeLargeVPP!G68</f>
        <v>4030</v>
      </c>
      <c r="BB63" s="267">
        <f t="shared" si="154"/>
        <v>-0.17</v>
      </c>
      <c r="BC63" s="267">
        <f>VLOOKUP($A63,[1]!Table,MATCH(BB$1,[1]!Curves,0))</f>
        <v>0.03</v>
      </c>
      <c r="BD63" s="268">
        <f t="shared" ca="1" si="26"/>
        <v>1328.0637262482696</v>
      </c>
      <c r="BE63" s="263"/>
      <c r="BF63" s="267">
        <f t="shared" si="155"/>
        <v>-0.13</v>
      </c>
      <c r="BG63" s="267">
        <f>VLOOKUP($A63,[1]!Table,MATCH(BF$1,[1]!Curves,0))</f>
        <v>-0.1</v>
      </c>
      <c r="BH63" s="268">
        <f t="shared" ca="1" si="28"/>
        <v>0</v>
      </c>
      <c r="BI63" s="263">
        <f>BasisVolumeLargeVPP!AA68</f>
        <v>878.33333333333337</v>
      </c>
      <c r="BJ63" s="267">
        <f t="shared" si="156"/>
        <v>-0.13</v>
      </c>
      <c r="BK63" s="267">
        <f>VLOOKUP($A63,[1]!Table,MATCH(BJ$1,[1]!Curves,0))</f>
        <v>-0.13</v>
      </c>
      <c r="BL63" s="268">
        <f t="shared" ca="1" si="30"/>
        <v>0</v>
      </c>
      <c r="BM63" s="263">
        <f>BasisVolumeLargeVPP!W68</f>
        <v>37045</v>
      </c>
      <c r="BN63" s="267">
        <f t="shared" si="157"/>
        <v>-0.315</v>
      </c>
      <c r="BO63" s="267">
        <f>VLOOKUP($A63,[1]!Table,MATCH(BN$1,[1]!Curves,0))</f>
        <v>-0.11800000000000001</v>
      </c>
      <c r="BP63" s="268">
        <f t="shared" ca="1" si="32"/>
        <v>12024.850850566785</v>
      </c>
      <c r="BQ63" s="263">
        <f>BasisVolumeLargeVPP!AG68</f>
        <v>19995</v>
      </c>
      <c r="BR63" s="267">
        <f t="shared" si="158"/>
        <v>-0.115</v>
      </c>
      <c r="BS63" s="267">
        <f>VLOOKUP($A63,[1]!Table,MATCH(BR$1,[1]!Curves,0))</f>
        <v>-0.1</v>
      </c>
      <c r="BT63" s="268">
        <f t="shared" ca="1" si="34"/>
        <v>494.19294428661573</v>
      </c>
      <c r="BU63" s="263">
        <f>BasisVolumeLargeVPP!C68</f>
        <v>4495</v>
      </c>
      <c r="BV63" s="267">
        <v>-0.03</v>
      </c>
      <c r="BW63" s="267">
        <f>VLOOKUP($A63,[1]!Table,MATCH(BV$1,[1]!Curves,0))</f>
        <v>-5.0000000000000001E-3</v>
      </c>
      <c r="BX63" s="268">
        <f t="shared" ca="1" si="35"/>
        <v>185.16273106346063</v>
      </c>
      <c r="BY63" s="263">
        <f>BasisVolumeLargeVPP!AO68+BasisVolumeLargeVPP!AU68</f>
        <v>465</v>
      </c>
      <c r="BZ63" s="267">
        <f t="shared" si="159"/>
        <v>-0.09</v>
      </c>
      <c r="CA63" s="267">
        <f>VLOOKUP($A63,[1]!Table,MATCH(BZ$1,[1]!Curves,0))</f>
        <v>-8.2500000000000004E-2</v>
      </c>
      <c r="CB63" s="268">
        <f t="shared" ca="1" si="37"/>
        <v>5.7464295847280837</v>
      </c>
      <c r="CC63" s="263">
        <f>BasisVolumeLargeVPP!AQ68</f>
        <v>310</v>
      </c>
      <c r="CD63" s="267">
        <f t="shared" si="160"/>
        <v>-0.16</v>
      </c>
      <c r="CE63" s="267">
        <f>VLOOKUP($A63,[1]!Table,MATCH(CD$1,[1]!Curves,0))</f>
        <v>-0.113</v>
      </c>
      <c r="CF63" s="268">
        <f t="shared" ca="1" si="39"/>
        <v>24.007305820641797</v>
      </c>
      <c r="CG63" s="263">
        <f>BasisVolumeLargeVPP!E68</f>
        <v>30690</v>
      </c>
      <c r="CH63" s="267">
        <f t="shared" si="161"/>
        <v>-0.2</v>
      </c>
      <c r="CI63" s="267">
        <f>VLOOKUP($A63,[1]!Table,MATCH(CH$1,[1]!Curves,0))</f>
        <v>-0.13450000000000001</v>
      </c>
      <c r="CJ63" s="268">
        <f t="shared" ca="1" si="41"/>
        <v>3312.2420126372708</v>
      </c>
      <c r="CK63" s="263">
        <f>BasisVolumeLargeVPP!AI68</f>
        <v>465</v>
      </c>
      <c r="CL63" s="267">
        <f t="shared" si="162"/>
        <v>-0.21</v>
      </c>
      <c r="CM63" s="267">
        <f>VLOOKUP($A63,[1]!Table,MATCH(CL$1,[1]!Curves,0))</f>
        <v>-0.11550000000000001</v>
      </c>
      <c r="CN63" s="268">
        <f t="shared" ca="1" si="43"/>
        <v>72.405012767573922</v>
      </c>
      <c r="CO63" s="263"/>
      <c r="CP63" s="267">
        <f t="shared" si="163"/>
        <v>-0.08</v>
      </c>
      <c r="CQ63" s="267">
        <f>VLOOKUP($A63,[1]!Table,MATCH(CP$1,[1]!Curves,0))</f>
        <v>-6.3500000000000001E-2</v>
      </c>
      <c r="CR63" s="268">
        <f t="shared" ca="1" si="45"/>
        <v>0</v>
      </c>
      <c r="CS63" s="263">
        <f>BasisVolumeLargeVPP!BA68</f>
        <v>0</v>
      </c>
      <c r="CT63" s="267">
        <f t="shared" si="164"/>
        <v>-0.13500000000000001</v>
      </c>
      <c r="CU63" s="267">
        <f>VLOOKUP($A63,[1]!Table,MATCH(CT$1,[1]!Curves,0))</f>
        <v>-8.5999999999999993E-2</v>
      </c>
      <c r="CV63" s="268">
        <f t="shared" ca="1" si="47"/>
        <v>0</v>
      </c>
      <c r="CW63" s="263">
        <f>BasisVolumeLargeVPP!AS68</f>
        <v>0</v>
      </c>
      <c r="CX63" s="267">
        <f t="shared" si="165"/>
        <v>0.01</v>
      </c>
      <c r="CY63" s="267">
        <f>VLOOKUP($A63,[1]!Table,MATCH(CX$1,[1]!Curves,0))</f>
        <v>1.4999999999999999E-2</v>
      </c>
      <c r="CZ63" s="268">
        <f t="shared" ca="1" si="49"/>
        <v>0</v>
      </c>
      <c r="DA63" s="263">
        <f>BasisVolumeLargeVPP!BE68</f>
        <v>0</v>
      </c>
      <c r="DB63" s="267">
        <f t="shared" si="166"/>
        <v>0.03</v>
      </c>
      <c r="DC63" s="267">
        <f>VLOOKUP($A63,[1]!Table,MATCH(DB$1,[1]!Curves,0))</f>
        <v>4.0999999999999995E-2</v>
      </c>
      <c r="DD63" s="268">
        <f t="shared" ca="1" si="51"/>
        <v>0</v>
      </c>
      <c r="DE63" s="263">
        <f>BasisVolumeLargeVPP!BC68</f>
        <v>1705</v>
      </c>
      <c r="DF63" s="267">
        <f t="shared" si="167"/>
        <v>-0.115</v>
      </c>
      <c r="DG63" s="267">
        <f>VLOOKUP($A63,[1]!Table,MATCH(DF$1,[1]!Curves,0))</f>
        <v>-5.7500000000000002E-2</v>
      </c>
      <c r="DH63" s="268">
        <f t="shared" ca="1" si="53"/>
        <v>161.5385205484674</v>
      </c>
      <c r="DI63" s="263">
        <f>BasisVolumeLargeVPP!AE68</f>
        <v>0</v>
      </c>
      <c r="DJ63" s="267">
        <f t="shared" si="168"/>
        <v>-0.13</v>
      </c>
      <c r="DK63" s="267">
        <f>VLOOKUP($A63,[1]!Table,MATCH(DJ$1,[1]!Curves,0))</f>
        <v>0.1</v>
      </c>
      <c r="DL63" s="268">
        <f t="shared" ca="1" si="55"/>
        <v>0</v>
      </c>
      <c r="DM63" s="263">
        <f>BasisVolumeLargeVPP!AC68</f>
        <v>878.33333333333337</v>
      </c>
      <c r="DN63" s="267">
        <f t="shared" si="169"/>
        <v>-0.13</v>
      </c>
      <c r="DO63" s="267">
        <f>VLOOKUP($A63,[1]!Table,MATCH(DN$1,[1]!Curves,0))</f>
        <v>-0.13</v>
      </c>
      <c r="DP63" s="268">
        <f t="shared" ca="1" si="57"/>
        <v>0</v>
      </c>
      <c r="DQ63" s="237"/>
      <c r="DR63" s="237"/>
      <c r="DS63" s="238"/>
      <c r="DT63" s="237"/>
      <c r="DU63" s="237"/>
      <c r="DV63" s="238"/>
      <c r="DW63" s="237"/>
      <c r="DX63" s="237"/>
      <c r="DY63" s="238"/>
      <c r="DZ63" s="237"/>
      <c r="EA63" s="237"/>
      <c r="EB63" s="238"/>
    </row>
    <row r="64" spans="1:132" x14ac:dyDescent="0.2">
      <c r="A64" s="167">
        <v>38686</v>
      </c>
      <c r="B64" s="263">
        <f t="shared" ca="1" si="112"/>
        <v>-3199</v>
      </c>
      <c r="C64" s="264">
        <f>[1]Curves!D74</f>
        <v>5.7387875204749916E-2</v>
      </c>
      <c r="D64" s="265">
        <f t="shared" ca="1" si="113"/>
        <v>1.6413990902334457</v>
      </c>
      <c r="E64" s="263">
        <f>NymexVolume!C60</f>
        <v>279723.75</v>
      </c>
      <c r="F64" s="266">
        <v>4.79</v>
      </c>
      <c r="G64" s="267">
        <f>VLOOKUP($A64,[1]!Table,MATCH(F$1,[1]!Curves,0))</f>
        <v>4.5650000000000004</v>
      </c>
      <c r="H64" s="268">
        <f t="shared" ca="1" si="114"/>
        <v>-103306.11947250459</v>
      </c>
      <c r="I64" s="263">
        <f>BasisVolumeLargeVPP!S69</f>
        <v>6900</v>
      </c>
      <c r="J64" s="267">
        <f t="shared" si="143"/>
        <v>-0.13</v>
      </c>
      <c r="K64" s="267">
        <f>VLOOKUP($A64,[1]!Table,MATCH(J$1,[1]!Curves,0))</f>
        <v>-0.13</v>
      </c>
      <c r="L64" s="268">
        <f t="shared" ca="1" si="115"/>
        <v>0</v>
      </c>
      <c r="M64" s="263">
        <f>BasisVolumeLargeVPP!AY69</f>
        <v>0</v>
      </c>
      <c r="N64" s="267">
        <f t="shared" si="144"/>
        <v>-9.5000000000000001E-2</v>
      </c>
      <c r="O64" s="267">
        <f>VLOOKUP($A64,[1]!Table,MATCH(N$1,[1]!Curves,0))</f>
        <v>-0.06</v>
      </c>
      <c r="P64" s="268">
        <f t="shared" ca="1" si="6"/>
        <v>0</v>
      </c>
      <c r="Q64" s="263">
        <f>BasisVolumeLargeVPP!AM69</f>
        <v>6750</v>
      </c>
      <c r="R64" s="267">
        <f t="shared" si="145"/>
        <v>-3.5000000000000003E-2</v>
      </c>
      <c r="S64" s="267">
        <f>VLOOKUP($A64,[1]!Table,MATCH(R$1,[1]!Curves,0))</f>
        <v>-3.0500000000000003E-2</v>
      </c>
      <c r="T64" s="268">
        <f t="shared" ca="1" si="8"/>
        <v>49.857497365840921</v>
      </c>
      <c r="U64" s="263">
        <f>BasisVolumeLargeVPP!I69</f>
        <v>5550</v>
      </c>
      <c r="V64" s="267">
        <f t="shared" si="146"/>
        <v>0.06</v>
      </c>
      <c r="W64" s="267">
        <f>VLOOKUP($A64,[1]!Table,MATCH(V$1,[1]!Curves,0))</f>
        <v>0.1</v>
      </c>
      <c r="X64" s="268">
        <f t="shared" ca="1" si="10"/>
        <v>364.39059803182505</v>
      </c>
      <c r="Y64" s="263">
        <f>BasisVolumeLargeVPP!U69</f>
        <v>96198.75</v>
      </c>
      <c r="Z64" s="267">
        <f t="shared" si="147"/>
        <v>-5.0000000000000001E-3</v>
      </c>
      <c r="AA64" s="267">
        <f>VLOOKUP($A64,[1]!Table,MATCH(Z$1,[1]!Curves,0))</f>
        <v>-3.2500000000000001E-2</v>
      </c>
      <c r="AB64" s="268">
        <f t="shared" ca="1" si="12"/>
        <v>-4342.2648701188537</v>
      </c>
      <c r="AC64" s="263">
        <f>BasisVolumeLargeVPP!AK69</f>
        <v>3000</v>
      </c>
      <c r="AD64" s="267">
        <f t="shared" si="148"/>
        <v>-0.19</v>
      </c>
      <c r="AE64" s="267">
        <f>VLOOKUP($A64,[1]!Table,MATCH(AD$1,[1]!Curves,0))</f>
        <v>-0.14700000000000002</v>
      </c>
      <c r="AF64" s="268">
        <f t="shared" ca="1" si="14"/>
        <v>211.74048264011441</v>
      </c>
      <c r="AG64" s="263">
        <f>BasisVolumeLargeVPP!K69</f>
        <v>15975</v>
      </c>
      <c r="AH64" s="267">
        <f t="shared" si="149"/>
        <v>0.15</v>
      </c>
      <c r="AI64" s="267">
        <f>VLOOKUP($A64,[1]!Table,MATCH(AH$1,[1]!Curves,0))</f>
        <v>0.2</v>
      </c>
      <c r="AJ64" s="268">
        <f t="shared" ca="1" si="16"/>
        <v>1311.0675233239651</v>
      </c>
      <c r="AK64" s="263">
        <f>BasisVolumeLargeVPP!M69</f>
        <v>15975</v>
      </c>
      <c r="AL64" s="267">
        <f t="shared" si="150"/>
        <v>0.13</v>
      </c>
      <c r="AM64" s="267">
        <f>VLOOKUP($A64,[1]!Table,MATCH(AL$1,[1]!Curves,0))</f>
        <v>0.2</v>
      </c>
      <c r="AN64" s="268">
        <f t="shared" ca="1" si="18"/>
        <v>1835.4945326535506</v>
      </c>
      <c r="AO64" s="263">
        <f>BasisVolumeLargeVPP!O69</f>
        <v>13200</v>
      </c>
      <c r="AP64" s="267">
        <f t="shared" si="151"/>
        <v>0.15</v>
      </c>
      <c r="AQ64" s="267">
        <f>VLOOKUP($A64,[1]!Table,MATCH(AP$1,[1]!Curves,0))</f>
        <v>0.2</v>
      </c>
      <c r="AR64" s="268">
        <f t="shared" ca="1" si="20"/>
        <v>1083.3233995540745</v>
      </c>
      <c r="AS64" s="263">
        <f>BasisVolumeLargeVPP!Y69+BasisVolumeLargeVPP!Q69</f>
        <v>17200</v>
      </c>
      <c r="AT64" s="267">
        <f t="shared" si="152"/>
        <v>-0.15</v>
      </c>
      <c r="AU64" s="267">
        <f>VLOOKUP($A64,[1]!Table,MATCH(AT$1,[1]!Curves,0))</f>
        <v>-0.15</v>
      </c>
      <c r="AV64" s="268">
        <f t="shared" ca="1" si="22"/>
        <v>0</v>
      </c>
      <c r="AW64" s="263">
        <f>BasisVolumeLargeVPP!AW69</f>
        <v>0</v>
      </c>
      <c r="AX64" s="267">
        <f t="shared" si="153"/>
        <v>-8.5000000000000006E-2</v>
      </c>
      <c r="AY64" s="267">
        <f>VLOOKUP($A64,[1]!Table,MATCH(AX$1,[1]!Curves,0))</f>
        <v>-0.06</v>
      </c>
      <c r="AZ64" s="268">
        <f t="shared" ca="1" si="24"/>
        <v>0</v>
      </c>
      <c r="BA64" s="263">
        <f>BasisVolumeLargeVPP!G69</f>
        <v>4050</v>
      </c>
      <c r="BB64" s="267">
        <f t="shared" si="154"/>
        <v>-0.17</v>
      </c>
      <c r="BC64" s="267">
        <f>VLOOKUP($A64,[1]!Table,MATCH(BB$1,[1]!Curves,0))</f>
        <v>0.03</v>
      </c>
      <c r="BD64" s="268">
        <f t="shared" ca="1" si="26"/>
        <v>1329.533263089091</v>
      </c>
      <c r="BE64" s="263"/>
      <c r="BF64" s="267">
        <f t="shared" si="155"/>
        <v>-0.13</v>
      </c>
      <c r="BG64" s="267">
        <f>VLOOKUP($A64,[1]!Table,MATCH(BF$1,[1]!Curves,0))</f>
        <v>-0.1</v>
      </c>
      <c r="BH64" s="268">
        <f t="shared" ca="1" si="28"/>
        <v>0</v>
      </c>
      <c r="BI64" s="263">
        <f>BasisVolumeLargeVPP!AA69</f>
        <v>850</v>
      </c>
      <c r="BJ64" s="267">
        <f t="shared" si="156"/>
        <v>-0.13</v>
      </c>
      <c r="BK64" s="267">
        <f>VLOOKUP($A64,[1]!Table,MATCH(BJ$1,[1]!Curves,0))</f>
        <v>-0.13</v>
      </c>
      <c r="BL64" s="268">
        <f t="shared" ca="1" si="30"/>
        <v>0</v>
      </c>
      <c r="BM64" s="263">
        <f>BasisVolumeLargeVPP!W69</f>
        <v>36525</v>
      </c>
      <c r="BN64" s="267">
        <f t="shared" si="157"/>
        <v>-0.315</v>
      </c>
      <c r="BO64" s="267">
        <f>VLOOKUP($A64,[1]!Table,MATCH(BN$1,[1]!Curves,0))</f>
        <v>-0.12300000000000001</v>
      </c>
      <c r="BP64" s="268">
        <f t="shared" ca="1" si="32"/>
        <v>11510.803539989109</v>
      </c>
      <c r="BQ64" s="263">
        <f>BasisVolumeLargeVPP!AG69</f>
        <v>19500</v>
      </c>
      <c r="BR64" s="267">
        <f t="shared" si="158"/>
        <v>-0.115</v>
      </c>
      <c r="BS64" s="267">
        <f>VLOOKUP($A64,[1]!Table,MATCH(BR$1,[1]!Curves,0))</f>
        <v>-0.1</v>
      </c>
      <c r="BT64" s="268">
        <f t="shared" ca="1" si="34"/>
        <v>480.10923389328286</v>
      </c>
      <c r="BU64" s="263">
        <f>BasisVolumeLargeVPP!C69</f>
        <v>4200</v>
      </c>
      <c r="BV64" s="267">
        <v>-0.03</v>
      </c>
      <c r="BW64" s="267">
        <f>VLOOKUP($A64,[1]!Table,MATCH(BV$1,[1]!Curves,0))</f>
        <v>-6.0000000000000001E-3</v>
      </c>
      <c r="BX64" s="268">
        <f t="shared" ca="1" si="35"/>
        <v>165.45302829553131</v>
      </c>
      <c r="BY64" s="263">
        <f>BasisVolumeLargeVPP!AO69+BasisVolumeLargeVPP!AU69</f>
        <v>450</v>
      </c>
      <c r="BZ64" s="267">
        <f t="shared" si="159"/>
        <v>-0.09</v>
      </c>
      <c r="CA64" s="267">
        <f>VLOOKUP($A64,[1]!Table,MATCH(BZ$1,[1]!Curves,0))</f>
        <v>-7.4999999999999997E-2</v>
      </c>
      <c r="CB64" s="268">
        <f t="shared" ca="1" si="37"/>
        <v>11.079443859075758</v>
      </c>
      <c r="CC64" s="263">
        <f>BasisVolumeLargeVPP!AQ69</f>
        <v>300</v>
      </c>
      <c r="CD64" s="267">
        <f t="shared" si="160"/>
        <v>-0.16</v>
      </c>
      <c r="CE64" s="267">
        <f>VLOOKUP($A64,[1]!Table,MATCH(CD$1,[1]!Curves,0))</f>
        <v>-0.11550000000000001</v>
      </c>
      <c r="CF64" s="268">
        <f t="shared" ca="1" si="39"/>
        <v>21.912677854616501</v>
      </c>
      <c r="CG64" s="263">
        <f>BasisVolumeLargeVPP!E69</f>
        <v>30150</v>
      </c>
      <c r="CH64" s="267">
        <f t="shared" si="161"/>
        <v>-0.2</v>
      </c>
      <c r="CI64" s="267">
        <f>VLOOKUP($A64,[1]!Table,MATCH(CH$1,[1]!Curves,0))</f>
        <v>-0.13700000000000001</v>
      </c>
      <c r="CJ64" s="268">
        <f t="shared" ca="1" si="41"/>
        <v>3117.7555019439183</v>
      </c>
      <c r="CK64" s="263">
        <f>BasisVolumeLargeVPP!AI69</f>
        <v>450</v>
      </c>
      <c r="CL64" s="267">
        <f t="shared" si="162"/>
        <v>-0.21</v>
      </c>
      <c r="CM64" s="267">
        <f>VLOOKUP($A64,[1]!Table,MATCH(CL$1,[1]!Curves,0))</f>
        <v>-0.12300000000000001</v>
      </c>
      <c r="CN64" s="268">
        <f t="shared" ca="1" si="43"/>
        <v>64.260774382639383</v>
      </c>
      <c r="CO64" s="263"/>
      <c r="CP64" s="267">
        <f t="shared" si="163"/>
        <v>-0.08</v>
      </c>
      <c r="CQ64" s="267">
        <f>VLOOKUP($A64,[1]!Table,MATCH(CP$1,[1]!Curves,0))</f>
        <v>-6.3500000000000001E-2</v>
      </c>
      <c r="CR64" s="268">
        <f t="shared" ca="1" si="45"/>
        <v>0</v>
      </c>
      <c r="CS64" s="263">
        <f>BasisVolumeLargeVPP!BA69</f>
        <v>0</v>
      </c>
      <c r="CT64" s="267">
        <f t="shared" si="164"/>
        <v>-0.13500000000000001</v>
      </c>
      <c r="CU64" s="267">
        <f>VLOOKUP($A64,[1]!Table,MATCH(CT$1,[1]!Curves,0))</f>
        <v>-8.5999999999999993E-2</v>
      </c>
      <c r="CV64" s="268">
        <f t="shared" ca="1" si="47"/>
        <v>0</v>
      </c>
      <c r="CW64" s="263">
        <f>BasisVolumeLargeVPP!AS69</f>
        <v>0</v>
      </c>
      <c r="CX64" s="267">
        <f t="shared" si="165"/>
        <v>0.01</v>
      </c>
      <c r="CY64" s="267">
        <f>VLOOKUP($A64,[1]!Table,MATCH(CX$1,[1]!Curves,0))</f>
        <v>2.1000000000000001E-2</v>
      </c>
      <c r="CZ64" s="268">
        <f t="shared" ca="1" si="49"/>
        <v>0</v>
      </c>
      <c r="DA64" s="263">
        <f>BasisVolumeLargeVPP!BE69</f>
        <v>0</v>
      </c>
      <c r="DB64" s="267">
        <f t="shared" si="166"/>
        <v>0.03</v>
      </c>
      <c r="DC64" s="267">
        <f>VLOOKUP($A64,[1]!Table,MATCH(DB$1,[1]!Curves,0))</f>
        <v>5.7999999999999996E-2</v>
      </c>
      <c r="DD64" s="268">
        <f t="shared" ca="1" si="51"/>
        <v>0</v>
      </c>
      <c r="DE64" s="263">
        <f>BasisVolumeLargeVPP!BC69</f>
        <v>1650</v>
      </c>
      <c r="DF64" s="267">
        <f t="shared" si="167"/>
        <v>-0.115</v>
      </c>
      <c r="DG64" s="267">
        <f>VLOOKUP($A64,[1]!Table,MATCH(DF$1,[1]!Curves,0))</f>
        <v>-6.25E-2</v>
      </c>
      <c r="DH64" s="268">
        <f t="shared" ca="1" si="53"/>
        <v>142.18619619147225</v>
      </c>
      <c r="DI64" s="263">
        <f>BasisVolumeLargeVPP!AE69</f>
        <v>0</v>
      </c>
      <c r="DJ64" s="267">
        <f t="shared" si="168"/>
        <v>-0.13</v>
      </c>
      <c r="DK64" s="267">
        <f>VLOOKUP($A64,[1]!Table,MATCH(DJ$1,[1]!Curves,0))</f>
        <v>0.1</v>
      </c>
      <c r="DL64" s="268">
        <f t="shared" ca="1" si="55"/>
        <v>0</v>
      </c>
      <c r="DM64" s="263">
        <f>BasisVolumeLargeVPP!AC69</f>
        <v>850</v>
      </c>
      <c r="DN64" s="267">
        <f t="shared" si="169"/>
        <v>-0.13</v>
      </c>
      <c r="DO64" s="267">
        <f>VLOOKUP($A64,[1]!Table,MATCH(DN$1,[1]!Curves,0))</f>
        <v>-0.13</v>
      </c>
      <c r="DP64" s="268">
        <f t="shared" ca="1" si="57"/>
        <v>0</v>
      </c>
      <c r="DQ64" s="237"/>
      <c r="DR64" s="237"/>
      <c r="DS64" s="238"/>
      <c r="DT64" s="237"/>
      <c r="DU64" s="237"/>
      <c r="DV64" s="238"/>
      <c r="DW64" s="237"/>
      <c r="DX64" s="237"/>
      <c r="DY64" s="238"/>
      <c r="DZ64" s="237"/>
      <c r="EA64" s="237"/>
      <c r="EB64" s="238"/>
    </row>
    <row r="65" spans="1:132" x14ac:dyDescent="0.2">
      <c r="A65" s="167">
        <v>38717</v>
      </c>
      <c r="B65" s="263">
        <f t="shared" ca="1" si="112"/>
        <v>-3168</v>
      </c>
      <c r="C65" s="264">
        <f>[1]Curves!D75</f>
        <v>5.7484381560131602E-2</v>
      </c>
      <c r="D65" s="265">
        <f t="shared" ca="1" si="113"/>
        <v>1.6348654904466937</v>
      </c>
      <c r="E65" s="263">
        <f>NymexVolume!C61</f>
        <v>274257</v>
      </c>
      <c r="F65" s="266">
        <v>4.79</v>
      </c>
      <c r="G65" s="267">
        <f>VLOOKUP($A65,[1]!Table,MATCH(F$1,[1]!Curves,0))</f>
        <v>4.7</v>
      </c>
      <c r="H65" s="268">
        <f t="shared" ca="1" si="114"/>
        <v>-40353.597433209434</v>
      </c>
      <c r="I65" s="263">
        <f>BasisVolumeLargeVPP!S70</f>
        <v>6820</v>
      </c>
      <c r="J65" s="267">
        <f t="shared" si="143"/>
        <v>-0.13</v>
      </c>
      <c r="K65" s="267">
        <f>VLOOKUP($A65,[1]!Table,MATCH(J$1,[1]!Curves,0))</f>
        <v>-0.13250000000000001</v>
      </c>
      <c r="L65" s="268">
        <f t="shared" ca="1" si="115"/>
        <v>-27.874456612116152</v>
      </c>
      <c r="M65" s="263">
        <f>BasisVolumeLargeVPP!AY70</f>
        <v>0</v>
      </c>
      <c r="N65" s="267">
        <f t="shared" si="144"/>
        <v>-9.5000000000000001E-2</v>
      </c>
      <c r="O65" s="267">
        <f>VLOOKUP($A65,[1]!Table,MATCH(N$1,[1]!Curves,0))</f>
        <v>-0.06</v>
      </c>
      <c r="P65" s="268">
        <f t="shared" ca="1" si="6"/>
        <v>0</v>
      </c>
      <c r="Q65" s="263">
        <f>BasisVolumeLargeVPP!AM70</f>
        <v>6510</v>
      </c>
      <c r="R65" s="267">
        <f t="shared" si="145"/>
        <v>-3.5000000000000003E-2</v>
      </c>
      <c r="S65" s="267">
        <f>VLOOKUP($A65,[1]!Table,MATCH(R$1,[1]!Curves,0))</f>
        <v>-3.0500000000000003E-2</v>
      </c>
      <c r="T65" s="268">
        <f t="shared" ca="1" si="8"/>
        <v>47.893384542635893</v>
      </c>
      <c r="U65" s="263">
        <f>BasisVolumeLargeVPP!I70</f>
        <v>5425</v>
      </c>
      <c r="V65" s="267">
        <f t="shared" si="146"/>
        <v>0.06</v>
      </c>
      <c r="W65" s="267">
        <f>VLOOKUP($A65,[1]!Table,MATCH(V$1,[1]!Curves,0))</f>
        <v>0.1</v>
      </c>
      <c r="X65" s="268">
        <f t="shared" ca="1" si="10"/>
        <v>354.7658114269326</v>
      </c>
      <c r="Y65" s="263">
        <f>BasisVolumeLargeVPP!U70</f>
        <v>94457</v>
      </c>
      <c r="Z65" s="267">
        <f t="shared" si="147"/>
        <v>-5.0000000000000001E-3</v>
      </c>
      <c r="AA65" s="267">
        <f>VLOOKUP($A65,[1]!Table,MATCH(Z$1,[1]!Curves,0))</f>
        <v>-5.5E-2</v>
      </c>
      <c r="AB65" s="268">
        <f t="shared" ca="1" si="12"/>
        <v>-7721.224481556168</v>
      </c>
      <c r="AC65" s="263">
        <f>BasisVolumeLargeVPP!AK70</f>
        <v>2790</v>
      </c>
      <c r="AD65" s="267">
        <f t="shared" si="148"/>
        <v>-0.19</v>
      </c>
      <c r="AE65" s="267">
        <f>VLOOKUP($A65,[1]!Table,MATCH(AD$1,[1]!Curves,0))</f>
        <v>-0.14800000000000002</v>
      </c>
      <c r="AF65" s="268">
        <f t="shared" ca="1" si="14"/>
        <v>191.57353817054349</v>
      </c>
      <c r="AG65" s="263">
        <f>BasisVolumeLargeVPP!K70</f>
        <v>15732.5</v>
      </c>
      <c r="AH65" s="267">
        <f t="shared" si="149"/>
        <v>0.15</v>
      </c>
      <c r="AI65" s="267">
        <f>VLOOKUP($A65,[1]!Table,MATCH(AH$1,[1]!Curves,0))</f>
        <v>0.22</v>
      </c>
      <c r="AJ65" s="268">
        <f t="shared" ca="1" si="16"/>
        <v>1800.4364929916828</v>
      </c>
      <c r="AK65" s="263">
        <f>BasisVolumeLargeVPP!M70</f>
        <v>15732.5</v>
      </c>
      <c r="AL65" s="267">
        <f t="shared" si="150"/>
        <v>0.13</v>
      </c>
      <c r="AM65" s="267">
        <f>VLOOKUP($A65,[1]!Table,MATCH(AL$1,[1]!Curves,0))</f>
        <v>0.22</v>
      </c>
      <c r="AN65" s="268">
        <f t="shared" ca="1" si="18"/>
        <v>2314.8469195607349</v>
      </c>
      <c r="AO65" s="263">
        <f>BasisVolumeLargeVPP!O70</f>
        <v>13020</v>
      </c>
      <c r="AP65" s="267">
        <f t="shared" si="151"/>
        <v>0.15</v>
      </c>
      <c r="AQ65" s="267">
        <f>VLOOKUP($A65,[1]!Table,MATCH(AP$1,[1]!Curves,0))</f>
        <v>0.22</v>
      </c>
      <c r="AR65" s="268">
        <f t="shared" ca="1" si="20"/>
        <v>1490.0164079931169</v>
      </c>
      <c r="AS65" s="263">
        <f>BasisVolumeLargeVPP!Y70+BasisVolumeLargeVPP!Q70</f>
        <v>16636.666666666668</v>
      </c>
      <c r="AT65" s="267">
        <f t="shared" si="152"/>
        <v>-0.15</v>
      </c>
      <c r="AU65" s="267">
        <f>VLOOKUP($A65,[1]!Table,MATCH(AT$1,[1]!Curves,0))</f>
        <v>-0.1525</v>
      </c>
      <c r="AV65" s="268">
        <f t="shared" ca="1" si="22"/>
        <v>-67.99678052349546</v>
      </c>
      <c r="AW65" s="263">
        <f>BasisVolumeLargeVPP!AW70</f>
        <v>0</v>
      </c>
      <c r="AX65" s="267">
        <f t="shared" si="153"/>
        <v>-8.5000000000000006E-2</v>
      </c>
      <c r="AY65" s="267">
        <f>VLOOKUP($A65,[1]!Table,MATCH(AX$1,[1]!Curves,0))</f>
        <v>-0.06</v>
      </c>
      <c r="AZ65" s="268">
        <f t="shared" ca="1" si="24"/>
        <v>0</v>
      </c>
      <c r="BA65" s="263">
        <f>BasisVolumeLargeVPP!G70</f>
        <v>4030</v>
      </c>
      <c r="BB65" s="267">
        <f t="shared" si="154"/>
        <v>-0.17</v>
      </c>
      <c r="BC65" s="267">
        <f>VLOOKUP($A65,[1]!Table,MATCH(BB$1,[1]!Curves,0))</f>
        <v>0.03</v>
      </c>
      <c r="BD65" s="268">
        <f t="shared" ca="1" si="26"/>
        <v>1317.701585300035</v>
      </c>
      <c r="BE65" s="263"/>
      <c r="BF65" s="267">
        <f t="shared" si="155"/>
        <v>-0.13</v>
      </c>
      <c r="BG65" s="267">
        <f>VLOOKUP($A65,[1]!Table,MATCH(BF$1,[1]!Curves,0))</f>
        <v>-0.10249999999999999</v>
      </c>
      <c r="BH65" s="268">
        <f t="shared" ca="1" si="28"/>
        <v>0</v>
      </c>
      <c r="BI65" s="263">
        <f>BasisVolumeLargeVPP!AA70</f>
        <v>826.66666666666663</v>
      </c>
      <c r="BJ65" s="267">
        <f t="shared" si="156"/>
        <v>-0.13</v>
      </c>
      <c r="BK65" s="267">
        <f>VLOOKUP($A65,[1]!Table,MATCH(BJ$1,[1]!Curves,0))</f>
        <v>-0.13250000000000001</v>
      </c>
      <c r="BL65" s="268">
        <f t="shared" ca="1" si="30"/>
        <v>-3.3787220135898361</v>
      </c>
      <c r="BM65" s="263">
        <f>BasisVolumeLargeVPP!W70</f>
        <v>35960</v>
      </c>
      <c r="BN65" s="267">
        <f t="shared" si="157"/>
        <v>-0.315</v>
      </c>
      <c r="BO65" s="267">
        <f>VLOOKUP($A65,[1]!Table,MATCH(BN$1,[1]!Curves,0))</f>
        <v>-0.14550000000000002</v>
      </c>
      <c r="BP65" s="268">
        <f t="shared" ca="1" si="32"/>
        <v>9964.8648346804948</v>
      </c>
      <c r="BQ65" s="263">
        <f>BasisVolumeLargeVPP!AG70</f>
        <v>18910</v>
      </c>
      <c r="BR65" s="267">
        <f t="shared" si="158"/>
        <v>-0.115</v>
      </c>
      <c r="BS65" s="267">
        <f>VLOOKUP($A65,[1]!Table,MATCH(BR$1,[1]!Curves,0))</f>
        <v>-0.10249999999999999</v>
      </c>
      <c r="BT65" s="268">
        <f t="shared" ca="1" si="34"/>
        <v>386.44133030433755</v>
      </c>
      <c r="BU65" s="263">
        <f>BasisVolumeLargeVPP!C70</f>
        <v>4030</v>
      </c>
      <c r="BV65" s="267">
        <v>-0.03</v>
      </c>
      <c r="BW65" s="267">
        <f>VLOOKUP($A65,[1]!Table,MATCH(BV$1,[1]!Curves,0))</f>
        <v>-6.0000000000000001E-3</v>
      </c>
      <c r="BX65" s="268">
        <f t="shared" ca="1" si="35"/>
        <v>158.12419023600421</v>
      </c>
      <c r="BY65" s="263">
        <f>BasisVolumeLargeVPP!AO70+BasisVolumeLargeVPP!AU70</f>
        <v>465</v>
      </c>
      <c r="BZ65" s="267">
        <f t="shared" si="159"/>
        <v>-0.09</v>
      </c>
      <c r="CA65" s="267">
        <f>VLOOKUP($A65,[1]!Table,MATCH(BZ$1,[1]!Curves,0))</f>
        <v>-7.4999999999999997E-2</v>
      </c>
      <c r="CB65" s="268">
        <f t="shared" ca="1" si="37"/>
        <v>11.403186795865688</v>
      </c>
      <c r="CC65" s="263">
        <f>BasisVolumeLargeVPP!AQ70</f>
        <v>310</v>
      </c>
      <c r="CD65" s="267">
        <f t="shared" si="160"/>
        <v>-0.16</v>
      </c>
      <c r="CE65" s="267">
        <f>VLOOKUP($A65,[1]!Table,MATCH(CD$1,[1]!Curves,0))</f>
        <v>-0.13800000000000001</v>
      </c>
      <c r="CF65" s="268">
        <f t="shared" ca="1" si="39"/>
        <v>11.149782644846447</v>
      </c>
      <c r="CG65" s="263">
        <f>BasisVolumeLargeVPP!E70</f>
        <v>29605</v>
      </c>
      <c r="CH65" s="267">
        <f t="shared" si="161"/>
        <v>-0.2</v>
      </c>
      <c r="CI65" s="267">
        <f>VLOOKUP($A65,[1]!Table,MATCH(CH$1,[1]!Curves,0))</f>
        <v>-0.16200000000000001</v>
      </c>
      <c r="CJ65" s="268">
        <f t="shared" ca="1" si="41"/>
        <v>1839.2073280976263</v>
      </c>
      <c r="CK65" s="263">
        <f>BasisVolumeLargeVPP!AI70</f>
        <v>465</v>
      </c>
      <c r="CL65" s="267">
        <f t="shared" si="162"/>
        <v>-0.21</v>
      </c>
      <c r="CM65" s="267">
        <f>VLOOKUP($A65,[1]!Table,MATCH(CL$1,[1]!Curves,0))</f>
        <v>-0.14550000000000002</v>
      </c>
      <c r="CN65" s="268">
        <f t="shared" ca="1" si="43"/>
        <v>49.033703222222442</v>
      </c>
      <c r="CO65" s="263"/>
      <c r="CP65" s="267">
        <f t="shared" si="163"/>
        <v>-0.08</v>
      </c>
      <c r="CQ65" s="267">
        <f>VLOOKUP($A65,[1]!Table,MATCH(CP$1,[1]!Curves,0))</f>
        <v>-6.3500000000000001E-2</v>
      </c>
      <c r="CR65" s="268">
        <f t="shared" ca="1" si="45"/>
        <v>0</v>
      </c>
      <c r="CS65" s="263">
        <f>BasisVolumeLargeVPP!BA70</f>
        <v>0</v>
      </c>
      <c r="CT65" s="267">
        <f t="shared" si="164"/>
        <v>-0.13500000000000001</v>
      </c>
      <c r="CU65" s="267">
        <f>VLOOKUP($A65,[1]!Table,MATCH(CT$1,[1]!Curves,0))</f>
        <v>-8.5999999999999993E-2</v>
      </c>
      <c r="CV65" s="268">
        <f t="shared" ca="1" si="47"/>
        <v>0</v>
      </c>
      <c r="CW65" s="263">
        <f>BasisVolumeLargeVPP!AS70</f>
        <v>0</v>
      </c>
      <c r="CX65" s="267">
        <f t="shared" si="165"/>
        <v>0.01</v>
      </c>
      <c r="CY65" s="267">
        <f>VLOOKUP($A65,[1]!Table,MATCH(CX$1,[1]!Curves,0))</f>
        <v>2.1000000000000001E-2</v>
      </c>
      <c r="CZ65" s="268">
        <f t="shared" ca="1" si="49"/>
        <v>0</v>
      </c>
      <c r="DA65" s="263">
        <f>BasisVolumeLargeVPP!BE70</f>
        <v>0</v>
      </c>
      <c r="DB65" s="267">
        <f t="shared" si="166"/>
        <v>0.03</v>
      </c>
      <c r="DC65" s="267">
        <f>VLOOKUP($A65,[1]!Table,MATCH(DB$1,[1]!Curves,0))</f>
        <v>5.7999999999999996E-2</v>
      </c>
      <c r="DD65" s="268">
        <f t="shared" ca="1" si="51"/>
        <v>0</v>
      </c>
      <c r="DE65" s="263">
        <f>BasisVolumeLargeVPP!BC70</f>
        <v>1705</v>
      </c>
      <c r="DF65" s="267">
        <f t="shared" si="167"/>
        <v>-0.115</v>
      </c>
      <c r="DG65" s="267">
        <f>VLOOKUP($A65,[1]!Table,MATCH(DF$1,[1]!Curves,0))</f>
        <v>-6.25E-2</v>
      </c>
      <c r="DH65" s="268">
        <f t="shared" ca="1" si="53"/>
        <v>146.34089721360968</v>
      </c>
      <c r="DI65" s="263">
        <f>BasisVolumeLargeVPP!AE70</f>
        <v>0</v>
      </c>
      <c r="DJ65" s="267">
        <f t="shared" si="168"/>
        <v>-0.13</v>
      </c>
      <c r="DK65" s="267">
        <f>VLOOKUP($A65,[1]!Table,MATCH(DJ$1,[1]!Curves,0))</f>
        <v>0.1</v>
      </c>
      <c r="DL65" s="268">
        <f t="shared" ca="1" si="55"/>
        <v>0</v>
      </c>
      <c r="DM65" s="263">
        <f>BasisVolumeLargeVPP!AC70</f>
        <v>826.66666666666663</v>
      </c>
      <c r="DN65" s="267">
        <f t="shared" si="169"/>
        <v>-0.13</v>
      </c>
      <c r="DO65" s="267">
        <f>VLOOKUP($A65,[1]!Table,MATCH(DN$1,[1]!Curves,0))</f>
        <v>-0.13250000000000001</v>
      </c>
      <c r="DP65" s="268">
        <f t="shared" ca="1" si="57"/>
        <v>-3.3787220135898361</v>
      </c>
      <c r="DQ65" s="237"/>
      <c r="DR65" s="237"/>
      <c r="DS65" s="238"/>
      <c r="DT65" s="237"/>
      <c r="DU65" s="237"/>
      <c r="DV65" s="238"/>
      <c r="DW65" s="237"/>
      <c r="DX65" s="237"/>
      <c r="DY65" s="238"/>
      <c r="DZ65" s="237"/>
      <c r="EA65" s="237"/>
      <c r="EB65" s="238"/>
    </row>
    <row r="66" spans="1:132" x14ac:dyDescent="0.2">
      <c r="A66" s="239">
        <v>38748</v>
      </c>
      <c r="B66" s="269">
        <f t="shared" ca="1" si="112"/>
        <v>-3137</v>
      </c>
      <c r="C66" s="270">
        <f>[1]Curves!D76</f>
        <v>5.7580887918611712E-2</v>
      </c>
      <c r="D66" s="271">
        <f t="shared" ca="1" si="113"/>
        <v>1.6283319059089083</v>
      </c>
      <c r="E66" s="269">
        <f>NymexVolume!C62</f>
        <v>269169.125</v>
      </c>
      <c r="F66" s="272">
        <v>4.79</v>
      </c>
      <c r="G66" s="267">
        <f>VLOOKUP($A66,[1]!Table,MATCH(F$1,[1]!Curves,0))</f>
        <v>4.7300000000000004</v>
      </c>
      <c r="H66" s="274">
        <f t="shared" ca="1" si="114"/>
        <v>-26297.80045938482</v>
      </c>
      <c r="I66" s="269">
        <f>BasisVolumeLargeVPP!S71</f>
        <v>6665</v>
      </c>
      <c r="J66" s="273">
        <v>-0.14000000000000001</v>
      </c>
      <c r="K66" s="273">
        <f>VLOOKUP($A66,[1]!Table,MATCH(J$1,[1]!Curves,0))</f>
        <v>-0.13500000000000001</v>
      </c>
      <c r="L66" s="274">
        <f t="shared" ca="1" si="115"/>
        <v>54.26416076441442</v>
      </c>
      <c r="M66" s="269">
        <f>BasisVolumeLargeVPP!AY71</f>
        <v>0</v>
      </c>
      <c r="N66" s="273">
        <v>-9.5000000000000001E-2</v>
      </c>
      <c r="O66" s="273">
        <f>VLOOKUP($A66,[1]!Table,MATCH(N$1,[1]!Curves,0))</f>
        <v>-0.06</v>
      </c>
      <c r="P66" s="268">
        <f t="shared" ca="1" si="6"/>
        <v>0</v>
      </c>
      <c r="Q66" s="269">
        <f>BasisVolumeLargeVPP!AM71</f>
        <v>6355</v>
      </c>
      <c r="R66" s="273">
        <v>-0.04</v>
      </c>
      <c r="S66" s="273">
        <f>VLOOKUP($A66,[1]!Table,MATCH(R$1,[1]!Curves,0))</f>
        <v>-2.3000000000000003E-2</v>
      </c>
      <c r="T66" s="268">
        <f t="shared" ca="1" si="8"/>
        <v>175.91683745486887</v>
      </c>
      <c r="U66" s="269">
        <f>BasisVolumeLargeVPP!I71</f>
        <v>5270</v>
      </c>
      <c r="V66" s="273">
        <v>0.08</v>
      </c>
      <c r="W66" s="273">
        <f>VLOOKUP($A66,[1]!Table,MATCH(V$1,[1]!Curves,0))</f>
        <v>0.1</v>
      </c>
      <c r="X66" s="268">
        <f t="shared" ca="1" si="10"/>
        <v>171.62618288279896</v>
      </c>
      <c r="Y66" s="269">
        <f>BasisVolumeLargeVPP!U71</f>
        <v>92856.625</v>
      </c>
      <c r="Z66" s="273">
        <v>-6.0000000000000001E-3</v>
      </c>
      <c r="AA66" s="273">
        <f>VLOOKUP($A66,[1]!Table,MATCH(Z$1,[1]!Curves,0))</f>
        <v>-5.7500000000000002E-2</v>
      </c>
      <c r="AB66" s="268">
        <f t="shared" ca="1" si="12"/>
        <v>-7786.8723658697181</v>
      </c>
      <c r="AC66" s="269">
        <f>BasisVolumeLargeVPP!AK71</f>
        <v>2790</v>
      </c>
      <c r="AD66" s="273">
        <v>-0.19</v>
      </c>
      <c r="AE66" s="273">
        <f>VLOOKUP($A66,[1]!Table,MATCH(AD$1,[1]!Curves,0))</f>
        <v>-0.16700000000000001</v>
      </c>
      <c r="AF66" s="268">
        <f t="shared" ca="1" si="14"/>
        <v>104.4900584021746</v>
      </c>
      <c r="AG66" s="269">
        <f>BasisVolumeLargeVPP!K71</f>
        <v>15500</v>
      </c>
      <c r="AH66" s="273">
        <v>0.15</v>
      </c>
      <c r="AI66" s="273">
        <f>VLOOKUP($A66,[1]!Table,MATCH(AH$1,[1]!Curves,0))</f>
        <v>0.23</v>
      </c>
      <c r="AJ66" s="268">
        <f t="shared" ca="1" si="16"/>
        <v>2019.1315633270467</v>
      </c>
      <c r="AK66" s="269">
        <f>BasisVolumeLargeVPP!M71</f>
        <v>15500</v>
      </c>
      <c r="AL66" s="273">
        <v>0.13</v>
      </c>
      <c r="AM66" s="273">
        <f>VLOOKUP($A66,[1]!Table,MATCH(AL$1,[1]!Curves,0))</f>
        <v>0.23</v>
      </c>
      <c r="AN66" s="268">
        <f t="shared" ca="1" si="18"/>
        <v>2523.914454158808</v>
      </c>
      <c r="AO66" s="269">
        <f>BasisVolumeLargeVPP!O71</f>
        <v>12865</v>
      </c>
      <c r="AP66" s="273">
        <v>0.15</v>
      </c>
      <c r="AQ66" s="273">
        <f>VLOOKUP($A66,[1]!Table,MATCH(AP$1,[1]!Curves,0))</f>
        <v>0.23</v>
      </c>
      <c r="AR66" s="268">
        <f t="shared" ca="1" si="20"/>
        <v>1675.8791975614488</v>
      </c>
      <c r="AS66" s="263">
        <f>BasisVolumeLargeVPP!Y71+BasisVolumeLargeVPP!Q71</f>
        <v>16120</v>
      </c>
      <c r="AT66" s="273">
        <v>-0.16</v>
      </c>
      <c r="AU66" s="273">
        <f>VLOOKUP($A66,[1]!Table,MATCH(AT$1,[1]!Curves,0))</f>
        <v>-0.155</v>
      </c>
      <c r="AV66" s="268">
        <f t="shared" ca="1" si="22"/>
        <v>131.24355161625812</v>
      </c>
      <c r="AW66" s="269">
        <f>BasisVolumeLargeVPP!AW71</f>
        <v>0</v>
      </c>
      <c r="AX66" s="273">
        <v>-8.5000000000000006E-2</v>
      </c>
      <c r="AY66" s="273">
        <f>VLOOKUP($A66,[1]!Table,MATCH(AX$1,[1]!Curves,0))</f>
        <v>-0.06</v>
      </c>
      <c r="AZ66" s="268">
        <f t="shared" ca="1" si="24"/>
        <v>0</v>
      </c>
      <c r="BA66" s="269">
        <f>BasisVolumeLargeVPP!G71</f>
        <v>3875</v>
      </c>
      <c r="BB66" s="273">
        <v>-0.18</v>
      </c>
      <c r="BC66" s="273">
        <f>VLOOKUP($A66,[1]!Table,MATCH(BB$1,[1]!Curves,0))</f>
        <v>0.03</v>
      </c>
      <c r="BD66" s="268">
        <f t="shared" ca="1" si="26"/>
        <v>1325.0550884333741</v>
      </c>
      <c r="BE66" s="269"/>
      <c r="BF66" s="273">
        <v>-0.14000000000000001</v>
      </c>
      <c r="BG66" s="273">
        <f>VLOOKUP($A66,[1]!Table,MATCH(BF$1,[1]!Curves,0))</f>
        <v>-0.105</v>
      </c>
      <c r="BH66" s="268">
        <f t="shared" ca="1" si="28"/>
        <v>0</v>
      </c>
      <c r="BI66" s="269">
        <f>BasisVolumeLargeVPP!AA71</f>
        <v>775</v>
      </c>
      <c r="BJ66" s="273">
        <v>-0.14000000000000001</v>
      </c>
      <c r="BK66" s="273">
        <f>VLOOKUP($A66,[1]!Table,MATCH(BJ$1,[1]!Curves,0))</f>
        <v>-0.13500000000000001</v>
      </c>
      <c r="BL66" s="268">
        <f t="shared" ca="1" si="30"/>
        <v>6.309786135397025</v>
      </c>
      <c r="BM66" s="269">
        <f>BasisVolumeLargeVPP!W71</f>
        <v>35417.5</v>
      </c>
      <c r="BN66" s="273">
        <v>-0.315</v>
      </c>
      <c r="BO66" s="273">
        <f>VLOOKUP($A66,[1]!Table,MATCH(BN$1,[1]!Curves,0))</f>
        <v>-0.15050000000000002</v>
      </c>
      <c r="BP66" s="268">
        <f t="shared" ca="1" si="32"/>
        <v>9486.9527481534788</v>
      </c>
      <c r="BQ66" s="269">
        <f>BasisVolumeLargeVPP!AG71</f>
        <v>18445</v>
      </c>
      <c r="BR66" s="273">
        <v>-0.12</v>
      </c>
      <c r="BS66" s="273">
        <f>VLOOKUP($A66,[1]!Table,MATCH(BR$1,[1]!Curves,0))</f>
        <v>-0.105</v>
      </c>
      <c r="BT66" s="268">
        <f t="shared" ca="1" si="34"/>
        <v>450.51873006734724</v>
      </c>
      <c r="BU66" s="269">
        <f>BasisVolumeLargeVPP!C71</f>
        <v>3875</v>
      </c>
      <c r="BV66" s="273">
        <v>-0.03</v>
      </c>
      <c r="BW66" s="273">
        <f>VLOOKUP($A66,[1]!Table,MATCH(BV$1,[1]!Curves,0))</f>
        <v>-0.01</v>
      </c>
      <c r="BX66" s="268">
        <f t="shared" ca="1" si="35"/>
        <v>126.19572270794038</v>
      </c>
      <c r="BY66" s="269">
        <f>BasisVolumeLargeVPP!AO71+BasisVolumeLargeVPP!AU71</f>
        <v>465</v>
      </c>
      <c r="BZ66" s="273">
        <v>-0.09</v>
      </c>
      <c r="CA66" s="273">
        <f>VLOOKUP($A66,[1]!Table,MATCH(BZ$1,[1]!Curves,0))</f>
        <v>-7.4999999999999997E-2</v>
      </c>
      <c r="CB66" s="268">
        <f t="shared" ca="1" si="37"/>
        <v>11.357615043714635</v>
      </c>
      <c r="CC66" s="269">
        <f>BasisVolumeLargeVPP!AQ71</f>
        <v>310</v>
      </c>
      <c r="CD66" s="273">
        <v>-0.16</v>
      </c>
      <c r="CE66" s="273">
        <f>VLOOKUP($A66,[1]!Table,MATCH(CD$1,[1]!Curves,0))</f>
        <v>-0.14599999999999999</v>
      </c>
      <c r="CF66" s="268">
        <f t="shared" ca="1" si="39"/>
        <v>7.0669604716446672</v>
      </c>
      <c r="CG66" s="263">
        <f>BasisVolumeLargeVPP!E71</f>
        <v>29140</v>
      </c>
      <c r="CH66" s="273">
        <v>-0.2</v>
      </c>
      <c r="CI66" s="273">
        <f>VLOOKUP($A66,[1]!Table,MATCH(CH$1,[1]!Curves,0))</f>
        <v>-0.14000000000000001</v>
      </c>
      <c r="CJ66" s="268">
        <f t="shared" ca="1" si="41"/>
        <v>2846.9755042911352</v>
      </c>
      <c r="CK66" s="269">
        <f>BasisVolumeLargeVPP!AI71</f>
        <v>465</v>
      </c>
      <c r="CL66" s="273">
        <v>-0.21</v>
      </c>
      <c r="CM66" s="273">
        <f>VLOOKUP($A66,[1]!Table,MATCH(CL$1,[1]!Curves,0))</f>
        <v>-0.15050000000000002</v>
      </c>
      <c r="CN66" s="268">
        <f t="shared" ca="1" si="43"/>
        <v>45.051873006734695</v>
      </c>
      <c r="CO66" s="269"/>
      <c r="CP66" s="273">
        <v>-0.08</v>
      </c>
      <c r="CQ66" s="273">
        <f>VLOOKUP($A66,[1]!Table,MATCH(CP$1,[1]!Curves,0))</f>
        <v>-6.1500000000000006E-2</v>
      </c>
      <c r="CR66" s="268">
        <f t="shared" ca="1" si="45"/>
        <v>0</v>
      </c>
      <c r="CS66" s="269">
        <f>BasisVolumeLargeVPP!BA71</f>
        <v>0</v>
      </c>
      <c r="CT66" s="273">
        <v>-0.14000000000000001</v>
      </c>
      <c r="CU66" s="273">
        <f>VLOOKUP($A66,[1]!Table,MATCH(CT$1,[1]!Curves,0))</f>
        <v>-8.4000000000000005E-2</v>
      </c>
      <c r="CV66" s="268">
        <f t="shared" ca="1" si="47"/>
        <v>0</v>
      </c>
      <c r="CW66" s="269">
        <f>BasisVolumeLargeVPP!AS71</f>
        <v>0</v>
      </c>
      <c r="CX66" s="273">
        <v>0.01</v>
      </c>
      <c r="CY66" s="273">
        <f>VLOOKUP($A66,[1]!Table,MATCH(CX$1,[1]!Curves,0))</f>
        <v>2.1000000000000001E-2</v>
      </c>
      <c r="CZ66" s="268">
        <f t="shared" ca="1" si="49"/>
        <v>0</v>
      </c>
      <c r="DA66" s="263">
        <f>BasisVolumeLargeVPP!BE71</f>
        <v>0</v>
      </c>
      <c r="DB66" s="273">
        <v>0.03</v>
      </c>
      <c r="DC66" s="273">
        <f>VLOOKUP($A66,[1]!Table,MATCH(DB$1,[1]!Curves,0))</f>
        <v>5.7999999999999996E-2</v>
      </c>
      <c r="DD66" s="268">
        <f t="shared" ca="1" si="51"/>
        <v>0</v>
      </c>
      <c r="DE66" s="269">
        <f>BasisVolumeLargeVPP!BC71</f>
        <v>1705</v>
      </c>
      <c r="DF66" s="273">
        <v>-0.12</v>
      </c>
      <c r="DG66" s="273">
        <f>VLOOKUP($A66,[1]!Table,MATCH(DF$1,[1]!Curves,0))</f>
        <v>-6.25E-2</v>
      </c>
      <c r="DH66" s="268">
        <f t="shared" ca="1" si="53"/>
        <v>159.63758922554459</v>
      </c>
      <c r="DI66" s="269">
        <f>BasisVolumeLargeVPP!AE71</f>
        <v>0</v>
      </c>
      <c r="DJ66" s="273">
        <v>-0.14000000000000001</v>
      </c>
      <c r="DK66" s="273">
        <f>VLOOKUP($A66,[1]!Table,MATCH(DJ$1,[1]!Curves,0))</f>
        <v>0.1</v>
      </c>
      <c r="DL66" s="268">
        <f t="shared" ca="1" si="55"/>
        <v>0</v>
      </c>
      <c r="DM66" s="269">
        <f>BasisVolumeLargeVPP!AC71</f>
        <v>775</v>
      </c>
      <c r="DN66" s="273">
        <v>-0.14000000000000001</v>
      </c>
      <c r="DO66" s="273">
        <f>VLOOKUP($A66,[1]!Table,MATCH(DN$1,[1]!Curves,0))</f>
        <v>-0.13500000000000001</v>
      </c>
      <c r="DP66" s="268">
        <f t="shared" ca="1" si="57"/>
        <v>6.309786135397025</v>
      </c>
      <c r="DQ66" s="237"/>
      <c r="DR66" s="237"/>
      <c r="DS66" s="238"/>
      <c r="DT66" s="237"/>
      <c r="DU66" s="237"/>
      <c r="DV66" s="238"/>
      <c r="DW66" s="237"/>
      <c r="DX66" s="237"/>
      <c r="DY66" s="238"/>
      <c r="DZ66" s="237"/>
      <c r="EA66" s="237"/>
      <c r="EB66" s="238"/>
    </row>
    <row r="67" spans="1:132" x14ac:dyDescent="0.2"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</row>
    <row r="68" spans="1:132" x14ac:dyDescent="0.2"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workbookViewId="0">
      <selection activeCell="A4" sqref="A4"/>
    </sheetView>
  </sheetViews>
  <sheetFormatPr defaultRowHeight="12.75" x14ac:dyDescent="0.2"/>
  <cols>
    <col min="2" max="2" width="11.28515625" bestFit="1" customWidth="1"/>
    <col min="5" max="5" width="12.85546875" customWidth="1"/>
    <col min="6" max="6" width="13" customWidth="1"/>
    <col min="8" max="8" width="9.7109375" bestFit="1" customWidth="1"/>
    <col min="9" max="27" width="13.28515625" customWidth="1"/>
  </cols>
  <sheetData>
    <row r="1" spans="1:27" x14ac:dyDescent="0.2">
      <c r="A1" s="232">
        <f ca="1">TODAY()</f>
        <v>41885</v>
      </c>
      <c r="F1" s="236" t="s">
        <v>204</v>
      </c>
      <c r="J1" s="236" t="s">
        <v>211</v>
      </c>
      <c r="N1" s="236" t="s">
        <v>220</v>
      </c>
    </row>
    <row r="2" spans="1:27" x14ac:dyDescent="0.2">
      <c r="A2" s="240"/>
      <c r="B2" s="114"/>
      <c r="C2" s="114"/>
      <c r="D2" s="241"/>
      <c r="E2" s="249" t="s">
        <v>232</v>
      </c>
      <c r="F2" s="249"/>
      <c r="G2" s="249"/>
      <c r="H2" s="250"/>
      <c r="I2" s="249" t="s">
        <v>156</v>
      </c>
      <c r="J2" s="249"/>
      <c r="K2" s="249"/>
      <c r="L2" s="250"/>
      <c r="M2" s="249" t="s">
        <v>157</v>
      </c>
      <c r="N2" s="249"/>
      <c r="O2" s="249"/>
      <c r="P2" s="250"/>
    </row>
    <row r="3" spans="1:27" x14ac:dyDescent="0.2">
      <c r="A3" s="4"/>
      <c r="B3" s="36"/>
      <c r="C3" s="36"/>
      <c r="D3" s="38"/>
      <c r="E3" s="114"/>
      <c r="F3" s="114"/>
      <c r="G3" s="114"/>
      <c r="H3" s="241"/>
      <c r="I3" s="114"/>
      <c r="J3" s="114"/>
      <c r="K3" s="114"/>
      <c r="L3" s="241"/>
      <c r="M3" s="114"/>
      <c r="N3" s="114"/>
      <c r="O3" s="114"/>
      <c r="P3" s="241"/>
    </row>
    <row r="4" spans="1:27" x14ac:dyDescent="0.2">
      <c r="A4" s="4"/>
      <c r="B4" s="258">
        <f ca="1">H4+L4+P4</f>
        <v>522364.57415718248</v>
      </c>
      <c r="C4" s="36"/>
      <c r="D4" s="38"/>
      <c r="E4" s="36"/>
      <c r="F4" s="36"/>
      <c r="G4" s="36"/>
      <c r="H4" s="251">
        <f ca="1">SUM(H9:H66)</f>
        <v>248534.86932039939</v>
      </c>
      <c r="I4" s="258"/>
      <c r="J4" s="36"/>
      <c r="K4" s="36"/>
      <c r="L4" s="251">
        <f ca="1">SUM(L9:L66)</f>
        <v>11351.916600327238</v>
      </c>
      <c r="M4" s="258"/>
      <c r="N4" s="36"/>
      <c r="O4" s="36"/>
      <c r="P4" s="251">
        <f ca="1">SUM(P9:P66)</f>
        <v>262477.78823645582</v>
      </c>
      <c r="R4" s="235"/>
      <c r="U4" s="235"/>
      <c r="X4" s="235"/>
      <c r="AA4" s="235"/>
    </row>
    <row r="5" spans="1:27" x14ac:dyDescent="0.2">
      <c r="A5" s="4"/>
      <c r="B5" s="36"/>
      <c r="C5" s="36"/>
      <c r="D5" s="38"/>
      <c r="E5" s="36"/>
      <c r="F5" s="36"/>
      <c r="G5" s="36"/>
      <c r="H5" s="38"/>
      <c r="I5" s="36"/>
      <c r="J5" s="36"/>
      <c r="K5" s="36"/>
      <c r="L5" s="38"/>
      <c r="M5" s="36"/>
      <c r="N5" s="36"/>
      <c r="O5" s="36"/>
      <c r="P5" s="38"/>
    </row>
    <row r="6" spans="1:27" x14ac:dyDescent="0.2">
      <c r="A6" s="4"/>
      <c r="B6" s="276">
        <f>I6+M6</f>
        <v>1745835</v>
      </c>
      <c r="C6" s="36"/>
      <c r="D6" s="38"/>
      <c r="E6" s="276">
        <f>SUM(E9:E66)</f>
        <v>1745835</v>
      </c>
      <c r="F6" s="36"/>
      <c r="G6" s="36"/>
      <c r="H6" s="38"/>
      <c r="I6" s="276">
        <f>SUM(I9:I66)</f>
        <v>850535</v>
      </c>
      <c r="J6" s="36"/>
      <c r="K6" s="36"/>
      <c r="L6" s="38"/>
      <c r="M6" s="276">
        <f>SUM(M9:M66)</f>
        <v>895300</v>
      </c>
      <c r="N6" s="36"/>
      <c r="O6" s="36"/>
      <c r="P6" s="38"/>
      <c r="Q6" s="236"/>
      <c r="T6" s="236"/>
      <c r="W6" s="236"/>
      <c r="Z6" s="236"/>
    </row>
    <row r="7" spans="1:27" x14ac:dyDescent="0.2">
      <c r="A7" s="4"/>
      <c r="B7" s="36"/>
      <c r="C7" s="36"/>
      <c r="D7" s="38"/>
      <c r="E7" s="36"/>
      <c r="F7" s="36"/>
      <c r="G7" s="36"/>
      <c r="H7" s="38"/>
      <c r="I7" s="36"/>
      <c r="J7" s="36"/>
      <c r="K7" s="36"/>
      <c r="L7" s="38"/>
      <c r="M7" s="36"/>
      <c r="N7" s="36"/>
      <c r="O7" s="36"/>
      <c r="P7" s="38"/>
    </row>
    <row r="8" spans="1:27" s="149" customFormat="1" x14ac:dyDescent="0.2">
      <c r="A8" s="2" t="s">
        <v>200</v>
      </c>
      <c r="B8" s="42" t="s">
        <v>202</v>
      </c>
      <c r="C8" s="42" t="s">
        <v>201</v>
      </c>
      <c r="D8" s="242" t="s">
        <v>203</v>
      </c>
      <c r="E8" s="261" t="s">
        <v>197</v>
      </c>
      <c r="F8" s="261" t="s">
        <v>198</v>
      </c>
      <c r="G8" s="261" t="s">
        <v>199</v>
      </c>
      <c r="H8" s="262" t="s">
        <v>205</v>
      </c>
      <c r="I8" s="261" t="s">
        <v>197</v>
      </c>
      <c r="J8" s="261" t="s">
        <v>198</v>
      </c>
      <c r="K8" s="261" t="s">
        <v>199</v>
      </c>
      <c r="L8" s="262" t="s">
        <v>205</v>
      </c>
      <c r="M8" s="261" t="s">
        <v>197</v>
      </c>
      <c r="N8" s="261" t="s">
        <v>198</v>
      </c>
      <c r="O8" s="261" t="s">
        <v>199</v>
      </c>
      <c r="P8" s="262" t="s">
        <v>205</v>
      </c>
    </row>
    <row r="9" spans="1:27" x14ac:dyDescent="0.2">
      <c r="A9" s="167">
        <v>37011</v>
      </c>
      <c r="B9" s="243">
        <f t="shared" ref="B9:B40" ca="1" si="0">EOMONTH(A9,0)-$A$1</f>
        <v>-4874</v>
      </c>
      <c r="C9" s="244">
        <f>[1]Curves!D19</f>
        <v>5.605629102617371E-2</v>
      </c>
      <c r="D9" s="245">
        <f ca="1">1/(1+C9*0.5)^(B9*2/365.25)</f>
        <v>2.0912040438662753</v>
      </c>
      <c r="E9" s="243">
        <f>NymexVolume!D5</f>
        <v>63765</v>
      </c>
      <c r="F9" s="252">
        <v>4.8099999999999996</v>
      </c>
      <c r="G9" s="253">
        <f>VLOOKUP($A9,[1]!Table,MATCH(F$1,[1]!Curves,0))</f>
        <v>5.5280000000000005</v>
      </c>
      <c r="H9" s="254">
        <f ca="1">(G9-F9)*E9*$D9</f>
        <v>95742.159365421641</v>
      </c>
      <c r="I9" s="243">
        <f>'BasisVolumeSmall VPP'!C14</f>
        <v>31065</v>
      </c>
      <c r="J9" s="253">
        <v>0.01</v>
      </c>
      <c r="K9" s="253">
        <f>VLOOKUP($A9,[1]!Table,MATCH(J$1,[1]!Curves,0))</f>
        <v>5.0000000000000001E-3</v>
      </c>
      <c r="L9" s="254">
        <f ca="1">(K9-J9)*I9*$D9</f>
        <v>-324.81626811352925</v>
      </c>
      <c r="M9" s="243">
        <f>'BasisVolumeSmall VPP'!E14</f>
        <v>32700</v>
      </c>
      <c r="N9" s="253">
        <v>-0.28999999999999998</v>
      </c>
      <c r="O9" s="253">
        <f>VLOOKUP($A9,[1]!Table,MATCH(N$1,[1]!Curves,0))</f>
        <v>-0.16250000000000001</v>
      </c>
      <c r="P9" s="254">
        <f ca="1">(O9-N9)*M9*$D9</f>
        <v>8718.752459889467</v>
      </c>
      <c r="Q9" s="233"/>
      <c r="R9" s="234"/>
      <c r="S9" s="233"/>
      <c r="T9" s="233"/>
      <c r="U9" s="234"/>
      <c r="V9" s="233"/>
      <c r="W9" s="233"/>
      <c r="X9" s="234"/>
      <c r="Y9" s="233"/>
      <c r="Z9" s="233"/>
      <c r="AA9" s="234"/>
    </row>
    <row r="10" spans="1:27" x14ac:dyDescent="0.2">
      <c r="A10" s="169">
        <v>37042</v>
      </c>
      <c r="B10" s="243">
        <f t="shared" ca="1" si="0"/>
        <v>-4843</v>
      </c>
      <c r="C10" s="244">
        <f>[1]Curves!D20</f>
        <v>5.4856475455269005E-2</v>
      </c>
      <c r="D10" s="245">
        <f t="shared" ref="D10:D66" ca="1" si="1">1/(1+C10*0.5)^(B10*2/365.25)</f>
        <v>2.0494431841956664</v>
      </c>
      <c r="E10" s="243">
        <f>NymexVolume!D6</f>
        <v>63019.125</v>
      </c>
      <c r="F10" s="252">
        <v>4.8099999999999996</v>
      </c>
      <c r="G10" s="253">
        <f>VLOOKUP($A10,[1]!Table,MATCH(F$1,[1]!Curves,0))</f>
        <v>5.5</v>
      </c>
      <c r="H10" s="254">
        <f t="shared" ref="H10:H66" ca="1" si="2">(G10-F10)*E10*$D10</f>
        <v>89116.340181605105</v>
      </c>
      <c r="I10" s="243">
        <f>'BasisVolumeSmall VPP'!C15</f>
        <v>30701.625</v>
      </c>
      <c r="J10" s="253">
        <f>J9</f>
        <v>0.01</v>
      </c>
      <c r="K10" s="253">
        <f>VLOOKUP($A10,[1]!Table,MATCH(J$1,[1]!Curves,0))</f>
        <v>2.75E-2</v>
      </c>
      <c r="L10" s="254">
        <f t="shared" ref="L10:L66" ca="1" si="3">(K10-J10)*I10*$D10</f>
        <v>1101.1216317496724</v>
      </c>
      <c r="M10" s="243">
        <f>'BasisVolumeSmall VPP'!E15</f>
        <v>32317.5</v>
      </c>
      <c r="N10" s="253">
        <f>N9</f>
        <v>-0.28999999999999998</v>
      </c>
      <c r="O10" s="253">
        <f>VLOOKUP($A10,[1]!Table,MATCH(N$1,[1]!Curves,0))</f>
        <v>-0.1525</v>
      </c>
      <c r="P10" s="254">
        <f t="shared" ref="P10:P66" ca="1" si="4">(O10-N10)*M10*$D10</f>
        <v>9107.0210144709727</v>
      </c>
      <c r="Q10" s="233"/>
      <c r="R10" s="234"/>
      <c r="S10" s="233"/>
      <c r="T10" s="233"/>
      <c r="U10" s="234"/>
      <c r="V10" s="233"/>
      <c r="W10" s="233"/>
      <c r="X10" s="234"/>
      <c r="Y10" s="233"/>
      <c r="Z10" s="233"/>
      <c r="AA10" s="234"/>
    </row>
    <row r="11" spans="1:27" x14ac:dyDescent="0.2">
      <c r="A11" s="169">
        <v>37072</v>
      </c>
      <c r="B11" s="243">
        <f t="shared" ca="1" si="0"/>
        <v>-4813</v>
      </c>
      <c r="C11" s="244">
        <f>[1]Curves!D21</f>
        <v>5.3830004915086611E-2</v>
      </c>
      <c r="D11" s="245">
        <f t="shared" ca="1" si="1"/>
        <v>2.0136618396893544</v>
      </c>
      <c r="E11" s="243">
        <f>NymexVolume!D7</f>
        <v>62302.5</v>
      </c>
      <c r="F11" s="252">
        <v>4.8099999999999996</v>
      </c>
      <c r="G11" s="253">
        <f>VLOOKUP($A11,[1]!Table,MATCH(F$1,[1]!Curves,0))</f>
        <v>5.5049999999999999</v>
      </c>
      <c r="H11" s="254">
        <f t="shared" ca="1" si="2"/>
        <v>87192.035903236014</v>
      </c>
      <c r="I11" s="243">
        <f>'BasisVolumeSmall VPP'!C16</f>
        <v>30352.5</v>
      </c>
      <c r="J11" s="253">
        <f t="shared" ref="J11:J65" si="5">J10</f>
        <v>0.01</v>
      </c>
      <c r="K11" s="253">
        <f>VLOOKUP($A11,[1]!Table,MATCH(J$1,[1]!Curves,0))</f>
        <v>4.2500000000000003E-2</v>
      </c>
      <c r="L11" s="254">
        <f t="shared" ca="1" si="3"/>
        <v>1986.3893071480618</v>
      </c>
      <c r="M11" s="243">
        <f>'BasisVolumeSmall VPP'!E16</f>
        <v>31950</v>
      </c>
      <c r="N11" s="253">
        <f t="shared" ref="N11:N65" si="6">N10</f>
        <v>-0.28999999999999998</v>
      </c>
      <c r="O11" s="253">
        <f>VLOOKUP($A11,[1]!Table,MATCH(N$1,[1]!Curves,0))</f>
        <v>-0.14749999999999999</v>
      </c>
      <c r="P11" s="254">
        <f t="shared" ca="1" si="4"/>
        <v>9167.9506483756686</v>
      </c>
      <c r="Q11" s="233"/>
      <c r="R11" s="234"/>
      <c r="S11" s="233"/>
      <c r="T11" s="233"/>
      <c r="U11" s="234"/>
      <c r="V11" s="233"/>
      <c r="W11" s="233"/>
      <c r="X11" s="234"/>
      <c r="Y11" s="233"/>
      <c r="Z11" s="233"/>
      <c r="AA11" s="234"/>
    </row>
    <row r="12" spans="1:27" x14ac:dyDescent="0.2">
      <c r="A12" s="169">
        <v>37103</v>
      </c>
      <c r="B12" s="243">
        <f t="shared" ca="1" si="0"/>
        <v>-4782</v>
      </c>
      <c r="C12" s="244">
        <f>[1]Curves!D22</f>
        <v>5.3352483197838502E-2</v>
      </c>
      <c r="D12" s="245">
        <f t="shared" ca="1" si="1"/>
        <v>1.9924355581869562</v>
      </c>
      <c r="E12" s="243">
        <f>NymexVolume!D8</f>
        <v>61507.875</v>
      </c>
      <c r="F12" s="252">
        <v>4.8099999999999996</v>
      </c>
      <c r="G12" s="253">
        <f>VLOOKUP($A12,[1]!Table,MATCH(F$1,[1]!Curves,0))</f>
        <v>5.53</v>
      </c>
      <c r="H12" s="254">
        <f t="shared" ca="1" si="2"/>
        <v>88236.343626133428</v>
      </c>
      <c r="I12" s="243">
        <f>'BasisVolumeSmall VPP'!C17</f>
        <v>29965.375</v>
      </c>
      <c r="J12" s="253">
        <f t="shared" si="5"/>
        <v>0.01</v>
      </c>
      <c r="K12" s="253">
        <f>VLOOKUP($A12,[1]!Table,MATCH(J$1,[1]!Curves,0))</f>
        <v>4.7500000000000001E-2</v>
      </c>
      <c r="L12" s="254">
        <f t="shared" ca="1" si="3"/>
        <v>2238.9029499152421</v>
      </c>
      <c r="M12" s="243">
        <f>'BasisVolumeSmall VPP'!E17</f>
        <v>31542.5</v>
      </c>
      <c r="N12" s="253">
        <f t="shared" si="6"/>
        <v>-0.28999999999999998</v>
      </c>
      <c r="O12" s="253">
        <f>VLOOKUP($A12,[1]!Table,MATCH(N$1,[1]!Curves,0))</f>
        <v>-0.13750000000000001</v>
      </c>
      <c r="P12" s="254">
        <f t="shared" ca="1" si="4"/>
        <v>9584.0757856020882</v>
      </c>
      <c r="Q12" s="233"/>
      <c r="R12" s="234"/>
      <c r="S12" s="233"/>
      <c r="T12" s="233"/>
      <c r="U12" s="234"/>
      <c r="V12" s="233"/>
      <c r="W12" s="233"/>
      <c r="X12" s="234"/>
      <c r="Y12" s="233"/>
      <c r="Z12" s="233"/>
      <c r="AA12" s="234"/>
    </row>
    <row r="13" spans="1:27" x14ac:dyDescent="0.2">
      <c r="A13" s="169">
        <v>37134</v>
      </c>
      <c r="B13" s="243">
        <f t="shared" ca="1" si="0"/>
        <v>-4751</v>
      </c>
      <c r="C13" s="244">
        <f>[1]Curves!D23</f>
        <v>5.2874961556600215E-2</v>
      </c>
      <c r="D13" s="245">
        <f t="shared" ca="1" si="1"/>
        <v>1.9715858896164915</v>
      </c>
      <c r="E13" s="243">
        <f>NymexVolume!D9</f>
        <v>60752.25</v>
      </c>
      <c r="F13" s="252">
        <v>4.8099999999999996</v>
      </c>
      <c r="G13" s="253">
        <f>VLOOKUP($A13,[1]!Table,MATCH(F$1,[1]!Curves,0))</f>
        <v>5.54</v>
      </c>
      <c r="H13" s="254">
        <f t="shared" ca="1" si="2"/>
        <v>87438.143569591091</v>
      </c>
      <c r="I13" s="243">
        <f>'BasisVolumeSmall VPP'!C18</f>
        <v>29597.25</v>
      </c>
      <c r="J13" s="253">
        <f t="shared" si="5"/>
        <v>0.01</v>
      </c>
      <c r="K13" s="253">
        <f>VLOOKUP($A13,[1]!Table,MATCH(J$1,[1]!Curves,0))</f>
        <v>0.05</v>
      </c>
      <c r="L13" s="254">
        <f t="shared" ca="1" si="3"/>
        <v>2334.1408188580685</v>
      </c>
      <c r="M13" s="243">
        <f>'BasisVolumeSmall VPP'!E18</f>
        <v>31155</v>
      </c>
      <c r="N13" s="253">
        <f t="shared" si="6"/>
        <v>-0.28999999999999998</v>
      </c>
      <c r="O13" s="253">
        <f>VLOOKUP($A13,[1]!Table,MATCH(N$1,[1]!Curves,0))</f>
        <v>-0.13250000000000001</v>
      </c>
      <c r="P13" s="254">
        <f t="shared" ca="1" si="4"/>
        <v>9674.3994465827818</v>
      </c>
      <c r="Q13" s="233"/>
      <c r="R13" s="234"/>
      <c r="S13" s="233"/>
      <c r="T13" s="233"/>
      <c r="U13" s="234"/>
      <c r="V13" s="233"/>
      <c r="W13" s="233"/>
      <c r="X13" s="234"/>
      <c r="Y13" s="233"/>
      <c r="Z13" s="233"/>
      <c r="AA13" s="234"/>
    </row>
    <row r="14" spans="1:27" x14ac:dyDescent="0.2">
      <c r="A14" s="169">
        <v>37164</v>
      </c>
      <c r="B14" s="243">
        <f t="shared" ca="1" si="0"/>
        <v>-4721</v>
      </c>
      <c r="C14" s="244">
        <f>[1]Curves!D24</f>
        <v>5.2512736790713416E-2</v>
      </c>
      <c r="D14" s="245">
        <f t="shared" ca="1" si="1"/>
        <v>1.9542178397156256</v>
      </c>
      <c r="E14" s="243">
        <f>NymexVolume!D10</f>
        <v>60108.75</v>
      </c>
      <c r="F14" s="252">
        <v>4.8099999999999996</v>
      </c>
      <c r="G14" s="253">
        <f>VLOOKUP($A14,[1]!Table,MATCH(F$1,[1]!Curves,0))</f>
        <v>5.5</v>
      </c>
      <c r="H14" s="254">
        <f t="shared" ca="1" si="2"/>
        <v>81051.258185374594</v>
      </c>
      <c r="I14" s="243">
        <f>'BasisVolumeSmall VPP'!C19</f>
        <v>29283.75</v>
      </c>
      <c r="J14" s="253">
        <f t="shared" si="5"/>
        <v>0.01</v>
      </c>
      <c r="K14" s="253">
        <f>VLOOKUP($A14,[1]!Table,MATCH(J$1,[1]!Curves,0))</f>
        <v>0.03</v>
      </c>
      <c r="L14" s="254">
        <f t="shared" ca="1" si="3"/>
        <v>1144.5365332754488</v>
      </c>
      <c r="M14" s="243">
        <f>'BasisVolumeSmall VPP'!E19</f>
        <v>30825</v>
      </c>
      <c r="N14" s="253">
        <f t="shared" si="6"/>
        <v>-0.28999999999999998</v>
      </c>
      <c r="O14" s="253">
        <f>VLOOKUP($A14,[1]!Table,MATCH(N$1,[1]!Curves,0))</f>
        <v>-0.14249999999999999</v>
      </c>
      <c r="P14" s="254">
        <f t="shared" ca="1" si="4"/>
        <v>8885.2178241120382</v>
      </c>
      <c r="Q14" s="233"/>
      <c r="R14" s="234"/>
      <c r="S14" s="233"/>
      <c r="T14" s="233"/>
      <c r="U14" s="234"/>
      <c r="V14" s="233"/>
      <c r="W14" s="233"/>
      <c r="X14" s="234"/>
      <c r="Y14" s="233"/>
      <c r="Z14" s="233"/>
      <c r="AA14" s="234"/>
    </row>
    <row r="15" spans="1:27" x14ac:dyDescent="0.2">
      <c r="A15" s="169">
        <v>37195</v>
      </c>
      <c r="B15" s="243">
        <f t="shared" ca="1" si="0"/>
        <v>-4690</v>
      </c>
      <c r="C15" s="244">
        <f>[1]Curves!D25</f>
        <v>5.2299661156691706E-2</v>
      </c>
      <c r="D15" s="245">
        <f t="shared" ca="1" si="1"/>
        <v>1.940458847407164</v>
      </c>
      <c r="E15" s="243">
        <f>NymexVolume!D11</f>
        <v>59392.125</v>
      </c>
      <c r="F15" s="252">
        <v>4.8099999999999996</v>
      </c>
      <c r="G15" s="253">
        <f>VLOOKUP($A15,[1]!Table,MATCH(F$1,[1]!Curves,0))</f>
        <v>5.51</v>
      </c>
      <c r="H15" s="254">
        <f t="shared" ca="1" si="2"/>
        <v>80673.582095793565</v>
      </c>
      <c r="I15" s="243">
        <f>'BasisVolumeSmall VPP'!C20</f>
        <v>28934.625</v>
      </c>
      <c r="J15" s="253">
        <f t="shared" si="5"/>
        <v>0.01</v>
      </c>
      <c r="K15" s="253">
        <f>VLOOKUP($A15,[1]!Table,MATCH(J$1,[1]!Curves,0))</f>
        <v>1.2500000000000001E-2</v>
      </c>
      <c r="L15" s="254">
        <f t="shared" ca="1" si="3"/>
        <v>140.3661226941463</v>
      </c>
      <c r="M15" s="243">
        <f>'BasisVolumeSmall VPP'!E20</f>
        <v>30457.5</v>
      </c>
      <c r="N15" s="253">
        <f t="shared" si="6"/>
        <v>-0.28999999999999998</v>
      </c>
      <c r="O15" s="253">
        <f>VLOOKUP($A15,[1]!Table,MATCH(N$1,[1]!Curves,0))</f>
        <v>-0.155</v>
      </c>
      <c r="P15" s="254">
        <f t="shared" ca="1" si="4"/>
        <v>7978.7059215619993</v>
      </c>
      <c r="Q15" s="233"/>
      <c r="R15" s="234"/>
      <c r="S15" s="233"/>
      <c r="T15" s="233"/>
      <c r="U15" s="234"/>
      <c r="V15" s="233"/>
      <c r="W15" s="233"/>
      <c r="X15" s="234"/>
      <c r="Y15" s="233"/>
      <c r="Z15" s="233"/>
      <c r="AA15" s="234"/>
    </row>
    <row r="16" spans="1:27" x14ac:dyDescent="0.2">
      <c r="A16" s="169">
        <v>37225</v>
      </c>
      <c r="B16" s="243">
        <f t="shared" ca="1" si="0"/>
        <v>-4660</v>
      </c>
      <c r="C16" s="244">
        <f>[1]Curves!D26</f>
        <v>5.2093458944635802E-2</v>
      </c>
      <c r="D16" s="245">
        <f t="shared" ca="1" si="1"/>
        <v>1.9273001074479943</v>
      </c>
      <c r="E16" s="243">
        <f>NymexVolume!D12</f>
        <v>58646.25</v>
      </c>
      <c r="F16" s="252">
        <v>4.8099999999999996</v>
      </c>
      <c r="G16" s="253">
        <f>VLOOKUP($A16,[1]!Table,MATCH(F$1,[1]!Curves,0))</f>
        <v>5.59</v>
      </c>
      <c r="H16" s="254">
        <f t="shared" ca="1" si="2"/>
        <v>88162.560662609132</v>
      </c>
      <c r="I16" s="243">
        <f>'BasisVolumeSmall VPP'!C21</f>
        <v>28571.25</v>
      </c>
      <c r="J16" s="253">
        <f t="shared" si="5"/>
        <v>0.01</v>
      </c>
      <c r="K16" s="253">
        <f>VLOOKUP($A16,[1]!Table,MATCH(J$1,[1]!Curves,0))</f>
        <v>0</v>
      </c>
      <c r="L16" s="254">
        <f t="shared" ca="1" si="3"/>
        <v>-550.65373194923518</v>
      </c>
      <c r="M16" s="243">
        <f>'BasisVolumeSmall VPP'!E21</f>
        <v>30075</v>
      </c>
      <c r="N16" s="253">
        <f t="shared" si="6"/>
        <v>-0.28999999999999998</v>
      </c>
      <c r="O16" s="253">
        <f>VLOOKUP($A16,[1]!Table,MATCH(N$1,[1]!Curves,0))</f>
        <v>-0.155</v>
      </c>
      <c r="P16" s="254">
        <f t="shared" ca="1" si="4"/>
        <v>7825.0793487522869</v>
      </c>
      <c r="Q16" s="233"/>
      <c r="R16" s="234"/>
      <c r="S16" s="233"/>
      <c r="T16" s="233"/>
      <c r="U16" s="234"/>
      <c r="V16" s="233"/>
      <c r="W16" s="233"/>
      <c r="X16" s="234"/>
      <c r="Y16" s="233"/>
      <c r="Z16" s="233"/>
      <c r="AA16" s="234"/>
    </row>
    <row r="17" spans="1:27" x14ac:dyDescent="0.2">
      <c r="A17" s="169">
        <v>37256</v>
      </c>
      <c r="B17" s="243">
        <f t="shared" ca="1" si="0"/>
        <v>-4629</v>
      </c>
      <c r="C17" s="244">
        <f>[1]Curves!D27</f>
        <v>5.1984262367705814E-2</v>
      </c>
      <c r="D17" s="245">
        <f t="shared" ca="1" si="1"/>
        <v>1.9163197679197581</v>
      </c>
      <c r="E17" s="243">
        <f>NymexVolume!D13</f>
        <v>57880.875</v>
      </c>
      <c r="F17" s="252">
        <v>4.8099999999999996</v>
      </c>
      <c r="G17" s="253">
        <f>VLOOKUP($A17,[1]!Table,MATCH(F$1,[1]!Curves,0))</f>
        <v>5.6830000000000007</v>
      </c>
      <c r="H17" s="254">
        <f t="shared" ca="1" si="2"/>
        <v>96831.645298724601</v>
      </c>
      <c r="I17" s="243">
        <f>'BasisVolumeSmall VPP'!C22</f>
        <v>28198.375</v>
      </c>
      <c r="J17" s="253">
        <f t="shared" si="5"/>
        <v>0.01</v>
      </c>
      <c r="K17" s="253">
        <f>VLOOKUP($A17,[1]!Table,MATCH(J$1,[1]!Curves,0))</f>
        <v>-2.2499999999999999E-2</v>
      </c>
      <c r="L17" s="254">
        <f t="shared" ca="1" si="3"/>
        <v>-1756.2058616607151</v>
      </c>
      <c r="M17" s="243">
        <f>'BasisVolumeSmall VPP'!E22</f>
        <v>29682.5</v>
      </c>
      <c r="N17" s="253">
        <f t="shared" si="6"/>
        <v>-0.28999999999999998</v>
      </c>
      <c r="O17" s="253">
        <f>VLOOKUP($A17,[1]!Table,MATCH(N$1,[1]!Curves,0))</f>
        <v>-0.18</v>
      </c>
      <c r="P17" s="254">
        <f t="shared" ca="1" si="4"/>
        <v>6256.9277662406039</v>
      </c>
      <c r="Q17" s="233"/>
      <c r="R17" s="234"/>
      <c r="S17" s="233"/>
      <c r="T17" s="233"/>
      <c r="U17" s="234"/>
      <c r="V17" s="233"/>
      <c r="W17" s="233"/>
      <c r="X17" s="234"/>
      <c r="Y17" s="233"/>
      <c r="Z17" s="233"/>
      <c r="AA17" s="234"/>
    </row>
    <row r="18" spans="1:27" x14ac:dyDescent="0.2">
      <c r="A18" s="169">
        <v>37287</v>
      </c>
      <c r="B18" s="243">
        <f t="shared" ca="1" si="0"/>
        <v>-4598</v>
      </c>
      <c r="C18" s="244">
        <f>[1]Curves!D28</f>
        <v>5.2018898294789111E-2</v>
      </c>
      <c r="D18" s="245">
        <f t="shared" ca="1" si="1"/>
        <v>1.9088019883043934</v>
      </c>
      <c r="E18" s="243">
        <f>NymexVolume!D14</f>
        <v>57276.375</v>
      </c>
      <c r="F18" s="252">
        <v>4.8099999999999996</v>
      </c>
      <c r="G18" s="253">
        <f>VLOOKUP($A18,[1]!Table,MATCH(F$1,[1]!Curves,0))</f>
        <v>5.6880000000000006</v>
      </c>
      <c r="H18" s="254">
        <f t="shared" ca="1" si="2"/>
        <v>95991.088947958255</v>
      </c>
      <c r="I18" s="243">
        <f>'BasisVolumeSmall VPP'!C23</f>
        <v>27903.875</v>
      </c>
      <c r="J18" s="253">
        <v>-5.0000000000000001E-3</v>
      </c>
      <c r="K18" s="253">
        <f>VLOOKUP($A18,[1]!Table,MATCH(J$1,[1]!Curves,0))</f>
        <v>-2.75E-2</v>
      </c>
      <c r="L18" s="254">
        <f t="shared" ca="1" si="3"/>
        <v>-1198.4168718314384</v>
      </c>
      <c r="M18" s="243">
        <f>'BasisVolumeSmall VPP'!E23</f>
        <v>29372.5</v>
      </c>
      <c r="N18" s="253">
        <v>-0.28999999999999998</v>
      </c>
      <c r="O18" s="253">
        <f>VLOOKUP($A18,[1]!Table,MATCH(N$1,[1]!Curves,0))</f>
        <v>-0.185</v>
      </c>
      <c r="P18" s="254">
        <f t="shared" ca="1" si="4"/>
        <v>5886.9600721544321</v>
      </c>
      <c r="Q18" s="233"/>
      <c r="R18" s="234"/>
      <c r="S18" s="233"/>
      <c r="T18" s="233"/>
      <c r="U18" s="234"/>
      <c r="V18" s="233"/>
      <c r="W18" s="233"/>
      <c r="X18" s="234"/>
      <c r="Y18" s="233"/>
      <c r="Z18" s="233"/>
      <c r="AA18" s="234"/>
    </row>
    <row r="19" spans="1:27" x14ac:dyDescent="0.2">
      <c r="A19" s="169">
        <v>37315</v>
      </c>
      <c r="B19" s="243">
        <f t="shared" ca="1" si="0"/>
        <v>-4570</v>
      </c>
      <c r="C19" s="244">
        <f>[1]Curves!D29</f>
        <v>5.2050182358305302E-2</v>
      </c>
      <c r="D19" s="245">
        <f t="shared" ca="1" si="1"/>
        <v>1.9020277085445014</v>
      </c>
      <c r="E19" s="243">
        <f>NymexVolume!D15</f>
        <v>56511</v>
      </c>
      <c r="F19" s="252">
        <v>4.8099999999999996</v>
      </c>
      <c r="G19" s="253">
        <f>VLOOKUP($A19,[1]!Table,MATCH(F$1,[1]!Curves,0))</f>
        <v>5.4349999999999996</v>
      </c>
      <c r="H19" s="254">
        <f t="shared" ca="1" si="2"/>
        <v>67178.429898473943</v>
      </c>
      <c r="I19" s="243">
        <f>'BasisVolumeSmall VPP'!C24</f>
        <v>27531</v>
      </c>
      <c r="J19" s="253">
        <f t="shared" si="5"/>
        <v>-5.0000000000000001E-3</v>
      </c>
      <c r="K19" s="253">
        <f>VLOOKUP($A19,[1]!Table,MATCH(J$1,[1]!Curves,0))</f>
        <v>-1.2500000000000001E-2</v>
      </c>
      <c r="L19" s="254">
        <f t="shared" ca="1" si="3"/>
        <v>-392.73543632954005</v>
      </c>
      <c r="M19" s="243">
        <f>'BasisVolumeSmall VPP'!E24</f>
        <v>28980</v>
      </c>
      <c r="N19" s="253">
        <f t="shared" si="6"/>
        <v>-0.28999999999999998</v>
      </c>
      <c r="O19" s="253">
        <f>VLOOKUP($A19,[1]!Table,MATCH(N$1,[1]!Curves,0))</f>
        <v>-0.17</v>
      </c>
      <c r="P19" s="254">
        <f t="shared" ca="1" si="4"/>
        <v>6614.4915592343559</v>
      </c>
      <c r="Q19" s="233"/>
      <c r="R19" s="234"/>
      <c r="S19" s="233"/>
      <c r="T19" s="233"/>
      <c r="U19" s="234"/>
      <c r="V19" s="233"/>
      <c r="W19" s="233"/>
      <c r="X19" s="234"/>
      <c r="Y19" s="233"/>
      <c r="Z19" s="233"/>
      <c r="AA19" s="234"/>
    </row>
    <row r="20" spans="1:27" x14ac:dyDescent="0.2">
      <c r="A20" s="169">
        <v>37346</v>
      </c>
      <c r="B20" s="243">
        <f t="shared" ca="1" si="0"/>
        <v>-4539</v>
      </c>
      <c r="C20" s="244">
        <f>[1]Curves!D30</f>
        <v>5.2095517489038706E-2</v>
      </c>
      <c r="D20" s="245">
        <f t="shared" ca="1" si="1"/>
        <v>1.8947908300643395</v>
      </c>
      <c r="E20" s="243">
        <f>NymexVolume!D16</f>
        <v>55916.25</v>
      </c>
      <c r="F20" s="252">
        <v>4.8099999999999996</v>
      </c>
      <c r="G20" s="253">
        <f>VLOOKUP($A20,[1]!Table,MATCH(F$1,[1]!Curves,0))</f>
        <v>5.0449999999999999</v>
      </c>
      <c r="H20" s="254">
        <f t="shared" ca="1" si="2"/>
        <v>24898.15547162254</v>
      </c>
      <c r="I20" s="243">
        <f>'BasisVolumeSmall VPP'!C25</f>
        <v>27241.25</v>
      </c>
      <c r="J20" s="253">
        <f t="shared" si="5"/>
        <v>-5.0000000000000001E-3</v>
      </c>
      <c r="K20" s="253">
        <f>VLOOKUP($A20,[1]!Table,MATCH(J$1,[1]!Curves,0))</f>
        <v>-2.5000000000000001E-3</v>
      </c>
      <c r="L20" s="254">
        <f t="shared" ca="1" si="3"/>
        <v>129.04117674872549</v>
      </c>
      <c r="M20" s="243">
        <f>'BasisVolumeSmall VPP'!E25</f>
        <v>28675</v>
      </c>
      <c r="N20" s="253">
        <f t="shared" si="6"/>
        <v>-0.28999999999999998</v>
      </c>
      <c r="O20" s="253">
        <f>VLOOKUP($A20,[1]!Table,MATCH(N$1,[1]!Curves,0))</f>
        <v>-0.16</v>
      </c>
      <c r="P20" s="254">
        <f t="shared" ca="1" si="4"/>
        <v>7063.3065167723407</v>
      </c>
      <c r="Q20" s="233"/>
      <c r="R20" s="234"/>
      <c r="S20" s="233"/>
      <c r="T20" s="233"/>
      <c r="U20" s="234"/>
      <c r="V20" s="233"/>
      <c r="W20" s="233"/>
      <c r="X20" s="234"/>
      <c r="Y20" s="233"/>
      <c r="Z20" s="233"/>
      <c r="AA20" s="234"/>
    </row>
    <row r="21" spans="1:27" x14ac:dyDescent="0.2">
      <c r="A21" s="169">
        <v>37376</v>
      </c>
      <c r="B21" s="243">
        <f t="shared" ca="1" si="0"/>
        <v>-4509</v>
      </c>
      <c r="C21" s="244">
        <f>[1]Curves!D31</f>
        <v>5.2150718138100204E-2</v>
      </c>
      <c r="D21" s="245">
        <f t="shared" ca="1" si="1"/>
        <v>1.8880574197112645</v>
      </c>
      <c r="E21" s="243">
        <f>NymexVolume!D17</f>
        <v>55136.25</v>
      </c>
      <c r="F21" s="252">
        <v>4.8099999999999996</v>
      </c>
      <c r="G21" s="253">
        <f>VLOOKUP($A21,[1]!Table,MATCH(F$1,[1]!Curves,0))</f>
        <v>4.5650000000000004</v>
      </c>
      <c r="H21" s="254">
        <f t="shared" ca="1" si="2"/>
        <v>-25504.599447350945</v>
      </c>
      <c r="I21" s="243">
        <f>'BasisVolumeSmall VPP'!C26</f>
        <v>26861.25</v>
      </c>
      <c r="J21" s="253">
        <f t="shared" si="5"/>
        <v>-5.0000000000000001E-3</v>
      </c>
      <c r="K21" s="253">
        <f>VLOOKUP($A21,[1]!Table,MATCH(J$1,[1]!Curves,0))</f>
        <v>1.2500000000000001E-2</v>
      </c>
      <c r="L21" s="254">
        <f t="shared" ca="1" si="3"/>
        <v>887.52269139133614</v>
      </c>
      <c r="M21" s="243">
        <f>'BasisVolumeSmall VPP'!E26</f>
        <v>28275</v>
      </c>
      <c r="N21" s="253">
        <f t="shared" si="6"/>
        <v>-0.28999999999999998</v>
      </c>
      <c r="O21" s="253">
        <f>VLOOKUP($A21,[1]!Table,MATCH(N$1,[1]!Curves,0))</f>
        <v>-0.14000000000000001</v>
      </c>
      <c r="P21" s="254">
        <f t="shared" ca="1" si="4"/>
        <v>8007.7235313503988</v>
      </c>
      <c r="Q21" s="233"/>
      <c r="R21" s="234"/>
      <c r="S21" s="233"/>
      <c r="T21" s="233"/>
      <c r="U21" s="234"/>
      <c r="V21" s="233"/>
      <c r="W21" s="233"/>
      <c r="X21" s="234"/>
      <c r="Y21" s="233"/>
      <c r="Z21" s="233"/>
      <c r="AA21" s="234"/>
    </row>
    <row r="22" spans="1:27" x14ac:dyDescent="0.2">
      <c r="A22" s="169">
        <v>37407</v>
      </c>
      <c r="B22" s="243">
        <f t="shared" ca="1" si="0"/>
        <v>-4478</v>
      </c>
      <c r="C22" s="244">
        <f>[1]Curves!D32</f>
        <v>5.2207758809865314E-2</v>
      </c>
      <c r="D22" s="245">
        <f t="shared" ca="1" si="1"/>
        <v>1.8811071992419768</v>
      </c>
      <c r="E22" s="243">
        <f>NymexVolume!D18</f>
        <v>54556.125</v>
      </c>
      <c r="F22" s="252">
        <v>4.8099999999999996</v>
      </c>
      <c r="G22" s="253">
        <f>VLOOKUP($A22,[1]!Table,MATCH(F$1,[1]!Curves,0))</f>
        <v>4.42</v>
      </c>
      <c r="H22" s="254">
        <f t="shared" ca="1" si="2"/>
        <v>-40024.108605095593</v>
      </c>
      <c r="I22" s="243">
        <f>'BasisVolumeSmall VPP'!C27</f>
        <v>26578.625</v>
      </c>
      <c r="J22" s="253">
        <f t="shared" si="5"/>
        <v>-5.0000000000000001E-3</v>
      </c>
      <c r="K22" s="253">
        <f>VLOOKUP($A22,[1]!Table,MATCH(J$1,[1]!Curves,0))</f>
        <v>1.2500000000000001E-2</v>
      </c>
      <c r="L22" s="254">
        <f t="shared" ca="1" si="3"/>
        <v>874.95174958542373</v>
      </c>
      <c r="M22" s="243">
        <f>'BasisVolumeSmall VPP'!E27</f>
        <v>27977.5</v>
      </c>
      <c r="N22" s="253">
        <f t="shared" si="6"/>
        <v>-0.28999999999999998</v>
      </c>
      <c r="O22" s="253">
        <f>VLOOKUP($A22,[1]!Table,MATCH(N$1,[1]!Curves,0))</f>
        <v>-0.1275</v>
      </c>
      <c r="P22" s="254">
        <f t="shared" ca="1" si="4"/>
        <v>8552.1599583537645</v>
      </c>
      <c r="Q22" s="233"/>
      <c r="R22" s="234"/>
      <c r="S22" s="233"/>
      <c r="T22" s="233"/>
      <c r="U22" s="234"/>
      <c r="V22" s="233"/>
      <c r="W22" s="233"/>
      <c r="X22" s="234"/>
      <c r="Y22" s="233"/>
      <c r="Z22" s="233"/>
      <c r="AA22" s="234"/>
    </row>
    <row r="23" spans="1:27" x14ac:dyDescent="0.2">
      <c r="A23" s="169">
        <v>37437</v>
      </c>
      <c r="B23" s="243">
        <f t="shared" ca="1" si="0"/>
        <v>-4448</v>
      </c>
      <c r="C23" s="244">
        <f>[1]Curves!D33</f>
        <v>5.2288287325646693E-2</v>
      </c>
      <c r="D23" s="245">
        <f t="shared" ca="1" si="1"/>
        <v>1.8749521642533864</v>
      </c>
      <c r="E23" s="243">
        <f>NymexVolume!D19</f>
        <v>53820</v>
      </c>
      <c r="F23" s="252">
        <v>4.8099999999999996</v>
      </c>
      <c r="G23" s="253">
        <f>VLOOKUP($A23,[1]!Table,MATCH(F$1,[1]!Curves,0))</f>
        <v>4.4249999999999998</v>
      </c>
      <c r="H23" s="254">
        <f t="shared" ca="1" si="2"/>
        <v>-38850.321309845123</v>
      </c>
      <c r="I23" s="243">
        <f>'BasisVolumeSmall VPP'!C28</f>
        <v>26220</v>
      </c>
      <c r="J23" s="253">
        <f t="shared" si="5"/>
        <v>-5.0000000000000001E-3</v>
      </c>
      <c r="K23" s="253">
        <f>VLOOKUP($A23,[1]!Table,MATCH(J$1,[1]!Curves,0))</f>
        <v>1.7500000000000002E-2</v>
      </c>
      <c r="L23" s="254">
        <f t="shared" ca="1" si="3"/>
        <v>1106.1280293012853</v>
      </c>
      <c r="M23" s="243">
        <f>'BasisVolumeSmall VPP'!E28</f>
        <v>27600</v>
      </c>
      <c r="N23" s="253">
        <f t="shared" si="6"/>
        <v>-0.28999999999999998</v>
      </c>
      <c r="O23" s="253">
        <f>VLOOKUP($A23,[1]!Table,MATCH(N$1,[1]!Curves,0))</f>
        <v>-0.1225</v>
      </c>
      <c r="P23" s="254">
        <f t="shared" ca="1" si="4"/>
        <v>8667.9038553434038</v>
      </c>
      <c r="Q23" s="233"/>
      <c r="R23" s="234"/>
      <c r="S23" s="233"/>
      <c r="T23" s="233"/>
      <c r="U23" s="234"/>
      <c r="V23" s="233"/>
      <c r="W23" s="233"/>
      <c r="X23" s="234"/>
      <c r="Y23" s="233"/>
      <c r="Z23" s="233"/>
      <c r="AA23" s="234"/>
    </row>
    <row r="24" spans="1:27" x14ac:dyDescent="0.2">
      <c r="A24" s="169">
        <v>37468</v>
      </c>
      <c r="B24" s="243">
        <f t="shared" ca="1" si="0"/>
        <v>-4417</v>
      </c>
      <c r="C24" s="244">
        <f>[1]Curves!D34</f>
        <v>5.24130433238508E-2</v>
      </c>
      <c r="D24" s="245">
        <f t="shared" ca="1" si="1"/>
        <v>1.8695027493035996</v>
      </c>
      <c r="E24" s="243">
        <f>NymexVolume!D20</f>
        <v>53196</v>
      </c>
      <c r="F24" s="252">
        <v>4.8099999999999996</v>
      </c>
      <c r="G24" s="253">
        <f>VLOOKUP($A24,[1]!Table,MATCH(F$1,[1]!Curves,0))</f>
        <v>4.4450000000000003</v>
      </c>
      <c r="H24" s="254">
        <f t="shared" ca="1" si="2"/>
        <v>-36299.27491196325</v>
      </c>
      <c r="I24" s="243">
        <f>'BasisVolumeSmall VPP'!C29</f>
        <v>25916</v>
      </c>
      <c r="J24" s="253">
        <f t="shared" si="5"/>
        <v>-5.0000000000000001E-3</v>
      </c>
      <c r="K24" s="253">
        <f>VLOOKUP($A24,[1]!Table,MATCH(J$1,[1]!Curves,0))</f>
        <v>0.02</v>
      </c>
      <c r="L24" s="254">
        <f t="shared" ca="1" si="3"/>
        <v>1211.2508312738023</v>
      </c>
      <c r="M24" s="243">
        <f>'BasisVolumeSmall VPP'!E29</f>
        <v>27280</v>
      </c>
      <c r="N24" s="253">
        <f t="shared" si="6"/>
        <v>-0.28999999999999998</v>
      </c>
      <c r="O24" s="253">
        <f>VLOOKUP($A24,[1]!Table,MATCH(N$1,[1]!Curves,0))</f>
        <v>-0.1125</v>
      </c>
      <c r="P24" s="254">
        <f t="shared" ca="1" si="4"/>
        <v>9052.5062126778903</v>
      </c>
      <c r="Q24" s="233"/>
      <c r="R24" s="234"/>
      <c r="S24" s="233"/>
      <c r="T24" s="233"/>
      <c r="U24" s="234"/>
      <c r="V24" s="233"/>
      <c r="W24" s="233"/>
      <c r="X24" s="234"/>
      <c r="Y24" s="233"/>
      <c r="Z24" s="233"/>
      <c r="AA24" s="234"/>
    </row>
    <row r="25" spans="1:27" x14ac:dyDescent="0.2">
      <c r="A25" s="169">
        <v>37499</v>
      </c>
      <c r="B25" s="243">
        <f t="shared" ca="1" si="0"/>
        <v>-4386</v>
      </c>
      <c r="C25" s="244">
        <f>[1]Curves!D35</f>
        <v>5.253779932724581E-2</v>
      </c>
      <c r="D25" s="245">
        <f t="shared" ca="1" si="1"/>
        <v>1.8640305394612569</v>
      </c>
      <c r="E25" s="243">
        <f>NymexVolume!D21</f>
        <v>52591.5</v>
      </c>
      <c r="F25" s="252">
        <v>4.8099999999999996</v>
      </c>
      <c r="G25" s="253">
        <f>VLOOKUP($A25,[1]!Table,MATCH(F$1,[1]!Curves,0))</f>
        <v>4.4450000000000003</v>
      </c>
      <c r="H25" s="254">
        <f t="shared" ca="1" si="2"/>
        <v>-35781.739172367925</v>
      </c>
      <c r="I25" s="243">
        <f>'BasisVolumeSmall VPP'!C30</f>
        <v>25621.5</v>
      </c>
      <c r="J25" s="253">
        <f t="shared" si="5"/>
        <v>-5.0000000000000001E-3</v>
      </c>
      <c r="K25" s="253">
        <f>VLOOKUP($A25,[1]!Table,MATCH(J$1,[1]!Curves,0))</f>
        <v>2.2499999999999999E-2</v>
      </c>
      <c r="L25" s="254">
        <f t="shared" ca="1" si="3"/>
        <v>1313.3796078371813</v>
      </c>
      <c r="M25" s="243">
        <f>'BasisVolumeSmall VPP'!E30</f>
        <v>26970</v>
      </c>
      <c r="N25" s="253">
        <f t="shared" si="6"/>
        <v>-0.28999999999999998</v>
      </c>
      <c r="O25" s="253">
        <f>VLOOKUP($A25,[1]!Table,MATCH(N$1,[1]!Curves,0))</f>
        <v>-0.1075</v>
      </c>
      <c r="P25" s="254">
        <f t="shared" ca="1" si="4"/>
        <v>9174.8049159917919</v>
      </c>
      <c r="Q25" s="233"/>
      <c r="R25" s="234"/>
      <c r="S25" s="233"/>
      <c r="T25" s="233"/>
      <c r="U25" s="234"/>
      <c r="V25" s="233"/>
      <c r="W25" s="233"/>
      <c r="X25" s="234"/>
      <c r="Y25" s="233"/>
      <c r="Z25" s="233"/>
      <c r="AA25" s="234"/>
    </row>
    <row r="26" spans="1:27" x14ac:dyDescent="0.2">
      <c r="A26" s="169">
        <v>37529</v>
      </c>
      <c r="B26" s="243">
        <f t="shared" ca="1" si="0"/>
        <v>-4356</v>
      </c>
      <c r="C26" s="244">
        <f>[1]Curves!D36</f>
        <v>5.26694553966989E-2</v>
      </c>
      <c r="D26" s="245">
        <f t="shared" ca="1" si="1"/>
        <v>1.8589493941547202</v>
      </c>
      <c r="E26" s="243">
        <f>NymexVolume!D22</f>
        <v>51918.75</v>
      </c>
      <c r="F26" s="252">
        <v>4.8099999999999996</v>
      </c>
      <c r="G26" s="253">
        <f>VLOOKUP($A26,[1]!Table,MATCH(F$1,[1]!Curves,0))</f>
        <v>4.43</v>
      </c>
      <c r="H26" s="254">
        <f t="shared" ca="1" si="2"/>
        <v>-36675.444965952731</v>
      </c>
      <c r="I26" s="243">
        <f>'BasisVolumeSmall VPP'!C31</f>
        <v>25293.75</v>
      </c>
      <c r="J26" s="253">
        <f t="shared" si="5"/>
        <v>-5.0000000000000001E-3</v>
      </c>
      <c r="K26" s="253">
        <f>VLOOKUP($A26,[1]!Table,MATCH(J$1,[1]!Curves,0))</f>
        <v>1.4999999999999999E-2</v>
      </c>
      <c r="L26" s="254">
        <f t="shared" ca="1" si="3"/>
        <v>940.39602476801906</v>
      </c>
      <c r="M26" s="243">
        <f>'BasisVolumeSmall VPP'!E31</f>
        <v>26625</v>
      </c>
      <c r="N26" s="253">
        <f t="shared" si="6"/>
        <v>-0.28999999999999998</v>
      </c>
      <c r="O26" s="253">
        <f>VLOOKUP($A26,[1]!Table,MATCH(N$1,[1]!Curves,0))</f>
        <v>-0.11749999999999999</v>
      </c>
      <c r="P26" s="254">
        <f t="shared" ca="1" si="4"/>
        <v>8537.8060143412258</v>
      </c>
      <c r="Q26" s="233"/>
      <c r="R26" s="234"/>
      <c r="S26" s="233"/>
      <c r="T26" s="233"/>
      <c r="U26" s="234"/>
      <c r="V26" s="233"/>
      <c r="W26" s="233"/>
      <c r="X26" s="234"/>
      <c r="Y26" s="233"/>
      <c r="Z26" s="233"/>
      <c r="AA26" s="234"/>
    </row>
    <row r="27" spans="1:27" x14ac:dyDescent="0.2">
      <c r="A27" s="169">
        <v>37560</v>
      </c>
      <c r="B27" s="243">
        <f t="shared" ca="1" si="0"/>
        <v>-4325</v>
      </c>
      <c r="C27" s="244">
        <f>[1]Curves!D37</f>
        <v>5.2821136234490612E-2</v>
      </c>
      <c r="D27" s="245">
        <f t="shared" ca="1" si="1"/>
        <v>1.8540066113750719</v>
      </c>
      <c r="E27" s="243">
        <f>NymexVolume!D23</f>
        <v>51231.375</v>
      </c>
      <c r="F27" s="252">
        <v>4.8099999999999996</v>
      </c>
      <c r="G27" s="253">
        <f>VLOOKUP($A27,[1]!Table,MATCH(F$1,[1]!Curves,0))</f>
        <v>4.4249999999999998</v>
      </c>
      <c r="H27" s="254">
        <f t="shared" ca="1" si="2"/>
        <v>-36568.57356453668</v>
      </c>
      <c r="I27" s="243">
        <f>'BasisVolumeSmall VPP'!C32</f>
        <v>24958.875</v>
      </c>
      <c r="J27" s="253">
        <f t="shared" si="5"/>
        <v>-5.0000000000000001E-3</v>
      </c>
      <c r="K27" s="253">
        <f>VLOOKUP($A27,[1]!Table,MATCH(J$1,[1]!Curves,0))</f>
        <v>5.0000000000000001E-3</v>
      </c>
      <c r="L27" s="254">
        <f t="shared" ca="1" si="3"/>
        <v>462.73919262483997</v>
      </c>
      <c r="M27" s="243">
        <f>'BasisVolumeSmall VPP'!E32</f>
        <v>26272.5</v>
      </c>
      <c r="N27" s="253">
        <f t="shared" si="6"/>
        <v>-0.28999999999999998</v>
      </c>
      <c r="O27" s="253">
        <f>VLOOKUP($A27,[1]!Table,MATCH(N$1,[1]!Curves,0))</f>
        <v>-0.13</v>
      </c>
      <c r="P27" s="254">
        <f t="shared" ca="1" si="4"/>
        <v>7793.5021915762518</v>
      </c>
      <c r="Q27" s="233"/>
      <c r="R27" s="234"/>
      <c r="S27" s="233"/>
      <c r="T27" s="233"/>
      <c r="U27" s="234"/>
      <c r="V27" s="233"/>
      <c r="W27" s="233"/>
      <c r="X27" s="234"/>
      <c r="Y27" s="233"/>
      <c r="Z27" s="233"/>
      <c r="AA27" s="234"/>
    </row>
    <row r="28" spans="1:27" x14ac:dyDescent="0.2">
      <c r="A28" s="169">
        <v>37590</v>
      </c>
      <c r="B28" s="243">
        <f t="shared" ca="1" si="0"/>
        <v>-4295</v>
      </c>
      <c r="C28" s="244">
        <f>[1]Curves!D38</f>
        <v>5.2967924149335009E-2</v>
      </c>
      <c r="D28" s="245">
        <f t="shared" ca="1" si="1"/>
        <v>1.849191392556562</v>
      </c>
      <c r="E28" s="243">
        <f>NymexVolume!D24</f>
        <v>50748.75</v>
      </c>
      <c r="F28" s="252">
        <v>4.8099999999999996</v>
      </c>
      <c r="G28" s="253">
        <f>VLOOKUP($A28,[1]!Table,MATCH(F$1,[1]!Curves,0))</f>
        <v>4.54</v>
      </c>
      <c r="H28" s="254">
        <f t="shared" ca="1" si="2"/>
        <v>-25337.920954411264</v>
      </c>
      <c r="I28" s="243">
        <f>'BasisVolumeSmall VPP'!C33</f>
        <v>24723.75</v>
      </c>
      <c r="J28" s="253">
        <f t="shared" si="5"/>
        <v>-5.0000000000000001E-3</v>
      </c>
      <c r="K28" s="253">
        <f>VLOOKUP($A28,[1]!Table,MATCH(J$1,[1]!Curves,0))</f>
        <v>-0.01</v>
      </c>
      <c r="L28" s="254">
        <f t="shared" ca="1" si="3"/>
        <v>-228.59472845860151</v>
      </c>
      <c r="M28" s="243">
        <f>'BasisVolumeSmall VPP'!E33</f>
        <v>26025</v>
      </c>
      <c r="N28" s="253">
        <f t="shared" si="6"/>
        <v>-0.28999999999999998</v>
      </c>
      <c r="O28" s="253">
        <f>VLOOKUP($A28,[1]!Table,MATCH(N$1,[1]!Curves,0))</f>
        <v>-0.14000000000000001</v>
      </c>
      <c r="P28" s="254">
        <f t="shared" ca="1" si="4"/>
        <v>7218.7808986926766</v>
      </c>
      <c r="Q28" s="233"/>
      <c r="R28" s="234"/>
      <c r="S28" s="233"/>
      <c r="T28" s="233"/>
      <c r="U28" s="234"/>
      <c r="V28" s="233"/>
      <c r="W28" s="233"/>
      <c r="X28" s="234"/>
      <c r="Y28" s="233"/>
      <c r="Z28" s="233"/>
      <c r="AA28" s="234"/>
    </row>
    <row r="29" spans="1:27" x14ac:dyDescent="0.2">
      <c r="A29" s="169">
        <v>37621</v>
      </c>
      <c r="B29" s="243">
        <f t="shared" ca="1" si="0"/>
        <v>-4264</v>
      </c>
      <c r="C29" s="244">
        <f>[1]Curves!D39</f>
        <v>5.3133997667484507E-2</v>
      </c>
      <c r="D29" s="245">
        <f t="shared" ca="1" si="1"/>
        <v>1.8444849308936124</v>
      </c>
      <c r="E29" s="243">
        <f>NymexVolume!D25</f>
        <v>50022.375</v>
      </c>
      <c r="F29" s="252">
        <v>4.8099999999999996</v>
      </c>
      <c r="G29" s="253">
        <f>VLOOKUP($A29,[1]!Table,MATCH(F$1,[1]!Curves,0))</f>
        <v>4.6550000000000002</v>
      </c>
      <c r="H29" s="254">
        <f t="shared" ca="1" si="2"/>
        <v>-14301.155118726392</v>
      </c>
      <c r="I29" s="243">
        <f>'BasisVolumeSmall VPP'!C34</f>
        <v>24369.875</v>
      </c>
      <c r="J29" s="253">
        <f t="shared" si="5"/>
        <v>-5.0000000000000001E-3</v>
      </c>
      <c r="K29" s="253">
        <f>VLOOKUP($A29,[1]!Table,MATCH(J$1,[1]!Curves,0))</f>
        <v>-3.2500000000000001E-2</v>
      </c>
      <c r="L29" s="254">
        <f t="shared" ca="1" si="3"/>
        <v>-1236.1213481446769</v>
      </c>
      <c r="M29" s="243">
        <f>'BasisVolumeSmall VPP'!E34</f>
        <v>25652.5</v>
      </c>
      <c r="N29" s="253">
        <f t="shared" si="6"/>
        <v>-0.28999999999999998</v>
      </c>
      <c r="O29" s="253">
        <f>VLOOKUP($A29,[1]!Table,MATCH(N$1,[1]!Curves,0))</f>
        <v>-0.16500000000000001</v>
      </c>
      <c r="P29" s="254">
        <f t="shared" ca="1" si="4"/>
        <v>5914.4562112185477</v>
      </c>
      <c r="Q29" s="233"/>
      <c r="R29" s="234"/>
      <c r="S29" s="233"/>
      <c r="T29" s="233"/>
      <c r="U29" s="234"/>
      <c r="V29" s="233"/>
      <c r="W29" s="233"/>
      <c r="X29" s="234"/>
      <c r="Y29" s="233"/>
      <c r="Z29" s="233"/>
      <c r="AA29" s="234"/>
    </row>
    <row r="30" spans="1:27" x14ac:dyDescent="0.2">
      <c r="A30" s="169">
        <v>37652</v>
      </c>
      <c r="B30" s="243">
        <f t="shared" ca="1" si="0"/>
        <v>-4233</v>
      </c>
      <c r="C30" s="244">
        <f>[1]Curves!D40</f>
        <v>5.3317548003708519E-2</v>
      </c>
      <c r="D30" s="245">
        <f t="shared" ca="1" si="1"/>
        <v>1.8401026358011201</v>
      </c>
      <c r="E30" s="243">
        <f>NymexVolume!D26</f>
        <v>49417.875</v>
      </c>
      <c r="F30" s="252">
        <v>4.8099999999999996</v>
      </c>
      <c r="G30" s="253">
        <f>VLOOKUP($A30,[1]!Table,MATCH(F$1,[1]!Curves,0))</f>
        <v>4.6950000000000003</v>
      </c>
      <c r="H30" s="254">
        <f t="shared" ca="1" si="2"/>
        <v>-10457.405634966821</v>
      </c>
      <c r="I30" s="243">
        <f>'BasisVolumeSmall VPP'!C35</f>
        <v>24075.375</v>
      </c>
      <c r="J30" s="253">
        <v>-5.0000000000000001E-3</v>
      </c>
      <c r="K30" s="253">
        <f>VLOOKUP($A30,[1]!Table,MATCH(J$1,[1]!Curves,0))</f>
        <v>-3.5000000000000003E-2</v>
      </c>
      <c r="L30" s="254">
        <f t="shared" ca="1" si="3"/>
        <v>-1329.0348298620117</v>
      </c>
      <c r="M30" s="243">
        <f>'BasisVolumeSmall VPP'!E35</f>
        <v>25342.5</v>
      </c>
      <c r="N30" s="253">
        <v>-0.31</v>
      </c>
      <c r="O30" s="253">
        <f>VLOOKUP($A30,[1]!Table,MATCH(N$1,[1]!Curves,0))</f>
        <v>-0.17</v>
      </c>
      <c r="P30" s="254">
        <f t="shared" ca="1" si="4"/>
        <v>6528.5921466905838</v>
      </c>
      <c r="Q30" s="233"/>
      <c r="R30" s="234"/>
      <c r="S30" s="233"/>
      <c r="T30" s="233"/>
      <c r="U30" s="234"/>
      <c r="V30" s="233"/>
      <c r="W30" s="233"/>
      <c r="X30" s="234"/>
      <c r="Y30" s="233"/>
      <c r="Z30" s="233"/>
      <c r="AA30" s="234"/>
    </row>
    <row r="31" spans="1:27" x14ac:dyDescent="0.2">
      <c r="A31" s="169">
        <v>37680</v>
      </c>
      <c r="B31" s="243">
        <f t="shared" ca="1" si="0"/>
        <v>-4205</v>
      </c>
      <c r="C31" s="244">
        <f>[1]Curves!D41</f>
        <v>5.3483335413822018E-2</v>
      </c>
      <c r="D31" s="245">
        <f t="shared" ca="1" si="1"/>
        <v>1.836105196328919</v>
      </c>
      <c r="E31" s="243">
        <f>NymexVolume!D27</f>
        <v>48867</v>
      </c>
      <c r="F31" s="252">
        <v>4.8099999999999996</v>
      </c>
      <c r="G31" s="253">
        <f>VLOOKUP($A31,[1]!Table,MATCH(F$1,[1]!Curves,0))</f>
        <v>4.5750000000000002</v>
      </c>
      <c r="H31" s="254">
        <f t="shared" ca="1" si="2"/>
        <v>-21085.363867816191</v>
      </c>
      <c r="I31" s="243">
        <f>'BasisVolumeSmall VPP'!C36</f>
        <v>23807</v>
      </c>
      <c r="J31" s="253">
        <f t="shared" si="5"/>
        <v>-5.0000000000000001E-3</v>
      </c>
      <c r="K31" s="253">
        <f>VLOOKUP($A31,[1]!Table,MATCH(J$1,[1]!Curves,0))</f>
        <v>-1.7500000000000002E-2</v>
      </c>
      <c r="L31" s="254">
        <f t="shared" ca="1" si="3"/>
        <v>-546.40195511253228</v>
      </c>
      <c r="M31" s="243">
        <f>'BasisVolumeSmall VPP'!E36</f>
        <v>25060</v>
      </c>
      <c r="N31" s="253">
        <f t="shared" si="6"/>
        <v>-0.31</v>
      </c>
      <c r="O31" s="253">
        <f>VLOOKUP($A31,[1]!Table,MATCH(N$1,[1]!Curves,0))</f>
        <v>-0.155</v>
      </c>
      <c r="P31" s="254">
        <f t="shared" ca="1" si="4"/>
        <v>7131.9834141004203</v>
      </c>
      <c r="Q31" s="233"/>
      <c r="R31" s="234"/>
      <c r="S31" s="233"/>
      <c r="T31" s="233"/>
      <c r="U31" s="234"/>
      <c r="V31" s="233"/>
      <c r="W31" s="233"/>
      <c r="X31" s="234"/>
      <c r="Y31" s="233"/>
      <c r="Z31" s="233"/>
      <c r="AA31" s="234"/>
    </row>
    <row r="32" spans="1:27" x14ac:dyDescent="0.2">
      <c r="A32" s="169">
        <v>37711</v>
      </c>
      <c r="B32" s="243">
        <f t="shared" ca="1" si="0"/>
        <v>-4174</v>
      </c>
      <c r="C32" s="244">
        <f>[1]Curves!D42</f>
        <v>5.3652205516023302E-2</v>
      </c>
      <c r="D32" s="245">
        <f t="shared" ca="1" si="1"/>
        <v>1.83133714765746</v>
      </c>
      <c r="E32" s="243">
        <f>NymexVolume!D28</f>
        <v>48208.875</v>
      </c>
      <c r="F32" s="252">
        <v>4.8099999999999996</v>
      </c>
      <c r="G32" s="253">
        <f>VLOOKUP($A32,[1]!Table,MATCH(F$1,[1]!Curves,0))</f>
        <v>4.415</v>
      </c>
      <c r="H32" s="254">
        <f t="shared" ca="1" si="2"/>
        <v>-34873.247935538602</v>
      </c>
      <c r="I32" s="243">
        <f>'BasisVolumeSmall VPP'!C37</f>
        <v>23486.375</v>
      </c>
      <c r="J32" s="253">
        <f t="shared" si="5"/>
        <v>-5.0000000000000001E-3</v>
      </c>
      <c r="K32" s="253">
        <f>VLOOKUP($A32,[1]!Table,MATCH(J$1,[1]!Curves,0))</f>
        <v>-5.0000000000000001E-3</v>
      </c>
      <c r="L32" s="254">
        <f t="shared" ca="1" si="3"/>
        <v>0</v>
      </c>
      <c r="M32" s="243">
        <f>'BasisVolumeSmall VPP'!E37</f>
        <v>24722.5</v>
      </c>
      <c r="N32" s="253">
        <f t="shared" si="6"/>
        <v>-0.31</v>
      </c>
      <c r="O32" s="253">
        <f>VLOOKUP($A32,[1]!Table,MATCH(N$1,[1]!Curves,0))</f>
        <v>-0.14499999999999999</v>
      </c>
      <c r="P32" s="254">
        <f t="shared" ca="1" si="4"/>
        <v>7470.413384438657</v>
      </c>
      <c r="Q32" s="233"/>
      <c r="R32" s="234"/>
      <c r="S32" s="233"/>
      <c r="T32" s="233"/>
      <c r="U32" s="234"/>
      <c r="V32" s="233"/>
      <c r="W32" s="233"/>
      <c r="X32" s="234"/>
      <c r="Y32" s="233"/>
      <c r="Z32" s="233"/>
      <c r="AA32" s="234"/>
    </row>
    <row r="33" spans="1:27" x14ac:dyDescent="0.2">
      <c r="A33" s="169">
        <v>37741</v>
      </c>
      <c r="B33" s="243">
        <f t="shared" ca="1" si="0"/>
        <v>-4144</v>
      </c>
      <c r="C33" s="244">
        <f>[1]Curves!D43</f>
        <v>5.3795976761200404E-2</v>
      </c>
      <c r="D33" s="245">
        <f t="shared" ca="1" si="1"/>
        <v>1.826289311617312</v>
      </c>
      <c r="E33" s="243">
        <f>NymexVolume!D29</f>
        <v>47677.5</v>
      </c>
      <c r="F33" s="252">
        <v>4.8099999999999996</v>
      </c>
      <c r="G33" s="253">
        <f>VLOOKUP($A33,[1]!Table,MATCH(F$1,[1]!Curves,0))</f>
        <v>4.2249999999999996</v>
      </c>
      <c r="H33" s="254">
        <f t="shared" ca="1" si="2"/>
        <v>-50937.651562961117</v>
      </c>
      <c r="I33" s="243">
        <f>'BasisVolumeSmall VPP'!C38</f>
        <v>23227.5</v>
      </c>
      <c r="J33" s="253">
        <f t="shared" si="5"/>
        <v>-5.0000000000000001E-3</v>
      </c>
      <c r="K33" s="253">
        <f>VLOOKUP($A33,[1]!Table,MATCH(J$1,[1]!Curves,0))</f>
        <v>7.4999999999999997E-3</v>
      </c>
      <c r="L33" s="254">
        <f t="shared" ca="1" si="3"/>
        <v>530.2516873198889</v>
      </c>
      <c r="M33" s="243">
        <f>'BasisVolumeSmall VPP'!E38</f>
        <v>24450</v>
      </c>
      <c r="N33" s="253">
        <f t="shared" si="6"/>
        <v>-0.31</v>
      </c>
      <c r="O33" s="253">
        <f>VLOOKUP($A33,[1]!Table,MATCH(N$1,[1]!Curves,0))</f>
        <v>-0.13</v>
      </c>
      <c r="P33" s="254">
        <f t="shared" ca="1" si="4"/>
        <v>8037.4992604277904</v>
      </c>
      <c r="Q33" s="233"/>
      <c r="R33" s="234"/>
      <c r="S33" s="233"/>
      <c r="T33" s="233"/>
      <c r="U33" s="234"/>
      <c r="V33" s="233"/>
      <c r="W33" s="233"/>
      <c r="X33" s="234"/>
      <c r="Y33" s="233"/>
      <c r="Z33" s="233"/>
      <c r="AA33" s="234"/>
    </row>
    <row r="34" spans="1:27" x14ac:dyDescent="0.2">
      <c r="A34" s="169">
        <v>37772</v>
      </c>
      <c r="B34" s="243">
        <f t="shared" ca="1" si="0"/>
        <v>-4113</v>
      </c>
      <c r="C34" s="244">
        <f>[1]Curves!D44</f>
        <v>5.3944540388453519E-2</v>
      </c>
      <c r="D34" s="245">
        <f t="shared" ca="1" si="1"/>
        <v>1.8210436187214634</v>
      </c>
      <c r="E34" s="243">
        <f>NymexVolume!D30</f>
        <v>47151</v>
      </c>
      <c r="F34" s="252">
        <v>4.8099999999999996</v>
      </c>
      <c r="G34" s="253">
        <f>VLOOKUP($A34,[1]!Table,MATCH(F$1,[1]!Curves,0))</f>
        <v>4.1950000000000003</v>
      </c>
      <c r="H34" s="254">
        <f t="shared" ca="1" si="2"/>
        <v>-52806.37701479641</v>
      </c>
      <c r="I34" s="243">
        <f>'BasisVolumeSmall VPP'!C39</f>
        <v>22971</v>
      </c>
      <c r="J34" s="253">
        <f t="shared" si="5"/>
        <v>-5.0000000000000001E-3</v>
      </c>
      <c r="K34" s="253">
        <f>VLOOKUP($A34,[1]!Table,MATCH(J$1,[1]!Curves,0))</f>
        <v>7.4999999999999997E-3</v>
      </c>
      <c r="L34" s="254">
        <f t="shared" ca="1" si="3"/>
        <v>522.88991207063418</v>
      </c>
      <c r="M34" s="243">
        <f>'BasisVolumeSmall VPP'!E39</f>
        <v>24180</v>
      </c>
      <c r="N34" s="253">
        <f t="shared" si="6"/>
        <v>-0.31</v>
      </c>
      <c r="O34" s="253">
        <f>VLOOKUP($A34,[1]!Table,MATCH(N$1,[1]!Curves,0))</f>
        <v>-0.11749999999999999</v>
      </c>
      <c r="P34" s="254">
        <f t="shared" ca="1" si="4"/>
        <v>8476.320679881861</v>
      </c>
      <c r="Q34" s="233"/>
      <c r="R34" s="234"/>
      <c r="S34" s="233"/>
      <c r="T34" s="233"/>
      <c r="U34" s="234"/>
      <c r="V34" s="233"/>
      <c r="W34" s="233"/>
      <c r="X34" s="234"/>
      <c r="Y34" s="233"/>
      <c r="Z34" s="233"/>
      <c r="AA34" s="234"/>
    </row>
    <row r="35" spans="1:27" x14ac:dyDescent="0.2">
      <c r="A35" s="169">
        <v>37802</v>
      </c>
      <c r="B35" s="243">
        <f t="shared" ca="1" si="0"/>
        <v>-4083</v>
      </c>
      <c r="C35" s="244">
        <f>[1]Curves!D45</f>
        <v>5.4085176416605013E-2</v>
      </c>
      <c r="D35" s="245">
        <f t="shared" ca="1" si="1"/>
        <v>1.8158768591916996</v>
      </c>
      <c r="E35" s="243">
        <f>NymexVolume!D31</f>
        <v>46507.5</v>
      </c>
      <c r="F35" s="252">
        <v>4.8099999999999996</v>
      </c>
      <c r="G35" s="253">
        <f>VLOOKUP($A35,[1]!Table,MATCH(F$1,[1]!Curves,0))</f>
        <v>4.2380000000000004</v>
      </c>
      <c r="H35" s="254">
        <f t="shared" ca="1" si="2"/>
        <v>-48306.482812506685</v>
      </c>
      <c r="I35" s="243">
        <f>'BasisVolumeSmall VPP'!C40</f>
        <v>22657.5</v>
      </c>
      <c r="J35" s="253">
        <f t="shared" si="5"/>
        <v>-5.0000000000000001E-3</v>
      </c>
      <c r="K35" s="253">
        <f>VLOOKUP($A35,[1]!Table,MATCH(J$1,[1]!Curves,0))</f>
        <v>1.2500000000000001E-2</v>
      </c>
      <c r="L35" s="254">
        <f t="shared" ca="1" si="3"/>
        <v>720.00652389987886</v>
      </c>
      <c r="M35" s="243">
        <f>'BasisVolumeSmall VPP'!E40</f>
        <v>23850</v>
      </c>
      <c r="N35" s="253">
        <f t="shared" si="6"/>
        <v>-0.31</v>
      </c>
      <c r="O35" s="253">
        <f>VLOOKUP($A35,[1]!Table,MATCH(N$1,[1]!Curves,0))</f>
        <v>-0.1125</v>
      </c>
      <c r="P35" s="254">
        <f t="shared" ca="1" si="4"/>
        <v>8553.4609606151025</v>
      </c>
      <c r="Q35" s="233"/>
      <c r="R35" s="234"/>
      <c r="S35" s="233"/>
      <c r="T35" s="233"/>
      <c r="U35" s="234"/>
      <c r="V35" s="233"/>
      <c r="W35" s="233"/>
      <c r="X35" s="234"/>
      <c r="Y35" s="233"/>
      <c r="Z35" s="233"/>
      <c r="AA35" s="234"/>
    </row>
    <row r="36" spans="1:27" x14ac:dyDescent="0.2">
      <c r="A36" s="169">
        <v>37833</v>
      </c>
      <c r="B36" s="243">
        <f t="shared" ca="1" si="0"/>
        <v>-4052</v>
      </c>
      <c r="C36" s="244">
        <f>[1]Curves!D46</f>
        <v>5.4225999923603212E-2</v>
      </c>
      <c r="D36" s="245">
        <f t="shared" ca="1" si="1"/>
        <v>1.8104222860902388</v>
      </c>
      <c r="E36" s="243">
        <f>NymexVolume!D32</f>
        <v>45942</v>
      </c>
      <c r="F36" s="252">
        <v>4.8099999999999996</v>
      </c>
      <c r="G36" s="253">
        <f>VLOOKUP($A36,[1]!Table,MATCH(F$1,[1]!Curves,0))</f>
        <v>4.25</v>
      </c>
      <c r="H36" s="254">
        <f t="shared" ca="1" si="2"/>
        <v>-46577.675573832312</v>
      </c>
      <c r="I36" s="243">
        <f>'BasisVolumeSmall VPP'!C41</f>
        <v>22382</v>
      </c>
      <c r="J36" s="253">
        <f t="shared" si="5"/>
        <v>-5.0000000000000001E-3</v>
      </c>
      <c r="K36" s="253">
        <f>VLOOKUP($A36,[1]!Table,MATCH(J$1,[1]!Curves,0))</f>
        <v>1.4999999999999999E-2</v>
      </c>
      <c r="L36" s="254">
        <f t="shared" ca="1" si="3"/>
        <v>810.41743214543453</v>
      </c>
      <c r="M36" s="243">
        <f>'BasisVolumeSmall VPP'!E41</f>
        <v>23560</v>
      </c>
      <c r="N36" s="253">
        <f t="shared" si="6"/>
        <v>-0.31</v>
      </c>
      <c r="O36" s="253">
        <f>VLOOKUP($A36,[1]!Table,MATCH(N$1,[1]!Curves,0))</f>
        <v>-0.10249999999999999</v>
      </c>
      <c r="P36" s="254">
        <f t="shared" ca="1" si="4"/>
        <v>8850.6114300093523</v>
      </c>
      <c r="Q36" s="233"/>
      <c r="R36" s="234"/>
      <c r="S36" s="233"/>
      <c r="T36" s="233"/>
      <c r="U36" s="234"/>
      <c r="V36" s="233"/>
      <c r="W36" s="233"/>
      <c r="X36" s="234"/>
      <c r="Y36" s="233"/>
      <c r="Z36" s="233"/>
      <c r="AA36" s="234"/>
    </row>
    <row r="37" spans="1:27" x14ac:dyDescent="0.2">
      <c r="A37" s="169">
        <v>37864</v>
      </c>
      <c r="B37" s="243">
        <f t="shared" ca="1" si="0"/>
        <v>-4021</v>
      </c>
      <c r="C37" s="244">
        <f>[1]Curves!D47</f>
        <v>5.4366823437208611E-2</v>
      </c>
      <c r="D37" s="245">
        <f t="shared" ca="1" si="1"/>
        <v>1.8049419019981956</v>
      </c>
      <c r="E37" s="243">
        <f>NymexVolume!D33</f>
        <v>45488.625</v>
      </c>
      <c r="F37" s="252">
        <v>4.8099999999999996</v>
      </c>
      <c r="G37" s="253">
        <f>VLOOKUP($A37,[1]!Table,MATCH(F$1,[1]!Curves,0))</f>
        <v>4.2730000000000006</v>
      </c>
      <c r="H37" s="254">
        <f t="shared" ca="1" si="2"/>
        <v>-44090.022700482215</v>
      </c>
      <c r="I37" s="243">
        <f>'BasisVolumeSmall VPP'!C42</f>
        <v>22161.125</v>
      </c>
      <c r="J37" s="253">
        <f t="shared" si="5"/>
        <v>-5.0000000000000001E-3</v>
      </c>
      <c r="K37" s="253">
        <f>VLOOKUP($A37,[1]!Table,MATCH(J$1,[1]!Curves,0))</f>
        <v>1.7500000000000002E-2</v>
      </c>
      <c r="L37" s="254">
        <f t="shared" ca="1" si="3"/>
        <v>899.98971992819475</v>
      </c>
      <c r="M37" s="243">
        <f>'BasisVolumeSmall VPP'!E42</f>
        <v>23327.5</v>
      </c>
      <c r="N37" s="253">
        <f t="shared" si="6"/>
        <v>-0.31</v>
      </c>
      <c r="O37" s="253">
        <f>VLOOKUP($A37,[1]!Table,MATCH(N$1,[1]!Curves,0))</f>
        <v>-9.7500000000000003E-2</v>
      </c>
      <c r="P37" s="254">
        <f t="shared" ca="1" si="4"/>
        <v>8947.2662215083674</v>
      </c>
      <c r="Q37" s="233"/>
      <c r="R37" s="234"/>
      <c r="S37" s="233"/>
      <c r="T37" s="233"/>
      <c r="U37" s="234"/>
      <c r="V37" s="233"/>
      <c r="W37" s="233"/>
      <c r="X37" s="234"/>
      <c r="Y37" s="233"/>
      <c r="Z37" s="233"/>
      <c r="AA37" s="234"/>
    </row>
    <row r="38" spans="1:27" x14ac:dyDescent="0.2">
      <c r="A38" s="169">
        <v>37894</v>
      </c>
      <c r="B38" s="243">
        <f t="shared" ca="1" si="0"/>
        <v>-3991</v>
      </c>
      <c r="C38" s="244">
        <f>[1]Curves!D48</f>
        <v>5.4499920280477503E-2</v>
      </c>
      <c r="D38" s="245">
        <f t="shared" ca="1" si="1"/>
        <v>1.7995530998733924</v>
      </c>
      <c r="E38" s="243">
        <f>NymexVolume!D34</f>
        <v>44898.75</v>
      </c>
      <c r="F38" s="252">
        <v>4.8099999999999996</v>
      </c>
      <c r="G38" s="253">
        <f>VLOOKUP($A38,[1]!Table,MATCH(F$1,[1]!Curves,0))</f>
        <v>4.2730000000000006</v>
      </c>
      <c r="H38" s="254">
        <f t="shared" ca="1" si="2"/>
        <v>-43388.356706958955</v>
      </c>
      <c r="I38" s="243">
        <f>'BasisVolumeSmall VPP'!C43</f>
        <v>21873.75</v>
      </c>
      <c r="J38" s="253">
        <f t="shared" si="5"/>
        <v>-5.0000000000000001E-3</v>
      </c>
      <c r="K38" s="253">
        <f>VLOOKUP($A38,[1]!Table,MATCH(J$1,[1]!Curves,0))</f>
        <v>0.01</v>
      </c>
      <c r="L38" s="254">
        <f t="shared" ca="1" si="3"/>
        <v>590.44461927533428</v>
      </c>
      <c r="M38" s="243">
        <f>'BasisVolumeSmall VPP'!E43</f>
        <v>23025</v>
      </c>
      <c r="N38" s="253">
        <f t="shared" si="6"/>
        <v>-0.31</v>
      </c>
      <c r="O38" s="253">
        <f>VLOOKUP($A38,[1]!Table,MATCH(N$1,[1]!Curves,0))</f>
        <v>-0.1075</v>
      </c>
      <c r="P38" s="254">
        <f t="shared" ca="1" si="4"/>
        <v>8390.5288002284342</v>
      </c>
      <c r="Q38" s="233"/>
      <c r="R38" s="234"/>
      <c r="S38" s="233"/>
      <c r="T38" s="233"/>
      <c r="U38" s="234"/>
      <c r="V38" s="233"/>
      <c r="W38" s="233"/>
      <c r="X38" s="234"/>
      <c r="Y38" s="233"/>
      <c r="Z38" s="233"/>
      <c r="AA38" s="234"/>
    </row>
    <row r="39" spans="1:27" x14ac:dyDescent="0.2">
      <c r="A39" s="169">
        <v>37925</v>
      </c>
      <c r="B39" s="243">
        <f t="shared" ca="1" si="0"/>
        <v>-3960</v>
      </c>
      <c r="C39" s="244">
        <f>[1]Curves!D49</f>
        <v>5.4633458363954314E-2</v>
      </c>
      <c r="D39" s="245">
        <f t="shared" ca="1" si="1"/>
        <v>1.7938856455659848</v>
      </c>
      <c r="E39" s="243">
        <f>NymexVolume!D35</f>
        <v>44279.625</v>
      </c>
      <c r="F39" s="252">
        <v>4.8099999999999996</v>
      </c>
      <c r="G39" s="253">
        <f>VLOOKUP($A39,[1]!Table,MATCH(F$1,[1]!Curves,0))</f>
        <v>4.2830000000000004</v>
      </c>
      <c r="H39" s="254">
        <f t="shared" ca="1" si="2"/>
        <v>-41860.971598593009</v>
      </c>
      <c r="I39" s="243">
        <f>'BasisVolumeSmall VPP'!C44</f>
        <v>21572.125</v>
      </c>
      <c r="J39" s="253">
        <f t="shared" si="5"/>
        <v>-5.0000000000000001E-3</v>
      </c>
      <c r="K39" s="253">
        <f>VLOOKUP($A39,[1]!Table,MATCH(J$1,[1]!Curves,0))</f>
        <v>0</v>
      </c>
      <c r="L39" s="254">
        <f t="shared" ca="1" si="3"/>
        <v>193.48962690927561</v>
      </c>
      <c r="M39" s="243">
        <f>'BasisVolumeSmall VPP'!E44</f>
        <v>22707.5</v>
      </c>
      <c r="N39" s="253">
        <f t="shared" si="6"/>
        <v>-0.31</v>
      </c>
      <c r="O39" s="253">
        <f>VLOOKUP($A39,[1]!Table,MATCH(N$1,[1]!Curves,0))</f>
        <v>-0.12</v>
      </c>
      <c r="P39" s="254">
        <f t="shared" ca="1" si="4"/>
        <v>7739.5850763710241</v>
      </c>
      <c r="Q39" s="233"/>
      <c r="R39" s="234"/>
      <c r="S39" s="233"/>
      <c r="T39" s="233"/>
      <c r="U39" s="234"/>
      <c r="V39" s="233"/>
      <c r="W39" s="233"/>
      <c r="X39" s="234"/>
      <c r="Y39" s="233"/>
      <c r="Z39" s="233"/>
      <c r="AA39" s="234"/>
    </row>
    <row r="40" spans="1:27" x14ac:dyDescent="0.2">
      <c r="A40" s="169">
        <v>37955</v>
      </c>
      <c r="B40" s="243">
        <f t="shared" ca="1" si="0"/>
        <v>-3930</v>
      </c>
      <c r="C40" s="244">
        <f>[1]Curves!D50</f>
        <v>5.4762688772974411E-2</v>
      </c>
      <c r="D40" s="245">
        <f t="shared" ca="1" si="1"/>
        <v>1.788380279558166</v>
      </c>
      <c r="E40" s="243">
        <f>NymexVolume!D36</f>
        <v>43875</v>
      </c>
      <c r="F40" s="252">
        <v>4.8099999999999996</v>
      </c>
      <c r="G40" s="253">
        <f>VLOOKUP($A40,[1]!Table,MATCH(F$1,[1]!Curves,0))</f>
        <v>4.42</v>
      </c>
      <c r="H40" s="254">
        <f t="shared" ca="1" si="2"/>
        <v>-30601.422058589644</v>
      </c>
      <c r="I40" s="243">
        <f>'BasisVolumeSmall VPP'!C45</f>
        <v>21375</v>
      </c>
      <c r="J40" s="253">
        <f t="shared" si="5"/>
        <v>-5.0000000000000001E-3</v>
      </c>
      <c r="K40" s="253">
        <f>VLOOKUP($A40,[1]!Table,MATCH(J$1,[1]!Curves,0))</f>
        <v>-0.01</v>
      </c>
      <c r="L40" s="254">
        <f t="shared" ca="1" si="3"/>
        <v>-191.133142377779</v>
      </c>
      <c r="M40" s="243">
        <f>'BasisVolumeSmall VPP'!E45</f>
        <v>22500</v>
      </c>
      <c r="N40" s="253">
        <f t="shared" si="6"/>
        <v>-0.31</v>
      </c>
      <c r="O40" s="253">
        <f>VLOOKUP($A40,[1]!Table,MATCH(N$1,[1]!Curves,0))</f>
        <v>-0.14000000000000001</v>
      </c>
      <c r="P40" s="254">
        <f t="shared" ca="1" si="4"/>
        <v>6840.5545693099839</v>
      </c>
      <c r="Q40" s="233"/>
      <c r="R40" s="234"/>
      <c r="S40" s="233"/>
      <c r="T40" s="233"/>
      <c r="U40" s="234"/>
      <c r="V40" s="233"/>
      <c r="W40" s="233"/>
      <c r="X40" s="234"/>
      <c r="Y40" s="233"/>
      <c r="Z40" s="233"/>
      <c r="AA40" s="234"/>
    </row>
    <row r="41" spans="1:27" x14ac:dyDescent="0.2">
      <c r="A41" s="169">
        <v>37986</v>
      </c>
      <c r="B41" s="243">
        <f t="shared" ref="B41:B72" ca="1" si="7">EOMONTH(A41,0)-$A$1</f>
        <v>-3899</v>
      </c>
      <c r="C41" s="244">
        <f>[1]Curves!D51</f>
        <v>5.4901004395890012E-2</v>
      </c>
      <c r="D41" s="245">
        <f t="shared" ca="1" si="1"/>
        <v>1.7827587820404691</v>
      </c>
      <c r="E41" s="243">
        <f>NymexVolume!D37</f>
        <v>43221.75</v>
      </c>
      <c r="F41" s="252">
        <v>4.8099999999999996</v>
      </c>
      <c r="G41" s="253">
        <f>VLOOKUP($A41,[1]!Table,MATCH(F$1,[1]!Curves,0))</f>
        <v>4.5549999999999997</v>
      </c>
      <c r="H41" s="254">
        <f t="shared" ca="1" si="2"/>
        <v>-19648.758368852694</v>
      </c>
      <c r="I41" s="243">
        <f>'BasisVolumeSmall VPP'!C46</f>
        <v>21056.75</v>
      </c>
      <c r="J41" s="253">
        <f t="shared" si="5"/>
        <v>-5.0000000000000001E-3</v>
      </c>
      <c r="K41" s="253">
        <f>VLOOKUP($A41,[1]!Table,MATCH(J$1,[1]!Curves,0))</f>
        <v>-3.2500000000000001E-2</v>
      </c>
      <c r="L41" s="254">
        <f t="shared" ca="1" si="3"/>
        <v>-1032.3254145525927</v>
      </c>
      <c r="M41" s="243">
        <f>'BasisVolumeSmall VPP'!E46</f>
        <v>22165</v>
      </c>
      <c r="N41" s="253">
        <f t="shared" si="6"/>
        <v>-0.31</v>
      </c>
      <c r="O41" s="253">
        <f>VLOOKUP($A41,[1]!Table,MATCH(N$1,[1]!Curves,0))</f>
        <v>-0.16250000000000001</v>
      </c>
      <c r="P41" s="254">
        <f t="shared" ca="1" si="4"/>
        <v>5828.440139579232</v>
      </c>
      <c r="Q41" s="233"/>
      <c r="R41" s="234"/>
      <c r="S41" s="233"/>
      <c r="T41" s="233"/>
      <c r="U41" s="234"/>
      <c r="V41" s="233"/>
      <c r="W41" s="233"/>
      <c r="X41" s="234"/>
      <c r="Y41" s="233"/>
      <c r="Z41" s="233"/>
      <c r="AA41" s="234"/>
    </row>
    <row r="42" spans="1:27" x14ac:dyDescent="0.2">
      <c r="A42" s="169">
        <v>38017</v>
      </c>
      <c r="B42" s="243">
        <f t="shared" ca="1" si="7"/>
        <v>-3868</v>
      </c>
      <c r="C42" s="244">
        <f>[1]Curves!D52</f>
        <v>5.5044416055022111E-2</v>
      </c>
      <c r="D42" s="245">
        <f t="shared" ca="1" si="1"/>
        <v>1.7772075123729392</v>
      </c>
      <c r="E42" s="243">
        <f>NymexVolume!D38</f>
        <v>0</v>
      </c>
      <c r="F42" s="252">
        <v>4.8099999999999996</v>
      </c>
      <c r="G42" s="253">
        <f>VLOOKUP($A42,[1]!Table,MATCH(F$1,[1]!Curves,0))</f>
        <v>4.5949999999999998</v>
      </c>
      <c r="H42" s="254">
        <f t="shared" ca="1" si="2"/>
        <v>0</v>
      </c>
      <c r="I42" s="243">
        <f>'BasisVolumeSmall VPP'!C47</f>
        <v>0</v>
      </c>
      <c r="J42" s="253">
        <v>-5.0000000000000001E-3</v>
      </c>
      <c r="K42" s="253">
        <f>VLOOKUP($A42,[1]!Table,MATCH(J$1,[1]!Curves,0))</f>
        <v>-3.5000000000000003E-2</v>
      </c>
      <c r="L42" s="254">
        <f t="shared" ca="1" si="3"/>
        <v>0</v>
      </c>
      <c r="M42" s="243">
        <f>'BasisVolumeSmall VPP'!E47</f>
        <v>0</v>
      </c>
      <c r="N42" s="253">
        <v>-0.315</v>
      </c>
      <c r="O42" s="253">
        <f>VLOOKUP($A42,[1]!Table,MATCH(N$1,[1]!Curves,0))</f>
        <v>-0.16750000000000001</v>
      </c>
      <c r="P42" s="254">
        <f t="shared" ca="1" si="4"/>
        <v>0</v>
      </c>
      <c r="Q42" s="233"/>
      <c r="R42" s="234"/>
      <c r="S42" s="233"/>
      <c r="T42" s="233"/>
      <c r="U42" s="234"/>
      <c r="V42" s="233"/>
      <c r="W42" s="233"/>
      <c r="X42" s="234"/>
      <c r="Y42" s="233"/>
      <c r="Z42" s="233"/>
      <c r="AA42" s="234"/>
    </row>
    <row r="43" spans="1:27" x14ac:dyDescent="0.2">
      <c r="A43" s="169">
        <v>38046</v>
      </c>
      <c r="B43" s="243">
        <f t="shared" ca="1" si="7"/>
        <v>-3839</v>
      </c>
      <c r="C43" s="244">
        <f>[1]Curves!D53</f>
        <v>5.5178575355250316E-2</v>
      </c>
      <c r="D43" s="245">
        <f t="shared" ca="1" si="1"/>
        <v>1.7719918673695441</v>
      </c>
      <c r="E43" s="243">
        <f>NymexVolume!D39</f>
        <v>0</v>
      </c>
      <c r="F43" s="252">
        <v>4.8099999999999996</v>
      </c>
      <c r="G43" s="253">
        <f>VLOOKUP($A43,[1]!Table,MATCH(F$1,[1]!Curves,0))</f>
        <v>4.4749999999999996</v>
      </c>
      <c r="H43" s="254">
        <f t="shared" ca="1" si="2"/>
        <v>0</v>
      </c>
      <c r="I43" s="243">
        <f>'BasisVolumeSmall VPP'!C48</f>
        <v>0</v>
      </c>
      <c r="J43" s="253">
        <f t="shared" si="5"/>
        <v>-5.0000000000000001E-3</v>
      </c>
      <c r="K43" s="253">
        <f>VLOOKUP($A43,[1]!Table,MATCH(J$1,[1]!Curves,0))</f>
        <v>-1.7500000000000002E-2</v>
      </c>
      <c r="L43" s="254">
        <f t="shared" ca="1" si="3"/>
        <v>0</v>
      </c>
      <c r="M43" s="243">
        <f>'BasisVolumeSmall VPP'!E48</f>
        <v>0</v>
      </c>
      <c r="N43" s="253">
        <f t="shared" si="6"/>
        <v>-0.315</v>
      </c>
      <c r="O43" s="253">
        <f>VLOOKUP($A43,[1]!Table,MATCH(N$1,[1]!Curves,0))</f>
        <v>-0.1525</v>
      </c>
      <c r="P43" s="254">
        <f t="shared" ca="1" si="4"/>
        <v>0</v>
      </c>
      <c r="Q43" s="233"/>
      <c r="R43" s="234"/>
      <c r="S43" s="233"/>
      <c r="T43" s="233"/>
      <c r="U43" s="234"/>
      <c r="V43" s="233"/>
      <c r="W43" s="233"/>
      <c r="X43" s="234"/>
      <c r="Y43" s="233"/>
      <c r="Z43" s="233"/>
      <c r="AA43" s="234"/>
    </row>
    <row r="44" spans="1:27" x14ac:dyDescent="0.2">
      <c r="A44" s="169">
        <v>38077</v>
      </c>
      <c r="B44" s="243">
        <f t="shared" ca="1" si="7"/>
        <v>-3808</v>
      </c>
      <c r="C44" s="244">
        <f>[1]Curves!D54</f>
        <v>5.5308982873737207E-2</v>
      </c>
      <c r="D44" s="245">
        <f t="shared" ca="1" si="1"/>
        <v>1.766159753558237</v>
      </c>
      <c r="E44" s="243">
        <f>NymexVolume!D40</f>
        <v>0</v>
      </c>
      <c r="F44" s="252">
        <v>4.8099999999999996</v>
      </c>
      <c r="G44" s="253">
        <f>VLOOKUP($A44,[1]!Table,MATCH(F$1,[1]!Curves,0))</f>
        <v>4.3949999999999996</v>
      </c>
      <c r="H44" s="254">
        <f t="shared" ca="1" si="2"/>
        <v>0</v>
      </c>
      <c r="I44" s="243">
        <f>'BasisVolumeSmall VPP'!C49</f>
        <v>0</v>
      </c>
      <c r="J44" s="253">
        <f t="shared" si="5"/>
        <v>-5.0000000000000001E-3</v>
      </c>
      <c r="K44" s="253">
        <f>VLOOKUP($A44,[1]!Table,MATCH(J$1,[1]!Curves,0))</f>
        <v>-5.0000000000000001E-3</v>
      </c>
      <c r="L44" s="254">
        <f t="shared" ca="1" si="3"/>
        <v>0</v>
      </c>
      <c r="M44" s="243">
        <f>'BasisVolumeSmall VPP'!E49</f>
        <v>0</v>
      </c>
      <c r="N44" s="253">
        <f t="shared" si="6"/>
        <v>-0.315</v>
      </c>
      <c r="O44" s="253">
        <f>VLOOKUP($A44,[1]!Table,MATCH(N$1,[1]!Curves,0))</f>
        <v>-0.14249999999999999</v>
      </c>
      <c r="P44" s="254">
        <f t="shared" ca="1" si="4"/>
        <v>0</v>
      </c>
      <c r="Q44" s="233"/>
      <c r="R44" s="234"/>
      <c r="S44" s="233"/>
      <c r="T44" s="233"/>
      <c r="U44" s="234"/>
      <c r="V44" s="233"/>
      <c r="W44" s="233"/>
      <c r="X44" s="234"/>
      <c r="Y44" s="233"/>
      <c r="Z44" s="233"/>
      <c r="AA44" s="234"/>
    </row>
    <row r="45" spans="1:27" x14ac:dyDescent="0.2">
      <c r="A45" s="169">
        <v>38107</v>
      </c>
      <c r="B45" s="243">
        <f t="shared" ca="1" si="7"/>
        <v>-3778</v>
      </c>
      <c r="C45" s="244">
        <f>[1]Curves!D55</f>
        <v>5.5421760060228531E-2</v>
      </c>
      <c r="D45" s="245">
        <f t="shared" ca="1" si="1"/>
        <v>1.7602599663867011</v>
      </c>
      <c r="E45" s="243">
        <f>NymexVolume!D41</f>
        <v>0</v>
      </c>
      <c r="F45" s="252">
        <v>4.8099999999999996</v>
      </c>
      <c r="G45" s="253">
        <f>VLOOKUP($A45,[1]!Table,MATCH(F$1,[1]!Curves,0))</f>
        <v>4.3049999999999997</v>
      </c>
      <c r="H45" s="254">
        <f t="shared" ca="1" si="2"/>
        <v>0</v>
      </c>
      <c r="I45" s="243">
        <f>'BasisVolumeSmall VPP'!C50</f>
        <v>0</v>
      </c>
      <c r="J45" s="253">
        <f t="shared" si="5"/>
        <v>-5.0000000000000001E-3</v>
      </c>
      <c r="K45" s="253">
        <f>VLOOKUP($A45,[1]!Table,MATCH(J$1,[1]!Curves,0))</f>
        <v>7.4999999999999997E-3</v>
      </c>
      <c r="L45" s="254">
        <f t="shared" ca="1" si="3"/>
        <v>0</v>
      </c>
      <c r="M45" s="243">
        <f>'BasisVolumeSmall VPP'!E50</f>
        <v>0</v>
      </c>
      <c r="N45" s="253">
        <f t="shared" si="6"/>
        <v>-0.315</v>
      </c>
      <c r="O45" s="253">
        <f>VLOOKUP($A45,[1]!Table,MATCH(N$1,[1]!Curves,0))</f>
        <v>-0.13</v>
      </c>
      <c r="P45" s="254">
        <f t="shared" ca="1" si="4"/>
        <v>0</v>
      </c>
      <c r="Q45" s="233"/>
      <c r="R45" s="234"/>
      <c r="S45" s="233"/>
      <c r="T45" s="233"/>
      <c r="U45" s="234"/>
      <c r="V45" s="233"/>
      <c r="W45" s="233"/>
      <c r="X45" s="234"/>
      <c r="Y45" s="233"/>
      <c r="Z45" s="233"/>
      <c r="AA45" s="234"/>
    </row>
    <row r="46" spans="1:27" x14ac:dyDescent="0.2">
      <c r="A46" s="169">
        <v>38138</v>
      </c>
      <c r="B46" s="243">
        <f t="shared" ca="1" si="7"/>
        <v>-3747</v>
      </c>
      <c r="C46" s="244">
        <f>[1]Curves!D56</f>
        <v>5.5538296490719403E-2</v>
      </c>
      <c r="D46" s="245">
        <f t="shared" ca="1" si="1"/>
        <v>1.7541508884297228</v>
      </c>
      <c r="E46" s="243">
        <f>NymexVolume!D42</f>
        <v>0</v>
      </c>
      <c r="F46" s="252">
        <v>4.8099999999999996</v>
      </c>
      <c r="G46" s="253">
        <f>VLOOKUP($A46,[1]!Table,MATCH(F$1,[1]!Curves,0))</f>
        <v>4.2850000000000001</v>
      </c>
      <c r="H46" s="254">
        <f t="shared" ca="1" si="2"/>
        <v>0</v>
      </c>
      <c r="I46" s="243">
        <f>'BasisVolumeSmall VPP'!C51</f>
        <v>0</v>
      </c>
      <c r="J46" s="253">
        <f t="shared" si="5"/>
        <v>-5.0000000000000001E-3</v>
      </c>
      <c r="K46" s="253">
        <f>VLOOKUP($A46,[1]!Table,MATCH(J$1,[1]!Curves,0))</f>
        <v>7.4999999999999997E-3</v>
      </c>
      <c r="L46" s="254">
        <f t="shared" ca="1" si="3"/>
        <v>0</v>
      </c>
      <c r="M46" s="243">
        <f>'BasisVolumeSmall VPP'!E51</f>
        <v>0</v>
      </c>
      <c r="N46" s="253">
        <f t="shared" si="6"/>
        <v>-0.315</v>
      </c>
      <c r="O46" s="253">
        <f>VLOOKUP($A46,[1]!Table,MATCH(N$1,[1]!Curves,0))</f>
        <v>-0.11749999999999999</v>
      </c>
      <c r="P46" s="254">
        <f t="shared" ca="1" si="4"/>
        <v>0</v>
      </c>
      <c r="Q46" s="233"/>
      <c r="R46" s="234"/>
      <c r="S46" s="233"/>
      <c r="T46" s="233"/>
      <c r="U46" s="234"/>
      <c r="V46" s="233"/>
      <c r="W46" s="233"/>
      <c r="X46" s="234"/>
      <c r="Y46" s="233"/>
      <c r="Z46" s="233"/>
      <c r="AA46" s="234"/>
    </row>
    <row r="47" spans="1:27" x14ac:dyDescent="0.2">
      <c r="A47" s="169">
        <v>38168</v>
      </c>
      <c r="B47" s="243">
        <f t="shared" ca="1" si="7"/>
        <v>-3717</v>
      </c>
      <c r="C47" s="244">
        <f>[1]Curves!D57</f>
        <v>5.5649062485411412E-2</v>
      </c>
      <c r="D47" s="245">
        <f t="shared" ca="1" si="1"/>
        <v>1.7481921051843876</v>
      </c>
      <c r="E47" s="243">
        <f>NymexVolume!D43</f>
        <v>0</v>
      </c>
      <c r="F47" s="252">
        <v>4.8099999999999996</v>
      </c>
      <c r="G47" s="253">
        <f>VLOOKUP($A47,[1]!Table,MATCH(F$1,[1]!Curves,0))</f>
        <v>4.3130000000000006</v>
      </c>
      <c r="H47" s="254">
        <f t="shared" ca="1" si="2"/>
        <v>0</v>
      </c>
      <c r="I47" s="243">
        <f>'BasisVolumeSmall VPP'!C52</f>
        <v>0</v>
      </c>
      <c r="J47" s="253">
        <f t="shared" si="5"/>
        <v>-5.0000000000000001E-3</v>
      </c>
      <c r="K47" s="253">
        <f>VLOOKUP($A47,[1]!Table,MATCH(J$1,[1]!Curves,0))</f>
        <v>1.2500000000000001E-2</v>
      </c>
      <c r="L47" s="254">
        <f t="shared" ca="1" si="3"/>
        <v>0</v>
      </c>
      <c r="M47" s="243">
        <f>'BasisVolumeSmall VPP'!E52</f>
        <v>0</v>
      </c>
      <c r="N47" s="253">
        <f t="shared" si="6"/>
        <v>-0.315</v>
      </c>
      <c r="O47" s="253">
        <f>VLOOKUP($A47,[1]!Table,MATCH(N$1,[1]!Curves,0))</f>
        <v>-0.1125</v>
      </c>
      <c r="P47" s="254">
        <f t="shared" ca="1" si="4"/>
        <v>0</v>
      </c>
      <c r="Q47" s="233"/>
      <c r="R47" s="234"/>
      <c r="S47" s="233"/>
      <c r="T47" s="233"/>
      <c r="U47" s="234"/>
      <c r="V47" s="233"/>
      <c r="W47" s="233"/>
      <c r="X47" s="234"/>
      <c r="Y47" s="233"/>
      <c r="Z47" s="233"/>
      <c r="AA47" s="234"/>
    </row>
    <row r="48" spans="1:27" x14ac:dyDescent="0.2">
      <c r="A48" s="169">
        <v>38199</v>
      </c>
      <c r="B48" s="243">
        <f t="shared" ca="1" si="7"/>
        <v>-3686</v>
      </c>
      <c r="C48" s="244">
        <f>[1]Curves!D58</f>
        <v>5.5761311172571715E-2</v>
      </c>
      <c r="D48" s="245">
        <f t="shared" ca="1" si="1"/>
        <v>1.7419856643165355</v>
      </c>
      <c r="E48" s="243">
        <f>NymexVolume!D44</f>
        <v>0</v>
      </c>
      <c r="F48" s="252">
        <v>4.8099999999999996</v>
      </c>
      <c r="G48" s="253">
        <f>VLOOKUP($A48,[1]!Table,MATCH(F$1,[1]!Curves,0))</f>
        <v>4.34</v>
      </c>
      <c r="H48" s="254">
        <f t="shared" ca="1" si="2"/>
        <v>0</v>
      </c>
      <c r="I48" s="243">
        <f>'BasisVolumeSmall VPP'!C53</f>
        <v>0</v>
      </c>
      <c r="J48" s="253">
        <f t="shared" si="5"/>
        <v>-5.0000000000000001E-3</v>
      </c>
      <c r="K48" s="253">
        <f>VLOOKUP($A48,[1]!Table,MATCH(J$1,[1]!Curves,0))</f>
        <v>1.4999999999999999E-2</v>
      </c>
      <c r="L48" s="254">
        <f t="shared" ca="1" si="3"/>
        <v>0</v>
      </c>
      <c r="M48" s="243">
        <f>'BasisVolumeSmall VPP'!E53</f>
        <v>0</v>
      </c>
      <c r="N48" s="253">
        <f t="shared" si="6"/>
        <v>-0.315</v>
      </c>
      <c r="O48" s="253">
        <f>VLOOKUP($A48,[1]!Table,MATCH(N$1,[1]!Curves,0))</f>
        <v>-0.10249999999999999</v>
      </c>
      <c r="P48" s="254">
        <f t="shared" ca="1" si="4"/>
        <v>0</v>
      </c>
      <c r="Q48" s="233"/>
      <c r="R48" s="234"/>
      <c r="S48" s="233"/>
      <c r="T48" s="233"/>
      <c r="U48" s="234"/>
      <c r="V48" s="233"/>
      <c r="W48" s="233"/>
      <c r="X48" s="234"/>
      <c r="Y48" s="233"/>
      <c r="Z48" s="233"/>
      <c r="AA48" s="234"/>
    </row>
    <row r="49" spans="1:27" x14ac:dyDescent="0.2">
      <c r="A49" s="169">
        <v>38230</v>
      </c>
      <c r="B49" s="243">
        <f t="shared" ca="1" si="7"/>
        <v>-3655</v>
      </c>
      <c r="C49" s="244">
        <f>[1]Curves!D59</f>
        <v>5.5873559863927315E-2</v>
      </c>
      <c r="D49" s="245">
        <f t="shared" ca="1" si="1"/>
        <v>1.735768976916217</v>
      </c>
      <c r="E49" s="243">
        <f>NymexVolume!D45</f>
        <v>0</v>
      </c>
      <c r="F49" s="252">
        <v>4.8099999999999996</v>
      </c>
      <c r="G49" s="253">
        <f>VLOOKUP($A49,[1]!Table,MATCH(F$1,[1]!Curves,0))</f>
        <v>4.3630000000000004</v>
      </c>
      <c r="H49" s="254">
        <f t="shared" ca="1" si="2"/>
        <v>0</v>
      </c>
      <c r="I49" s="243">
        <f>'BasisVolumeSmall VPP'!C54</f>
        <v>0</v>
      </c>
      <c r="J49" s="253">
        <f t="shared" si="5"/>
        <v>-5.0000000000000001E-3</v>
      </c>
      <c r="K49" s="253">
        <f>VLOOKUP($A49,[1]!Table,MATCH(J$1,[1]!Curves,0))</f>
        <v>1.7500000000000002E-2</v>
      </c>
      <c r="L49" s="254">
        <f t="shared" ca="1" si="3"/>
        <v>0</v>
      </c>
      <c r="M49" s="243">
        <f>'BasisVolumeSmall VPP'!E54</f>
        <v>0</v>
      </c>
      <c r="N49" s="253">
        <f t="shared" si="6"/>
        <v>-0.315</v>
      </c>
      <c r="O49" s="253">
        <f>VLOOKUP($A49,[1]!Table,MATCH(N$1,[1]!Curves,0))</f>
        <v>-9.7500000000000003E-2</v>
      </c>
      <c r="P49" s="254">
        <f t="shared" ca="1" si="4"/>
        <v>0</v>
      </c>
      <c r="Q49" s="233"/>
      <c r="R49" s="234"/>
      <c r="S49" s="233"/>
      <c r="T49" s="233"/>
      <c r="U49" s="234"/>
      <c r="V49" s="233"/>
      <c r="W49" s="233"/>
      <c r="X49" s="234"/>
      <c r="Y49" s="233"/>
      <c r="Z49" s="233"/>
      <c r="AA49" s="234"/>
    </row>
    <row r="50" spans="1:27" x14ac:dyDescent="0.2">
      <c r="A50" s="169">
        <v>38260</v>
      </c>
      <c r="B50" s="243">
        <f t="shared" ca="1" si="7"/>
        <v>-3625</v>
      </c>
      <c r="C50" s="244">
        <f>[1]Curves!D60</f>
        <v>5.5980093447062916E-2</v>
      </c>
      <c r="D50" s="245">
        <f t="shared" ca="1" si="1"/>
        <v>1.7297083540140821</v>
      </c>
      <c r="E50" s="243">
        <f>NymexVolume!D46</f>
        <v>0</v>
      </c>
      <c r="F50" s="252">
        <v>4.8099999999999996</v>
      </c>
      <c r="G50" s="253">
        <f>VLOOKUP($A50,[1]!Table,MATCH(F$1,[1]!Curves,0))</f>
        <v>4.3530000000000006</v>
      </c>
      <c r="H50" s="254">
        <f t="shared" ca="1" si="2"/>
        <v>0</v>
      </c>
      <c r="I50" s="243">
        <f>'BasisVolumeSmall VPP'!C55</f>
        <v>0</v>
      </c>
      <c r="J50" s="253">
        <f t="shared" si="5"/>
        <v>-5.0000000000000001E-3</v>
      </c>
      <c r="K50" s="253">
        <f>VLOOKUP($A50,[1]!Table,MATCH(J$1,[1]!Curves,0))</f>
        <v>0.01</v>
      </c>
      <c r="L50" s="254">
        <f t="shared" ca="1" si="3"/>
        <v>0</v>
      </c>
      <c r="M50" s="243">
        <f>'BasisVolumeSmall VPP'!E55</f>
        <v>0</v>
      </c>
      <c r="N50" s="253">
        <f t="shared" si="6"/>
        <v>-0.315</v>
      </c>
      <c r="O50" s="253">
        <f>VLOOKUP($A50,[1]!Table,MATCH(N$1,[1]!Curves,0))</f>
        <v>-0.1075</v>
      </c>
      <c r="P50" s="254">
        <f t="shared" ca="1" si="4"/>
        <v>0</v>
      </c>
      <c r="Q50" s="233"/>
      <c r="R50" s="234"/>
      <c r="S50" s="233"/>
      <c r="T50" s="233"/>
      <c r="U50" s="234"/>
      <c r="V50" s="233"/>
      <c r="W50" s="233"/>
      <c r="X50" s="234"/>
      <c r="Y50" s="233"/>
      <c r="Z50" s="233"/>
      <c r="AA50" s="234"/>
    </row>
    <row r="51" spans="1:27" x14ac:dyDescent="0.2">
      <c r="A51" s="169">
        <v>38291</v>
      </c>
      <c r="B51" s="243">
        <f t="shared" ca="1" si="7"/>
        <v>-3594</v>
      </c>
      <c r="C51" s="244">
        <f>[1]Curves!D61</f>
        <v>5.6088163121439813E-2</v>
      </c>
      <c r="D51" s="245">
        <f t="shared" ca="1" si="1"/>
        <v>1.7234037819812105</v>
      </c>
      <c r="E51" s="243">
        <f>NymexVolume!D47</f>
        <v>0</v>
      </c>
      <c r="F51" s="252">
        <v>4.8099999999999996</v>
      </c>
      <c r="G51" s="253">
        <f>VLOOKUP($A51,[1]!Table,MATCH(F$1,[1]!Curves,0))</f>
        <v>4.3630000000000004</v>
      </c>
      <c r="H51" s="254">
        <f t="shared" ca="1" si="2"/>
        <v>0</v>
      </c>
      <c r="I51" s="243">
        <f>'BasisVolumeSmall VPP'!C56</f>
        <v>0</v>
      </c>
      <c r="J51" s="253">
        <f t="shared" si="5"/>
        <v>-5.0000000000000001E-3</v>
      </c>
      <c r="K51" s="253">
        <f>VLOOKUP($A51,[1]!Table,MATCH(J$1,[1]!Curves,0))</f>
        <v>0</v>
      </c>
      <c r="L51" s="254">
        <f t="shared" ca="1" si="3"/>
        <v>0</v>
      </c>
      <c r="M51" s="243">
        <f>'BasisVolumeSmall VPP'!E56</f>
        <v>0</v>
      </c>
      <c r="N51" s="253">
        <f t="shared" si="6"/>
        <v>-0.315</v>
      </c>
      <c r="O51" s="253">
        <f>VLOOKUP($A51,[1]!Table,MATCH(N$1,[1]!Curves,0))</f>
        <v>-0.12</v>
      </c>
      <c r="P51" s="254">
        <f t="shared" ca="1" si="4"/>
        <v>0</v>
      </c>
      <c r="Q51" s="233"/>
      <c r="R51" s="234"/>
      <c r="S51" s="233"/>
      <c r="T51" s="233"/>
      <c r="U51" s="234"/>
      <c r="V51" s="233"/>
      <c r="W51" s="233"/>
      <c r="X51" s="234"/>
      <c r="Y51" s="233"/>
      <c r="Z51" s="233"/>
      <c r="AA51" s="234"/>
    </row>
    <row r="52" spans="1:27" x14ac:dyDescent="0.2">
      <c r="A52" s="169">
        <v>38321</v>
      </c>
      <c r="B52" s="243">
        <f t="shared" ca="1" si="7"/>
        <v>-3564</v>
      </c>
      <c r="C52" s="244">
        <f>[1]Curves!D62</f>
        <v>5.6192746680990613E-2</v>
      </c>
      <c r="D52" s="245">
        <f t="shared" ca="1" si="1"/>
        <v>1.7172951977155497</v>
      </c>
      <c r="E52" s="243">
        <f>NymexVolume!D48</f>
        <v>0</v>
      </c>
      <c r="F52" s="252">
        <v>4.8099999999999996</v>
      </c>
      <c r="G52" s="253">
        <f>VLOOKUP($A52,[1]!Table,MATCH(F$1,[1]!Curves,0))</f>
        <v>4.5</v>
      </c>
      <c r="H52" s="254">
        <f t="shared" ca="1" si="2"/>
        <v>0</v>
      </c>
      <c r="I52" s="243">
        <f>'BasisVolumeSmall VPP'!C57</f>
        <v>0</v>
      </c>
      <c r="J52" s="253">
        <f t="shared" si="5"/>
        <v>-5.0000000000000001E-3</v>
      </c>
      <c r="K52" s="253">
        <f>VLOOKUP($A52,[1]!Table,MATCH(J$1,[1]!Curves,0))</f>
        <v>-0.01</v>
      </c>
      <c r="L52" s="254">
        <f t="shared" ca="1" si="3"/>
        <v>0</v>
      </c>
      <c r="M52" s="243">
        <f>'BasisVolumeSmall VPP'!E57</f>
        <v>0</v>
      </c>
      <c r="N52" s="253">
        <f t="shared" si="6"/>
        <v>-0.315</v>
      </c>
      <c r="O52" s="253">
        <f>VLOOKUP($A52,[1]!Table,MATCH(N$1,[1]!Curves,0))</f>
        <v>-0.125</v>
      </c>
      <c r="P52" s="254">
        <f t="shared" ca="1" si="4"/>
        <v>0</v>
      </c>
      <c r="Q52" s="233"/>
      <c r="R52" s="234"/>
      <c r="S52" s="233"/>
      <c r="T52" s="233"/>
      <c r="U52" s="234"/>
      <c r="V52" s="233"/>
      <c r="W52" s="233"/>
      <c r="X52" s="234"/>
      <c r="Y52" s="233"/>
      <c r="Z52" s="233"/>
      <c r="AA52" s="234"/>
    </row>
    <row r="53" spans="1:27" x14ac:dyDescent="0.2">
      <c r="A53" s="169">
        <v>38352</v>
      </c>
      <c r="B53" s="243">
        <f t="shared" ca="1" si="7"/>
        <v>-3533</v>
      </c>
      <c r="C53" s="244">
        <f>[1]Curves!D63</f>
        <v>5.6304603779185725E-2</v>
      </c>
      <c r="D53" s="245">
        <f t="shared" ca="1" si="1"/>
        <v>1.7110365782440011</v>
      </c>
      <c r="E53" s="243">
        <f>NymexVolume!D49</f>
        <v>0</v>
      </c>
      <c r="F53" s="252">
        <v>4.8099999999999996</v>
      </c>
      <c r="G53" s="253">
        <f>VLOOKUP($A53,[1]!Table,MATCH(F$1,[1]!Curves,0))</f>
        <v>4.6349999999999998</v>
      </c>
      <c r="H53" s="254">
        <f t="shared" ca="1" si="2"/>
        <v>0</v>
      </c>
      <c r="I53" s="243">
        <f>'BasisVolumeSmall VPP'!C58</f>
        <v>0</v>
      </c>
      <c r="J53" s="253">
        <f t="shared" si="5"/>
        <v>-5.0000000000000001E-3</v>
      </c>
      <c r="K53" s="253">
        <f>VLOOKUP($A53,[1]!Table,MATCH(J$1,[1]!Curves,0))</f>
        <v>-3.2500000000000001E-2</v>
      </c>
      <c r="L53" s="254">
        <f t="shared" ca="1" si="3"/>
        <v>0</v>
      </c>
      <c r="M53" s="243">
        <f>'BasisVolumeSmall VPP'!E58</f>
        <v>0</v>
      </c>
      <c r="N53" s="253">
        <f t="shared" si="6"/>
        <v>-0.315</v>
      </c>
      <c r="O53" s="253">
        <f>VLOOKUP($A53,[1]!Table,MATCH(N$1,[1]!Curves,0))</f>
        <v>-0.14749999999999999</v>
      </c>
      <c r="P53" s="254">
        <f t="shared" ca="1" si="4"/>
        <v>0</v>
      </c>
      <c r="Q53" s="233"/>
      <c r="R53" s="234"/>
      <c r="S53" s="233"/>
      <c r="T53" s="233"/>
      <c r="U53" s="234"/>
      <c r="V53" s="233"/>
      <c r="W53" s="233"/>
      <c r="X53" s="234"/>
      <c r="Y53" s="233"/>
      <c r="Z53" s="233"/>
      <c r="AA53" s="234"/>
    </row>
    <row r="54" spans="1:27" x14ac:dyDescent="0.2">
      <c r="A54" s="169">
        <v>38383</v>
      </c>
      <c r="B54" s="243">
        <f t="shared" ca="1" si="7"/>
        <v>-3502</v>
      </c>
      <c r="C54" s="244">
        <f>[1]Curves!D64</f>
        <v>5.6419579930274008E-2</v>
      </c>
      <c r="D54" s="245">
        <f t="shared" ca="1" si="1"/>
        <v>1.7048187711404641</v>
      </c>
      <c r="E54" s="243">
        <f>NymexVolume!D50</f>
        <v>0</v>
      </c>
      <c r="F54" s="252">
        <v>4.8099999999999996</v>
      </c>
      <c r="G54" s="253">
        <f>VLOOKUP($A54,[1]!Table,MATCH(F$1,[1]!Curves,0))</f>
        <v>4.66</v>
      </c>
      <c r="H54" s="254">
        <f t="shared" ca="1" si="2"/>
        <v>0</v>
      </c>
      <c r="I54" s="243">
        <f>'BasisVolumeSmall VPP'!C59</f>
        <v>0</v>
      </c>
      <c r="J54" s="253">
        <v>-5.0000000000000001E-3</v>
      </c>
      <c r="K54" s="253">
        <f>VLOOKUP($A54,[1]!Table,MATCH(J$1,[1]!Curves,0))</f>
        <v>-3.5000000000000003E-2</v>
      </c>
      <c r="L54" s="254">
        <f t="shared" ca="1" si="3"/>
        <v>0</v>
      </c>
      <c r="M54" s="243">
        <f>'BasisVolumeSmall VPP'!E59</f>
        <v>0</v>
      </c>
      <c r="N54" s="253">
        <v>-0.315</v>
      </c>
      <c r="O54" s="253">
        <f>VLOOKUP($A54,[1]!Table,MATCH(N$1,[1]!Curves,0))</f>
        <v>-0.1525</v>
      </c>
      <c r="P54" s="254">
        <f t="shared" ca="1" si="4"/>
        <v>0</v>
      </c>
      <c r="Q54" s="233"/>
      <c r="R54" s="234"/>
      <c r="S54" s="233"/>
      <c r="T54" s="233"/>
      <c r="U54" s="234"/>
      <c r="V54" s="233"/>
      <c r="W54" s="233"/>
      <c r="X54" s="234"/>
      <c r="Y54" s="233"/>
      <c r="Z54" s="233"/>
      <c r="AA54" s="234"/>
    </row>
    <row r="55" spans="1:27" x14ac:dyDescent="0.2">
      <c r="A55" s="169">
        <v>38411</v>
      </c>
      <c r="B55" s="243">
        <f t="shared" ca="1" si="7"/>
        <v>-3474</v>
      </c>
      <c r="C55" s="244">
        <f>[1]Curves!D65</f>
        <v>5.6523429360845395E-2</v>
      </c>
      <c r="D55" s="245">
        <f t="shared" ca="1" si="1"/>
        <v>1.6991943006355612</v>
      </c>
      <c r="E55" s="243">
        <f>NymexVolume!D51</f>
        <v>0</v>
      </c>
      <c r="F55" s="252">
        <v>4.8099999999999996</v>
      </c>
      <c r="G55" s="253">
        <f>VLOOKUP($A55,[1]!Table,MATCH(F$1,[1]!Curves,0))</f>
        <v>4.54</v>
      </c>
      <c r="H55" s="254">
        <f t="shared" ca="1" si="2"/>
        <v>0</v>
      </c>
      <c r="I55" s="243">
        <f>'BasisVolumeSmall VPP'!C60</f>
        <v>0</v>
      </c>
      <c r="J55" s="253">
        <f t="shared" si="5"/>
        <v>-5.0000000000000001E-3</v>
      </c>
      <c r="K55" s="253">
        <f>VLOOKUP($A55,[1]!Table,MATCH(J$1,[1]!Curves,0))</f>
        <v>-1.7500000000000002E-2</v>
      </c>
      <c r="L55" s="254">
        <f t="shared" ca="1" si="3"/>
        <v>0</v>
      </c>
      <c r="M55" s="243">
        <f>'BasisVolumeSmall VPP'!E60</f>
        <v>0</v>
      </c>
      <c r="N55" s="253">
        <f t="shared" si="6"/>
        <v>-0.315</v>
      </c>
      <c r="O55" s="253">
        <f>VLOOKUP($A55,[1]!Table,MATCH(N$1,[1]!Curves,0))</f>
        <v>-0.13750000000000001</v>
      </c>
      <c r="P55" s="254">
        <f t="shared" ca="1" si="4"/>
        <v>0</v>
      </c>
      <c r="Q55" s="233"/>
      <c r="R55" s="234"/>
      <c r="S55" s="233"/>
      <c r="T55" s="233"/>
      <c r="U55" s="234"/>
      <c r="V55" s="233"/>
      <c r="W55" s="233"/>
      <c r="X55" s="234"/>
      <c r="Y55" s="233"/>
      <c r="Z55" s="233"/>
      <c r="AA55" s="234"/>
    </row>
    <row r="56" spans="1:27" x14ac:dyDescent="0.2">
      <c r="A56" s="169">
        <v>38442</v>
      </c>
      <c r="B56" s="243">
        <f t="shared" ca="1" si="7"/>
        <v>-3443</v>
      </c>
      <c r="C56" s="244">
        <f>[1]Curves!D66</f>
        <v>5.662827690283341E-2</v>
      </c>
      <c r="D56" s="245">
        <f t="shared" ca="1" si="1"/>
        <v>1.6928009967670554</v>
      </c>
      <c r="E56" s="243">
        <f>NymexVolume!D52</f>
        <v>0</v>
      </c>
      <c r="F56" s="252">
        <v>4.8099999999999996</v>
      </c>
      <c r="G56" s="253">
        <f>VLOOKUP($A56,[1]!Table,MATCH(F$1,[1]!Curves,0))</f>
        <v>4.46</v>
      </c>
      <c r="H56" s="254">
        <f t="shared" ca="1" si="2"/>
        <v>0</v>
      </c>
      <c r="I56" s="243">
        <f>'BasisVolumeSmall VPP'!C61</f>
        <v>0</v>
      </c>
      <c r="J56" s="253">
        <f t="shared" si="5"/>
        <v>-5.0000000000000001E-3</v>
      </c>
      <c r="K56" s="253">
        <f>VLOOKUP($A56,[1]!Table,MATCH(J$1,[1]!Curves,0))</f>
        <v>-5.0000000000000001E-3</v>
      </c>
      <c r="L56" s="254">
        <f t="shared" ca="1" si="3"/>
        <v>0</v>
      </c>
      <c r="M56" s="243">
        <f>'BasisVolumeSmall VPP'!E61</f>
        <v>0</v>
      </c>
      <c r="N56" s="253">
        <f t="shared" si="6"/>
        <v>-0.315</v>
      </c>
      <c r="O56" s="253">
        <f>VLOOKUP($A56,[1]!Table,MATCH(N$1,[1]!Curves,0))</f>
        <v>-0.1275</v>
      </c>
      <c r="P56" s="254">
        <f t="shared" ca="1" si="4"/>
        <v>0</v>
      </c>
      <c r="Q56" s="233"/>
      <c r="R56" s="234"/>
      <c r="S56" s="233"/>
      <c r="T56" s="233"/>
      <c r="U56" s="234"/>
      <c r="V56" s="233"/>
      <c r="W56" s="233"/>
      <c r="X56" s="234"/>
      <c r="Y56" s="233"/>
      <c r="Z56" s="233"/>
      <c r="AA56" s="234"/>
    </row>
    <row r="57" spans="1:27" x14ac:dyDescent="0.2">
      <c r="A57" s="169">
        <v>38472</v>
      </c>
      <c r="B57" s="243">
        <f t="shared" ca="1" si="7"/>
        <v>-3413</v>
      </c>
      <c r="C57" s="244">
        <f>[1]Curves!D67</f>
        <v>5.6721670126323315E-2</v>
      </c>
      <c r="D57" s="245">
        <f t="shared" ca="1" si="1"/>
        <v>1.6864852556235885</v>
      </c>
      <c r="E57" s="243">
        <f>NymexVolume!D53</f>
        <v>0</v>
      </c>
      <c r="F57" s="252">
        <v>4.8099999999999996</v>
      </c>
      <c r="G57" s="253">
        <f>VLOOKUP($A57,[1]!Table,MATCH(F$1,[1]!Curves,0))</f>
        <v>4.37</v>
      </c>
      <c r="H57" s="254">
        <f t="shared" ca="1" si="2"/>
        <v>0</v>
      </c>
      <c r="I57" s="243">
        <f>'BasisVolumeSmall VPP'!C62</f>
        <v>0</v>
      </c>
      <c r="J57" s="253">
        <f t="shared" si="5"/>
        <v>-5.0000000000000001E-3</v>
      </c>
      <c r="K57" s="253">
        <f>VLOOKUP($A57,[1]!Table,MATCH(J$1,[1]!Curves,0))</f>
        <v>1.4999999999999999E-2</v>
      </c>
      <c r="L57" s="254">
        <f t="shared" ca="1" si="3"/>
        <v>0</v>
      </c>
      <c r="M57" s="243">
        <f>'BasisVolumeSmall VPP'!E62</f>
        <v>0</v>
      </c>
      <c r="N57" s="253">
        <f t="shared" si="6"/>
        <v>-0.315</v>
      </c>
      <c r="O57" s="253">
        <f>VLOOKUP($A57,[1]!Table,MATCH(N$1,[1]!Curves,0))</f>
        <v>-0.128</v>
      </c>
      <c r="P57" s="254">
        <f t="shared" ca="1" si="4"/>
        <v>0</v>
      </c>
      <c r="Q57" s="233"/>
      <c r="R57" s="234"/>
      <c r="S57" s="233"/>
      <c r="T57" s="233"/>
      <c r="U57" s="234"/>
      <c r="V57" s="233"/>
      <c r="W57" s="233"/>
      <c r="X57" s="234"/>
      <c r="Y57" s="233"/>
      <c r="Z57" s="233"/>
      <c r="AA57" s="234"/>
    </row>
    <row r="58" spans="1:27" x14ac:dyDescent="0.2">
      <c r="A58" s="169">
        <v>38503</v>
      </c>
      <c r="B58" s="243">
        <f t="shared" ca="1" si="7"/>
        <v>-3382</v>
      </c>
      <c r="C58" s="244">
        <f>[1]Curves!D68</f>
        <v>5.6818176460312814E-2</v>
      </c>
      <c r="D58" s="245">
        <f t="shared" ca="1" si="1"/>
        <v>1.6799573456949495</v>
      </c>
      <c r="E58" s="243">
        <f>NymexVolume!D54</f>
        <v>0</v>
      </c>
      <c r="F58" s="252">
        <v>4.8099999999999996</v>
      </c>
      <c r="G58" s="253">
        <f>VLOOKUP($A58,[1]!Table,MATCH(F$1,[1]!Curves,0))</f>
        <v>4.3499999999999996</v>
      </c>
      <c r="H58" s="254">
        <f t="shared" ca="1" si="2"/>
        <v>0</v>
      </c>
      <c r="I58" s="243">
        <f>'BasisVolumeSmall VPP'!C63</f>
        <v>0</v>
      </c>
      <c r="J58" s="253">
        <f t="shared" si="5"/>
        <v>-5.0000000000000001E-3</v>
      </c>
      <c r="K58" s="253">
        <f>VLOOKUP($A58,[1]!Table,MATCH(J$1,[1]!Curves,0))</f>
        <v>1.4999999999999999E-2</v>
      </c>
      <c r="L58" s="254">
        <f t="shared" ca="1" si="3"/>
        <v>0</v>
      </c>
      <c r="M58" s="243">
        <f>'BasisVolumeSmall VPP'!E63</f>
        <v>0</v>
      </c>
      <c r="N58" s="253">
        <f t="shared" si="6"/>
        <v>-0.315</v>
      </c>
      <c r="O58" s="253">
        <f>VLOOKUP($A58,[1]!Table,MATCH(N$1,[1]!Curves,0))</f>
        <v>-0.11550000000000001</v>
      </c>
      <c r="P58" s="254">
        <f t="shared" ca="1" si="4"/>
        <v>0</v>
      </c>
      <c r="Q58" s="233"/>
      <c r="R58" s="234"/>
      <c r="S58" s="233"/>
      <c r="T58" s="233"/>
      <c r="U58" s="234"/>
      <c r="V58" s="233"/>
      <c r="W58" s="233"/>
      <c r="X58" s="234"/>
      <c r="Y58" s="233"/>
      <c r="Z58" s="233"/>
      <c r="AA58" s="234"/>
    </row>
    <row r="59" spans="1:27" x14ac:dyDescent="0.2">
      <c r="A59" s="169">
        <v>38533</v>
      </c>
      <c r="B59" s="243">
        <f t="shared" ca="1" si="7"/>
        <v>-3352</v>
      </c>
      <c r="C59" s="244">
        <f>[1]Curves!D69</f>
        <v>5.6911569689704698E-2</v>
      </c>
      <c r="D59" s="245">
        <f t="shared" ca="1" si="1"/>
        <v>1.6736386241337939</v>
      </c>
      <c r="E59" s="243">
        <f>NymexVolume!D55</f>
        <v>0</v>
      </c>
      <c r="F59" s="252">
        <v>4.8099999999999996</v>
      </c>
      <c r="G59" s="253">
        <f>VLOOKUP($A59,[1]!Table,MATCH(F$1,[1]!Curves,0))</f>
        <v>4.3780000000000001</v>
      </c>
      <c r="H59" s="254">
        <f t="shared" ca="1" si="2"/>
        <v>0</v>
      </c>
      <c r="I59" s="243">
        <f>'BasisVolumeSmall VPP'!C64</f>
        <v>0</v>
      </c>
      <c r="J59" s="253">
        <f t="shared" si="5"/>
        <v>-5.0000000000000001E-3</v>
      </c>
      <c r="K59" s="253">
        <f>VLOOKUP($A59,[1]!Table,MATCH(J$1,[1]!Curves,0))</f>
        <v>0.02</v>
      </c>
      <c r="L59" s="254">
        <f t="shared" ca="1" si="3"/>
        <v>0</v>
      </c>
      <c r="M59" s="243">
        <f>'BasisVolumeSmall VPP'!E64</f>
        <v>0</v>
      </c>
      <c r="N59" s="253">
        <f t="shared" si="6"/>
        <v>-0.315</v>
      </c>
      <c r="O59" s="253">
        <f>VLOOKUP($A59,[1]!Table,MATCH(N$1,[1]!Curves,0))</f>
        <v>-0.11050000000000001</v>
      </c>
      <c r="P59" s="254">
        <f t="shared" ca="1" si="4"/>
        <v>0</v>
      </c>
      <c r="Q59" s="233"/>
      <c r="R59" s="234"/>
      <c r="S59" s="233"/>
      <c r="T59" s="233"/>
      <c r="U59" s="234"/>
      <c r="V59" s="233"/>
      <c r="W59" s="233"/>
      <c r="X59" s="234"/>
      <c r="Y59" s="233"/>
      <c r="Z59" s="233"/>
      <c r="AA59" s="234"/>
    </row>
    <row r="60" spans="1:27" x14ac:dyDescent="0.2">
      <c r="A60" s="169">
        <v>38564</v>
      </c>
      <c r="B60" s="243">
        <f t="shared" ca="1" si="7"/>
        <v>-3321</v>
      </c>
      <c r="C60" s="244">
        <f>[1]Curves!D70</f>
        <v>5.7008076029792909E-2</v>
      </c>
      <c r="D60" s="245">
        <f t="shared" ca="1" si="1"/>
        <v>1.6671080527634898</v>
      </c>
      <c r="E60" s="243">
        <f>NymexVolume!D56</f>
        <v>0</v>
      </c>
      <c r="F60" s="252">
        <v>4.8099999999999996</v>
      </c>
      <c r="G60" s="253">
        <f>VLOOKUP($A60,[1]!Table,MATCH(F$1,[1]!Curves,0))</f>
        <v>4.4050000000000002</v>
      </c>
      <c r="H60" s="254">
        <f t="shared" ca="1" si="2"/>
        <v>0</v>
      </c>
      <c r="I60" s="243">
        <f>'BasisVolumeSmall VPP'!C65</f>
        <v>0</v>
      </c>
      <c r="J60" s="253">
        <f t="shared" si="5"/>
        <v>-5.0000000000000001E-3</v>
      </c>
      <c r="K60" s="253">
        <f>VLOOKUP($A60,[1]!Table,MATCH(J$1,[1]!Curves,0))</f>
        <v>2.2499999999999999E-2</v>
      </c>
      <c r="L60" s="254">
        <f t="shared" ca="1" si="3"/>
        <v>0</v>
      </c>
      <c r="M60" s="243">
        <f>'BasisVolumeSmall VPP'!E65</f>
        <v>0</v>
      </c>
      <c r="N60" s="253">
        <f t="shared" si="6"/>
        <v>-0.315</v>
      </c>
      <c r="O60" s="253">
        <f>VLOOKUP($A60,[1]!Table,MATCH(N$1,[1]!Curves,0))</f>
        <v>-0.10050000000000001</v>
      </c>
      <c r="P60" s="254">
        <f t="shared" ca="1" si="4"/>
        <v>0</v>
      </c>
      <c r="Q60" s="233"/>
      <c r="R60" s="234"/>
      <c r="S60" s="233"/>
      <c r="T60" s="233"/>
      <c r="U60" s="234"/>
      <c r="V60" s="233"/>
      <c r="W60" s="233"/>
      <c r="X60" s="234"/>
      <c r="Y60" s="233"/>
      <c r="Z60" s="233"/>
      <c r="AA60" s="234"/>
    </row>
    <row r="61" spans="1:27" x14ac:dyDescent="0.2">
      <c r="A61" s="169">
        <v>38595</v>
      </c>
      <c r="B61" s="243">
        <f t="shared" ca="1" si="7"/>
        <v>-3290</v>
      </c>
      <c r="C61" s="244">
        <f>[1]Curves!D71</f>
        <v>5.7104582372979912E-2</v>
      </c>
      <c r="D61" s="245">
        <f t="shared" ca="1" si="1"/>
        <v>1.660576448122953</v>
      </c>
      <c r="E61" s="243">
        <f>NymexVolume!D57</f>
        <v>0</v>
      </c>
      <c r="F61" s="252">
        <v>4.8099999999999996</v>
      </c>
      <c r="G61" s="253">
        <f>VLOOKUP($A61,[1]!Table,MATCH(F$1,[1]!Curves,0))</f>
        <v>4.4279999999999999</v>
      </c>
      <c r="H61" s="254">
        <f t="shared" ca="1" si="2"/>
        <v>0</v>
      </c>
      <c r="I61" s="243">
        <f>'BasisVolumeSmall VPP'!C66</f>
        <v>0</v>
      </c>
      <c r="J61" s="253">
        <f t="shared" si="5"/>
        <v>-5.0000000000000001E-3</v>
      </c>
      <c r="K61" s="253">
        <f>VLOOKUP($A61,[1]!Table,MATCH(J$1,[1]!Curves,0))</f>
        <v>2.5000000000000001E-2</v>
      </c>
      <c r="L61" s="254">
        <f t="shared" ca="1" si="3"/>
        <v>0</v>
      </c>
      <c r="M61" s="243">
        <f>'BasisVolumeSmall VPP'!E66</f>
        <v>0</v>
      </c>
      <c r="N61" s="253">
        <f t="shared" si="6"/>
        <v>-0.315</v>
      </c>
      <c r="O61" s="253">
        <f>VLOOKUP($A61,[1]!Table,MATCH(N$1,[1]!Curves,0))</f>
        <v>-9.5500000000000015E-2</v>
      </c>
      <c r="P61" s="254">
        <f t="shared" ca="1" si="4"/>
        <v>0</v>
      </c>
      <c r="Q61" s="233"/>
      <c r="R61" s="234"/>
      <c r="S61" s="233"/>
      <c r="T61" s="233"/>
      <c r="U61" s="234"/>
      <c r="V61" s="233"/>
      <c r="W61" s="233"/>
      <c r="X61" s="234"/>
      <c r="Y61" s="233"/>
      <c r="Z61" s="233"/>
      <c r="AA61" s="234"/>
    </row>
    <row r="62" spans="1:27" x14ac:dyDescent="0.2">
      <c r="A62" s="169">
        <v>38625</v>
      </c>
      <c r="B62" s="243">
        <f t="shared" ca="1" si="7"/>
        <v>-3260</v>
      </c>
      <c r="C62" s="244">
        <f>[1]Curves!D72</f>
        <v>5.7197975611272212E-2</v>
      </c>
      <c r="D62" s="245">
        <f t="shared" ca="1" si="1"/>
        <v>1.654254758247635</v>
      </c>
      <c r="E62" s="243">
        <f>NymexVolume!D58</f>
        <v>0</v>
      </c>
      <c r="F62" s="252">
        <v>4.8099999999999996</v>
      </c>
      <c r="G62" s="253">
        <f>VLOOKUP($A62,[1]!Table,MATCH(F$1,[1]!Curves,0))</f>
        <v>4.4180000000000001</v>
      </c>
      <c r="H62" s="254">
        <f t="shared" ca="1" si="2"/>
        <v>0</v>
      </c>
      <c r="I62" s="243">
        <f>'BasisVolumeSmall VPP'!C67</f>
        <v>0</v>
      </c>
      <c r="J62" s="253">
        <f t="shared" si="5"/>
        <v>-5.0000000000000001E-3</v>
      </c>
      <c r="K62" s="253">
        <f>VLOOKUP($A62,[1]!Table,MATCH(J$1,[1]!Curves,0))</f>
        <v>1.7500000000000002E-2</v>
      </c>
      <c r="L62" s="254">
        <f t="shared" ca="1" si="3"/>
        <v>0</v>
      </c>
      <c r="M62" s="243">
        <f>'BasisVolumeSmall VPP'!E67</f>
        <v>0</v>
      </c>
      <c r="N62" s="253">
        <f t="shared" si="6"/>
        <v>-0.315</v>
      </c>
      <c r="O62" s="253">
        <f>VLOOKUP($A62,[1]!Table,MATCH(N$1,[1]!Curves,0))</f>
        <v>-0.10550000000000001</v>
      </c>
      <c r="P62" s="254">
        <f t="shared" ca="1" si="4"/>
        <v>0</v>
      </c>
      <c r="Q62" s="233"/>
      <c r="R62" s="234"/>
      <c r="S62" s="233"/>
      <c r="T62" s="233"/>
      <c r="U62" s="234"/>
      <c r="V62" s="233"/>
      <c r="W62" s="233"/>
      <c r="X62" s="234"/>
      <c r="Y62" s="233"/>
      <c r="Z62" s="233"/>
      <c r="AA62" s="234"/>
    </row>
    <row r="63" spans="1:27" x14ac:dyDescent="0.2">
      <c r="A63" s="169">
        <v>38656</v>
      </c>
      <c r="B63" s="243">
        <f t="shared" ca="1" si="7"/>
        <v>-3229</v>
      </c>
      <c r="C63" s="244">
        <f>[1]Curves!D73</f>
        <v>5.7294481960557003E-2</v>
      </c>
      <c r="D63" s="245">
        <f t="shared" ca="1" si="1"/>
        <v>1.6477217447249002</v>
      </c>
      <c r="E63" s="243">
        <f>NymexVolume!D59</f>
        <v>0</v>
      </c>
      <c r="F63" s="252">
        <v>4.8099999999999996</v>
      </c>
      <c r="G63" s="253">
        <f>VLOOKUP($A63,[1]!Table,MATCH(F$1,[1]!Curves,0))</f>
        <v>4.4279999999999999</v>
      </c>
      <c r="H63" s="254">
        <f t="shared" ca="1" si="2"/>
        <v>0</v>
      </c>
      <c r="I63" s="243">
        <f>'BasisVolumeSmall VPP'!C68</f>
        <v>0</v>
      </c>
      <c r="J63" s="253">
        <f t="shared" si="5"/>
        <v>-5.0000000000000001E-3</v>
      </c>
      <c r="K63" s="253">
        <f>VLOOKUP($A63,[1]!Table,MATCH(J$1,[1]!Curves,0))</f>
        <v>7.4999999999999997E-3</v>
      </c>
      <c r="L63" s="254">
        <f t="shared" ca="1" si="3"/>
        <v>0</v>
      </c>
      <c r="M63" s="243">
        <f>'BasisVolumeSmall VPP'!E68</f>
        <v>0</v>
      </c>
      <c r="N63" s="253">
        <f t="shared" si="6"/>
        <v>-0.315</v>
      </c>
      <c r="O63" s="253">
        <f>VLOOKUP($A63,[1]!Table,MATCH(N$1,[1]!Curves,0))</f>
        <v>-0.11800000000000001</v>
      </c>
      <c r="P63" s="254">
        <f t="shared" ca="1" si="4"/>
        <v>0</v>
      </c>
      <c r="Q63" s="233"/>
      <c r="R63" s="234"/>
      <c r="S63" s="233"/>
      <c r="T63" s="233"/>
      <c r="U63" s="234"/>
      <c r="V63" s="233"/>
      <c r="W63" s="233"/>
      <c r="X63" s="234"/>
      <c r="Y63" s="233"/>
      <c r="Z63" s="233"/>
      <c r="AA63" s="234"/>
    </row>
    <row r="64" spans="1:27" x14ac:dyDescent="0.2">
      <c r="A64" s="169">
        <v>38686</v>
      </c>
      <c r="B64" s="243">
        <f t="shared" ca="1" si="7"/>
        <v>-3199</v>
      </c>
      <c r="C64" s="244">
        <f>[1]Curves!D74</f>
        <v>5.7387875204749916E-2</v>
      </c>
      <c r="D64" s="245">
        <f t="shared" ca="1" si="1"/>
        <v>1.6413990902334457</v>
      </c>
      <c r="E64" s="243">
        <f>NymexVolume!D60</f>
        <v>0</v>
      </c>
      <c r="F64" s="252">
        <v>4.8099999999999996</v>
      </c>
      <c r="G64" s="253">
        <f>VLOOKUP($A64,[1]!Table,MATCH(F$1,[1]!Curves,0))</f>
        <v>4.5650000000000004</v>
      </c>
      <c r="H64" s="254">
        <f t="shared" ca="1" si="2"/>
        <v>0</v>
      </c>
      <c r="I64" s="243">
        <f>'BasisVolumeSmall VPP'!C69</f>
        <v>0</v>
      </c>
      <c r="J64" s="253">
        <f t="shared" si="5"/>
        <v>-5.0000000000000001E-3</v>
      </c>
      <c r="K64" s="253">
        <f>VLOOKUP($A64,[1]!Table,MATCH(J$1,[1]!Curves,0))</f>
        <v>-3.2500000000000001E-2</v>
      </c>
      <c r="L64" s="254">
        <f t="shared" ca="1" si="3"/>
        <v>0</v>
      </c>
      <c r="M64" s="243">
        <f>'BasisVolumeSmall VPP'!E69</f>
        <v>0</v>
      </c>
      <c r="N64" s="253">
        <f t="shared" si="6"/>
        <v>-0.315</v>
      </c>
      <c r="O64" s="253">
        <f>VLOOKUP($A64,[1]!Table,MATCH(N$1,[1]!Curves,0))</f>
        <v>-0.12300000000000001</v>
      </c>
      <c r="P64" s="254">
        <f t="shared" ca="1" si="4"/>
        <v>0</v>
      </c>
      <c r="Q64" s="233"/>
      <c r="R64" s="234"/>
      <c r="S64" s="233"/>
      <c r="T64" s="233"/>
      <c r="U64" s="234"/>
      <c r="V64" s="233"/>
      <c r="W64" s="233"/>
      <c r="X64" s="234"/>
      <c r="Y64" s="233"/>
      <c r="Z64" s="233"/>
      <c r="AA64" s="234"/>
    </row>
    <row r="65" spans="1:27" x14ac:dyDescent="0.2">
      <c r="A65" s="169">
        <v>38717</v>
      </c>
      <c r="B65" s="243">
        <f t="shared" ca="1" si="7"/>
        <v>-3168</v>
      </c>
      <c r="C65" s="244">
        <f>[1]Curves!D75</f>
        <v>5.7484381560131602E-2</v>
      </c>
      <c r="D65" s="245">
        <f t="shared" ca="1" si="1"/>
        <v>1.6348654904466937</v>
      </c>
      <c r="E65" s="243">
        <f>NymexVolume!D61</f>
        <v>0</v>
      </c>
      <c r="F65" s="252">
        <v>4.8099999999999996</v>
      </c>
      <c r="G65" s="253">
        <f>VLOOKUP($A65,[1]!Table,MATCH(F$1,[1]!Curves,0))</f>
        <v>4.7</v>
      </c>
      <c r="H65" s="254">
        <f t="shared" ca="1" si="2"/>
        <v>0</v>
      </c>
      <c r="I65" s="243">
        <f>'BasisVolumeSmall VPP'!C70</f>
        <v>0</v>
      </c>
      <c r="J65" s="253">
        <f t="shared" si="5"/>
        <v>-5.0000000000000001E-3</v>
      </c>
      <c r="K65" s="253">
        <f>VLOOKUP($A65,[1]!Table,MATCH(J$1,[1]!Curves,0))</f>
        <v>-5.5E-2</v>
      </c>
      <c r="L65" s="254">
        <f t="shared" ca="1" si="3"/>
        <v>0</v>
      </c>
      <c r="M65" s="243">
        <f>'BasisVolumeSmall VPP'!E70</f>
        <v>0</v>
      </c>
      <c r="N65" s="253">
        <f t="shared" si="6"/>
        <v>-0.315</v>
      </c>
      <c r="O65" s="253">
        <f>VLOOKUP($A65,[1]!Table,MATCH(N$1,[1]!Curves,0))</f>
        <v>-0.14550000000000002</v>
      </c>
      <c r="P65" s="254">
        <f t="shared" ca="1" si="4"/>
        <v>0</v>
      </c>
      <c r="Q65" s="233"/>
      <c r="R65" s="234"/>
      <c r="S65" s="233"/>
      <c r="T65" s="233"/>
      <c r="U65" s="234"/>
      <c r="V65" s="233"/>
      <c r="W65" s="233"/>
      <c r="X65" s="234"/>
      <c r="Y65" s="233"/>
      <c r="Z65" s="233"/>
      <c r="AA65" s="234"/>
    </row>
    <row r="66" spans="1:27" x14ac:dyDescent="0.2">
      <c r="A66" s="231">
        <v>38748</v>
      </c>
      <c r="B66" s="246">
        <f t="shared" ca="1" si="7"/>
        <v>-3137</v>
      </c>
      <c r="C66" s="247">
        <f>[1]Curves!D76</f>
        <v>5.7580887918611712E-2</v>
      </c>
      <c r="D66" s="248">
        <f t="shared" ca="1" si="1"/>
        <v>1.6283319059089083</v>
      </c>
      <c r="E66" s="246">
        <f>NymexVolume!D62</f>
        <v>0</v>
      </c>
      <c r="F66" s="255">
        <v>4.8099999999999996</v>
      </c>
      <c r="G66" s="253">
        <f>VLOOKUP($A66,[1]!Table,MATCH(F$1,[1]!Curves,0))</f>
        <v>4.7300000000000004</v>
      </c>
      <c r="H66" s="257">
        <f t="shared" ca="1" si="2"/>
        <v>0</v>
      </c>
      <c r="I66" s="243">
        <f>'BasisVolumeSmall VPP'!C71</f>
        <v>0</v>
      </c>
      <c r="J66" s="256">
        <v>-6.0000000000000001E-3</v>
      </c>
      <c r="K66" s="256">
        <f>VLOOKUP($A66,[1]!Table,MATCH(J$1,[1]!Curves,0))</f>
        <v>-5.7500000000000002E-2</v>
      </c>
      <c r="L66" s="254">
        <f t="shared" ca="1" si="3"/>
        <v>0</v>
      </c>
      <c r="M66" s="243">
        <f>'BasisVolumeSmall VPP'!E71</f>
        <v>0</v>
      </c>
      <c r="N66" s="256">
        <v>-0.315</v>
      </c>
      <c r="O66" s="256">
        <f>VLOOKUP($A66,[1]!Table,MATCH(N$1,[1]!Curves,0))</f>
        <v>-0.15050000000000002</v>
      </c>
      <c r="P66" s="254">
        <f t="shared" ca="1" si="4"/>
        <v>0</v>
      </c>
      <c r="Q66" s="233"/>
      <c r="R66" s="234"/>
      <c r="S66" s="233"/>
      <c r="T66" s="233"/>
      <c r="U66" s="234"/>
      <c r="V66" s="233"/>
      <c r="W66" s="233"/>
      <c r="X66" s="234"/>
      <c r="Y66" s="233"/>
      <c r="Z66" s="233"/>
      <c r="AA66" s="234"/>
    </row>
    <row r="67" spans="1:27" x14ac:dyDescent="0.2">
      <c r="I67" s="36"/>
      <c r="J67" s="36"/>
      <c r="K67" s="36"/>
      <c r="L67" s="36"/>
      <c r="M67" s="36"/>
      <c r="N67" s="36"/>
      <c r="O67" s="36"/>
      <c r="P67" s="36"/>
    </row>
    <row r="68" spans="1:27" x14ac:dyDescent="0.2">
      <c r="I68" s="36"/>
      <c r="J68" s="36"/>
      <c r="K68" s="36"/>
      <c r="L68" s="36"/>
      <c r="M68" s="36"/>
      <c r="N68" s="36"/>
      <c r="O68" s="36"/>
      <c r="P68" s="36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62"/>
  <sheetViews>
    <sheetView workbookViewId="0"/>
  </sheetViews>
  <sheetFormatPr defaultRowHeight="12.75" x14ac:dyDescent="0.2"/>
  <cols>
    <col min="2" max="2" width="9.5703125" customWidth="1"/>
    <col min="3" max="3" width="14.140625" customWidth="1"/>
    <col min="4" max="4" width="13.42578125" customWidth="1"/>
  </cols>
  <sheetData>
    <row r="2" spans="1:4" x14ac:dyDescent="0.2">
      <c r="A2" s="151" t="s">
        <v>196</v>
      </c>
    </row>
    <row r="3" spans="1:4" x14ac:dyDescent="0.2">
      <c r="B3" t="s">
        <v>26</v>
      </c>
      <c r="C3" s="171">
        <f>SUM(C5:C62)</f>
        <v>35530905.25</v>
      </c>
      <c r="D3" s="171">
        <f>SUM(D5:D62)</f>
        <v>1745835</v>
      </c>
    </row>
    <row r="4" spans="1:4" x14ac:dyDescent="0.2">
      <c r="B4" s="228"/>
      <c r="C4" s="229" t="s">
        <v>131</v>
      </c>
      <c r="D4" s="230" t="s">
        <v>132</v>
      </c>
    </row>
    <row r="5" spans="1:4" x14ac:dyDescent="0.2">
      <c r="B5" s="167">
        <v>37011</v>
      </c>
      <c r="C5" s="168">
        <v>1306725</v>
      </c>
      <c r="D5" s="168">
        <v>63765</v>
      </c>
    </row>
    <row r="6" spans="1:4" x14ac:dyDescent="0.2">
      <c r="B6" s="169">
        <v>37042</v>
      </c>
      <c r="C6" s="168">
        <v>1247459.375</v>
      </c>
      <c r="D6" s="168">
        <v>63019.125</v>
      </c>
    </row>
    <row r="7" spans="1:4" x14ac:dyDescent="0.2">
      <c r="B7" s="169">
        <v>37072</v>
      </c>
      <c r="C7" s="168">
        <v>1199212.5</v>
      </c>
      <c r="D7" s="168">
        <v>62302.5</v>
      </c>
    </row>
    <row r="8" spans="1:4" x14ac:dyDescent="0.2">
      <c r="B8" s="169">
        <v>37103</v>
      </c>
      <c r="C8" s="168">
        <v>1193221</v>
      </c>
      <c r="D8" s="168">
        <v>61507.875</v>
      </c>
    </row>
    <row r="9" spans="1:4" x14ac:dyDescent="0.2">
      <c r="B9" s="169">
        <v>37134</v>
      </c>
      <c r="C9" s="168">
        <v>1294839</v>
      </c>
      <c r="D9" s="168">
        <v>60752.25</v>
      </c>
    </row>
    <row r="10" spans="1:4" x14ac:dyDescent="0.2">
      <c r="B10" s="169">
        <v>37164</v>
      </c>
      <c r="C10" s="168">
        <v>1246702.5</v>
      </c>
      <c r="D10" s="168">
        <v>60108.75</v>
      </c>
    </row>
    <row r="11" spans="1:4" x14ac:dyDescent="0.2">
      <c r="B11" s="169">
        <v>37195</v>
      </c>
      <c r="C11" s="168">
        <v>1269876.25</v>
      </c>
      <c r="D11" s="168">
        <v>59392.125</v>
      </c>
    </row>
    <row r="12" spans="1:4" x14ac:dyDescent="0.2">
      <c r="B12" s="169">
        <v>37225</v>
      </c>
      <c r="C12" s="168">
        <v>1178163.75</v>
      </c>
      <c r="D12" s="168">
        <v>58646.25</v>
      </c>
    </row>
    <row r="13" spans="1:4" x14ac:dyDescent="0.2">
      <c r="B13" s="169">
        <v>37256</v>
      </c>
      <c r="C13" s="168">
        <v>1103553.5</v>
      </c>
      <c r="D13" s="168">
        <v>57880.875</v>
      </c>
    </row>
    <row r="14" spans="1:4" x14ac:dyDescent="0.2">
      <c r="B14" s="169">
        <v>37287</v>
      </c>
      <c r="C14" s="168">
        <v>1019303.25</v>
      </c>
      <c r="D14" s="168">
        <v>57276.375</v>
      </c>
    </row>
    <row r="15" spans="1:4" x14ac:dyDescent="0.2">
      <c r="B15" s="169">
        <v>37315</v>
      </c>
      <c r="C15" s="168">
        <v>943071.5</v>
      </c>
      <c r="D15" s="168">
        <v>56511</v>
      </c>
    </row>
    <row r="16" spans="1:4" x14ac:dyDescent="0.2">
      <c r="B16" s="169">
        <v>37346</v>
      </c>
      <c r="C16" s="168">
        <v>901181.625</v>
      </c>
      <c r="D16" s="168">
        <v>55916.25</v>
      </c>
    </row>
    <row r="17" spans="2:4" x14ac:dyDescent="0.2">
      <c r="B17" s="169">
        <v>37376</v>
      </c>
      <c r="C17" s="168">
        <v>856747.5</v>
      </c>
      <c r="D17" s="168">
        <v>55136.25</v>
      </c>
    </row>
    <row r="18" spans="2:4" x14ac:dyDescent="0.2">
      <c r="B18" s="169">
        <v>37407</v>
      </c>
      <c r="C18" s="168">
        <v>826266.25</v>
      </c>
      <c r="D18" s="168">
        <v>54556.125</v>
      </c>
    </row>
    <row r="19" spans="2:4" x14ac:dyDescent="0.2">
      <c r="B19" s="169">
        <v>37437</v>
      </c>
      <c r="C19" s="168">
        <v>801352.5</v>
      </c>
      <c r="D19" s="168">
        <v>53820</v>
      </c>
    </row>
    <row r="20" spans="2:4" x14ac:dyDescent="0.2">
      <c r="B20" s="169">
        <v>37468</v>
      </c>
      <c r="C20" s="168">
        <v>838925.875</v>
      </c>
      <c r="D20" s="168">
        <v>53196</v>
      </c>
    </row>
    <row r="21" spans="2:4" x14ac:dyDescent="0.2">
      <c r="B21" s="169">
        <v>37499</v>
      </c>
      <c r="C21" s="168">
        <v>777286.25</v>
      </c>
      <c r="D21" s="168">
        <v>52591.5</v>
      </c>
    </row>
    <row r="22" spans="2:4" x14ac:dyDescent="0.2">
      <c r="B22" s="169">
        <v>37529</v>
      </c>
      <c r="C22" s="168">
        <v>763102.5</v>
      </c>
      <c r="D22" s="168">
        <v>51918.75</v>
      </c>
    </row>
    <row r="23" spans="2:4" x14ac:dyDescent="0.2">
      <c r="B23" s="169">
        <v>37560</v>
      </c>
      <c r="C23" s="168">
        <v>761573.125</v>
      </c>
      <c r="D23" s="168">
        <v>51231.375</v>
      </c>
    </row>
    <row r="24" spans="2:4" x14ac:dyDescent="0.2">
      <c r="B24" s="169">
        <v>37590</v>
      </c>
      <c r="C24" s="168">
        <v>738900</v>
      </c>
      <c r="D24" s="168">
        <v>50748.75</v>
      </c>
    </row>
    <row r="25" spans="2:4" x14ac:dyDescent="0.2">
      <c r="B25" s="169">
        <v>37621</v>
      </c>
      <c r="C25" s="168">
        <v>722610</v>
      </c>
      <c r="D25" s="168">
        <v>50022.375</v>
      </c>
    </row>
    <row r="26" spans="2:4" x14ac:dyDescent="0.2">
      <c r="B26" s="169">
        <v>37652</v>
      </c>
      <c r="C26" s="168">
        <v>721571.5</v>
      </c>
      <c r="D26" s="168">
        <v>49417.875</v>
      </c>
    </row>
    <row r="27" spans="2:4" x14ac:dyDescent="0.2">
      <c r="B27" s="169">
        <v>37680</v>
      </c>
      <c r="C27" s="168">
        <v>539770</v>
      </c>
      <c r="D27" s="168">
        <v>48867</v>
      </c>
    </row>
    <row r="28" spans="2:4" x14ac:dyDescent="0.2">
      <c r="B28" s="169">
        <v>37711</v>
      </c>
      <c r="C28" s="168">
        <v>524965.625</v>
      </c>
      <c r="D28" s="168">
        <v>48208.875</v>
      </c>
    </row>
    <row r="29" spans="2:4" x14ac:dyDescent="0.2">
      <c r="B29" s="169">
        <v>37741</v>
      </c>
      <c r="C29" s="168">
        <v>510532.5</v>
      </c>
      <c r="D29" s="168">
        <v>47677.5</v>
      </c>
    </row>
    <row r="30" spans="2:4" x14ac:dyDescent="0.2">
      <c r="B30" s="169">
        <v>37772</v>
      </c>
      <c r="C30" s="168">
        <v>496069.75</v>
      </c>
      <c r="D30" s="168">
        <v>47151</v>
      </c>
    </row>
    <row r="31" spans="2:4" x14ac:dyDescent="0.2">
      <c r="B31" s="169">
        <v>37802</v>
      </c>
      <c r="C31" s="168">
        <v>482418.75</v>
      </c>
      <c r="D31" s="168">
        <v>46507.5</v>
      </c>
    </row>
    <row r="32" spans="2:4" x14ac:dyDescent="0.2">
      <c r="B32" s="169">
        <v>37833</v>
      </c>
      <c r="C32" s="168">
        <v>476935</v>
      </c>
      <c r="D32" s="168">
        <v>45942</v>
      </c>
    </row>
    <row r="33" spans="2:4" x14ac:dyDescent="0.2">
      <c r="B33" s="169">
        <v>37864</v>
      </c>
      <c r="C33" s="168">
        <v>466902.62500000006</v>
      </c>
      <c r="D33" s="168">
        <v>45488.625</v>
      </c>
    </row>
    <row r="34" spans="2:4" x14ac:dyDescent="0.2">
      <c r="B34" s="169">
        <v>37894</v>
      </c>
      <c r="C34" s="168">
        <v>457792.5</v>
      </c>
      <c r="D34" s="168">
        <v>44898.75</v>
      </c>
    </row>
    <row r="35" spans="2:4" x14ac:dyDescent="0.2">
      <c r="B35" s="169">
        <v>37925</v>
      </c>
      <c r="C35" s="168">
        <v>448074</v>
      </c>
      <c r="D35" s="168">
        <v>44279.625</v>
      </c>
    </row>
    <row r="36" spans="2:4" x14ac:dyDescent="0.2">
      <c r="B36" s="169">
        <v>37955</v>
      </c>
      <c r="C36" s="168">
        <v>439575</v>
      </c>
      <c r="D36" s="168">
        <v>43875</v>
      </c>
    </row>
    <row r="37" spans="2:4" x14ac:dyDescent="0.2">
      <c r="B37" s="169">
        <v>37986</v>
      </c>
      <c r="C37" s="168">
        <v>430485.37499999994</v>
      </c>
      <c r="D37" s="168">
        <v>43221.75</v>
      </c>
    </row>
    <row r="38" spans="2:4" x14ac:dyDescent="0.2">
      <c r="B38" s="169">
        <v>38017</v>
      </c>
      <c r="C38" s="168">
        <v>426494.12500000006</v>
      </c>
      <c r="D38" s="168">
        <v>0</v>
      </c>
    </row>
    <row r="39" spans="2:4" x14ac:dyDescent="0.2">
      <c r="B39" s="169">
        <v>38046</v>
      </c>
      <c r="C39" s="168">
        <v>418136.5</v>
      </c>
      <c r="D39" s="168">
        <v>0</v>
      </c>
    </row>
    <row r="40" spans="2:4" x14ac:dyDescent="0.2">
      <c r="B40" s="169">
        <v>38077</v>
      </c>
      <c r="C40" s="168">
        <v>410447.75</v>
      </c>
      <c r="D40" s="168">
        <v>0</v>
      </c>
    </row>
    <row r="41" spans="2:4" x14ac:dyDescent="0.2">
      <c r="B41" s="169">
        <v>38107</v>
      </c>
      <c r="C41" s="168">
        <v>402266.25</v>
      </c>
      <c r="D41" s="168">
        <v>0</v>
      </c>
    </row>
    <row r="42" spans="2:4" x14ac:dyDescent="0.2">
      <c r="B42" s="169">
        <v>38138</v>
      </c>
      <c r="C42" s="168">
        <v>394401.375</v>
      </c>
      <c r="D42" s="168">
        <v>0</v>
      </c>
    </row>
    <row r="43" spans="2:4" x14ac:dyDescent="0.2">
      <c r="B43" s="169">
        <v>38168</v>
      </c>
      <c r="C43" s="168">
        <v>386737.5</v>
      </c>
      <c r="D43" s="168">
        <v>0</v>
      </c>
    </row>
    <row r="44" spans="2:4" x14ac:dyDescent="0.2">
      <c r="B44" s="169">
        <v>38199</v>
      </c>
      <c r="C44" s="168">
        <v>379595</v>
      </c>
      <c r="D44" s="168">
        <v>0</v>
      </c>
    </row>
    <row r="45" spans="2:4" x14ac:dyDescent="0.2">
      <c r="B45" s="169">
        <v>38230</v>
      </c>
      <c r="C45" s="168">
        <v>372344.875</v>
      </c>
      <c r="D45" s="168">
        <v>0</v>
      </c>
    </row>
    <row r="46" spans="2:4" x14ac:dyDescent="0.2">
      <c r="B46" s="169">
        <v>38260</v>
      </c>
      <c r="C46" s="168">
        <v>365392.5</v>
      </c>
      <c r="D46" s="168">
        <v>0</v>
      </c>
    </row>
    <row r="47" spans="2:4" x14ac:dyDescent="0.2">
      <c r="B47" s="169">
        <v>38291</v>
      </c>
      <c r="C47" s="168">
        <v>357530.75</v>
      </c>
      <c r="D47" s="168">
        <v>0</v>
      </c>
    </row>
    <row r="48" spans="2:4" x14ac:dyDescent="0.2">
      <c r="B48" s="169">
        <v>38321</v>
      </c>
      <c r="C48" s="168">
        <v>351060</v>
      </c>
      <c r="D48" s="168">
        <v>0</v>
      </c>
    </row>
    <row r="49" spans="2:4" x14ac:dyDescent="0.2">
      <c r="B49" s="169">
        <v>38352</v>
      </c>
      <c r="C49" s="168">
        <v>344115.5</v>
      </c>
      <c r="D49" s="168">
        <v>0</v>
      </c>
    </row>
    <row r="50" spans="2:4" x14ac:dyDescent="0.2">
      <c r="B50" s="169">
        <v>38383</v>
      </c>
      <c r="C50" s="168">
        <v>338876.5</v>
      </c>
      <c r="D50" s="168">
        <v>0</v>
      </c>
    </row>
    <row r="51" spans="2:4" x14ac:dyDescent="0.2">
      <c r="B51" s="169">
        <v>38411</v>
      </c>
      <c r="C51" s="168">
        <v>332507</v>
      </c>
      <c r="D51" s="168">
        <v>0</v>
      </c>
    </row>
    <row r="52" spans="2:4" x14ac:dyDescent="0.2">
      <c r="B52" s="169">
        <v>38442</v>
      </c>
      <c r="C52" s="168">
        <v>326073.5</v>
      </c>
      <c r="D52" s="168">
        <v>0</v>
      </c>
    </row>
    <row r="53" spans="2:4" x14ac:dyDescent="0.2">
      <c r="B53" s="169">
        <v>38472</v>
      </c>
      <c r="C53" s="168">
        <v>320171.25</v>
      </c>
      <c r="D53" s="168">
        <v>0</v>
      </c>
    </row>
    <row r="54" spans="2:4" x14ac:dyDescent="0.2">
      <c r="B54" s="169">
        <v>38503</v>
      </c>
      <c r="C54" s="168">
        <v>314045.5</v>
      </c>
      <c r="D54" s="168">
        <v>0</v>
      </c>
    </row>
    <row r="55" spans="2:4" x14ac:dyDescent="0.2">
      <c r="B55" s="169">
        <v>38533</v>
      </c>
      <c r="C55" s="168">
        <v>307781.25</v>
      </c>
      <c r="D55" s="168">
        <v>0</v>
      </c>
    </row>
    <row r="56" spans="2:4" x14ac:dyDescent="0.2">
      <c r="B56" s="169">
        <v>38564</v>
      </c>
      <c r="C56" s="168">
        <v>302017.5</v>
      </c>
      <c r="D56" s="168">
        <v>0</v>
      </c>
    </row>
    <row r="57" spans="2:4" x14ac:dyDescent="0.2">
      <c r="B57" s="169">
        <v>38595</v>
      </c>
      <c r="C57" s="168">
        <v>296309.625</v>
      </c>
      <c r="D57" s="168">
        <v>0</v>
      </c>
    </row>
    <row r="58" spans="2:4" x14ac:dyDescent="0.2">
      <c r="B58" s="169">
        <v>38625</v>
      </c>
      <c r="C58" s="168">
        <v>290767.5</v>
      </c>
      <c r="D58" s="168">
        <v>0</v>
      </c>
    </row>
    <row r="59" spans="2:4" x14ac:dyDescent="0.2">
      <c r="B59" s="169">
        <v>38656</v>
      </c>
      <c r="C59" s="168">
        <v>285517.75</v>
      </c>
      <c r="D59" s="168">
        <v>0</v>
      </c>
    </row>
    <row r="60" spans="2:4" x14ac:dyDescent="0.2">
      <c r="B60" s="169">
        <v>38686</v>
      </c>
      <c r="C60" s="168">
        <v>279723.75</v>
      </c>
      <c r="D60" s="168">
        <v>0</v>
      </c>
    </row>
    <row r="61" spans="2:4" x14ac:dyDescent="0.2">
      <c r="B61" s="169">
        <v>38717</v>
      </c>
      <c r="C61" s="168">
        <v>274257</v>
      </c>
      <c r="D61" s="168">
        <v>0</v>
      </c>
    </row>
    <row r="62" spans="2:4" x14ac:dyDescent="0.2">
      <c r="B62" s="231">
        <v>38748</v>
      </c>
      <c r="C62" s="170">
        <v>269169.125</v>
      </c>
      <c r="D62" s="170">
        <v>0</v>
      </c>
    </row>
  </sheetData>
  <pageMargins left="0.75" right="0.75" top="0.5" bottom="0.25" header="0.5" footer="0.5"/>
  <pageSetup scale="90" orientation="portrait" verticalDpi="0" r:id="rId1"/>
  <headerFooter alignWithMargins="0">
    <oddHeader>&amp;RFinal  Star VPP, LP  Volumes</oddHeader>
    <oddFooter>&amp;R&amp;F 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G154"/>
  <sheetViews>
    <sheetView topLeftCell="O1" zoomScaleNormal="100" workbookViewId="0">
      <selection activeCell="AW14" sqref="AW14"/>
    </sheetView>
  </sheetViews>
  <sheetFormatPr defaultColWidth="8" defaultRowHeight="12.75" x14ac:dyDescent="0.2"/>
  <cols>
    <col min="1" max="1" width="17.42578125" style="173" customWidth="1"/>
    <col min="2" max="2" width="2" style="173" customWidth="1"/>
    <col min="3" max="3" width="12.42578125" style="173" customWidth="1"/>
    <col min="4" max="4" width="1.42578125" style="173" customWidth="1"/>
    <col min="5" max="5" width="12.42578125" style="173" customWidth="1"/>
    <col min="6" max="6" width="4.7109375" style="173" customWidth="1"/>
    <col min="7" max="7" width="15.7109375" style="173" customWidth="1"/>
    <col min="8" max="8" width="4.42578125" style="173" customWidth="1"/>
    <col min="9" max="9" width="16.42578125" style="173" customWidth="1"/>
    <col min="10" max="10" width="4.85546875" style="173" customWidth="1"/>
    <col min="11" max="11" width="12.42578125" style="173" bestFit="1" customWidth="1"/>
    <col min="12" max="12" width="4.7109375" style="173" customWidth="1"/>
    <col min="13" max="13" width="12.42578125" style="173" customWidth="1"/>
    <col min="14" max="14" width="1.7109375" style="174" customWidth="1"/>
    <col min="15" max="15" width="12.42578125" style="173" bestFit="1" customWidth="1"/>
    <col min="16" max="16" width="1.28515625" style="173" customWidth="1"/>
    <col min="17" max="17" width="12.42578125" style="173" bestFit="1" customWidth="1"/>
    <col min="18" max="18" width="2.7109375" style="173" customWidth="1"/>
    <col min="19" max="19" width="12.42578125" style="173" bestFit="1" customWidth="1"/>
    <col min="20" max="20" width="1.7109375" style="173" customWidth="1"/>
    <col min="21" max="21" width="25.28515625" style="173" customWidth="1"/>
    <col min="22" max="22" width="0.85546875" style="173" customWidth="1"/>
    <col min="23" max="23" width="16.28515625" style="173" customWidth="1"/>
    <col min="24" max="24" width="0.85546875" style="173" customWidth="1"/>
    <col min="25" max="25" width="12.42578125" style="173" bestFit="1" customWidth="1"/>
    <col min="26" max="26" width="0.85546875" style="173" customWidth="1"/>
    <col min="27" max="27" width="12.42578125" style="173" bestFit="1" customWidth="1"/>
    <col min="28" max="28" width="0.85546875" style="173" customWidth="1"/>
    <col min="29" max="29" width="12.42578125" style="173" bestFit="1" customWidth="1"/>
    <col min="30" max="30" width="1" style="173" customWidth="1"/>
    <col min="31" max="31" width="11.42578125" style="173" customWidth="1"/>
    <col min="32" max="32" width="0.85546875" style="173" customWidth="1"/>
    <col min="33" max="33" width="12.42578125" style="173" bestFit="1" customWidth="1"/>
    <col min="34" max="34" width="3.42578125" style="173" customWidth="1"/>
    <col min="35" max="35" width="14" style="173" customWidth="1"/>
    <col min="36" max="36" width="1.140625" style="173" customWidth="1"/>
    <col min="37" max="37" width="12.42578125" style="173" bestFit="1" customWidth="1"/>
    <col min="38" max="38" width="0.85546875" style="173" customWidth="1"/>
    <col min="39" max="39" width="12.42578125" style="173" bestFit="1" customWidth="1"/>
    <col min="40" max="40" width="0.85546875" style="173" customWidth="1"/>
    <col min="41" max="41" width="12.42578125" style="173" bestFit="1" customWidth="1"/>
    <col min="42" max="42" width="0.85546875" style="173" customWidth="1"/>
    <col min="43" max="43" width="12.42578125" style="173" bestFit="1" customWidth="1"/>
    <col min="44" max="44" width="0.85546875" style="173" customWidth="1"/>
    <col min="45" max="45" width="14.7109375" style="173" customWidth="1"/>
    <col min="46" max="46" width="1" style="173" customWidth="1"/>
    <col min="47" max="47" width="12.42578125" style="173" customWidth="1"/>
    <col min="48" max="48" width="0.85546875" style="173" customWidth="1"/>
    <col min="49" max="49" width="17.85546875" style="173" customWidth="1"/>
    <col min="50" max="50" width="0.85546875" style="173" customWidth="1"/>
    <col min="51" max="51" width="12.42578125" style="173" bestFit="1" customWidth="1"/>
    <col min="52" max="52" width="0.85546875" style="173" customWidth="1"/>
    <col min="53" max="53" width="12.42578125" style="173" bestFit="1" customWidth="1"/>
    <col min="54" max="54" width="0.85546875" style="173" customWidth="1"/>
    <col min="55" max="55" width="12.42578125" style="173" bestFit="1" customWidth="1"/>
    <col min="56" max="56" width="0.85546875" style="173" customWidth="1"/>
    <col min="57" max="57" width="12.42578125" style="173" bestFit="1" customWidth="1"/>
    <col min="58" max="58" width="1.42578125" style="173" customWidth="1"/>
    <col min="59" max="59" width="16.42578125" style="173" customWidth="1"/>
    <col min="60" max="16384" width="8" style="173"/>
  </cols>
  <sheetData>
    <row r="1" spans="1:59" ht="15.75" x14ac:dyDescent="0.25">
      <c r="A1" s="172" t="s">
        <v>133</v>
      </c>
    </row>
    <row r="2" spans="1:59" ht="15.75" x14ac:dyDescent="0.25">
      <c r="A2" s="172" t="s">
        <v>134</v>
      </c>
    </row>
    <row r="3" spans="1:59" x14ac:dyDescent="0.2">
      <c r="A3" s="175">
        <v>36937</v>
      </c>
    </row>
    <row r="4" spans="1:59" ht="18.75" x14ac:dyDescent="0.3">
      <c r="A4" s="176" t="s">
        <v>135</v>
      </c>
      <c r="J4" s="173" t="s">
        <v>136</v>
      </c>
      <c r="L4" s="173" t="s">
        <v>137</v>
      </c>
      <c r="T4" s="177">
        <v>1</v>
      </c>
      <c r="U4" s="173" t="s">
        <v>138</v>
      </c>
      <c r="AV4" s="178"/>
      <c r="AX4" s="178"/>
    </row>
    <row r="5" spans="1:59" ht="18.75" x14ac:dyDescent="0.3">
      <c r="A5" s="176" t="s">
        <v>139</v>
      </c>
      <c r="F5" s="178">
        <v>0.9</v>
      </c>
      <c r="G5" s="173" t="s">
        <v>140</v>
      </c>
      <c r="H5" s="178">
        <v>0.9</v>
      </c>
      <c r="I5" s="173" t="s">
        <v>140</v>
      </c>
      <c r="J5" s="179">
        <v>0.5</v>
      </c>
      <c r="L5" s="180">
        <f>1-J5</f>
        <v>0.5</v>
      </c>
      <c r="AD5" s="178">
        <v>0.9</v>
      </c>
      <c r="AE5" s="173" t="s">
        <v>140</v>
      </c>
      <c r="AH5" s="173" t="s">
        <v>141</v>
      </c>
    </row>
    <row r="6" spans="1:59" ht="18.75" x14ac:dyDescent="0.3">
      <c r="A6" s="176" t="s">
        <v>142</v>
      </c>
      <c r="B6" s="181"/>
      <c r="C6" s="181"/>
      <c r="D6" s="181"/>
      <c r="E6" s="181"/>
      <c r="F6" s="182" t="s">
        <v>143</v>
      </c>
      <c r="G6" s="181"/>
      <c r="H6" s="182" t="s">
        <v>144</v>
      </c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77">
        <v>0.95</v>
      </c>
      <c r="U6" s="173" t="s">
        <v>145</v>
      </c>
      <c r="V6" s="181"/>
      <c r="W6" s="181"/>
      <c r="X6" s="181"/>
      <c r="Y6" s="181"/>
      <c r="Z6" s="181"/>
      <c r="AA6" s="181"/>
      <c r="AB6" s="181"/>
      <c r="AC6" s="181"/>
      <c r="AD6" s="182" t="s">
        <v>143</v>
      </c>
      <c r="AE6" s="181"/>
      <c r="AF6" s="181"/>
      <c r="AG6" s="181"/>
      <c r="AH6" s="183">
        <f>1-T4</f>
        <v>0</v>
      </c>
      <c r="AI6" s="181"/>
      <c r="AJ6" s="181"/>
      <c r="AK6" s="181"/>
      <c r="AL6" s="181"/>
      <c r="AM6" s="181"/>
      <c r="AN6" s="181"/>
      <c r="AO6" s="181"/>
      <c r="AP6" s="181"/>
      <c r="AQ6" s="181"/>
      <c r="AR6" s="178"/>
      <c r="AT6" s="178"/>
      <c r="AV6" s="178"/>
      <c r="AX6" s="178"/>
      <c r="AZ6" s="178"/>
    </row>
    <row r="7" spans="1:59" x14ac:dyDescent="0.2">
      <c r="T7" s="177">
        <v>0.93</v>
      </c>
      <c r="U7" s="173" t="s">
        <v>146</v>
      </c>
    </row>
    <row r="8" spans="1:59" s="227" customFormat="1" ht="27" customHeight="1" x14ac:dyDescent="0.2">
      <c r="A8" s="226" t="s">
        <v>147</v>
      </c>
      <c r="B8" s="280" t="s">
        <v>148</v>
      </c>
      <c r="C8" s="281"/>
      <c r="D8" s="280" t="s">
        <v>149</v>
      </c>
      <c r="E8" s="281"/>
      <c r="F8" s="280" t="s">
        <v>150</v>
      </c>
      <c r="G8" s="281"/>
      <c r="H8" s="280" t="s">
        <v>151</v>
      </c>
      <c r="I8" s="281"/>
      <c r="J8" s="280" t="s">
        <v>152</v>
      </c>
      <c r="K8" s="281"/>
      <c r="L8" s="280" t="s">
        <v>153</v>
      </c>
      <c r="M8" s="281"/>
      <c r="N8" s="280" t="s">
        <v>154</v>
      </c>
      <c r="O8" s="281"/>
      <c r="P8" s="280" t="s">
        <v>117</v>
      </c>
      <c r="Q8" s="281"/>
      <c r="R8" s="280" t="s">
        <v>155</v>
      </c>
      <c r="S8" s="281"/>
      <c r="T8" s="280" t="s">
        <v>156</v>
      </c>
      <c r="U8" s="281"/>
      <c r="V8" s="282" t="s">
        <v>157</v>
      </c>
      <c r="W8" s="283"/>
      <c r="X8" s="282" t="s">
        <v>158</v>
      </c>
      <c r="Y8" s="283"/>
      <c r="Z8" s="282" t="s">
        <v>159</v>
      </c>
      <c r="AA8" s="283"/>
      <c r="AB8" s="280" t="s">
        <v>160</v>
      </c>
      <c r="AC8" s="281"/>
      <c r="AD8" s="280" t="s">
        <v>161</v>
      </c>
      <c r="AE8" s="281"/>
      <c r="AF8" s="280" t="s">
        <v>118</v>
      </c>
      <c r="AG8" s="281"/>
      <c r="AH8" s="280" t="s">
        <v>162</v>
      </c>
      <c r="AI8" s="281"/>
      <c r="AJ8" s="280" t="s">
        <v>163</v>
      </c>
      <c r="AK8" s="281"/>
      <c r="AL8" s="280" t="s">
        <v>114</v>
      </c>
      <c r="AM8" s="281"/>
      <c r="AN8" s="280" t="s">
        <v>164</v>
      </c>
      <c r="AO8" s="281"/>
      <c r="AP8" s="280" t="s">
        <v>83</v>
      </c>
      <c r="AQ8" s="281"/>
      <c r="AR8" s="280" t="s">
        <v>110</v>
      </c>
      <c r="AS8" s="281"/>
      <c r="AT8" s="280" t="s">
        <v>165</v>
      </c>
      <c r="AU8" s="281"/>
      <c r="AV8" s="280" t="s">
        <v>112</v>
      </c>
      <c r="AW8" s="281"/>
      <c r="AX8" s="280" t="s">
        <v>113</v>
      </c>
      <c r="AY8" s="281"/>
      <c r="AZ8" s="280" t="s">
        <v>65</v>
      </c>
      <c r="BA8" s="281"/>
      <c r="BB8" s="280" t="s">
        <v>92</v>
      </c>
      <c r="BC8" s="281"/>
      <c r="BD8" s="280" t="s">
        <v>166</v>
      </c>
      <c r="BE8" s="281"/>
      <c r="BF8" s="280" t="s">
        <v>167</v>
      </c>
      <c r="BG8" s="281"/>
    </row>
    <row r="9" spans="1:59" s="225" customFormat="1" ht="53.25" customHeight="1" x14ac:dyDescent="0.15">
      <c r="A9" s="224" t="s">
        <v>168</v>
      </c>
      <c r="B9" s="278" t="s">
        <v>169</v>
      </c>
      <c r="C9" s="279"/>
      <c r="D9" s="278" t="s">
        <v>170</v>
      </c>
      <c r="E9" s="279"/>
      <c r="F9" s="278" t="s">
        <v>171</v>
      </c>
      <c r="G9" s="279"/>
      <c r="H9" s="278" t="s">
        <v>172</v>
      </c>
      <c r="I9" s="279"/>
      <c r="J9" s="278" t="s">
        <v>173</v>
      </c>
      <c r="K9" s="279"/>
      <c r="L9" s="278" t="s">
        <v>173</v>
      </c>
      <c r="M9" s="279"/>
      <c r="N9" s="278" t="s">
        <v>174</v>
      </c>
      <c r="O9" s="279"/>
      <c r="P9" s="278" t="s">
        <v>30</v>
      </c>
      <c r="Q9" s="279"/>
      <c r="R9" s="278" t="s">
        <v>175</v>
      </c>
      <c r="S9" s="279"/>
      <c r="T9" s="278" t="s">
        <v>176</v>
      </c>
      <c r="U9" s="279"/>
      <c r="V9" s="278" t="s">
        <v>177</v>
      </c>
      <c r="W9" s="279"/>
      <c r="X9" s="278" t="s">
        <v>178</v>
      </c>
      <c r="Y9" s="279"/>
      <c r="Z9" s="278" t="s">
        <v>178</v>
      </c>
      <c r="AA9" s="279"/>
      <c r="AB9" s="278" t="s">
        <v>178</v>
      </c>
      <c r="AC9" s="279"/>
      <c r="AD9" s="278" t="s">
        <v>31</v>
      </c>
      <c r="AE9" s="279"/>
      <c r="AF9" s="278" t="s">
        <v>179</v>
      </c>
      <c r="AG9" s="279"/>
      <c r="AH9" s="278" t="s">
        <v>180</v>
      </c>
      <c r="AI9" s="279"/>
      <c r="AJ9" s="278" t="s">
        <v>181</v>
      </c>
      <c r="AK9" s="279"/>
      <c r="AL9" s="278" t="s">
        <v>15</v>
      </c>
      <c r="AM9" s="279"/>
      <c r="AN9" s="278" t="s">
        <v>18</v>
      </c>
      <c r="AO9" s="279"/>
      <c r="AP9" s="278" t="s">
        <v>182</v>
      </c>
      <c r="AQ9" s="279"/>
      <c r="AR9" s="278" t="s">
        <v>27</v>
      </c>
      <c r="AS9" s="279"/>
      <c r="AT9" s="278" t="s">
        <v>28</v>
      </c>
      <c r="AU9" s="279"/>
      <c r="AV9" s="278" t="s">
        <v>183</v>
      </c>
      <c r="AW9" s="279"/>
      <c r="AX9" s="278" t="s">
        <v>184</v>
      </c>
      <c r="AY9" s="279"/>
      <c r="AZ9" s="278" t="s">
        <v>185</v>
      </c>
      <c r="BA9" s="279"/>
      <c r="BB9" s="278" t="s">
        <v>29</v>
      </c>
      <c r="BC9" s="279"/>
      <c r="BD9" s="278" t="s">
        <v>186</v>
      </c>
      <c r="BE9" s="279"/>
      <c r="BF9" s="278" t="s">
        <v>187</v>
      </c>
      <c r="BG9" s="279"/>
    </row>
    <row r="10" spans="1:59" s="193" customFormat="1" x14ac:dyDescent="0.2">
      <c r="A10" s="186" t="s">
        <v>24</v>
      </c>
      <c r="B10" s="187"/>
      <c r="C10" s="188" t="s">
        <v>188</v>
      </c>
      <c r="D10" s="187"/>
      <c r="E10" s="188" t="s">
        <v>188</v>
      </c>
      <c r="F10" s="187"/>
      <c r="G10" s="188" t="s">
        <v>188</v>
      </c>
      <c r="H10" s="187"/>
      <c r="I10" s="188" t="s">
        <v>188</v>
      </c>
      <c r="J10" s="187"/>
      <c r="K10" s="188" t="s">
        <v>188</v>
      </c>
      <c r="L10" s="189"/>
      <c r="M10" s="188" t="s">
        <v>188</v>
      </c>
      <c r="N10" s="187"/>
      <c r="O10" s="188" t="s">
        <v>188</v>
      </c>
      <c r="P10" s="187"/>
      <c r="Q10" s="188" t="s">
        <v>188</v>
      </c>
      <c r="R10" s="187"/>
      <c r="S10" s="188" t="s">
        <v>188</v>
      </c>
      <c r="T10" s="187"/>
      <c r="U10" s="188" t="s">
        <v>188</v>
      </c>
      <c r="V10" s="187"/>
      <c r="W10" s="188" t="s">
        <v>188</v>
      </c>
      <c r="X10" s="187"/>
      <c r="Y10" s="188" t="s">
        <v>188</v>
      </c>
      <c r="Z10" s="187"/>
      <c r="AA10" s="188" t="s">
        <v>188</v>
      </c>
      <c r="AB10" s="187"/>
      <c r="AC10" s="188" t="s">
        <v>188</v>
      </c>
      <c r="AD10" s="190"/>
      <c r="AE10" s="191" t="s">
        <v>188</v>
      </c>
      <c r="AF10" s="187"/>
      <c r="AG10" s="188" t="s">
        <v>188</v>
      </c>
      <c r="AH10" s="187"/>
      <c r="AI10" s="188" t="s">
        <v>188</v>
      </c>
      <c r="AJ10" s="187"/>
      <c r="AK10" s="188" t="s">
        <v>188</v>
      </c>
      <c r="AL10" s="187"/>
      <c r="AM10" s="188" t="s">
        <v>188</v>
      </c>
      <c r="AN10" s="187"/>
      <c r="AO10" s="188" t="s">
        <v>188</v>
      </c>
      <c r="AP10" s="187"/>
      <c r="AQ10" s="188" t="s">
        <v>188</v>
      </c>
      <c r="AR10" s="187"/>
      <c r="AS10" s="188" t="s">
        <v>188</v>
      </c>
      <c r="AT10" s="187"/>
      <c r="AU10" s="188" t="s">
        <v>188</v>
      </c>
      <c r="AV10" s="187"/>
      <c r="AW10" s="188" t="s">
        <v>188</v>
      </c>
      <c r="AX10" s="187"/>
      <c r="AY10" s="188" t="s">
        <v>188</v>
      </c>
      <c r="AZ10" s="189"/>
      <c r="BA10" s="188" t="s">
        <v>188</v>
      </c>
      <c r="BB10" s="192"/>
      <c r="BC10" s="188" t="s">
        <v>188</v>
      </c>
      <c r="BD10" s="187"/>
      <c r="BE10" s="188" t="s">
        <v>188</v>
      </c>
      <c r="BF10" s="187"/>
      <c r="BG10" s="188" t="s">
        <v>188</v>
      </c>
    </row>
    <row r="11" spans="1:59" s="193" customFormat="1" x14ac:dyDescent="0.2">
      <c r="A11" s="194" t="s">
        <v>25</v>
      </c>
      <c r="B11" s="195"/>
      <c r="C11" s="196" t="s">
        <v>189</v>
      </c>
      <c r="D11" s="195"/>
      <c r="E11" s="196" t="s">
        <v>189</v>
      </c>
      <c r="F11" s="195"/>
      <c r="G11" s="196" t="s">
        <v>189</v>
      </c>
      <c r="H11" s="195"/>
      <c r="I11" s="196" t="s">
        <v>189</v>
      </c>
      <c r="J11" s="195"/>
      <c r="K11" s="196" t="s">
        <v>189</v>
      </c>
      <c r="L11" s="197"/>
      <c r="M11" s="196" t="s">
        <v>189</v>
      </c>
      <c r="N11" s="195"/>
      <c r="O11" s="196" t="s">
        <v>189</v>
      </c>
      <c r="P11" s="195"/>
      <c r="Q11" s="196" t="s">
        <v>189</v>
      </c>
      <c r="R11" s="195"/>
      <c r="S11" s="196" t="s">
        <v>189</v>
      </c>
      <c r="T11" s="195"/>
      <c r="U11" s="196" t="s">
        <v>189</v>
      </c>
      <c r="V11" s="195"/>
      <c r="W11" s="196" t="s">
        <v>189</v>
      </c>
      <c r="X11" s="195"/>
      <c r="Y11" s="196" t="s">
        <v>189</v>
      </c>
      <c r="Z11" s="195"/>
      <c r="AA11" s="196" t="s">
        <v>189</v>
      </c>
      <c r="AB11" s="195"/>
      <c r="AC11" s="196" t="s">
        <v>189</v>
      </c>
      <c r="AD11" s="195"/>
      <c r="AE11" s="196" t="s">
        <v>189</v>
      </c>
      <c r="AF11" s="195"/>
      <c r="AG11" s="196" t="s">
        <v>189</v>
      </c>
      <c r="AH11" s="195"/>
      <c r="AI11" s="196" t="s">
        <v>189</v>
      </c>
      <c r="AJ11" s="195"/>
      <c r="AK11" s="196" t="s">
        <v>189</v>
      </c>
      <c r="AL11" s="195"/>
      <c r="AM11" s="196" t="s">
        <v>189</v>
      </c>
      <c r="AN11" s="195"/>
      <c r="AO11" s="196" t="s">
        <v>189</v>
      </c>
      <c r="AP11" s="195"/>
      <c r="AQ11" s="196" t="s">
        <v>189</v>
      </c>
      <c r="AR11" s="195"/>
      <c r="AS11" s="196" t="s">
        <v>189</v>
      </c>
      <c r="AT11" s="195"/>
      <c r="AU11" s="196" t="s">
        <v>189</v>
      </c>
      <c r="AV11" s="195"/>
      <c r="AW11" s="196" t="s">
        <v>189</v>
      </c>
      <c r="AX11" s="195"/>
      <c r="AY11" s="196" t="s">
        <v>189</v>
      </c>
      <c r="AZ11" s="197"/>
      <c r="BA11" s="196" t="s">
        <v>189</v>
      </c>
      <c r="BB11" s="198"/>
      <c r="BC11" s="196" t="s">
        <v>189</v>
      </c>
      <c r="BD11" s="195"/>
      <c r="BE11" s="196" t="s">
        <v>189</v>
      </c>
      <c r="BF11" s="195"/>
      <c r="BG11" s="196" t="s">
        <v>189</v>
      </c>
    </row>
    <row r="12" spans="1:59" hidden="1" x14ac:dyDescent="0.2">
      <c r="A12" s="199">
        <v>36950</v>
      </c>
      <c r="B12" s="200"/>
      <c r="C12" s="201"/>
      <c r="D12" s="40"/>
      <c r="E12" s="166"/>
      <c r="F12" s="40"/>
      <c r="G12" s="166"/>
      <c r="H12" s="40"/>
      <c r="I12" s="166"/>
      <c r="J12" s="40"/>
      <c r="K12" s="166"/>
      <c r="L12" s="202"/>
      <c r="M12" s="166"/>
      <c r="N12" s="203"/>
      <c r="O12" s="166"/>
      <c r="P12" s="40"/>
      <c r="Q12" s="166"/>
      <c r="R12" s="40"/>
      <c r="S12" s="166"/>
      <c r="T12" s="200"/>
      <c r="U12" s="201"/>
      <c r="V12" s="200"/>
      <c r="W12" s="201"/>
      <c r="X12" s="40"/>
      <c r="Y12" s="166"/>
      <c r="Z12" s="40"/>
      <c r="AA12" s="166"/>
      <c r="AB12" s="40"/>
      <c r="AC12" s="166"/>
      <c r="AD12" s="40"/>
      <c r="AE12" s="166"/>
      <c r="AF12" s="40"/>
      <c r="AG12" s="166"/>
      <c r="AH12" s="40"/>
      <c r="AI12" s="166"/>
      <c r="AJ12" s="40"/>
      <c r="AK12" s="166"/>
      <c r="AL12" s="40"/>
      <c r="AM12" s="166"/>
      <c r="AN12" s="40"/>
      <c r="AO12" s="166"/>
      <c r="AP12" s="40"/>
      <c r="AQ12" s="166"/>
      <c r="AR12" s="40"/>
      <c r="AS12" s="166"/>
      <c r="AT12" s="40"/>
      <c r="AU12" s="166"/>
      <c r="AV12" s="40"/>
      <c r="AW12" s="166"/>
      <c r="AX12" s="40"/>
      <c r="AY12" s="166"/>
      <c r="AZ12" s="202"/>
      <c r="BA12" s="166"/>
      <c r="BB12" s="204"/>
      <c r="BC12" s="166"/>
      <c r="BD12" s="40"/>
      <c r="BE12" s="166"/>
      <c r="BF12" s="40"/>
      <c r="BG12" s="166">
        <f t="shared" ref="BG12:BG43" si="0">C12+E12+G12+I12+K12+M12+O12+Q12+S12+U12+W12+Y12+AA12+AC12+AE12+AG12+AI12+AK12+AM12+AO12+AQ12+AS12+AU12+AW12+AY12+BA12+BC12+BE12</f>
        <v>0</v>
      </c>
    </row>
    <row r="13" spans="1:59" hidden="1" x14ac:dyDescent="0.2">
      <c r="A13" s="199">
        <v>36981</v>
      </c>
      <c r="B13" s="40"/>
      <c r="C13" s="166"/>
      <c r="D13" s="40"/>
      <c r="E13" s="166"/>
      <c r="F13" s="40"/>
      <c r="G13" s="166"/>
      <c r="H13" s="40"/>
      <c r="I13" s="166"/>
      <c r="J13" s="40"/>
      <c r="K13" s="166"/>
      <c r="L13" s="202"/>
      <c r="M13" s="166"/>
      <c r="N13" s="203"/>
      <c r="O13" s="166"/>
      <c r="P13" s="40"/>
      <c r="Q13" s="166"/>
      <c r="R13" s="40"/>
      <c r="S13" s="166"/>
      <c r="T13" s="40"/>
      <c r="U13" s="166"/>
      <c r="V13" s="40"/>
      <c r="W13" s="166"/>
      <c r="X13" s="40"/>
      <c r="Y13" s="166"/>
      <c r="Z13" s="40"/>
      <c r="AA13" s="166"/>
      <c r="AB13" s="40"/>
      <c r="AC13" s="166"/>
      <c r="AD13" s="40"/>
      <c r="AE13" s="166"/>
      <c r="AF13" s="40"/>
      <c r="AG13" s="166"/>
      <c r="AH13" s="40"/>
      <c r="AI13" s="166"/>
      <c r="AJ13" s="40"/>
      <c r="AK13" s="166"/>
      <c r="AL13" s="40"/>
      <c r="AM13" s="166"/>
      <c r="AN13" s="40"/>
      <c r="AO13" s="166"/>
      <c r="AP13" s="40"/>
      <c r="AQ13" s="166"/>
      <c r="AR13" s="40"/>
      <c r="AS13" s="166"/>
      <c r="AT13" s="40"/>
      <c r="AU13" s="166"/>
      <c r="AV13" s="40"/>
      <c r="AW13" s="166"/>
      <c r="AX13" s="40"/>
      <c r="AY13" s="166"/>
      <c r="AZ13" s="202"/>
      <c r="BA13" s="166"/>
      <c r="BB13" s="204"/>
      <c r="BC13" s="166"/>
      <c r="BD13" s="40"/>
      <c r="BE13" s="166"/>
      <c r="BF13" s="40"/>
      <c r="BG13" s="166">
        <f t="shared" si="0"/>
        <v>0</v>
      </c>
    </row>
    <row r="14" spans="1:59" x14ac:dyDescent="0.2">
      <c r="A14" s="199">
        <v>37011</v>
      </c>
      <c r="B14" s="40"/>
      <c r="C14" s="166">
        <v>118050</v>
      </c>
      <c r="D14" s="40"/>
      <c r="E14" s="166">
        <v>74700</v>
      </c>
      <c r="F14" s="40"/>
      <c r="G14" s="166">
        <v>9825</v>
      </c>
      <c r="H14" s="40"/>
      <c r="I14" s="166">
        <v>21075</v>
      </c>
      <c r="J14" s="40"/>
      <c r="K14" s="166">
        <v>36225</v>
      </c>
      <c r="L14" s="202"/>
      <c r="M14" s="166">
        <v>36225</v>
      </c>
      <c r="N14" s="203"/>
      <c r="O14" s="166">
        <v>32400</v>
      </c>
      <c r="P14" s="40"/>
      <c r="Q14" s="166">
        <v>43200</v>
      </c>
      <c r="R14" s="40"/>
      <c r="S14" s="166">
        <v>20250</v>
      </c>
      <c r="T14" s="40"/>
      <c r="U14" s="166">
        <v>262800</v>
      </c>
      <c r="V14" s="40"/>
      <c r="W14" s="166">
        <v>84000</v>
      </c>
      <c r="X14" s="40"/>
      <c r="Y14" s="166">
        <v>5400</v>
      </c>
      <c r="Z14" s="40"/>
      <c r="AA14" s="166">
        <v>5400</v>
      </c>
      <c r="AB14" s="40"/>
      <c r="AC14" s="166">
        <v>5400</v>
      </c>
      <c r="AD14" s="40"/>
      <c r="AE14" s="166">
        <v>1125</v>
      </c>
      <c r="AF14" s="40"/>
      <c r="AG14" s="166">
        <v>57300</v>
      </c>
      <c r="AH14" s="40"/>
      <c r="AI14" s="166">
        <v>100500</v>
      </c>
      <c r="AJ14" s="40"/>
      <c r="AK14" s="166">
        <v>17850</v>
      </c>
      <c r="AL14" s="40"/>
      <c r="AM14" s="166">
        <v>47400</v>
      </c>
      <c r="AN14" s="40"/>
      <c r="AO14" s="166">
        <v>31350</v>
      </c>
      <c r="AP14" s="40"/>
      <c r="AQ14" s="166">
        <v>15000</v>
      </c>
      <c r="AR14" s="40"/>
      <c r="AS14" s="166">
        <v>8400</v>
      </c>
      <c r="AT14" s="40"/>
      <c r="AU14" s="166">
        <v>3150</v>
      </c>
      <c r="AV14" s="40"/>
      <c r="AW14" s="166">
        <v>69300</v>
      </c>
      <c r="AX14" s="40"/>
      <c r="AY14" s="166">
        <v>146850</v>
      </c>
      <c r="AZ14" s="202"/>
      <c r="BA14" s="166">
        <v>51900</v>
      </c>
      <c r="BB14" s="204"/>
      <c r="BC14" s="166">
        <v>1650</v>
      </c>
      <c r="BD14" s="40"/>
      <c r="BE14" s="166">
        <v>0</v>
      </c>
      <c r="BF14" s="40"/>
      <c r="BG14" s="166">
        <f t="shared" si="0"/>
        <v>1306725</v>
      </c>
    </row>
    <row r="15" spans="1:59" x14ac:dyDescent="0.2">
      <c r="A15" s="199">
        <v>37042</v>
      </c>
      <c r="B15" s="40"/>
      <c r="C15" s="166">
        <v>110515</v>
      </c>
      <c r="D15" s="40"/>
      <c r="E15" s="166">
        <v>73470</v>
      </c>
      <c r="F15" s="40"/>
      <c r="G15" s="166">
        <v>9548</v>
      </c>
      <c r="H15" s="40"/>
      <c r="I15" s="166">
        <v>20553</v>
      </c>
      <c r="J15" s="40"/>
      <c r="K15" s="166">
        <v>35727.5</v>
      </c>
      <c r="L15" s="202"/>
      <c r="M15" s="166">
        <v>35727.5</v>
      </c>
      <c r="N15" s="203"/>
      <c r="O15" s="166">
        <v>31775</v>
      </c>
      <c r="P15" s="40"/>
      <c r="Q15" s="166">
        <v>42625</v>
      </c>
      <c r="R15" s="40"/>
      <c r="S15" s="166">
        <v>19840</v>
      </c>
      <c r="T15" s="40"/>
      <c r="U15" s="166">
        <v>257117.875</v>
      </c>
      <c r="V15" s="40"/>
      <c r="W15" s="166">
        <v>82692.5</v>
      </c>
      <c r="X15" s="40"/>
      <c r="Y15" s="166">
        <v>5218.333333333333</v>
      </c>
      <c r="Z15" s="40"/>
      <c r="AA15" s="166">
        <v>5218.333333333333</v>
      </c>
      <c r="AB15" s="40"/>
      <c r="AC15" s="166">
        <v>5218.333333333333</v>
      </c>
      <c r="AD15" s="40"/>
      <c r="AE15" s="166">
        <v>1023</v>
      </c>
      <c r="AF15" s="40"/>
      <c r="AG15" s="166">
        <v>56420</v>
      </c>
      <c r="AH15" s="40"/>
      <c r="AI15" s="166">
        <v>96255</v>
      </c>
      <c r="AJ15" s="40"/>
      <c r="AK15" s="166">
        <v>17205</v>
      </c>
      <c r="AL15" s="40"/>
      <c r="AM15" s="166">
        <v>45725</v>
      </c>
      <c r="AN15" s="40"/>
      <c r="AO15" s="166">
        <v>30070</v>
      </c>
      <c r="AP15" s="40"/>
      <c r="AQ15" s="166">
        <v>14105</v>
      </c>
      <c r="AR15" s="40"/>
      <c r="AS15" s="166">
        <v>28210</v>
      </c>
      <c r="AT15" s="40"/>
      <c r="AU15" s="166">
        <v>2635</v>
      </c>
      <c r="AV15" s="40"/>
      <c r="AW15" s="166">
        <v>44795</v>
      </c>
      <c r="AX15" s="40"/>
      <c r="AY15" s="166">
        <v>136710</v>
      </c>
      <c r="AZ15" s="202"/>
      <c r="BA15" s="166">
        <v>37510</v>
      </c>
      <c r="BB15" s="204"/>
      <c r="BC15" s="166">
        <v>1550</v>
      </c>
      <c r="BD15" s="40"/>
      <c r="BE15" s="166">
        <v>0</v>
      </c>
      <c r="BF15" s="40"/>
      <c r="BG15" s="166">
        <f t="shared" si="0"/>
        <v>1247459.375</v>
      </c>
    </row>
    <row r="16" spans="1:59" x14ac:dyDescent="0.2">
      <c r="A16" s="199">
        <v>37072</v>
      </c>
      <c r="B16" s="40"/>
      <c r="C16" s="166">
        <v>103350</v>
      </c>
      <c r="D16" s="40"/>
      <c r="E16" s="166">
        <v>72300</v>
      </c>
      <c r="F16" s="40"/>
      <c r="G16" s="166">
        <v>9345</v>
      </c>
      <c r="H16" s="40"/>
      <c r="I16" s="166">
        <v>19995</v>
      </c>
      <c r="J16" s="40"/>
      <c r="K16" s="166">
        <v>35175</v>
      </c>
      <c r="L16" s="202"/>
      <c r="M16" s="166">
        <v>35175</v>
      </c>
      <c r="N16" s="203"/>
      <c r="O16" s="166">
        <v>31200</v>
      </c>
      <c r="P16" s="40"/>
      <c r="Q16" s="166">
        <v>42150</v>
      </c>
      <c r="R16" s="40"/>
      <c r="S16" s="166">
        <v>19500</v>
      </c>
      <c r="T16" s="40"/>
      <c r="U16" s="166">
        <v>251827.5</v>
      </c>
      <c r="V16" s="40"/>
      <c r="W16" s="166">
        <v>81450</v>
      </c>
      <c r="X16" s="40"/>
      <c r="Y16" s="166">
        <v>5000</v>
      </c>
      <c r="Z16" s="40"/>
      <c r="AA16" s="166">
        <v>5000</v>
      </c>
      <c r="AB16" s="40"/>
      <c r="AC16" s="166">
        <v>5000</v>
      </c>
      <c r="AD16" s="40"/>
      <c r="AE16" s="166">
        <v>945</v>
      </c>
      <c r="AF16" s="40"/>
      <c r="AG16" s="166">
        <v>55500</v>
      </c>
      <c r="AH16" s="40"/>
      <c r="AI16" s="166">
        <v>91950</v>
      </c>
      <c r="AJ16" s="40"/>
      <c r="AK16" s="166">
        <v>16650</v>
      </c>
      <c r="AL16" s="40"/>
      <c r="AM16" s="166">
        <v>44250</v>
      </c>
      <c r="AN16" s="40"/>
      <c r="AO16" s="166">
        <v>28950</v>
      </c>
      <c r="AP16" s="40"/>
      <c r="AQ16" s="166">
        <v>13050</v>
      </c>
      <c r="AR16" s="40"/>
      <c r="AS16" s="166">
        <v>48750</v>
      </c>
      <c r="AT16" s="40"/>
      <c r="AU16" s="166">
        <v>300</v>
      </c>
      <c r="AV16" s="40"/>
      <c r="AW16" s="166">
        <v>56400</v>
      </c>
      <c r="AX16" s="40"/>
      <c r="AY16" s="166">
        <v>99450</v>
      </c>
      <c r="AZ16" s="202"/>
      <c r="BA16" s="166">
        <v>25050</v>
      </c>
      <c r="BB16" s="204"/>
      <c r="BC16" s="166">
        <v>1500</v>
      </c>
      <c r="BD16" s="40"/>
      <c r="BE16" s="166">
        <v>0</v>
      </c>
      <c r="BF16" s="40"/>
      <c r="BG16" s="166">
        <f t="shared" si="0"/>
        <v>1199212.5</v>
      </c>
    </row>
    <row r="17" spans="1:59" x14ac:dyDescent="0.2">
      <c r="A17" s="199">
        <v>37103</v>
      </c>
      <c r="B17" s="40"/>
      <c r="C17" s="166">
        <v>96720</v>
      </c>
      <c r="D17" s="40"/>
      <c r="E17" s="166">
        <v>70990</v>
      </c>
      <c r="F17" s="40"/>
      <c r="G17" s="166">
        <v>9253.5</v>
      </c>
      <c r="H17" s="40"/>
      <c r="I17" s="166">
        <v>19483.5</v>
      </c>
      <c r="J17" s="40"/>
      <c r="K17" s="166">
        <v>34642.5</v>
      </c>
      <c r="L17" s="202"/>
      <c r="M17" s="166">
        <v>34642.5</v>
      </c>
      <c r="N17" s="203"/>
      <c r="O17" s="166">
        <v>30535</v>
      </c>
      <c r="P17" s="40"/>
      <c r="Q17" s="166">
        <v>41695</v>
      </c>
      <c r="R17" s="40"/>
      <c r="S17" s="166">
        <v>19065</v>
      </c>
      <c r="T17" s="40"/>
      <c r="U17" s="166">
        <v>246930.5</v>
      </c>
      <c r="V17" s="40"/>
      <c r="W17" s="166">
        <v>80290</v>
      </c>
      <c r="X17" s="40"/>
      <c r="Y17" s="166">
        <v>4856.666666666667</v>
      </c>
      <c r="Z17" s="40"/>
      <c r="AA17" s="166">
        <v>4856.666666666667</v>
      </c>
      <c r="AB17" s="40"/>
      <c r="AC17" s="166">
        <v>4856.666666666667</v>
      </c>
      <c r="AD17" s="40"/>
      <c r="AE17" s="166">
        <v>883.5</v>
      </c>
      <c r="AF17" s="40"/>
      <c r="AG17" s="166">
        <v>54560</v>
      </c>
      <c r="AH17" s="40"/>
      <c r="AI17" s="166">
        <v>87730</v>
      </c>
      <c r="AJ17" s="40"/>
      <c r="AK17" s="166">
        <v>16120</v>
      </c>
      <c r="AL17" s="40"/>
      <c r="AM17" s="166">
        <v>42625</v>
      </c>
      <c r="AN17" s="40"/>
      <c r="AO17" s="166">
        <v>27745</v>
      </c>
      <c r="AP17" s="40"/>
      <c r="AQ17" s="166">
        <v>12245</v>
      </c>
      <c r="AR17" s="40"/>
      <c r="AS17" s="166">
        <v>48670</v>
      </c>
      <c r="AT17" s="40"/>
      <c r="AU17" s="166">
        <v>0</v>
      </c>
      <c r="AV17" s="40"/>
      <c r="AW17" s="166">
        <v>53320</v>
      </c>
      <c r="AX17" s="40"/>
      <c r="AY17" s="166">
        <v>127720</v>
      </c>
      <c r="AZ17" s="202"/>
      <c r="BA17" s="166">
        <v>21235</v>
      </c>
      <c r="BB17" s="204"/>
      <c r="BC17" s="166">
        <v>1550</v>
      </c>
      <c r="BD17" s="40"/>
      <c r="BE17" s="166">
        <v>0</v>
      </c>
      <c r="BF17" s="40"/>
      <c r="BG17" s="166">
        <f t="shared" si="0"/>
        <v>1193221</v>
      </c>
    </row>
    <row r="18" spans="1:59" x14ac:dyDescent="0.2">
      <c r="A18" s="199">
        <v>37134</v>
      </c>
      <c r="B18" s="40"/>
      <c r="C18" s="166">
        <v>90520</v>
      </c>
      <c r="D18" s="40"/>
      <c r="E18" s="166">
        <v>69905</v>
      </c>
      <c r="F18" s="40"/>
      <c r="G18" s="166">
        <v>9005.5</v>
      </c>
      <c r="H18" s="40"/>
      <c r="I18" s="166">
        <v>19080.5</v>
      </c>
      <c r="J18" s="40"/>
      <c r="K18" s="166">
        <v>34177.5</v>
      </c>
      <c r="L18" s="202"/>
      <c r="M18" s="166">
        <v>34177.5</v>
      </c>
      <c r="N18" s="203"/>
      <c r="O18" s="166">
        <v>29915</v>
      </c>
      <c r="P18" s="40"/>
      <c r="Q18" s="166">
        <v>41230</v>
      </c>
      <c r="R18" s="40"/>
      <c r="S18" s="166">
        <v>18755</v>
      </c>
      <c r="T18" s="40"/>
      <c r="U18" s="166">
        <v>241722.5</v>
      </c>
      <c r="V18" s="40"/>
      <c r="W18" s="166">
        <v>79050</v>
      </c>
      <c r="X18" s="40"/>
      <c r="Y18" s="166">
        <v>4701.666666666667</v>
      </c>
      <c r="Z18" s="40"/>
      <c r="AA18" s="166">
        <v>4701.666666666667</v>
      </c>
      <c r="AB18" s="40"/>
      <c r="AC18" s="166">
        <v>4701.666666666667</v>
      </c>
      <c r="AD18" s="40"/>
      <c r="AE18" s="166">
        <v>790.5</v>
      </c>
      <c r="AF18" s="40"/>
      <c r="AG18" s="166">
        <v>53630</v>
      </c>
      <c r="AH18" s="40"/>
      <c r="AI18" s="166">
        <v>83545</v>
      </c>
      <c r="AJ18" s="40"/>
      <c r="AK18" s="166">
        <v>15655</v>
      </c>
      <c r="AL18" s="40"/>
      <c r="AM18" s="166">
        <v>41230</v>
      </c>
      <c r="AN18" s="40"/>
      <c r="AO18" s="166">
        <v>26660</v>
      </c>
      <c r="AP18" s="40"/>
      <c r="AQ18" s="166">
        <v>11470</v>
      </c>
      <c r="AR18" s="40"/>
      <c r="AS18" s="166">
        <v>47895</v>
      </c>
      <c r="AT18" s="40"/>
      <c r="AU18" s="166">
        <v>0</v>
      </c>
      <c r="AV18" s="40"/>
      <c r="AW18" s="166">
        <v>50995</v>
      </c>
      <c r="AX18" s="40"/>
      <c r="AY18" s="166">
        <v>251100</v>
      </c>
      <c r="AZ18" s="202"/>
      <c r="BA18" s="166">
        <v>28830</v>
      </c>
      <c r="BB18" s="204"/>
      <c r="BC18" s="166">
        <v>1395</v>
      </c>
      <c r="BD18" s="40"/>
      <c r="BE18" s="166">
        <v>0</v>
      </c>
      <c r="BF18" s="40"/>
      <c r="BG18" s="166">
        <f t="shared" si="0"/>
        <v>1294839</v>
      </c>
    </row>
    <row r="19" spans="1:59" x14ac:dyDescent="0.2">
      <c r="A19" s="199">
        <v>37164</v>
      </c>
      <c r="B19" s="40"/>
      <c r="C19" s="166">
        <v>84750</v>
      </c>
      <c r="D19" s="40"/>
      <c r="E19" s="166">
        <v>68700</v>
      </c>
      <c r="F19" s="40"/>
      <c r="G19" s="166">
        <v>8865</v>
      </c>
      <c r="H19" s="40"/>
      <c r="I19" s="166">
        <v>18615</v>
      </c>
      <c r="J19" s="40"/>
      <c r="K19" s="166">
        <v>33675</v>
      </c>
      <c r="L19" s="202"/>
      <c r="M19" s="166">
        <v>33675</v>
      </c>
      <c r="N19" s="203"/>
      <c r="O19" s="166">
        <v>29550</v>
      </c>
      <c r="P19" s="40"/>
      <c r="Q19" s="166">
        <v>40800</v>
      </c>
      <c r="R19" s="40"/>
      <c r="S19" s="166">
        <v>18450</v>
      </c>
      <c r="T19" s="40"/>
      <c r="U19" s="166">
        <v>236707.5</v>
      </c>
      <c r="V19" s="40"/>
      <c r="W19" s="166">
        <v>77850</v>
      </c>
      <c r="X19" s="40"/>
      <c r="Y19" s="166">
        <v>4550</v>
      </c>
      <c r="Z19" s="40"/>
      <c r="AA19" s="166">
        <v>4550</v>
      </c>
      <c r="AB19" s="40"/>
      <c r="AC19" s="166">
        <v>4550</v>
      </c>
      <c r="AD19" s="40"/>
      <c r="AE19" s="166">
        <v>765</v>
      </c>
      <c r="AF19" s="40"/>
      <c r="AG19" s="166">
        <v>52650</v>
      </c>
      <c r="AH19" s="40"/>
      <c r="AI19" s="166">
        <v>79350</v>
      </c>
      <c r="AJ19" s="40"/>
      <c r="AK19" s="166">
        <v>15150</v>
      </c>
      <c r="AL19" s="40"/>
      <c r="AM19" s="166">
        <v>39750</v>
      </c>
      <c r="AN19" s="40"/>
      <c r="AO19" s="166">
        <v>25650</v>
      </c>
      <c r="AP19" s="40"/>
      <c r="AQ19" s="166">
        <v>10650</v>
      </c>
      <c r="AR19" s="40"/>
      <c r="AS19" s="166">
        <v>44850</v>
      </c>
      <c r="AT19" s="40"/>
      <c r="AU19" s="166">
        <v>0</v>
      </c>
      <c r="AV19" s="40"/>
      <c r="AW19" s="166">
        <v>46350</v>
      </c>
      <c r="AX19" s="40"/>
      <c r="AY19" s="166">
        <v>235800</v>
      </c>
      <c r="AZ19" s="202"/>
      <c r="BA19" s="166">
        <v>28950</v>
      </c>
      <c r="BB19" s="204"/>
      <c r="BC19" s="166">
        <v>1500</v>
      </c>
      <c r="BD19" s="40"/>
      <c r="BE19" s="166">
        <v>0</v>
      </c>
      <c r="BF19" s="40"/>
      <c r="BG19" s="166">
        <f t="shared" si="0"/>
        <v>1246702.5</v>
      </c>
    </row>
    <row r="20" spans="1:59" x14ac:dyDescent="0.2">
      <c r="A20" s="199">
        <v>37195</v>
      </c>
      <c r="B20" s="40"/>
      <c r="C20" s="166">
        <v>79205</v>
      </c>
      <c r="D20" s="40"/>
      <c r="E20" s="166">
        <v>67580</v>
      </c>
      <c r="F20" s="40"/>
      <c r="G20" s="166">
        <v>8757.5</v>
      </c>
      <c r="H20" s="40"/>
      <c r="I20" s="166">
        <v>18057.5</v>
      </c>
      <c r="J20" s="40"/>
      <c r="K20" s="166">
        <v>33170</v>
      </c>
      <c r="L20" s="202"/>
      <c r="M20" s="166">
        <v>33170</v>
      </c>
      <c r="N20" s="203"/>
      <c r="O20" s="166">
        <v>28985</v>
      </c>
      <c r="P20" s="40"/>
      <c r="Q20" s="166">
        <v>40300</v>
      </c>
      <c r="R20" s="40"/>
      <c r="S20" s="166">
        <v>17980</v>
      </c>
      <c r="T20" s="40"/>
      <c r="U20" s="166">
        <v>232073.75</v>
      </c>
      <c r="V20" s="40"/>
      <c r="W20" s="166">
        <v>76725</v>
      </c>
      <c r="X20" s="40"/>
      <c r="Y20" s="166">
        <v>4391.666666666667</v>
      </c>
      <c r="Z20" s="40"/>
      <c r="AA20" s="166">
        <v>4391.666666666667</v>
      </c>
      <c r="AB20" s="40"/>
      <c r="AC20" s="166">
        <v>4391.666666666667</v>
      </c>
      <c r="AD20" s="40"/>
      <c r="AE20" s="166">
        <v>697.5</v>
      </c>
      <c r="AF20" s="40"/>
      <c r="AG20" s="166">
        <v>51925</v>
      </c>
      <c r="AH20" s="40"/>
      <c r="AI20" s="166">
        <v>75175</v>
      </c>
      <c r="AJ20" s="40"/>
      <c r="AK20" s="166">
        <v>14725</v>
      </c>
      <c r="AL20" s="40"/>
      <c r="AM20" s="166">
        <v>38285</v>
      </c>
      <c r="AN20" s="40"/>
      <c r="AO20" s="166">
        <v>24645</v>
      </c>
      <c r="AP20" s="40"/>
      <c r="AQ20" s="166">
        <v>9920</v>
      </c>
      <c r="AR20" s="40"/>
      <c r="AS20" s="166">
        <v>32705</v>
      </c>
      <c r="AT20" s="40"/>
      <c r="AU20" s="166">
        <v>0</v>
      </c>
      <c r="AV20" s="40"/>
      <c r="AW20" s="166">
        <v>120900</v>
      </c>
      <c r="AX20" s="40"/>
      <c r="AY20" s="166">
        <v>221495</v>
      </c>
      <c r="AZ20" s="202"/>
      <c r="BA20" s="166">
        <v>28830</v>
      </c>
      <c r="BB20" s="204"/>
      <c r="BC20" s="166">
        <v>1395</v>
      </c>
      <c r="BD20" s="40"/>
      <c r="BE20" s="166">
        <v>0</v>
      </c>
      <c r="BF20" s="40"/>
      <c r="BG20" s="166">
        <f t="shared" si="0"/>
        <v>1269876.25</v>
      </c>
    </row>
    <row r="21" spans="1:59" x14ac:dyDescent="0.2">
      <c r="A21" s="199">
        <v>37225</v>
      </c>
      <c r="B21" s="40"/>
      <c r="C21" s="166">
        <v>74100</v>
      </c>
      <c r="D21" s="40"/>
      <c r="E21" s="166">
        <v>66450</v>
      </c>
      <c r="F21" s="40"/>
      <c r="G21" s="166">
        <v>8430</v>
      </c>
      <c r="H21" s="40"/>
      <c r="I21" s="166">
        <v>17580</v>
      </c>
      <c r="J21" s="40"/>
      <c r="K21" s="166">
        <v>32625</v>
      </c>
      <c r="L21" s="202"/>
      <c r="M21" s="166">
        <v>32625</v>
      </c>
      <c r="N21" s="203"/>
      <c r="O21" s="166">
        <v>28350</v>
      </c>
      <c r="P21" s="40"/>
      <c r="Q21" s="166">
        <v>39750</v>
      </c>
      <c r="R21" s="40"/>
      <c r="S21" s="166">
        <v>17700</v>
      </c>
      <c r="T21" s="40"/>
      <c r="U21" s="166">
        <v>227148.75</v>
      </c>
      <c r="V21" s="40"/>
      <c r="W21" s="166">
        <v>75525</v>
      </c>
      <c r="X21" s="40"/>
      <c r="Y21" s="166">
        <v>4250</v>
      </c>
      <c r="Z21" s="40"/>
      <c r="AA21" s="166">
        <v>4250</v>
      </c>
      <c r="AB21" s="40"/>
      <c r="AC21" s="166">
        <v>4250</v>
      </c>
      <c r="AD21" s="40"/>
      <c r="AE21" s="166">
        <v>630</v>
      </c>
      <c r="AF21" s="40"/>
      <c r="AG21" s="166">
        <v>51000</v>
      </c>
      <c r="AH21" s="40"/>
      <c r="AI21" s="166">
        <v>70800</v>
      </c>
      <c r="AJ21" s="40"/>
      <c r="AK21" s="166">
        <v>14250</v>
      </c>
      <c r="AL21" s="40"/>
      <c r="AM21" s="166">
        <v>37050</v>
      </c>
      <c r="AN21" s="40"/>
      <c r="AO21" s="166">
        <v>23700</v>
      </c>
      <c r="AP21" s="40"/>
      <c r="AQ21" s="166">
        <v>9300</v>
      </c>
      <c r="AR21" s="40"/>
      <c r="AS21" s="166">
        <v>23550</v>
      </c>
      <c r="AT21" s="40"/>
      <c r="AU21" s="166">
        <v>0</v>
      </c>
      <c r="AV21" s="40"/>
      <c r="AW21" s="166">
        <v>105000</v>
      </c>
      <c r="AX21" s="40"/>
      <c r="AY21" s="166">
        <v>179550</v>
      </c>
      <c r="AZ21" s="202"/>
      <c r="BA21" s="166">
        <v>28950</v>
      </c>
      <c r="BB21" s="204"/>
      <c r="BC21" s="166">
        <v>1350</v>
      </c>
      <c r="BD21" s="40"/>
      <c r="BE21" s="166">
        <v>0</v>
      </c>
      <c r="BF21" s="40"/>
      <c r="BG21" s="166">
        <f t="shared" si="0"/>
        <v>1178163.75</v>
      </c>
    </row>
    <row r="22" spans="1:59" x14ac:dyDescent="0.2">
      <c r="A22" s="199">
        <v>37256</v>
      </c>
      <c r="B22" s="40"/>
      <c r="C22" s="166">
        <v>69440</v>
      </c>
      <c r="D22" s="40"/>
      <c r="E22" s="166">
        <v>65410</v>
      </c>
      <c r="F22" s="40"/>
      <c r="G22" s="166">
        <v>8354.5</v>
      </c>
      <c r="H22" s="40"/>
      <c r="I22" s="166">
        <v>17189.5</v>
      </c>
      <c r="J22" s="40"/>
      <c r="K22" s="166">
        <v>32162.5</v>
      </c>
      <c r="L22" s="202"/>
      <c r="M22" s="166">
        <v>32162.5</v>
      </c>
      <c r="N22" s="203"/>
      <c r="O22" s="166">
        <v>27900</v>
      </c>
      <c r="P22" s="40"/>
      <c r="Q22" s="166">
        <v>39215</v>
      </c>
      <c r="R22" s="40"/>
      <c r="S22" s="166">
        <v>17360</v>
      </c>
      <c r="T22" s="40"/>
      <c r="U22" s="166">
        <v>222580</v>
      </c>
      <c r="V22" s="40"/>
      <c r="W22" s="166">
        <v>74400</v>
      </c>
      <c r="X22" s="40"/>
      <c r="Y22" s="166">
        <v>4081.6666666666665</v>
      </c>
      <c r="Z22" s="40"/>
      <c r="AA22" s="166">
        <v>4081.6666666666665</v>
      </c>
      <c r="AB22" s="40"/>
      <c r="AC22" s="166">
        <v>4081.6666666666665</v>
      </c>
      <c r="AD22" s="40"/>
      <c r="AE22" s="166">
        <v>604.5</v>
      </c>
      <c r="AF22" s="40"/>
      <c r="AG22" s="166">
        <v>50065</v>
      </c>
      <c r="AH22" s="40"/>
      <c r="AI22" s="166">
        <v>66650</v>
      </c>
      <c r="AJ22" s="40"/>
      <c r="AK22" s="166">
        <v>13795</v>
      </c>
      <c r="AL22" s="40"/>
      <c r="AM22" s="166">
        <v>35805</v>
      </c>
      <c r="AN22" s="40"/>
      <c r="AO22" s="166">
        <v>22785</v>
      </c>
      <c r="AP22" s="40"/>
      <c r="AQ22" s="166">
        <v>8680</v>
      </c>
      <c r="AR22" s="40"/>
      <c r="AS22" s="166">
        <v>16740</v>
      </c>
      <c r="AT22" s="40"/>
      <c r="AU22" s="166">
        <v>0</v>
      </c>
      <c r="AV22" s="40"/>
      <c r="AW22" s="166">
        <v>103540</v>
      </c>
      <c r="AX22" s="40"/>
      <c r="AY22" s="166">
        <v>136245</v>
      </c>
      <c r="AZ22" s="202"/>
      <c r="BA22" s="166">
        <v>28830</v>
      </c>
      <c r="BB22" s="204"/>
      <c r="BC22" s="166">
        <v>1395</v>
      </c>
      <c r="BD22" s="40"/>
      <c r="BE22" s="166">
        <v>0</v>
      </c>
      <c r="BF22" s="40"/>
      <c r="BG22" s="166">
        <f t="shared" si="0"/>
        <v>1103553.5</v>
      </c>
    </row>
    <row r="23" spans="1:59" x14ac:dyDescent="0.2">
      <c r="A23" s="199">
        <v>37287</v>
      </c>
      <c r="B23" s="40"/>
      <c r="C23" s="166">
        <v>64945</v>
      </c>
      <c r="D23" s="40"/>
      <c r="E23" s="166">
        <v>64325</v>
      </c>
      <c r="F23" s="40"/>
      <c r="G23" s="166">
        <v>8153</v>
      </c>
      <c r="H23" s="40"/>
      <c r="I23" s="166">
        <v>16833</v>
      </c>
      <c r="J23" s="40"/>
      <c r="K23" s="166">
        <v>31697.5</v>
      </c>
      <c r="L23" s="202"/>
      <c r="M23" s="166">
        <v>31697.5</v>
      </c>
      <c r="N23" s="203"/>
      <c r="O23" s="166">
        <v>27435</v>
      </c>
      <c r="P23" s="40"/>
      <c r="Q23" s="166">
        <v>38750</v>
      </c>
      <c r="R23" s="40"/>
      <c r="S23" s="166">
        <v>17050</v>
      </c>
      <c r="T23" s="40"/>
      <c r="U23" s="166">
        <v>217984.25</v>
      </c>
      <c r="V23" s="40"/>
      <c r="W23" s="166">
        <v>73315</v>
      </c>
      <c r="X23" s="40"/>
      <c r="Y23" s="166">
        <v>3978.3333333333335</v>
      </c>
      <c r="Z23" s="40"/>
      <c r="AA23" s="166">
        <v>3978.3333333333335</v>
      </c>
      <c r="AB23" s="40"/>
      <c r="AC23" s="166">
        <v>3978.3333333333335</v>
      </c>
      <c r="AD23" s="40"/>
      <c r="AE23" s="166">
        <v>558</v>
      </c>
      <c r="AF23" s="40"/>
      <c r="AG23" s="166">
        <v>49290</v>
      </c>
      <c r="AH23" s="40"/>
      <c r="AI23" s="166">
        <v>62465</v>
      </c>
      <c r="AJ23" s="40"/>
      <c r="AK23" s="166">
        <v>13330</v>
      </c>
      <c r="AL23" s="40"/>
      <c r="AM23" s="166">
        <v>34565</v>
      </c>
      <c r="AN23" s="40"/>
      <c r="AO23" s="166">
        <v>21855</v>
      </c>
      <c r="AP23" s="40"/>
      <c r="AQ23" s="166">
        <v>8060</v>
      </c>
      <c r="AR23" s="40"/>
      <c r="AS23" s="166">
        <v>12245</v>
      </c>
      <c r="AT23" s="40"/>
      <c r="AU23" s="166">
        <v>0</v>
      </c>
      <c r="AV23" s="40"/>
      <c r="AW23" s="166">
        <v>80755</v>
      </c>
      <c r="AX23" s="40"/>
      <c r="AY23" s="166">
        <v>101990</v>
      </c>
      <c r="AZ23" s="202"/>
      <c r="BA23" s="166">
        <v>28830</v>
      </c>
      <c r="BB23" s="204"/>
      <c r="BC23" s="166">
        <v>1240</v>
      </c>
      <c r="BD23" s="40"/>
      <c r="BE23" s="166">
        <v>0</v>
      </c>
      <c r="BF23" s="40"/>
      <c r="BG23" s="166">
        <f t="shared" si="0"/>
        <v>1019303.2500000001</v>
      </c>
    </row>
    <row r="24" spans="1:59" x14ac:dyDescent="0.2">
      <c r="A24" s="199">
        <v>37315</v>
      </c>
      <c r="B24" s="40"/>
      <c r="C24" s="166">
        <v>60620</v>
      </c>
      <c r="D24" s="40"/>
      <c r="E24" s="166">
        <v>63280</v>
      </c>
      <c r="F24" s="40"/>
      <c r="G24" s="166">
        <v>7560</v>
      </c>
      <c r="H24" s="40"/>
      <c r="I24" s="166">
        <v>15820</v>
      </c>
      <c r="J24" s="40"/>
      <c r="K24" s="166">
        <v>31220</v>
      </c>
      <c r="L24" s="202"/>
      <c r="M24" s="166">
        <v>31220</v>
      </c>
      <c r="N24" s="203"/>
      <c r="O24" s="166">
        <v>27020</v>
      </c>
      <c r="P24" s="40"/>
      <c r="Q24" s="166">
        <v>38360</v>
      </c>
      <c r="R24" s="40"/>
      <c r="S24" s="166">
        <v>16660</v>
      </c>
      <c r="T24" s="40"/>
      <c r="U24" s="166">
        <v>213461.5</v>
      </c>
      <c r="V24" s="40"/>
      <c r="W24" s="166">
        <v>72170</v>
      </c>
      <c r="X24" s="40"/>
      <c r="Y24" s="166">
        <v>3826.6666666666665</v>
      </c>
      <c r="Z24" s="40"/>
      <c r="AA24" s="166">
        <v>3826.6666666666665</v>
      </c>
      <c r="AB24" s="40"/>
      <c r="AC24" s="166">
        <v>3826.6666666666665</v>
      </c>
      <c r="AD24" s="40"/>
      <c r="AE24" s="166">
        <v>0</v>
      </c>
      <c r="AF24" s="40"/>
      <c r="AG24" s="166">
        <v>48440</v>
      </c>
      <c r="AH24" s="40"/>
      <c r="AI24" s="166">
        <v>58240</v>
      </c>
      <c r="AJ24" s="40"/>
      <c r="AK24" s="166">
        <v>12880</v>
      </c>
      <c r="AL24" s="40"/>
      <c r="AM24" s="166">
        <v>33320</v>
      </c>
      <c r="AN24" s="40"/>
      <c r="AO24" s="166">
        <v>11620</v>
      </c>
      <c r="AP24" s="40"/>
      <c r="AQ24" s="166">
        <v>7560</v>
      </c>
      <c r="AR24" s="40"/>
      <c r="AS24" s="166">
        <v>10640</v>
      </c>
      <c r="AT24" s="40"/>
      <c r="AU24" s="166">
        <v>0</v>
      </c>
      <c r="AV24" s="40"/>
      <c r="AW24" s="166">
        <v>54740</v>
      </c>
      <c r="AX24" s="40"/>
      <c r="AY24" s="166">
        <v>86660</v>
      </c>
      <c r="AZ24" s="202"/>
      <c r="BA24" s="166">
        <v>28840</v>
      </c>
      <c r="BB24" s="204"/>
      <c r="BC24" s="166">
        <v>1260</v>
      </c>
      <c r="BD24" s="40"/>
      <c r="BE24" s="166">
        <v>0</v>
      </c>
      <c r="BF24" s="40"/>
      <c r="BG24" s="166">
        <f t="shared" si="0"/>
        <v>943071.49999999988</v>
      </c>
    </row>
    <row r="25" spans="1:59" x14ac:dyDescent="0.2">
      <c r="A25" s="199">
        <v>37346</v>
      </c>
      <c r="B25" s="40"/>
      <c r="C25" s="166">
        <v>52235</v>
      </c>
      <c r="D25" s="40"/>
      <c r="E25" s="166">
        <v>62310</v>
      </c>
      <c r="F25" s="40"/>
      <c r="G25" s="166">
        <v>7440</v>
      </c>
      <c r="H25" s="40"/>
      <c r="I25" s="166">
        <v>15500</v>
      </c>
      <c r="J25" s="40"/>
      <c r="K25" s="166">
        <v>30767.5</v>
      </c>
      <c r="L25" s="202"/>
      <c r="M25" s="166">
        <v>30767.5</v>
      </c>
      <c r="N25" s="203"/>
      <c r="O25" s="166">
        <v>26505</v>
      </c>
      <c r="P25" s="40"/>
      <c r="Q25" s="166">
        <v>37820</v>
      </c>
      <c r="R25" s="40"/>
      <c r="S25" s="166">
        <v>16430</v>
      </c>
      <c r="T25" s="40"/>
      <c r="U25" s="166">
        <v>209494.125</v>
      </c>
      <c r="V25" s="40"/>
      <c r="W25" s="166">
        <v>71067.5</v>
      </c>
      <c r="X25" s="40"/>
      <c r="Y25" s="166">
        <v>3720</v>
      </c>
      <c r="Z25" s="40"/>
      <c r="AA25" s="166">
        <v>3720</v>
      </c>
      <c r="AB25" s="40"/>
      <c r="AC25" s="166">
        <v>3720</v>
      </c>
      <c r="AD25" s="40"/>
      <c r="AE25" s="166">
        <v>0</v>
      </c>
      <c r="AF25" s="40"/>
      <c r="AG25" s="166">
        <v>47585</v>
      </c>
      <c r="AH25" s="40"/>
      <c r="AI25" s="166">
        <v>53940</v>
      </c>
      <c r="AJ25" s="40"/>
      <c r="AK25" s="166">
        <v>12400</v>
      </c>
      <c r="AL25" s="40"/>
      <c r="AM25" s="166">
        <v>32085</v>
      </c>
      <c r="AN25" s="40"/>
      <c r="AO25" s="166">
        <v>11005</v>
      </c>
      <c r="AP25" s="40"/>
      <c r="AQ25" s="166">
        <v>7130</v>
      </c>
      <c r="AR25" s="40"/>
      <c r="AS25" s="166">
        <v>19840</v>
      </c>
      <c r="AT25" s="40"/>
      <c r="AU25" s="166">
        <v>0</v>
      </c>
      <c r="AV25" s="40"/>
      <c r="AW25" s="166">
        <v>37355</v>
      </c>
      <c r="AX25" s="40"/>
      <c r="AY25" s="166">
        <v>78275</v>
      </c>
      <c r="AZ25" s="202"/>
      <c r="BA25" s="166">
        <v>28830</v>
      </c>
      <c r="BB25" s="204"/>
      <c r="BC25" s="166">
        <v>1240</v>
      </c>
      <c r="BD25" s="40"/>
      <c r="BE25" s="166">
        <v>0</v>
      </c>
      <c r="BF25" s="40"/>
      <c r="BG25" s="166">
        <f t="shared" si="0"/>
        <v>901181.625</v>
      </c>
    </row>
    <row r="26" spans="1:59" x14ac:dyDescent="0.2">
      <c r="A26" s="199">
        <v>37376</v>
      </c>
      <c r="B26" s="40"/>
      <c r="C26" s="166">
        <v>48750</v>
      </c>
      <c r="D26" s="40"/>
      <c r="E26" s="166">
        <v>61200</v>
      </c>
      <c r="F26" s="40"/>
      <c r="G26" s="166">
        <v>7350</v>
      </c>
      <c r="H26" s="40"/>
      <c r="I26" s="166">
        <v>15150</v>
      </c>
      <c r="J26" s="40"/>
      <c r="K26" s="166">
        <v>30300</v>
      </c>
      <c r="L26" s="202"/>
      <c r="M26" s="166">
        <v>30300</v>
      </c>
      <c r="N26" s="203"/>
      <c r="O26" s="166">
        <v>25950</v>
      </c>
      <c r="P26" s="40"/>
      <c r="Q26" s="166">
        <v>37350</v>
      </c>
      <c r="R26" s="40"/>
      <c r="S26" s="166">
        <v>16050</v>
      </c>
      <c r="T26" s="40"/>
      <c r="U26" s="166">
        <v>205297.5</v>
      </c>
      <c r="V26" s="40"/>
      <c r="W26" s="166">
        <v>70050</v>
      </c>
      <c r="X26" s="40"/>
      <c r="Y26" s="166">
        <v>3600</v>
      </c>
      <c r="Z26" s="40"/>
      <c r="AA26" s="166">
        <v>3600</v>
      </c>
      <c r="AB26" s="40"/>
      <c r="AC26" s="166">
        <v>3600</v>
      </c>
      <c r="AD26" s="40"/>
      <c r="AE26" s="166">
        <v>0</v>
      </c>
      <c r="AF26" s="40"/>
      <c r="AG26" s="166">
        <v>46800</v>
      </c>
      <c r="AH26" s="40"/>
      <c r="AI26" s="166">
        <v>49800</v>
      </c>
      <c r="AJ26" s="40"/>
      <c r="AK26" s="166">
        <v>12000</v>
      </c>
      <c r="AL26" s="40"/>
      <c r="AM26" s="166">
        <v>31050</v>
      </c>
      <c r="AN26" s="40"/>
      <c r="AO26" s="166">
        <v>10350</v>
      </c>
      <c r="AP26" s="40"/>
      <c r="AQ26" s="166">
        <v>6600</v>
      </c>
      <c r="AR26" s="40"/>
      <c r="AS26" s="166">
        <v>14550</v>
      </c>
      <c r="AT26" s="40"/>
      <c r="AU26" s="166">
        <v>0</v>
      </c>
      <c r="AV26" s="40"/>
      <c r="AW26" s="166">
        <v>41100</v>
      </c>
      <c r="AX26" s="40"/>
      <c r="AY26" s="166">
        <v>57750</v>
      </c>
      <c r="AZ26" s="202"/>
      <c r="BA26" s="166">
        <v>28200</v>
      </c>
      <c r="BB26" s="204"/>
      <c r="BC26" s="166">
        <v>0</v>
      </c>
      <c r="BD26" s="40"/>
      <c r="BE26" s="166">
        <v>0</v>
      </c>
      <c r="BF26" s="40"/>
      <c r="BG26" s="166">
        <f t="shared" si="0"/>
        <v>856747.5</v>
      </c>
    </row>
    <row r="27" spans="1:59" x14ac:dyDescent="0.2">
      <c r="A27" s="199">
        <v>37407</v>
      </c>
      <c r="B27" s="40"/>
      <c r="C27" s="166">
        <v>45570</v>
      </c>
      <c r="D27" s="40"/>
      <c r="E27" s="166">
        <v>60295</v>
      </c>
      <c r="F27" s="40"/>
      <c r="G27" s="166">
        <v>7285</v>
      </c>
      <c r="H27" s="40"/>
      <c r="I27" s="166">
        <v>14725</v>
      </c>
      <c r="J27" s="40"/>
      <c r="K27" s="166">
        <v>29837.5</v>
      </c>
      <c r="L27" s="202"/>
      <c r="M27" s="166">
        <v>29837.5</v>
      </c>
      <c r="N27" s="203"/>
      <c r="O27" s="166">
        <v>25730</v>
      </c>
      <c r="P27" s="40"/>
      <c r="Q27" s="166">
        <v>36890</v>
      </c>
      <c r="R27" s="40"/>
      <c r="S27" s="166">
        <v>15810</v>
      </c>
      <c r="T27" s="40"/>
      <c r="U27" s="166">
        <v>200996.25</v>
      </c>
      <c r="V27" s="40"/>
      <c r="W27" s="166">
        <v>68975</v>
      </c>
      <c r="X27" s="40"/>
      <c r="Y27" s="166">
        <v>3461.6666666666665</v>
      </c>
      <c r="Z27" s="40"/>
      <c r="AA27" s="166">
        <v>3461.6666666666665</v>
      </c>
      <c r="AB27" s="40"/>
      <c r="AC27" s="166">
        <v>3461.6666666666665</v>
      </c>
      <c r="AD27" s="40"/>
      <c r="AE27" s="166">
        <v>0</v>
      </c>
      <c r="AF27" s="40"/>
      <c r="AG27" s="166">
        <v>46035</v>
      </c>
      <c r="AH27" s="40"/>
      <c r="AI27" s="166">
        <v>45570</v>
      </c>
      <c r="AJ27" s="40"/>
      <c r="AK27" s="166">
        <v>11625</v>
      </c>
      <c r="AL27" s="40"/>
      <c r="AM27" s="166">
        <v>29915</v>
      </c>
      <c r="AN27" s="40"/>
      <c r="AO27" s="166">
        <v>9610</v>
      </c>
      <c r="AP27" s="40"/>
      <c r="AQ27" s="166">
        <v>6200</v>
      </c>
      <c r="AR27" s="40"/>
      <c r="AS27" s="166">
        <v>10695</v>
      </c>
      <c r="AT27" s="40"/>
      <c r="AU27" s="166">
        <v>0</v>
      </c>
      <c r="AV27" s="40"/>
      <c r="AW27" s="166">
        <v>58590</v>
      </c>
      <c r="AX27" s="40"/>
      <c r="AY27" s="166">
        <v>37355</v>
      </c>
      <c r="AZ27" s="202"/>
      <c r="BA27" s="166">
        <v>24335</v>
      </c>
      <c r="BB27" s="204"/>
      <c r="BC27" s="166">
        <v>0</v>
      </c>
      <c r="BD27" s="40"/>
      <c r="BE27" s="166">
        <v>0</v>
      </c>
      <c r="BF27" s="40"/>
      <c r="BG27" s="166">
        <f t="shared" si="0"/>
        <v>826266.24999999988</v>
      </c>
    </row>
    <row r="28" spans="1:59" x14ac:dyDescent="0.2">
      <c r="A28" s="199">
        <v>37437</v>
      </c>
      <c r="B28" s="40"/>
      <c r="C28" s="166">
        <v>42600</v>
      </c>
      <c r="D28" s="40"/>
      <c r="E28" s="166">
        <v>59250</v>
      </c>
      <c r="F28" s="40"/>
      <c r="G28" s="166">
        <v>7200</v>
      </c>
      <c r="H28" s="40"/>
      <c r="I28" s="166">
        <v>14400</v>
      </c>
      <c r="J28" s="40"/>
      <c r="K28" s="166">
        <v>29400</v>
      </c>
      <c r="L28" s="202"/>
      <c r="M28" s="166">
        <v>29400</v>
      </c>
      <c r="N28" s="203"/>
      <c r="O28" s="166">
        <v>25200</v>
      </c>
      <c r="P28" s="40"/>
      <c r="Q28" s="166">
        <v>36300</v>
      </c>
      <c r="R28" s="40"/>
      <c r="S28" s="166">
        <v>15450</v>
      </c>
      <c r="T28" s="40"/>
      <c r="U28" s="166">
        <v>197152.5</v>
      </c>
      <c r="V28" s="40"/>
      <c r="W28" s="166">
        <v>67950</v>
      </c>
      <c r="X28" s="40"/>
      <c r="Y28" s="166">
        <v>3350</v>
      </c>
      <c r="Z28" s="40"/>
      <c r="AA28" s="166">
        <v>3350</v>
      </c>
      <c r="AB28" s="40"/>
      <c r="AC28" s="166">
        <v>3350</v>
      </c>
      <c r="AD28" s="40"/>
      <c r="AE28" s="166">
        <v>0</v>
      </c>
      <c r="AF28" s="40"/>
      <c r="AG28" s="166">
        <v>45300</v>
      </c>
      <c r="AH28" s="40"/>
      <c r="AI28" s="166">
        <v>41250</v>
      </c>
      <c r="AJ28" s="40"/>
      <c r="AK28" s="166">
        <v>11250</v>
      </c>
      <c r="AL28" s="40"/>
      <c r="AM28" s="166">
        <v>28950</v>
      </c>
      <c r="AN28" s="40"/>
      <c r="AO28" s="166">
        <v>9000</v>
      </c>
      <c r="AP28" s="40"/>
      <c r="AQ28" s="166">
        <v>5700</v>
      </c>
      <c r="AR28" s="40"/>
      <c r="AS28" s="166">
        <v>23550</v>
      </c>
      <c r="AT28" s="40"/>
      <c r="AU28" s="166">
        <v>0</v>
      </c>
      <c r="AV28" s="40"/>
      <c r="AW28" s="166">
        <v>41850</v>
      </c>
      <c r="AX28" s="40"/>
      <c r="AY28" s="166">
        <v>38850</v>
      </c>
      <c r="AZ28" s="202"/>
      <c r="BA28" s="166">
        <v>21300</v>
      </c>
      <c r="BB28" s="204"/>
      <c r="BC28" s="166">
        <v>0</v>
      </c>
      <c r="BD28" s="40"/>
      <c r="BE28" s="166">
        <v>0</v>
      </c>
      <c r="BF28" s="40"/>
      <c r="BG28" s="166">
        <f t="shared" si="0"/>
        <v>801352.5</v>
      </c>
    </row>
    <row r="29" spans="1:59" x14ac:dyDescent="0.2">
      <c r="A29" s="199">
        <v>37468</v>
      </c>
      <c r="B29" s="40"/>
      <c r="C29" s="166">
        <v>39835</v>
      </c>
      <c r="D29" s="40"/>
      <c r="E29" s="166">
        <v>58280</v>
      </c>
      <c r="F29" s="40"/>
      <c r="G29" s="166">
        <v>6975</v>
      </c>
      <c r="H29" s="40"/>
      <c r="I29" s="166">
        <v>14105</v>
      </c>
      <c r="J29" s="40"/>
      <c r="K29" s="166">
        <v>28985</v>
      </c>
      <c r="L29" s="202"/>
      <c r="M29" s="166">
        <v>28985</v>
      </c>
      <c r="N29" s="203"/>
      <c r="O29" s="166">
        <v>24800</v>
      </c>
      <c r="P29" s="40"/>
      <c r="Q29" s="166">
        <v>35805</v>
      </c>
      <c r="R29" s="40"/>
      <c r="S29" s="166">
        <v>15190</v>
      </c>
      <c r="T29" s="40"/>
      <c r="U29" s="166">
        <v>193428.375</v>
      </c>
      <c r="V29" s="40"/>
      <c r="W29" s="166">
        <v>66882.5</v>
      </c>
      <c r="X29" s="40"/>
      <c r="Y29" s="166">
        <v>3255</v>
      </c>
      <c r="Z29" s="40"/>
      <c r="AA29" s="166">
        <v>3255</v>
      </c>
      <c r="AB29" s="40"/>
      <c r="AC29" s="166">
        <v>3255</v>
      </c>
      <c r="AD29" s="40"/>
      <c r="AE29" s="166">
        <v>0</v>
      </c>
      <c r="AF29" s="40"/>
      <c r="AG29" s="166">
        <v>44485</v>
      </c>
      <c r="AH29" s="40"/>
      <c r="AI29" s="166">
        <v>47585</v>
      </c>
      <c r="AJ29" s="40"/>
      <c r="AK29" s="166">
        <v>10850</v>
      </c>
      <c r="AL29" s="40"/>
      <c r="AM29" s="166">
        <v>27900</v>
      </c>
      <c r="AN29" s="40"/>
      <c r="AO29" s="166">
        <v>8525</v>
      </c>
      <c r="AP29" s="40"/>
      <c r="AQ29" s="166">
        <v>5425</v>
      </c>
      <c r="AR29" s="40"/>
      <c r="AS29" s="166">
        <v>32705</v>
      </c>
      <c r="AT29" s="40"/>
      <c r="AU29" s="166">
        <v>0</v>
      </c>
      <c r="AV29" s="40"/>
      <c r="AW29" s="166">
        <v>20460</v>
      </c>
      <c r="AX29" s="40"/>
      <c r="AY29" s="166">
        <v>98890</v>
      </c>
      <c r="AZ29" s="202"/>
      <c r="BA29" s="166">
        <v>19065</v>
      </c>
      <c r="BB29" s="204"/>
      <c r="BC29" s="166">
        <v>0</v>
      </c>
      <c r="BD29" s="40"/>
      <c r="BE29" s="166">
        <v>0</v>
      </c>
      <c r="BF29" s="40"/>
      <c r="BG29" s="166">
        <f t="shared" si="0"/>
        <v>838925.875</v>
      </c>
    </row>
    <row r="30" spans="1:59" x14ac:dyDescent="0.2">
      <c r="A30" s="199">
        <v>37499</v>
      </c>
      <c r="B30" s="40"/>
      <c r="C30" s="166">
        <v>37200</v>
      </c>
      <c r="D30" s="40"/>
      <c r="E30" s="166">
        <v>57350</v>
      </c>
      <c r="F30" s="40"/>
      <c r="G30" s="166">
        <v>6975</v>
      </c>
      <c r="H30" s="40"/>
      <c r="I30" s="166">
        <v>13795</v>
      </c>
      <c r="J30" s="40"/>
      <c r="K30" s="166">
        <v>28597.5</v>
      </c>
      <c r="L30" s="202"/>
      <c r="M30" s="166">
        <v>28597.5</v>
      </c>
      <c r="N30" s="203"/>
      <c r="O30" s="166">
        <v>24490</v>
      </c>
      <c r="P30" s="40"/>
      <c r="Q30" s="166">
        <v>35340</v>
      </c>
      <c r="R30" s="40"/>
      <c r="S30" s="166">
        <v>14880</v>
      </c>
      <c r="T30" s="40"/>
      <c r="U30" s="166">
        <v>189526.25</v>
      </c>
      <c r="V30" s="40"/>
      <c r="W30" s="166">
        <v>65875</v>
      </c>
      <c r="X30" s="40"/>
      <c r="Y30" s="166">
        <v>3100</v>
      </c>
      <c r="Z30" s="40"/>
      <c r="AA30" s="166">
        <v>3100</v>
      </c>
      <c r="AB30" s="40"/>
      <c r="AC30" s="166">
        <v>3100</v>
      </c>
      <c r="AD30" s="40"/>
      <c r="AE30" s="166">
        <v>0</v>
      </c>
      <c r="AF30" s="40"/>
      <c r="AG30" s="166">
        <v>43710</v>
      </c>
      <c r="AH30" s="40"/>
      <c r="AI30" s="166">
        <v>43400</v>
      </c>
      <c r="AJ30" s="40"/>
      <c r="AK30" s="166">
        <v>10540</v>
      </c>
      <c r="AL30" s="40"/>
      <c r="AM30" s="166">
        <v>26970</v>
      </c>
      <c r="AN30" s="40"/>
      <c r="AO30" s="166">
        <v>7905</v>
      </c>
      <c r="AP30" s="40"/>
      <c r="AQ30" s="166">
        <v>4960</v>
      </c>
      <c r="AR30" s="40"/>
      <c r="AS30" s="166">
        <v>29760</v>
      </c>
      <c r="AT30" s="40"/>
      <c r="AU30" s="166">
        <v>0</v>
      </c>
      <c r="AV30" s="40"/>
      <c r="AW30" s="166">
        <v>0</v>
      </c>
      <c r="AX30" s="40"/>
      <c r="AY30" s="166">
        <v>81375</v>
      </c>
      <c r="AZ30" s="202"/>
      <c r="BA30" s="166">
        <v>16740</v>
      </c>
      <c r="BB30" s="204"/>
      <c r="BC30" s="166">
        <v>0</v>
      </c>
      <c r="BD30" s="40"/>
      <c r="BE30" s="166">
        <v>0</v>
      </c>
      <c r="BF30" s="40"/>
      <c r="BG30" s="166">
        <f t="shared" si="0"/>
        <v>777286.25</v>
      </c>
    </row>
    <row r="31" spans="1:59" x14ac:dyDescent="0.2">
      <c r="A31" s="199">
        <v>37529</v>
      </c>
      <c r="B31" s="40"/>
      <c r="C31" s="166">
        <v>34800</v>
      </c>
      <c r="D31" s="40"/>
      <c r="E31" s="166">
        <v>56400</v>
      </c>
      <c r="F31" s="40"/>
      <c r="G31" s="166">
        <v>6900</v>
      </c>
      <c r="H31" s="40"/>
      <c r="I31" s="166">
        <v>13500</v>
      </c>
      <c r="J31" s="40"/>
      <c r="K31" s="166">
        <v>28125</v>
      </c>
      <c r="L31" s="202"/>
      <c r="M31" s="166">
        <v>28125</v>
      </c>
      <c r="N31" s="203"/>
      <c r="O31" s="166">
        <v>23850</v>
      </c>
      <c r="P31" s="40"/>
      <c r="Q31" s="166">
        <v>34950</v>
      </c>
      <c r="R31" s="40"/>
      <c r="S31" s="166">
        <v>14550</v>
      </c>
      <c r="T31" s="40"/>
      <c r="U31" s="166">
        <v>185752.5</v>
      </c>
      <c r="V31" s="40"/>
      <c r="W31" s="166">
        <v>64950</v>
      </c>
      <c r="X31" s="40"/>
      <c r="Y31" s="166">
        <v>3000</v>
      </c>
      <c r="Z31" s="40"/>
      <c r="AA31" s="166">
        <v>3000</v>
      </c>
      <c r="AB31" s="40"/>
      <c r="AC31" s="166">
        <v>3000</v>
      </c>
      <c r="AD31" s="40"/>
      <c r="AE31" s="166">
        <v>0</v>
      </c>
      <c r="AF31" s="40"/>
      <c r="AG31" s="166">
        <v>43050</v>
      </c>
      <c r="AH31" s="40"/>
      <c r="AI31" s="166">
        <v>39150</v>
      </c>
      <c r="AJ31" s="40"/>
      <c r="AK31" s="166">
        <v>10200</v>
      </c>
      <c r="AL31" s="40"/>
      <c r="AM31" s="166">
        <v>25950</v>
      </c>
      <c r="AN31" s="40"/>
      <c r="AO31" s="166">
        <v>7500</v>
      </c>
      <c r="AP31" s="40"/>
      <c r="AQ31" s="166">
        <v>4650</v>
      </c>
      <c r="AR31" s="40"/>
      <c r="AS31" s="166">
        <v>22050</v>
      </c>
      <c r="AT31" s="40"/>
      <c r="AU31" s="166">
        <v>0</v>
      </c>
      <c r="AV31" s="40"/>
      <c r="AW31" s="166">
        <v>0</v>
      </c>
      <c r="AX31" s="40"/>
      <c r="AY31" s="166">
        <v>80700</v>
      </c>
      <c r="AZ31" s="202"/>
      <c r="BA31" s="166">
        <v>28950</v>
      </c>
      <c r="BB31" s="204"/>
      <c r="BC31" s="166">
        <v>0</v>
      </c>
      <c r="BD31" s="40"/>
      <c r="BE31" s="166">
        <v>0</v>
      </c>
      <c r="BF31" s="40"/>
      <c r="BG31" s="166">
        <f t="shared" si="0"/>
        <v>763102.5</v>
      </c>
    </row>
    <row r="32" spans="1:59" x14ac:dyDescent="0.2">
      <c r="A32" s="199">
        <v>37560</v>
      </c>
      <c r="B32" s="40"/>
      <c r="C32" s="166">
        <v>32550</v>
      </c>
      <c r="D32" s="40"/>
      <c r="E32" s="166">
        <v>55490</v>
      </c>
      <c r="F32" s="40"/>
      <c r="G32" s="166">
        <v>6820</v>
      </c>
      <c r="H32" s="40"/>
      <c r="I32" s="166">
        <v>13175</v>
      </c>
      <c r="J32" s="40"/>
      <c r="K32" s="166">
        <v>27745</v>
      </c>
      <c r="L32" s="202"/>
      <c r="M32" s="166">
        <v>27745</v>
      </c>
      <c r="N32" s="203"/>
      <c r="O32" s="166">
        <v>23560</v>
      </c>
      <c r="P32" s="40"/>
      <c r="Q32" s="166">
        <v>34410</v>
      </c>
      <c r="R32" s="40"/>
      <c r="S32" s="166">
        <v>14260</v>
      </c>
      <c r="T32" s="40"/>
      <c r="U32" s="166">
        <v>182105.625</v>
      </c>
      <c r="V32" s="40"/>
      <c r="W32" s="166">
        <v>63937.5</v>
      </c>
      <c r="X32" s="40"/>
      <c r="Y32" s="166">
        <v>2893.3333333333335</v>
      </c>
      <c r="Z32" s="40"/>
      <c r="AA32" s="166">
        <v>2893.3333333333335</v>
      </c>
      <c r="AB32" s="40"/>
      <c r="AC32" s="166">
        <v>2893.3333333333335</v>
      </c>
      <c r="AD32" s="40"/>
      <c r="AE32" s="166">
        <v>0</v>
      </c>
      <c r="AF32" s="40"/>
      <c r="AG32" s="166">
        <v>42315</v>
      </c>
      <c r="AH32" s="40"/>
      <c r="AI32" s="166">
        <v>34875</v>
      </c>
      <c r="AJ32" s="40"/>
      <c r="AK32" s="166">
        <v>9920</v>
      </c>
      <c r="AL32" s="40"/>
      <c r="AM32" s="166">
        <v>25110</v>
      </c>
      <c r="AN32" s="40"/>
      <c r="AO32" s="166">
        <v>6975</v>
      </c>
      <c r="AP32" s="40"/>
      <c r="AQ32" s="166">
        <v>4340</v>
      </c>
      <c r="AR32" s="40"/>
      <c r="AS32" s="166">
        <v>15965</v>
      </c>
      <c r="AT32" s="40"/>
      <c r="AU32" s="166">
        <v>0</v>
      </c>
      <c r="AV32" s="40"/>
      <c r="AW32" s="166">
        <v>0</v>
      </c>
      <c r="AX32" s="40"/>
      <c r="AY32" s="166">
        <v>79825</v>
      </c>
      <c r="AZ32" s="202"/>
      <c r="BA32" s="166">
        <v>51770</v>
      </c>
      <c r="BB32" s="204"/>
      <c r="BC32" s="166">
        <v>0</v>
      </c>
      <c r="BD32" s="40"/>
      <c r="BE32" s="166">
        <v>0</v>
      </c>
      <c r="BF32" s="40"/>
      <c r="BG32" s="166">
        <f t="shared" si="0"/>
        <v>761573.125</v>
      </c>
    </row>
    <row r="33" spans="1:59" x14ac:dyDescent="0.2">
      <c r="A33" s="199">
        <v>37590</v>
      </c>
      <c r="B33" s="40"/>
      <c r="C33" s="166">
        <v>30300</v>
      </c>
      <c r="D33" s="40"/>
      <c r="E33" s="166">
        <v>54600</v>
      </c>
      <c r="F33" s="40"/>
      <c r="G33" s="166">
        <v>6600</v>
      </c>
      <c r="H33" s="40"/>
      <c r="I33" s="166">
        <v>12900</v>
      </c>
      <c r="J33" s="40"/>
      <c r="K33" s="166">
        <v>27300</v>
      </c>
      <c r="L33" s="202"/>
      <c r="M33" s="166">
        <v>27300</v>
      </c>
      <c r="N33" s="203"/>
      <c r="O33" s="166">
        <v>23250</v>
      </c>
      <c r="P33" s="40"/>
      <c r="Q33" s="166">
        <v>33900</v>
      </c>
      <c r="R33" s="40"/>
      <c r="S33" s="166">
        <v>13950</v>
      </c>
      <c r="T33" s="40"/>
      <c r="U33" s="166">
        <v>178500</v>
      </c>
      <c r="V33" s="40"/>
      <c r="W33" s="166">
        <v>63000</v>
      </c>
      <c r="X33" s="40"/>
      <c r="Y33" s="166">
        <v>2800</v>
      </c>
      <c r="Z33" s="40"/>
      <c r="AA33" s="166">
        <v>2800</v>
      </c>
      <c r="AB33" s="40"/>
      <c r="AC33" s="166">
        <v>2800</v>
      </c>
      <c r="AD33" s="40"/>
      <c r="AE33" s="166">
        <v>0</v>
      </c>
      <c r="AF33" s="40"/>
      <c r="AG33" s="166">
        <v>41550</v>
      </c>
      <c r="AH33" s="40"/>
      <c r="AI33" s="166">
        <v>30750</v>
      </c>
      <c r="AJ33" s="40"/>
      <c r="AK33" s="166">
        <v>9600</v>
      </c>
      <c r="AL33" s="40"/>
      <c r="AM33" s="166">
        <v>24150</v>
      </c>
      <c r="AN33" s="40"/>
      <c r="AO33" s="166">
        <v>6600</v>
      </c>
      <c r="AP33" s="40"/>
      <c r="AQ33" s="166">
        <v>4050</v>
      </c>
      <c r="AR33" s="40"/>
      <c r="AS33" s="166">
        <v>11400</v>
      </c>
      <c r="AT33" s="40"/>
      <c r="AU33" s="166">
        <v>0</v>
      </c>
      <c r="AV33" s="40"/>
      <c r="AW33" s="166">
        <v>0</v>
      </c>
      <c r="AX33" s="40"/>
      <c r="AY33" s="166">
        <v>79050</v>
      </c>
      <c r="AZ33" s="202"/>
      <c r="BA33" s="166">
        <v>51750</v>
      </c>
      <c r="BB33" s="204"/>
      <c r="BC33" s="166">
        <v>0</v>
      </c>
      <c r="BD33" s="40"/>
      <c r="BE33" s="166">
        <v>0</v>
      </c>
      <c r="BF33" s="40"/>
      <c r="BG33" s="166">
        <f t="shared" si="0"/>
        <v>738900</v>
      </c>
    </row>
    <row r="34" spans="1:59" x14ac:dyDescent="0.2">
      <c r="A34" s="199">
        <v>37621</v>
      </c>
      <c r="B34" s="40"/>
      <c r="C34" s="166">
        <v>28365</v>
      </c>
      <c r="D34" s="40"/>
      <c r="E34" s="166">
        <v>53630</v>
      </c>
      <c r="F34" s="40"/>
      <c r="G34" s="166">
        <v>6510</v>
      </c>
      <c r="H34" s="40"/>
      <c r="I34" s="166">
        <v>12555</v>
      </c>
      <c r="J34" s="40"/>
      <c r="K34" s="166">
        <v>26892.5</v>
      </c>
      <c r="L34" s="202"/>
      <c r="M34" s="166">
        <v>26892.5</v>
      </c>
      <c r="N34" s="203"/>
      <c r="O34" s="166">
        <v>22785</v>
      </c>
      <c r="P34" s="40"/>
      <c r="Q34" s="166">
        <v>33480</v>
      </c>
      <c r="R34" s="40"/>
      <c r="S34" s="166">
        <v>13795</v>
      </c>
      <c r="T34" s="40"/>
      <c r="U34" s="166">
        <v>174995</v>
      </c>
      <c r="V34" s="40"/>
      <c r="W34" s="166">
        <v>62000</v>
      </c>
      <c r="X34" s="40"/>
      <c r="Y34" s="166">
        <v>2738.3333333333335</v>
      </c>
      <c r="Z34" s="40"/>
      <c r="AA34" s="166">
        <v>2738.3333333333335</v>
      </c>
      <c r="AB34" s="40"/>
      <c r="AC34" s="166">
        <v>2738.3333333333335</v>
      </c>
      <c r="AD34" s="40"/>
      <c r="AE34" s="166">
        <v>0</v>
      </c>
      <c r="AF34" s="40"/>
      <c r="AG34" s="166">
        <v>40765</v>
      </c>
      <c r="AH34" s="40"/>
      <c r="AI34" s="166">
        <v>26505</v>
      </c>
      <c r="AJ34" s="40"/>
      <c r="AK34" s="166">
        <v>9300</v>
      </c>
      <c r="AL34" s="40"/>
      <c r="AM34" s="166">
        <v>23405</v>
      </c>
      <c r="AN34" s="40"/>
      <c r="AO34" s="166">
        <v>6200</v>
      </c>
      <c r="AP34" s="40"/>
      <c r="AQ34" s="166">
        <v>3875</v>
      </c>
      <c r="AR34" s="40"/>
      <c r="AS34" s="166">
        <v>12245</v>
      </c>
      <c r="AT34" s="40"/>
      <c r="AU34" s="166">
        <v>0</v>
      </c>
      <c r="AV34" s="40"/>
      <c r="AW34" s="166">
        <v>0</v>
      </c>
      <c r="AX34" s="40"/>
      <c r="AY34" s="166">
        <v>78430</v>
      </c>
      <c r="AZ34" s="202"/>
      <c r="BA34" s="166">
        <v>51770</v>
      </c>
      <c r="BB34" s="204"/>
      <c r="BC34" s="166">
        <v>0</v>
      </c>
      <c r="BD34" s="40"/>
      <c r="BE34" s="166">
        <v>0</v>
      </c>
      <c r="BF34" s="40"/>
      <c r="BG34" s="166">
        <f t="shared" si="0"/>
        <v>722610</v>
      </c>
    </row>
    <row r="35" spans="1:59" x14ac:dyDescent="0.2">
      <c r="A35" s="199">
        <v>37652</v>
      </c>
      <c r="B35" s="40"/>
      <c r="C35" s="166">
        <v>26505</v>
      </c>
      <c r="D35" s="40"/>
      <c r="E35" s="166">
        <v>52855</v>
      </c>
      <c r="F35" s="40"/>
      <c r="G35" s="166">
        <v>6510</v>
      </c>
      <c r="H35" s="40"/>
      <c r="I35" s="166">
        <v>12245</v>
      </c>
      <c r="J35" s="40"/>
      <c r="K35" s="166">
        <v>26505</v>
      </c>
      <c r="L35" s="202"/>
      <c r="M35" s="166">
        <v>26505</v>
      </c>
      <c r="N35" s="203"/>
      <c r="O35" s="166">
        <v>22010</v>
      </c>
      <c r="P35" s="40"/>
      <c r="Q35" s="166">
        <v>32860</v>
      </c>
      <c r="R35" s="40"/>
      <c r="S35" s="166">
        <v>13485</v>
      </c>
      <c r="T35" s="40"/>
      <c r="U35" s="166">
        <v>171631.5</v>
      </c>
      <c r="V35" s="40"/>
      <c r="W35" s="166">
        <v>61070</v>
      </c>
      <c r="X35" s="40"/>
      <c r="Y35" s="166">
        <v>2635</v>
      </c>
      <c r="Z35" s="40"/>
      <c r="AA35" s="166">
        <v>2635</v>
      </c>
      <c r="AB35" s="40"/>
      <c r="AC35" s="166">
        <v>2635</v>
      </c>
      <c r="AD35" s="40"/>
      <c r="AE35" s="166">
        <v>0</v>
      </c>
      <c r="AF35" s="40"/>
      <c r="AG35" s="166">
        <v>40145</v>
      </c>
      <c r="AH35" s="40"/>
      <c r="AI35" s="166">
        <v>22165</v>
      </c>
      <c r="AJ35" s="40"/>
      <c r="AK35" s="166">
        <v>8990</v>
      </c>
      <c r="AL35" s="40"/>
      <c r="AM35" s="166">
        <v>22475</v>
      </c>
      <c r="AN35" s="40"/>
      <c r="AO35" s="166">
        <v>5735</v>
      </c>
      <c r="AP35" s="40"/>
      <c r="AQ35" s="166">
        <v>3565</v>
      </c>
      <c r="AR35" s="40"/>
      <c r="AS35" s="166">
        <v>27435</v>
      </c>
      <c r="AT35" s="40"/>
      <c r="AU35" s="166">
        <v>0</v>
      </c>
      <c r="AV35" s="40"/>
      <c r="AW35" s="166">
        <v>0</v>
      </c>
      <c r="AX35" s="40"/>
      <c r="AY35" s="166">
        <v>78430</v>
      </c>
      <c r="AZ35" s="202"/>
      <c r="BA35" s="166">
        <v>51770</v>
      </c>
      <c r="BB35" s="204"/>
      <c r="BC35" s="166">
        <v>775</v>
      </c>
      <c r="BD35" s="40"/>
      <c r="BE35" s="166">
        <v>0</v>
      </c>
      <c r="BF35" s="40"/>
      <c r="BG35" s="166">
        <f t="shared" si="0"/>
        <v>721571.5</v>
      </c>
    </row>
    <row r="36" spans="1:59" x14ac:dyDescent="0.2">
      <c r="A36" s="199">
        <v>37680</v>
      </c>
      <c r="B36" s="40"/>
      <c r="C36" s="166">
        <v>19600</v>
      </c>
      <c r="D36" s="40"/>
      <c r="E36" s="166">
        <v>51940</v>
      </c>
      <c r="F36" s="40"/>
      <c r="G36" s="166">
        <v>6440</v>
      </c>
      <c r="H36" s="40"/>
      <c r="I36" s="166">
        <v>12040</v>
      </c>
      <c r="J36" s="40"/>
      <c r="K36" s="166">
        <v>26110</v>
      </c>
      <c r="L36" s="202"/>
      <c r="M36" s="166">
        <v>26110</v>
      </c>
      <c r="N36" s="203"/>
      <c r="O36" s="166">
        <v>21700</v>
      </c>
      <c r="P36" s="40"/>
      <c r="Q36" s="166">
        <v>32480</v>
      </c>
      <c r="R36" s="40"/>
      <c r="S36" s="166">
        <v>13160</v>
      </c>
      <c r="T36" s="40"/>
      <c r="U36" s="166">
        <v>168350</v>
      </c>
      <c r="V36" s="40"/>
      <c r="W36" s="166">
        <v>60200</v>
      </c>
      <c r="X36" s="40"/>
      <c r="Y36" s="166">
        <v>2566.6666666666665</v>
      </c>
      <c r="Z36" s="40"/>
      <c r="AA36" s="166">
        <v>2566.6666666666665</v>
      </c>
      <c r="AB36" s="40"/>
      <c r="AC36" s="166">
        <v>2566.6666666666665</v>
      </c>
      <c r="AD36" s="40"/>
      <c r="AE36" s="166">
        <v>0</v>
      </c>
      <c r="AF36" s="40"/>
      <c r="AG36" s="166">
        <v>39480</v>
      </c>
      <c r="AH36" s="40"/>
      <c r="AI36" s="166">
        <v>18060</v>
      </c>
      <c r="AJ36" s="40"/>
      <c r="AK36" s="166">
        <v>8680</v>
      </c>
      <c r="AL36" s="40"/>
      <c r="AM36" s="166">
        <v>21700</v>
      </c>
      <c r="AN36" s="40"/>
      <c r="AO36" s="166">
        <v>1820</v>
      </c>
      <c r="AP36" s="40"/>
      <c r="AQ36" s="166">
        <v>3360</v>
      </c>
      <c r="AR36" s="40"/>
      <c r="AS36" s="166">
        <v>0</v>
      </c>
      <c r="AT36" s="40"/>
      <c r="AU36" s="166">
        <v>0</v>
      </c>
      <c r="AV36" s="40"/>
      <c r="AW36" s="166">
        <v>0</v>
      </c>
      <c r="AX36" s="40"/>
      <c r="AY36" s="166">
        <v>0</v>
      </c>
      <c r="AZ36" s="202"/>
      <c r="BA36" s="166">
        <v>0</v>
      </c>
      <c r="BB36" s="204"/>
      <c r="BC36" s="166">
        <v>840</v>
      </c>
      <c r="BD36" s="40"/>
      <c r="BE36" s="166">
        <v>0</v>
      </c>
      <c r="BF36" s="40"/>
      <c r="BG36" s="166">
        <f t="shared" si="0"/>
        <v>539770</v>
      </c>
    </row>
    <row r="37" spans="1:59" x14ac:dyDescent="0.2">
      <c r="A37" s="199">
        <v>37711</v>
      </c>
      <c r="B37" s="40"/>
      <c r="C37" s="166">
        <v>18600</v>
      </c>
      <c r="D37" s="40"/>
      <c r="E37" s="166">
        <v>51150</v>
      </c>
      <c r="F37" s="40"/>
      <c r="G37" s="166">
        <v>6355</v>
      </c>
      <c r="H37" s="40"/>
      <c r="I37" s="166">
        <v>11625</v>
      </c>
      <c r="J37" s="40"/>
      <c r="K37" s="166">
        <v>25730</v>
      </c>
      <c r="L37" s="202"/>
      <c r="M37" s="166">
        <v>25730</v>
      </c>
      <c r="N37" s="203"/>
      <c r="O37" s="166">
        <v>21390</v>
      </c>
      <c r="P37" s="40"/>
      <c r="Q37" s="166">
        <v>31930</v>
      </c>
      <c r="R37" s="40"/>
      <c r="S37" s="166">
        <v>13020</v>
      </c>
      <c r="T37" s="40"/>
      <c r="U37" s="166">
        <v>165288.125</v>
      </c>
      <c r="V37" s="40"/>
      <c r="W37" s="166">
        <v>59287.5</v>
      </c>
      <c r="X37" s="40"/>
      <c r="Y37" s="166">
        <v>2480</v>
      </c>
      <c r="Z37" s="40"/>
      <c r="AA37" s="166">
        <v>2480</v>
      </c>
      <c r="AB37" s="40"/>
      <c r="AC37" s="166">
        <v>2480</v>
      </c>
      <c r="AD37" s="40"/>
      <c r="AE37" s="166">
        <v>0</v>
      </c>
      <c r="AF37" s="40"/>
      <c r="AG37" s="166">
        <v>38750</v>
      </c>
      <c r="AH37" s="40"/>
      <c r="AI37" s="166">
        <v>13795</v>
      </c>
      <c r="AJ37" s="40"/>
      <c r="AK37" s="166">
        <v>8370</v>
      </c>
      <c r="AL37" s="40"/>
      <c r="AM37" s="166">
        <v>20925</v>
      </c>
      <c r="AN37" s="40"/>
      <c r="AO37" s="166">
        <v>1705</v>
      </c>
      <c r="AP37" s="40"/>
      <c r="AQ37" s="166">
        <v>3100</v>
      </c>
      <c r="AR37" s="40"/>
      <c r="AS37" s="166">
        <v>0</v>
      </c>
      <c r="AT37" s="40"/>
      <c r="AU37" s="166">
        <v>0</v>
      </c>
      <c r="AV37" s="40"/>
      <c r="AW37" s="166">
        <v>0</v>
      </c>
      <c r="AX37" s="40"/>
      <c r="AY37" s="166">
        <v>0</v>
      </c>
      <c r="AZ37" s="202"/>
      <c r="BA37" s="166">
        <v>0</v>
      </c>
      <c r="BB37" s="204"/>
      <c r="BC37" s="166">
        <v>775</v>
      </c>
      <c r="BD37" s="40"/>
      <c r="BE37" s="166">
        <v>0</v>
      </c>
      <c r="BF37" s="40"/>
      <c r="BG37" s="166">
        <f t="shared" si="0"/>
        <v>524965.625</v>
      </c>
    </row>
    <row r="38" spans="1:59" x14ac:dyDescent="0.2">
      <c r="A38" s="199">
        <v>37741</v>
      </c>
      <c r="B38" s="40"/>
      <c r="C38" s="166">
        <v>17850</v>
      </c>
      <c r="D38" s="40"/>
      <c r="E38" s="166">
        <v>50250</v>
      </c>
      <c r="F38" s="40"/>
      <c r="G38" s="166">
        <v>6150</v>
      </c>
      <c r="H38" s="40"/>
      <c r="I38" s="166">
        <v>11400</v>
      </c>
      <c r="J38" s="40"/>
      <c r="K38" s="166">
        <v>25350</v>
      </c>
      <c r="L38" s="202"/>
      <c r="M38" s="166">
        <v>25350</v>
      </c>
      <c r="N38" s="203"/>
      <c r="O38" s="166">
        <v>21000</v>
      </c>
      <c r="P38" s="40"/>
      <c r="Q38" s="166">
        <v>31500</v>
      </c>
      <c r="R38" s="40"/>
      <c r="S38" s="166">
        <v>12750</v>
      </c>
      <c r="T38" s="40"/>
      <c r="U38" s="166">
        <v>162082.5</v>
      </c>
      <c r="V38" s="40"/>
      <c r="W38" s="166">
        <v>58350</v>
      </c>
      <c r="X38" s="40"/>
      <c r="Y38" s="166">
        <v>2400</v>
      </c>
      <c r="Z38" s="40"/>
      <c r="AA38" s="166">
        <v>2400</v>
      </c>
      <c r="AB38" s="40"/>
      <c r="AC38" s="166">
        <v>2400</v>
      </c>
      <c r="AD38" s="40"/>
      <c r="AE38" s="166">
        <v>0</v>
      </c>
      <c r="AF38" s="40"/>
      <c r="AG38" s="166">
        <v>38100</v>
      </c>
      <c r="AH38" s="40"/>
      <c r="AI38" s="166">
        <v>9600</v>
      </c>
      <c r="AJ38" s="40"/>
      <c r="AK38" s="166">
        <v>8100</v>
      </c>
      <c r="AL38" s="40"/>
      <c r="AM38" s="166">
        <v>20250</v>
      </c>
      <c r="AN38" s="40"/>
      <c r="AO38" s="166">
        <v>1650</v>
      </c>
      <c r="AP38" s="40"/>
      <c r="AQ38" s="166">
        <v>2850</v>
      </c>
      <c r="AR38" s="40"/>
      <c r="AS38" s="166">
        <v>0</v>
      </c>
      <c r="AT38" s="40"/>
      <c r="AU38" s="166">
        <v>0</v>
      </c>
      <c r="AV38" s="40"/>
      <c r="AW38" s="166">
        <v>0</v>
      </c>
      <c r="AX38" s="40"/>
      <c r="AY38" s="166">
        <v>0</v>
      </c>
      <c r="AZ38" s="202"/>
      <c r="BA38" s="166">
        <v>0</v>
      </c>
      <c r="BB38" s="204"/>
      <c r="BC38" s="166">
        <v>750</v>
      </c>
      <c r="BD38" s="40"/>
      <c r="BE38" s="166">
        <v>0</v>
      </c>
      <c r="BF38" s="40"/>
      <c r="BG38" s="166">
        <f t="shared" si="0"/>
        <v>510532.5</v>
      </c>
    </row>
    <row r="39" spans="1:59" x14ac:dyDescent="0.2">
      <c r="A39" s="199">
        <v>37772</v>
      </c>
      <c r="B39" s="40"/>
      <c r="C39" s="166">
        <v>17050</v>
      </c>
      <c r="D39" s="40"/>
      <c r="E39" s="166">
        <v>49445</v>
      </c>
      <c r="F39" s="40"/>
      <c r="G39" s="166">
        <v>6045</v>
      </c>
      <c r="H39" s="40"/>
      <c r="I39" s="166">
        <v>11160</v>
      </c>
      <c r="J39" s="40"/>
      <c r="K39" s="166">
        <v>24955</v>
      </c>
      <c r="L39" s="202"/>
      <c r="M39" s="166">
        <v>24955</v>
      </c>
      <c r="N39" s="203"/>
      <c r="O39" s="166">
        <v>20770</v>
      </c>
      <c r="P39" s="40"/>
      <c r="Q39" s="166">
        <v>31000</v>
      </c>
      <c r="R39" s="40"/>
      <c r="S39" s="166">
        <v>12400</v>
      </c>
      <c r="T39" s="40"/>
      <c r="U39" s="166">
        <v>158789.75</v>
      </c>
      <c r="V39" s="40"/>
      <c r="W39" s="166">
        <v>57505</v>
      </c>
      <c r="X39" s="40"/>
      <c r="Y39" s="166">
        <v>2325</v>
      </c>
      <c r="Z39" s="40"/>
      <c r="AA39" s="166">
        <v>2325</v>
      </c>
      <c r="AB39" s="40"/>
      <c r="AC39" s="166">
        <v>2325</v>
      </c>
      <c r="AD39" s="40"/>
      <c r="AE39" s="166">
        <v>0</v>
      </c>
      <c r="AF39" s="40"/>
      <c r="AG39" s="166">
        <v>37355</v>
      </c>
      <c r="AH39" s="40"/>
      <c r="AI39" s="166">
        <v>5270</v>
      </c>
      <c r="AJ39" s="40"/>
      <c r="AK39" s="166">
        <v>7905</v>
      </c>
      <c r="AL39" s="40"/>
      <c r="AM39" s="166">
        <v>19530</v>
      </c>
      <c r="AN39" s="40"/>
      <c r="AO39" s="166">
        <v>1550</v>
      </c>
      <c r="AP39" s="40"/>
      <c r="AQ39" s="166">
        <v>2635</v>
      </c>
      <c r="AR39" s="40"/>
      <c r="AS39" s="166">
        <v>0</v>
      </c>
      <c r="AT39" s="40"/>
      <c r="AU39" s="166">
        <v>0</v>
      </c>
      <c r="AV39" s="40"/>
      <c r="AW39" s="166">
        <v>0</v>
      </c>
      <c r="AX39" s="40"/>
      <c r="AY39" s="166">
        <v>0</v>
      </c>
      <c r="AZ39" s="202"/>
      <c r="BA39" s="166">
        <v>0</v>
      </c>
      <c r="BB39" s="204"/>
      <c r="BC39" s="166">
        <v>775</v>
      </c>
      <c r="BD39" s="40"/>
      <c r="BE39" s="166">
        <v>0</v>
      </c>
      <c r="BF39" s="40"/>
      <c r="BG39" s="166">
        <f t="shared" si="0"/>
        <v>496069.75</v>
      </c>
    </row>
    <row r="40" spans="1:59" x14ac:dyDescent="0.2">
      <c r="A40" s="199">
        <v>37802</v>
      </c>
      <c r="B40" s="40"/>
      <c r="C40" s="166">
        <v>16200</v>
      </c>
      <c r="D40" s="40"/>
      <c r="E40" s="166">
        <v>48600</v>
      </c>
      <c r="F40" s="40"/>
      <c r="G40" s="166">
        <v>6000</v>
      </c>
      <c r="H40" s="40"/>
      <c r="I40" s="166">
        <v>10950</v>
      </c>
      <c r="J40" s="40"/>
      <c r="K40" s="166">
        <v>24600</v>
      </c>
      <c r="L40" s="202"/>
      <c r="M40" s="166">
        <v>24600</v>
      </c>
      <c r="N40" s="203"/>
      <c r="O40" s="166">
        <v>20400</v>
      </c>
      <c r="P40" s="40"/>
      <c r="Q40" s="166">
        <v>30450</v>
      </c>
      <c r="R40" s="40"/>
      <c r="S40" s="166">
        <v>12300</v>
      </c>
      <c r="T40" s="40"/>
      <c r="U40" s="166">
        <v>155943.75</v>
      </c>
      <c r="V40" s="40"/>
      <c r="W40" s="166">
        <v>56625</v>
      </c>
      <c r="X40" s="40"/>
      <c r="Y40" s="166">
        <v>2200</v>
      </c>
      <c r="Z40" s="40"/>
      <c r="AA40" s="166">
        <v>2200</v>
      </c>
      <c r="AB40" s="40"/>
      <c r="AC40" s="166">
        <v>2200</v>
      </c>
      <c r="AD40" s="40"/>
      <c r="AE40" s="166">
        <v>0</v>
      </c>
      <c r="AF40" s="40"/>
      <c r="AG40" s="166">
        <v>36750</v>
      </c>
      <c r="AH40" s="40"/>
      <c r="AI40" s="166">
        <v>1050</v>
      </c>
      <c r="AJ40" s="40"/>
      <c r="AK40" s="166">
        <v>7650</v>
      </c>
      <c r="AL40" s="40"/>
      <c r="AM40" s="166">
        <v>18900</v>
      </c>
      <c r="AN40" s="40"/>
      <c r="AO40" s="166">
        <v>1500</v>
      </c>
      <c r="AP40" s="40"/>
      <c r="AQ40" s="166">
        <v>2550</v>
      </c>
      <c r="AR40" s="40"/>
      <c r="AS40" s="166">
        <v>0</v>
      </c>
      <c r="AT40" s="40"/>
      <c r="AU40" s="166">
        <v>0</v>
      </c>
      <c r="AV40" s="40"/>
      <c r="AW40" s="166">
        <v>0</v>
      </c>
      <c r="AX40" s="40"/>
      <c r="AY40" s="166">
        <v>0</v>
      </c>
      <c r="AZ40" s="202"/>
      <c r="BA40" s="166">
        <v>0</v>
      </c>
      <c r="BB40" s="204"/>
      <c r="BC40" s="166">
        <v>750</v>
      </c>
      <c r="BD40" s="40"/>
      <c r="BE40" s="166">
        <v>0</v>
      </c>
      <c r="BF40" s="40"/>
      <c r="BG40" s="166">
        <f t="shared" si="0"/>
        <v>482418.75</v>
      </c>
    </row>
    <row r="41" spans="1:59" x14ac:dyDescent="0.2">
      <c r="A41" s="199">
        <v>37833</v>
      </c>
      <c r="B41" s="40"/>
      <c r="C41" s="166">
        <v>15500</v>
      </c>
      <c r="D41" s="40"/>
      <c r="E41" s="166">
        <v>47895</v>
      </c>
      <c r="F41" s="40"/>
      <c r="G41" s="166">
        <v>5890</v>
      </c>
      <c r="H41" s="40"/>
      <c r="I41" s="166">
        <v>10695</v>
      </c>
      <c r="J41" s="40"/>
      <c r="K41" s="166">
        <v>24257.5</v>
      </c>
      <c r="L41" s="202"/>
      <c r="M41" s="166">
        <v>24257.5</v>
      </c>
      <c r="N41" s="203"/>
      <c r="O41" s="166">
        <v>20150</v>
      </c>
      <c r="P41" s="40"/>
      <c r="Q41" s="166">
        <v>30070</v>
      </c>
      <c r="R41" s="40"/>
      <c r="S41" s="166">
        <v>11935</v>
      </c>
      <c r="T41" s="40"/>
      <c r="U41" s="166">
        <v>152985</v>
      </c>
      <c r="V41" s="40"/>
      <c r="W41" s="166">
        <v>55800</v>
      </c>
      <c r="X41" s="40"/>
      <c r="Y41" s="166">
        <v>2170</v>
      </c>
      <c r="Z41" s="40"/>
      <c r="AA41" s="166">
        <v>2170</v>
      </c>
      <c r="AB41" s="40"/>
      <c r="AC41" s="166">
        <v>2170</v>
      </c>
      <c r="AD41" s="40"/>
      <c r="AE41" s="166">
        <v>0</v>
      </c>
      <c r="AF41" s="40"/>
      <c r="AG41" s="166">
        <v>36115</v>
      </c>
      <c r="AH41" s="40"/>
      <c r="AI41" s="166">
        <v>4650</v>
      </c>
      <c r="AJ41" s="40"/>
      <c r="AK41" s="166">
        <v>7440</v>
      </c>
      <c r="AL41" s="40"/>
      <c r="AM41" s="166">
        <v>18290</v>
      </c>
      <c r="AN41" s="40"/>
      <c r="AO41" s="166">
        <v>1395</v>
      </c>
      <c r="AP41" s="40"/>
      <c r="AQ41" s="166">
        <v>2325</v>
      </c>
      <c r="AR41" s="40"/>
      <c r="AS41" s="166">
        <v>0</v>
      </c>
      <c r="AT41" s="40"/>
      <c r="AU41" s="166">
        <v>0</v>
      </c>
      <c r="AV41" s="40"/>
      <c r="AW41" s="166">
        <v>0</v>
      </c>
      <c r="AX41" s="40"/>
      <c r="AY41" s="166">
        <v>0</v>
      </c>
      <c r="AZ41" s="202"/>
      <c r="BA41" s="166">
        <v>0</v>
      </c>
      <c r="BB41" s="204"/>
      <c r="BC41" s="166">
        <v>775</v>
      </c>
      <c r="BD41" s="40"/>
      <c r="BE41" s="166">
        <v>0</v>
      </c>
      <c r="BF41" s="40"/>
      <c r="BG41" s="166">
        <f t="shared" si="0"/>
        <v>476935</v>
      </c>
    </row>
    <row r="42" spans="1:59" x14ac:dyDescent="0.2">
      <c r="A42" s="199">
        <v>37864</v>
      </c>
      <c r="B42" s="40"/>
      <c r="C42" s="166">
        <v>14725</v>
      </c>
      <c r="D42" s="40"/>
      <c r="E42" s="166">
        <v>47120</v>
      </c>
      <c r="F42" s="40"/>
      <c r="G42" s="166">
        <v>5890</v>
      </c>
      <c r="H42" s="40"/>
      <c r="I42" s="166">
        <v>10385</v>
      </c>
      <c r="J42" s="40"/>
      <c r="K42" s="166">
        <v>23870</v>
      </c>
      <c r="L42" s="202"/>
      <c r="M42" s="166">
        <v>23870</v>
      </c>
      <c r="N42" s="203"/>
      <c r="O42" s="166">
        <v>19840</v>
      </c>
      <c r="P42" s="40"/>
      <c r="Q42" s="166">
        <v>29450</v>
      </c>
      <c r="R42" s="40"/>
      <c r="S42" s="166">
        <v>11780</v>
      </c>
      <c r="T42" s="40"/>
      <c r="U42" s="166">
        <v>150160.125</v>
      </c>
      <c r="V42" s="40"/>
      <c r="W42" s="166">
        <v>54947.5</v>
      </c>
      <c r="X42" s="40"/>
      <c r="Y42" s="166">
        <v>2066.6666666666665</v>
      </c>
      <c r="Z42" s="40"/>
      <c r="AA42" s="166">
        <v>2066.6666666666665</v>
      </c>
      <c r="AB42" s="40"/>
      <c r="AC42" s="166">
        <v>2066.6666666666665</v>
      </c>
      <c r="AD42" s="40"/>
      <c r="AE42" s="166">
        <v>0</v>
      </c>
      <c r="AF42" s="40"/>
      <c r="AG42" s="166">
        <v>35340</v>
      </c>
      <c r="AH42" s="40"/>
      <c r="AI42" s="166">
        <v>4340</v>
      </c>
      <c r="AJ42" s="40"/>
      <c r="AK42" s="166">
        <v>7130</v>
      </c>
      <c r="AL42" s="40"/>
      <c r="AM42" s="166">
        <v>17515</v>
      </c>
      <c r="AN42" s="40"/>
      <c r="AO42" s="166">
        <v>1395</v>
      </c>
      <c r="AP42" s="40"/>
      <c r="AQ42" s="166">
        <v>2170</v>
      </c>
      <c r="AR42" s="40"/>
      <c r="AS42" s="166">
        <v>0</v>
      </c>
      <c r="AT42" s="40"/>
      <c r="AU42" s="166">
        <v>0</v>
      </c>
      <c r="AV42" s="40"/>
      <c r="AW42" s="166">
        <v>0</v>
      </c>
      <c r="AX42" s="40"/>
      <c r="AY42" s="166">
        <v>0</v>
      </c>
      <c r="AZ42" s="202"/>
      <c r="BA42" s="166">
        <v>0</v>
      </c>
      <c r="BB42" s="204"/>
      <c r="BC42" s="166">
        <v>775</v>
      </c>
      <c r="BD42" s="40"/>
      <c r="BE42" s="166">
        <v>0</v>
      </c>
      <c r="BF42" s="40"/>
      <c r="BG42" s="166">
        <f t="shared" si="0"/>
        <v>466902.62500000006</v>
      </c>
    </row>
    <row r="43" spans="1:59" x14ac:dyDescent="0.2">
      <c r="A43" s="199">
        <v>37894</v>
      </c>
      <c r="B43" s="40"/>
      <c r="C43" s="166">
        <v>14100</v>
      </c>
      <c r="D43" s="40"/>
      <c r="E43" s="166">
        <v>46350</v>
      </c>
      <c r="F43" s="40"/>
      <c r="G43" s="166">
        <v>5850</v>
      </c>
      <c r="H43" s="40"/>
      <c r="I43" s="166">
        <v>10200</v>
      </c>
      <c r="J43" s="40"/>
      <c r="K43" s="166">
        <v>23550</v>
      </c>
      <c r="L43" s="202"/>
      <c r="M43" s="166">
        <v>23550</v>
      </c>
      <c r="N43" s="203"/>
      <c r="O43" s="166">
        <v>19500</v>
      </c>
      <c r="P43" s="40"/>
      <c r="Q43" s="166">
        <v>29100</v>
      </c>
      <c r="R43" s="40"/>
      <c r="S43" s="166">
        <v>11550</v>
      </c>
      <c r="T43" s="40"/>
      <c r="U43" s="166">
        <v>147292.5</v>
      </c>
      <c r="V43" s="40"/>
      <c r="W43" s="166">
        <v>54150</v>
      </c>
      <c r="X43" s="40"/>
      <c r="Y43" s="166">
        <v>2000</v>
      </c>
      <c r="Z43" s="40"/>
      <c r="AA43" s="166">
        <v>2000</v>
      </c>
      <c r="AB43" s="40"/>
      <c r="AC43" s="166">
        <v>2000</v>
      </c>
      <c r="AD43" s="40"/>
      <c r="AE43" s="166">
        <v>0</v>
      </c>
      <c r="AF43" s="40"/>
      <c r="AG43" s="166">
        <v>34650</v>
      </c>
      <c r="AH43" s="40"/>
      <c r="AI43" s="166">
        <v>3900</v>
      </c>
      <c r="AJ43" s="40"/>
      <c r="AK43" s="166">
        <v>6900</v>
      </c>
      <c r="AL43" s="40"/>
      <c r="AM43" s="166">
        <v>16950</v>
      </c>
      <c r="AN43" s="40"/>
      <c r="AO43" s="166">
        <v>1350</v>
      </c>
      <c r="AP43" s="40"/>
      <c r="AQ43" s="166">
        <v>2100</v>
      </c>
      <c r="AR43" s="40"/>
      <c r="AS43" s="166">
        <v>0</v>
      </c>
      <c r="AT43" s="40"/>
      <c r="AU43" s="166">
        <v>0</v>
      </c>
      <c r="AV43" s="40"/>
      <c r="AW43" s="166">
        <v>0</v>
      </c>
      <c r="AX43" s="40"/>
      <c r="AY43" s="166">
        <v>0</v>
      </c>
      <c r="AZ43" s="202"/>
      <c r="BA43" s="166">
        <v>0</v>
      </c>
      <c r="BB43" s="204"/>
      <c r="BC43" s="166">
        <v>750</v>
      </c>
      <c r="BD43" s="40"/>
      <c r="BE43" s="166">
        <v>0</v>
      </c>
      <c r="BF43" s="40"/>
      <c r="BG43" s="166">
        <f t="shared" si="0"/>
        <v>457792.5</v>
      </c>
    </row>
    <row r="44" spans="1:59" x14ac:dyDescent="0.2">
      <c r="A44" s="199">
        <v>37925</v>
      </c>
      <c r="B44" s="40"/>
      <c r="C44" s="166">
        <v>13485</v>
      </c>
      <c r="D44" s="40"/>
      <c r="E44" s="166">
        <v>45570</v>
      </c>
      <c r="F44" s="40"/>
      <c r="G44" s="166">
        <v>5735</v>
      </c>
      <c r="H44" s="40"/>
      <c r="I44" s="166">
        <v>9920</v>
      </c>
      <c r="J44" s="40"/>
      <c r="K44" s="166">
        <v>23172.5</v>
      </c>
      <c r="L44" s="202"/>
      <c r="M44" s="166">
        <v>23172.5</v>
      </c>
      <c r="N44" s="203"/>
      <c r="O44" s="166">
        <v>19220</v>
      </c>
      <c r="P44" s="40"/>
      <c r="Q44" s="166">
        <v>28520</v>
      </c>
      <c r="R44" s="40"/>
      <c r="S44" s="166">
        <v>11315</v>
      </c>
      <c r="T44" s="40"/>
      <c r="U44" s="166">
        <v>144274</v>
      </c>
      <c r="V44" s="40"/>
      <c r="W44" s="166">
        <v>53320</v>
      </c>
      <c r="X44" s="40"/>
      <c r="Y44" s="166">
        <v>1963.3333333333333</v>
      </c>
      <c r="Z44" s="40"/>
      <c r="AA44" s="166">
        <v>1963.3333333333333</v>
      </c>
      <c r="AB44" s="40"/>
      <c r="AC44" s="166">
        <v>1963.3333333333333</v>
      </c>
      <c r="AD44" s="40"/>
      <c r="AE44" s="166">
        <v>0</v>
      </c>
      <c r="AF44" s="40"/>
      <c r="AG44" s="166">
        <v>34100</v>
      </c>
      <c r="AH44" s="40"/>
      <c r="AI44" s="166">
        <v>3565</v>
      </c>
      <c r="AJ44" s="40"/>
      <c r="AK44" s="166">
        <v>6665</v>
      </c>
      <c r="AL44" s="40"/>
      <c r="AM44" s="166">
        <v>16430</v>
      </c>
      <c r="AN44" s="40"/>
      <c r="AO44" s="166">
        <v>1240</v>
      </c>
      <c r="AP44" s="40"/>
      <c r="AQ44" s="166">
        <v>1860</v>
      </c>
      <c r="AR44" s="40"/>
      <c r="AS44" s="166">
        <v>0</v>
      </c>
      <c r="AT44" s="40"/>
      <c r="AU44" s="166">
        <v>0</v>
      </c>
      <c r="AV44" s="40"/>
      <c r="AW44" s="166">
        <v>0</v>
      </c>
      <c r="AX44" s="40"/>
      <c r="AY44" s="166">
        <v>0</v>
      </c>
      <c r="AZ44" s="202"/>
      <c r="BA44" s="166">
        <v>0</v>
      </c>
      <c r="BB44" s="204"/>
      <c r="BC44" s="166">
        <v>620</v>
      </c>
      <c r="BD44" s="40"/>
      <c r="BE44" s="166">
        <v>0</v>
      </c>
      <c r="BF44" s="40"/>
      <c r="BG44" s="166">
        <f t="shared" ref="BG44:BG71" si="1">C44+E44+G44+I44+K44+M44+O44+Q44+S44+U44+W44+Y44+AA44+AC44+AE44+AG44+AI44+AK44+AM44+AO44+AQ44+AS44+AU44+AW44+AY44+BA44+BC44+BE44</f>
        <v>448073.99999999994</v>
      </c>
    </row>
    <row r="45" spans="1:59" x14ac:dyDescent="0.2">
      <c r="A45" s="199">
        <v>37955</v>
      </c>
      <c r="B45" s="40"/>
      <c r="C45" s="166">
        <v>12900</v>
      </c>
      <c r="D45" s="40"/>
      <c r="E45" s="166">
        <v>44850</v>
      </c>
      <c r="F45" s="40"/>
      <c r="G45" s="166">
        <v>5700</v>
      </c>
      <c r="H45" s="40"/>
      <c r="I45" s="166">
        <v>9750</v>
      </c>
      <c r="J45" s="40"/>
      <c r="K45" s="166">
        <v>22875</v>
      </c>
      <c r="L45" s="202"/>
      <c r="M45" s="166">
        <v>22875</v>
      </c>
      <c r="N45" s="203"/>
      <c r="O45" s="166">
        <v>18900</v>
      </c>
      <c r="P45" s="40"/>
      <c r="Q45" s="166">
        <v>28050</v>
      </c>
      <c r="R45" s="40"/>
      <c r="S45" s="166">
        <v>11100</v>
      </c>
      <c r="T45" s="40"/>
      <c r="U45" s="166">
        <v>141825</v>
      </c>
      <c r="V45" s="40"/>
      <c r="W45" s="166">
        <v>52500</v>
      </c>
      <c r="X45" s="40"/>
      <c r="Y45" s="166">
        <v>1900</v>
      </c>
      <c r="Z45" s="40"/>
      <c r="AA45" s="166">
        <v>1900</v>
      </c>
      <c r="AB45" s="40"/>
      <c r="AC45" s="166">
        <v>1900</v>
      </c>
      <c r="AD45" s="40"/>
      <c r="AE45" s="166">
        <v>0</v>
      </c>
      <c r="AF45" s="40"/>
      <c r="AG45" s="166">
        <v>33450</v>
      </c>
      <c r="AH45" s="40"/>
      <c r="AI45" s="166">
        <v>3300</v>
      </c>
      <c r="AJ45" s="40"/>
      <c r="AK45" s="166">
        <v>6450</v>
      </c>
      <c r="AL45" s="40"/>
      <c r="AM45" s="166">
        <v>15750</v>
      </c>
      <c r="AN45" s="40"/>
      <c r="AO45" s="166">
        <v>1200</v>
      </c>
      <c r="AP45" s="40"/>
      <c r="AQ45" s="166">
        <v>1800</v>
      </c>
      <c r="AR45" s="40"/>
      <c r="AS45" s="166">
        <v>0</v>
      </c>
      <c r="AT45" s="40"/>
      <c r="AU45" s="166">
        <v>0</v>
      </c>
      <c r="AV45" s="40"/>
      <c r="AW45" s="166">
        <v>0</v>
      </c>
      <c r="AX45" s="40"/>
      <c r="AY45" s="166">
        <v>0</v>
      </c>
      <c r="AZ45" s="202"/>
      <c r="BA45" s="166">
        <v>0</v>
      </c>
      <c r="BB45" s="204"/>
      <c r="BC45" s="166">
        <v>600</v>
      </c>
      <c r="BD45" s="40"/>
      <c r="BE45" s="166">
        <v>0</v>
      </c>
      <c r="BF45" s="40"/>
      <c r="BG45" s="166">
        <f t="shared" si="1"/>
        <v>439575</v>
      </c>
    </row>
    <row r="46" spans="1:59" x14ac:dyDescent="0.2">
      <c r="A46" s="199">
        <v>37986</v>
      </c>
      <c r="B46" s="40"/>
      <c r="C46" s="166">
        <v>12245</v>
      </c>
      <c r="D46" s="40"/>
      <c r="E46" s="166">
        <v>44020</v>
      </c>
      <c r="F46" s="40"/>
      <c r="G46" s="166">
        <v>5580</v>
      </c>
      <c r="H46" s="40"/>
      <c r="I46" s="166">
        <v>9455</v>
      </c>
      <c r="J46" s="40"/>
      <c r="K46" s="166">
        <v>22475</v>
      </c>
      <c r="L46" s="202"/>
      <c r="M46" s="166">
        <v>22475</v>
      </c>
      <c r="N46" s="203"/>
      <c r="O46" s="166">
        <v>18600</v>
      </c>
      <c r="P46" s="40"/>
      <c r="Q46" s="166">
        <v>27590</v>
      </c>
      <c r="R46" s="40"/>
      <c r="S46" s="166">
        <v>10850</v>
      </c>
      <c r="T46" s="40"/>
      <c r="U46" s="166">
        <v>139162.875</v>
      </c>
      <c r="V46" s="40"/>
      <c r="W46" s="166">
        <v>51692.5</v>
      </c>
      <c r="X46" s="40"/>
      <c r="Y46" s="166">
        <v>1808.3333333333333</v>
      </c>
      <c r="Z46" s="40"/>
      <c r="AA46" s="166">
        <v>1808.3333333333333</v>
      </c>
      <c r="AB46" s="40"/>
      <c r="AC46" s="166">
        <v>1808.3333333333333</v>
      </c>
      <c r="AD46" s="40"/>
      <c r="AE46" s="166">
        <v>0</v>
      </c>
      <c r="AF46" s="40"/>
      <c r="AG46" s="166">
        <v>32860</v>
      </c>
      <c r="AH46" s="40"/>
      <c r="AI46" s="166">
        <v>3100</v>
      </c>
      <c r="AJ46" s="40"/>
      <c r="AK46" s="166">
        <v>6200</v>
      </c>
      <c r="AL46" s="40"/>
      <c r="AM46" s="166">
        <v>15190</v>
      </c>
      <c r="AN46" s="40"/>
      <c r="AO46" s="166">
        <v>1240</v>
      </c>
      <c r="AP46" s="40"/>
      <c r="AQ46" s="166">
        <v>1705</v>
      </c>
      <c r="AR46" s="40"/>
      <c r="AS46" s="166">
        <v>0</v>
      </c>
      <c r="AT46" s="40"/>
      <c r="AU46" s="166">
        <v>0</v>
      </c>
      <c r="AV46" s="40"/>
      <c r="AW46" s="166">
        <v>0</v>
      </c>
      <c r="AX46" s="40"/>
      <c r="AY46" s="166">
        <v>0</v>
      </c>
      <c r="AZ46" s="202"/>
      <c r="BA46" s="166">
        <v>0</v>
      </c>
      <c r="BB46" s="204"/>
      <c r="BC46" s="166">
        <v>620</v>
      </c>
      <c r="BD46" s="40"/>
      <c r="BE46" s="166">
        <v>0</v>
      </c>
      <c r="BF46" s="40"/>
      <c r="BG46" s="166">
        <f t="shared" si="1"/>
        <v>430485.37499999994</v>
      </c>
    </row>
    <row r="47" spans="1:59" x14ac:dyDescent="0.2">
      <c r="A47" s="199">
        <v>38017</v>
      </c>
      <c r="B47" s="40"/>
      <c r="C47" s="166">
        <v>11780</v>
      </c>
      <c r="D47" s="40"/>
      <c r="E47" s="166">
        <v>43400</v>
      </c>
      <c r="F47" s="40"/>
      <c r="G47" s="166">
        <v>5425</v>
      </c>
      <c r="H47" s="40"/>
      <c r="I47" s="166">
        <v>9300</v>
      </c>
      <c r="J47" s="40"/>
      <c r="K47" s="166">
        <v>22165</v>
      </c>
      <c r="L47" s="202"/>
      <c r="M47" s="166">
        <v>22165</v>
      </c>
      <c r="N47" s="203"/>
      <c r="O47" s="166">
        <v>18445</v>
      </c>
      <c r="P47" s="40"/>
      <c r="Q47" s="166">
        <v>27125</v>
      </c>
      <c r="R47" s="40"/>
      <c r="S47" s="166">
        <v>10695</v>
      </c>
      <c r="T47" s="40"/>
      <c r="U47" s="166">
        <v>140751.625</v>
      </c>
      <c r="V47" s="40"/>
      <c r="W47" s="166">
        <v>50917.5</v>
      </c>
      <c r="X47" s="40"/>
      <c r="Y47" s="166">
        <v>1756.6666666666667</v>
      </c>
      <c r="Z47" s="40"/>
      <c r="AA47" s="166">
        <v>1756.6666666666667</v>
      </c>
      <c r="AB47" s="40"/>
      <c r="AC47" s="166">
        <v>1756.6666666666667</v>
      </c>
      <c r="AD47" s="40"/>
      <c r="AE47" s="166">
        <v>0</v>
      </c>
      <c r="AF47" s="40"/>
      <c r="AG47" s="166">
        <v>32240</v>
      </c>
      <c r="AH47" s="40"/>
      <c r="AI47" s="166">
        <v>2790</v>
      </c>
      <c r="AJ47" s="40"/>
      <c r="AK47" s="166">
        <v>6045</v>
      </c>
      <c r="AL47" s="40"/>
      <c r="AM47" s="166">
        <v>14725</v>
      </c>
      <c r="AN47" s="40"/>
      <c r="AO47" s="166">
        <v>1085</v>
      </c>
      <c r="AP47" s="40"/>
      <c r="AQ47" s="166">
        <v>1550</v>
      </c>
      <c r="AR47" s="40"/>
      <c r="AS47" s="166">
        <v>0</v>
      </c>
      <c r="AT47" s="40"/>
      <c r="AU47" s="166">
        <v>0</v>
      </c>
      <c r="AV47" s="40"/>
      <c r="AW47" s="166">
        <v>0</v>
      </c>
      <c r="AX47" s="40"/>
      <c r="AY47" s="166">
        <v>0</v>
      </c>
      <c r="AZ47" s="202"/>
      <c r="BA47" s="166">
        <v>0</v>
      </c>
      <c r="BB47" s="204"/>
      <c r="BC47" s="166">
        <v>620</v>
      </c>
      <c r="BD47" s="40"/>
      <c r="BE47" s="166">
        <v>0</v>
      </c>
      <c r="BF47" s="40"/>
      <c r="BG47" s="166">
        <f t="shared" si="1"/>
        <v>426494.12500000006</v>
      </c>
    </row>
    <row r="48" spans="1:59" x14ac:dyDescent="0.2">
      <c r="A48" s="199">
        <v>38046</v>
      </c>
      <c r="B48" s="40"/>
      <c r="C48" s="166">
        <v>11165</v>
      </c>
      <c r="D48" s="40"/>
      <c r="E48" s="166">
        <v>42630</v>
      </c>
      <c r="F48" s="40"/>
      <c r="G48" s="166">
        <v>5365</v>
      </c>
      <c r="H48" s="40"/>
      <c r="I48" s="166">
        <v>8990</v>
      </c>
      <c r="J48" s="40"/>
      <c r="K48" s="166">
        <v>21822.5</v>
      </c>
      <c r="L48" s="202"/>
      <c r="M48" s="166">
        <v>21822.5</v>
      </c>
      <c r="N48" s="203"/>
      <c r="O48" s="166">
        <v>18125</v>
      </c>
      <c r="P48" s="40"/>
      <c r="Q48" s="166">
        <v>26535</v>
      </c>
      <c r="R48" s="40"/>
      <c r="S48" s="166">
        <v>10440</v>
      </c>
      <c r="T48" s="40"/>
      <c r="U48" s="166">
        <v>138431.5</v>
      </c>
      <c r="V48" s="40"/>
      <c r="W48" s="166">
        <v>50170</v>
      </c>
      <c r="X48" s="40"/>
      <c r="Y48" s="166">
        <v>1691.6666666666667</v>
      </c>
      <c r="Z48" s="40"/>
      <c r="AA48" s="166">
        <v>1691.6666666666667</v>
      </c>
      <c r="AB48" s="40"/>
      <c r="AC48" s="166">
        <v>1691.6666666666667</v>
      </c>
      <c r="AD48" s="40"/>
      <c r="AE48" s="166">
        <v>0</v>
      </c>
      <c r="AF48" s="40"/>
      <c r="AG48" s="166">
        <v>31610</v>
      </c>
      <c r="AH48" s="40"/>
      <c r="AI48" s="166">
        <v>2610</v>
      </c>
      <c r="AJ48" s="40"/>
      <c r="AK48" s="166">
        <v>5945</v>
      </c>
      <c r="AL48" s="40"/>
      <c r="AM48" s="166">
        <v>14210</v>
      </c>
      <c r="AN48" s="40"/>
      <c r="AO48" s="166">
        <v>1160</v>
      </c>
      <c r="AP48" s="40"/>
      <c r="AQ48" s="166">
        <v>1450</v>
      </c>
      <c r="AR48" s="40"/>
      <c r="AS48" s="166">
        <v>0</v>
      </c>
      <c r="AT48" s="40"/>
      <c r="AU48" s="166">
        <v>0</v>
      </c>
      <c r="AV48" s="40"/>
      <c r="AW48" s="166">
        <v>0</v>
      </c>
      <c r="AX48" s="40"/>
      <c r="AY48" s="166">
        <v>0</v>
      </c>
      <c r="AZ48" s="202"/>
      <c r="BA48" s="166">
        <v>0</v>
      </c>
      <c r="BB48" s="204"/>
      <c r="BC48" s="166">
        <v>580</v>
      </c>
      <c r="BD48" s="40"/>
      <c r="BE48" s="166">
        <v>0</v>
      </c>
      <c r="BF48" s="40"/>
      <c r="BG48" s="166">
        <f t="shared" si="1"/>
        <v>418136.50000000006</v>
      </c>
    </row>
    <row r="49" spans="1:59" x14ac:dyDescent="0.2">
      <c r="A49" s="199">
        <v>38077</v>
      </c>
      <c r="B49" s="40"/>
      <c r="C49" s="166">
        <v>10695</v>
      </c>
      <c r="D49" s="40"/>
      <c r="E49" s="166">
        <v>42005</v>
      </c>
      <c r="F49" s="40"/>
      <c r="G49" s="166">
        <v>5270</v>
      </c>
      <c r="H49" s="40"/>
      <c r="I49" s="166">
        <v>8835</v>
      </c>
      <c r="J49" s="40"/>
      <c r="K49" s="166">
        <v>21545</v>
      </c>
      <c r="L49" s="202"/>
      <c r="M49" s="166">
        <v>21545</v>
      </c>
      <c r="N49" s="203"/>
      <c r="O49" s="166">
        <v>17825</v>
      </c>
      <c r="P49" s="40"/>
      <c r="Q49" s="166">
        <v>26040</v>
      </c>
      <c r="R49" s="40"/>
      <c r="S49" s="166">
        <v>10230</v>
      </c>
      <c r="T49" s="40"/>
      <c r="U49" s="166">
        <v>135942.75</v>
      </c>
      <c r="V49" s="40"/>
      <c r="W49" s="166">
        <v>49445</v>
      </c>
      <c r="X49" s="40"/>
      <c r="Y49" s="166">
        <v>1653.3333333333333</v>
      </c>
      <c r="Z49" s="40"/>
      <c r="AA49" s="166">
        <v>1653.3333333333333</v>
      </c>
      <c r="AB49" s="40"/>
      <c r="AC49" s="166">
        <v>1653.3333333333333</v>
      </c>
      <c r="AD49" s="40"/>
      <c r="AE49" s="166">
        <v>0</v>
      </c>
      <c r="AF49" s="40"/>
      <c r="AG49" s="166">
        <v>31000</v>
      </c>
      <c r="AH49" s="40"/>
      <c r="AI49" s="166">
        <v>2480</v>
      </c>
      <c r="AJ49" s="40"/>
      <c r="AK49" s="166">
        <v>5735</v>
      </c>
      <c r="AL49" s="40"/>
      <c r="AM49" s="166">
        <v>13795</v>
      </c>
      <c r="AN49" s="40"/>
      <c r="AO49" s="166">
        <v>1085</v>
      </c>
      <c r="AP49" s="40"/>
      <c r="AQ49" s="166">
        <v>1395</v>
      </c>
      <c r="AR49" s="40"/>
      <c r="AS49" s="166">
        <v>0</v>
      </c>
      <c r="AT49" s="40"/>
      <c r="AU49" s="166">
        <v>0</v>
      </c>
      <c r="AV49" s="40"/>
      <c r="AW49" s="166">
        <v>0</v>
      </c>
      <c r="AX49" s="40"/>
      <c r="AY49" s="166">
        <v>0</v>
      </c>
      <c r="AZ49" s="202"/>
      <c r="BA49" s="166">
        <v>0</v>
      </c>
      <c r="BB49" s="204"/>
      <c r="BC49" s="166">
        <v>620</v>
      </c>
      <c r="BD49" s="40"/>
      <c r="BE49" s="166">
        <v>0</v>
      </c>
      <c r="BF49" s="40"/>
      <c r="BG49" s="166">
        <f t="shared" si="1"/>
        <v>410447.74999999994</v>
      </c>
    </row>
    <row r="50" spans="1:59" x14ac:dyDescent="0.2">
      <c r="A50" s="199">
        <v>38107</v>
      </c>
      <c r="B50" s="40"/>
      <c r="C50" s="166">
        <v>10200</v>
      </c>
      <c r="D50" s="40"/>
      <c r="E50" s="166">
        <v>41250</v>
      </c>
      <c r="F50" s="40"/>
      <c r="G50" s="166">
        <v>5250</v>
      </c>
      <c r="H50" s="40"/>
      <c r="I50" s="166">
        <v>8700</v>
      </c>
      <c r="J50" s="40"/>
      <c r="K50" s="166">
        <v>21225</v>
      </c>
      <c r="L50" s="202"/>
      <c r="M50" s="166">
        <v>21225</v>
      </c>
      <c r="N50" s="203"/>
      <c r="O50" s="166">
        <v>17550</v>
      </c>
      <c r="P50" s="40"/>
      <c r="Q50" s="166">
        <v>25650</v>
      </c>
      <c r="R50" s="40"/>
      <c r="S50" s="166">
        <v>10050</v>
      </c>
      <c r="T50" s="40"/>
      <c r="U50" s="166">
        <v>133541.25</v>
      </c>
      <c r="V50" s="40"/>
      <c r="W50" s="166">
        <v>48675</v>
      </c>
      <c r="X50" s="40"/>
      <c r="Y50" s="166">
        <v>1600</v>
      </c>
      <c r="Z50" s="40"/>
      <c r="AA50" s="166">
        <v>1600</v>
      </c>
      <c r="AB50" s="40"/>
      <c r="AC50" s="166">
        <v>1600</v>
      </c>
      <c r="AD50" s="40"/>
      <c r="AE50" s="166">
        <v>0</v>
      </c>
      <c r="AF50" s="40"/>
      <c r="AG50" s="166">
        <v>30300</v>
      </c>
      <c r="AH50" s="40"/>
      <c r="AI50" s="166">
        <v>2250</v>
      </c>
      <c r="AJ50" s="40"/>
      <c r="AK50" s="166">
        <v>5550</v>
      </c>
      <c r="AL50" s="40"/>
      <c r="AM50" s="166">
        <v>13200</v>
      </c>
      <c r="AN50" s="40"/>
      <c r="AO50" s="166">
        <v>1050</v>
      </c>
      <c r="AP50" s="40"/>
      <c r="AQ50" s="166">
        <v>1200</v>
      </c>
      <c r="AR50" s="40"/>
      <c r="AS50" s="166">
        <v>0</v>
      </c>
      <c r="AT50" s="40"/>
      <c r="AU50" s="166">
        <v>0</v>
      </c>
      <c r="AV50" s="40"/>
      <c r="AW50" s="166">
        <v>0</v>
      </c>
      <c r="AX50" s="40"/>
      <c r="AY50" s="166">
        <v>0</v>
      </c>
      <c r="AZ50" s="202"/>
      <c r="BA50" s="166">
        <v>0</v>
      </c>
      <c r="BB50" s="204"/>
      <c r="BC50" s="166">
        <v>600</v>
      </c>
      <c r="BD50" s="40"/>
      <c r="BE50" s="166">
        <v>0</v>
      </c>
      <c r="BF50" s="40"/>
      <c r="BG50" s="166">
        <f t="shared" si="1"/>
        <v>402266.25</v>
      </c>
    </row>
    <row r="51" spans="1:59" x14ac:dyDescent="0.2">
      <c r="A51" s="199">
        <v>38138</v>
      </c>
      <c r="B51" s="40"/>
      <c r="C51" s="166">
        <v>9765</v>
      </c>
      <c r="D51" s="40"/>
      <c r="E51" s="166">
        <v>40610</v>
      </c>
      <c r="F51" s="40"/>
      <c r="G51" s="166">
        <v>5115</v>
      </c>
      <c r="H51" s="40"/>
      <c r="I51" s="166">
        <v>8370</v>
      </c>
      <c r="J51" s="40"/>
      <c r="K51" s="166">
        <v>20847.5</v>
      </c>
      <c r="L51" s="202"/>
      <c r="M51" s="166">
        <v>20847.5</v>
      </c>
      <c r="N51" s="203"/>
      <c r="O51" s="166">
        <v>17360</v>
      </c>
      <c r="P51" s="40"/>
      <c r="Q51" s="166">
        <v>25110</v>
      </c>
      <c r="R51" s="40"/>
      <c r="S51" s="166">
        <v>9920</v>
      </c>
      <c r="T51" s="40"/>
      <c r="U51" s="166">
        <v>131133.875</v>
      </c>
      <c r="V51" s="40"/>
      <c r="W51" s="166">
        <v>47972.5</v>
      </c>
      <c r="X51" s="40"/>
      <c r="Y51" s="166">
        <v>1550</v>
      </c>
      <c r="Z51" s="40"/>
      <c r="AA51" s="166">
        <v>1550</v>
      </c>
      <c r="AB51" s="40"/>
      <c r="AC51" s="166">
        <v>1550</v>
      </c>
      <c r="AD51" s="40"/>
      <c r="AE51" s="166">
        <v>0</v>
      </c>
      <c r="AF51" s="40"/>
      <c r="AG51" s="166">
        <v>29760</v>
      </c>
      <c r="AH51" s="40"/>
      <c r="AI51" s="166">
        <v>2015</v>
      </c>
      <c r="AJ51" s="40"/>
      <c r="AK51" s="166">
        <v>5270</v>
      </c>
      <c r="AL51" s="40"/>
      <c r="AM51" s="166">
        <v>12865</v>
      </c>
      <c r="AN51" s="40"/>
      <c r="AO51" s="166">
        <v>930</v>
      </c>
      <c r="AP51" s="40"/>
      <c r="AQ51" s="166">
        <v>1240</v>
      </c>
      <c r="AR51" s="40"/>
      <c r="AS51" s="166">
        <v>0</v>
      </c>
      <c r="AT51" s="40"/>
      <c r="AU51" s="166">
        <v>0</v>
      </c>
      <c r="AV51" s="40"/>
      <c r="AW51" s="166">
        <v>0</v>
      </c>
      <c r="AX51" s="40"/>
      <c r="AY51" s="166">
        <v>0</v>
      </c>
      <c r="AZ51" s="202"/>
      <c r="BA51" s="166">
        <v>0</v>
      </c>
      <c r="BB51" s="204"/>
      <c r="BC51" s="166">
        <v>620</v>
      </c>
      <c r="BD51" s="40"/>
      <c r="BE51" s="166">
        <v>0</v>
      </c>
      <c r="BF51" s="40"/>
      <c r="BG51" s="166">
        <f t="shared" si="1"/>
        <v>394401.375</v>
      </c>
    </row>
    <row r="52" spans="1:59" x14ac:dyDescent="0.2">
      <c r="A52" s="199">
        <v>38168</v>
      </c>
      <c r="B52" s="40"/>
      <c r="C52" s="166">
        <v>9300</v>
      </c>
      <c r="D52" s="40"/>
      <c r="E52" s="166">
        <v>39900</v>
      </c>
      <c r="F52" s="40"/>
      <c r="G52" s="166">
        <v>5100</v>
      </c>
      <c r="H52" s="40"/>
      <c r="I52" s="166">
        <v>8250</v>
      </c>
      <c r="J52" s="40"/>
      <c r="K52" s="166">
        <v>20550</v>
      </c>
      <c r="L52" s="202"/>
      <c r="M52" s="166">
        <v>20550</v>
      </c>
      <c r="N52" s="203"/>
      <c r="O52" s="166">
        <v>17100</v>
      </c>
      <c r="P52" s="40"/>
      <c r="Q52" s="166">
        <v>24600</v>
      </c>
      <c r="R52" s="40"/>
      <c r="S52" s="166">
        <v>9750</v>
      </c>
      <c r="T52" s="40"/>
      <c r="U52" s="166">
        <v>128887.5</v>
      </c>
      <c r="V52" s="40"/>
      <c r="W52" s="166">
        <v>47250</v>
      </c>
      <c r="X52" s="40"/>
      <c r="Y52" s="166">
        <v>1500</v>
      </c>
      <c r="Z52" s="40"/>
      <c r="AA52" s="166">
        <v>1500</v>
      </c>
      <c r="AB52" s="40"/>
      <c r="AC52" s="166">
        <v>1500</v>
      </c>
      <c r="AD52" s="40"/>
      <c r="AE52" s="166">
        <v>0</v>
      </c>
      <c r="AF52" s="40"/>
      <c r="AG52" s="166">
        <v>29100</v>
      </c>
      <c r="AH52" s="40"/>
      <c r="AI52" s="166">
        <v>1950</v>
      </c>
      <c r="AJ52" s="40"/>
      <c r="AK52" s="166">
        <v>5100</v>
      </c>
      <c r="AL52" s="40"/>
      <c r="AM52" s="166">
        <v>12300</v>
      </c>
      <c r="AN52" s="40"/>
      <c r="AO52" s="166">
        <v>900</v>
      </c>
      <c r="AP52" s="40"/>
      <c r="AQ52" s="166">
        <v>1050</v>
      </c>
      <c r="AR52" s="40"/>
      <c r="AS52" s="166">
        <v>0</v>
      </c>
      <c r="AT52" s="40"/>
      <c r="AU52" s="166">
        <v>0</v>
      </c>
      <c r="AV52" s="40"/>
      <c r="AW52" s="166">
        <v>0</v>
      </c>
      <c r="AX52" s="40"/>
      <c r="AY52" s="166">
        <v>0</v>
      </c>
      <c r="AZ52" s="202"/>
      <c r="BA52" s="166">
        <v>0</v>
      </c>
      <c r="BB52" s="204"/>
      <c r="BC52" s="166">
        <v>600</v>
      </c>
      <c r="BD52" s="40"/>
      <c r="BE52" s="166">
        <v>0</v>
      </c>
      <c r="BF52" s="40"/>
      <c r="BG52" s="166">
        <f t="shared" si="1"/>
        <v>386737.5</v>
      </c>
    </row>
    <row r="53" spans="1:59" x14ac:dyDescent="0.2">
      <c r="A53" s="199">
        <v>38199</v>
      </c>
      <c r="B53" s="40"/>
      <c r="C53" s="166">
        <v>8835</v>
      </c>
      <c r="D53" s="40"/>
      <c r="E53" s="166">
        <v>39215</v>
      </c>
      <c r="F53" s="40"/>
      <c r="G53" s="166">
        <v>4960</v>
      </c>
      <c r="H53" s="40"/>
      <c r="I53" s="166">
        <v>8060</v>
      </c>
      <c r="J53" s="40"/>
      <c r="K53" s="166">
        <v>20305</v>
      </c>
      <c r="L53" s="202"/>
      <c r="M53" s="166">
        <v>20305</v>
      </c>
      <c r="N53" s="203"/>
      <c r="O53" s="166">
        <v>16895</v>
      </c>
      <c r="P53" s="40"/>
      <c r="Q53" s="166">
        <v>24180</v>
      </c>
      <c r="R53" s="40"/>
      <c r="S53" s="166">
        <v>9455</v>
      </c>
      <c r="T53" s="40"/>
      <c r="U53" s="166">
        <v>126635</v>
      </c>
      <c r="V53" s="40"/>
      <c r="W53" s="166">
        <v>46500</v>
      </c>
      <c r="X53" s="40"/>
      <c r="Y53" s="166">
        <v>1446.6666666666667</v>
      </c>
      <c r="Z53" s="40"/>
      <c r="AA53" s="166">
        <v>1446.6666666666667</v>
      </c>
      <c r="AB53" s="40"/>
      <c r="AC53" s="166">
        <v>1446.6666666666667</v>
      </c>
      <c r="AD53" s="40"/>
      <c r="AE53" s="166">
        <v>0</v>
      </c>
      <c r="AF53" s="40"/>
      <c r="AG53" s="166">
        <v>28675</v>
      </c>
      <c r="AH53" s="40"/>
      <c r="AI53" s="166">
        <v>1705</v>
      </c>
      <c r="AJ53" s="40"/>
      <c r="AK53" s="166">
        <v>4960</v>
      </c>
      <c r="AL53" s="40"/>
      <c r="AM53" s="166">
        <v>11935</v>
      </c>
      <c r="AN53" s="40"/>
      <c r="AO53" s="166">
        <v>930</v>
      </c>
      <c r="AP53" s="40"/>
      <c r="AQ53" s="166">
        <v>1085</v>
      </c>
      <c r="AR53" s="40"/>
      <c r="AS53" s="166">
        <v>0</v>
      </c>
      <c r="AT53" s="40"/>
      <c r="AU53" s="166">
        <v>0</v>
      </c>
      <c r="AV53" s="40"/>
      <c r="AW53" s="166">
        <v>0</v>
      </c>
      <c r="AX53" s="40"/>
      <c r="AY53" s="166">
        <v>0</v>
      </c>
      <c r="AZ53" s="202"/>
      <c r="BA53" s="166">
        <v>0</v>
      </c>
      <c r="BB53" s="204"/>
      <c r="BC53" s="166">
        <v>620</v>
      </c>
      <c r="BD53" s="40"/>
      <c r="BE53" s="166">
        <v>0</v>
      </c>
      <c r="BF53" s="40"/>
      <c r="BG53" s="166">
        <f t="shared" si="1"/>
        <v>379595.00000000006</v>
      </c>
    </row>
    <row r="54" spans="1:59" x14ac:dyDescent="0.2">
      <c r="A54" s="199">
        <v>38230</v>
      </c>
      <c r="B54" s="40"/>
      <c r="C54" s="166">
        <v>8525</v>
      </c>
      <c r="D54" s="40"/>
      <c r="E54" s="166">
        <v>38595</v>
      </c>
      <c r="F54" s="40"/>
      <c r="G54" s="166">
        <v>4960</v>
      </c>
      <c r="H54" s="40"/>
      <c r="I54" s="166">
        <v>7905</v>
      </c>
      <c r="J54" s="40"/>
      <c r="K54" s="166">
        <v>19995</v>
      </c>
      <c r="L54" s="202"/>
      <c r="M54" s="166">
        <v>19995</v>
      </c>
      <c r="N54" s="203"/>
      <c r="O54" s="166">
        <v>16585</v>
      </c>
      <c r="P54" s="40"/>
      <c r="Q54" s="166">
        <v>23715</v>
      </c>
      <c r="R54" s="40"/>
      <c r="S54" s="166">
        <v>9300</v>
      </c>
      <c r="T54" s="40"/>
      <c r="U54" s="166">
        <v>124422.375</v>
      </c>
      <c r="V54" s="40"/>
      <c r="W54" s="166">
        <v>45802.5</v>
      </c>
      <c r="X54" s="40"/>
      <c r="Y54" s="166">
        <v>1395</v>
      </c>
      <c r="Z54" s="40"/>
      <c r="AA54" s="166">
        <v>1395</v>
      </c>
      <c r="AB54" s="40"/>
      <c r="AC54" s="166">
        <v>1395</v>
      </c>
      <c r="AD54" s="40"/>
      <c r="AE54" s="166">
        <v>0</v>
      </c>
      <c r="AF54" s="40"/>
      <c r="AG54" s="166">
        <v>28055</v>
      </c>
      <c r="AH54" s="40"/>
      <c r="AI54" s="166">
        <v>1550</v>
      </c>
      <c r="AJ54" s="40"/>
      <c r="AK54" s="166">
        <v>4805</v>
      </c>
      <c r="AL54" s="40"/>
      <c r="AM54" s="166">
        <v>11470</v>
      </c>
      <c r="AN54" s="40"/>
      <c r="AO54" s="166">
        <v>930</v>
      </c>
      <c r="AP54" s="40"/>
      <c r="AQ54" s="166">
        <v>930</v>
      </c>
      <c r="AR54" s="40"/>
      <c r="AS54" s="166">
        <v>0</v>
      </c>
      <c r="AT54" s="40"/>
      <c r="AU54" s="166">
        <v>0</v>
      </c>
      <c r="AV54" s="40"/>
      <c r="AW54" s="166">
        <v>0</v>
      </c>
      <c r="AX54" s="40"/>
      <c r="AY54" s="166">
        <v>0</v>
      </c>
      <c r="AZ54" s="202"/>
      <c r="BA54" s="166">
        <v>0</v>
      </c>
      <c r="BB54" s="204"/>
      <c r="BC54" s="166">
        <v>620</v>
      </c>
      <c r="BD54" s="40"/>
      <c r="BE54" s="166">
        <v>0</v>
      </c>
      <c r="BF54" s="40"/>
      <c r="BG54" s="166">
        <f t="shared" si="1"/>
        <v>372344.875</v>
      </c>
    </row>
    <row r="55" spans="1:59" x14ac:dyDescent="0.2">
      <c r="A55" s="199">
        <v>38260</v>
      </c>
      <c r="B55" s="40"/>
      <c r="C55" s="166">
        <v>8100</v>
      </c>
      <c r="D55" s="40"/>
      <c r="E55" s="166">
        <v>37950</v>
      </c>
      <c r="F55" s="40"/>
      <c r="G55" s="166">
        <v>4950</v>
      </c>
      <c r="H55" s="40"/>
      <c r="I55" s="166">
        <v>7650</v>
      </c>
      <c r="J55" s="40"/>
      <c r="K55" s="166">
        <v>19650</v>
      </c>
      <c r="L55" s="202"/>
      <c r="M55" s="166">
        <v>19650</v>
      </c>
      <c r="N55" s="203"/>
      <c r="O55" s="166">
        <v>16350</v>
      </c>
      <c r="P55" s="40"/>
      <c r="Q55" s="166">
        <v>23250</v>
      </c>
      <c r="R55" s="40"/>
      <c r="S55" s="166">
        <v>9150</v>
      </c>
      <c r="T55" s="40"/>
      <c r="U55" s="166">
        <v>122392.5</v>
      </c>
      <c r="V55" s="40"/>
      <c r="W55" s="166">
        <v>45150</v>
      </c>
      <c r="X55" s="40"/>
      <c r="Y55" s="166">
        <v>1350</v>
      </c>
      <c r="Z55" s="40"/>
      <c r="AA55" s="166">
        <v>1350</v>
      </c>
      <c r="AB55" s="40"/>
      <c r="AC55" s="166">
        <v>1350</v>
      </c>
      <c r="AD55" s="40"/>
      <c r="AE55" s="166">
        <v>0</v>
      </c>
      <c r="AF55" s="40"/>
      <c r="AG55" s="166">
        <v>27450</v>
      </c>
      <c r="AH55" s="40"/>
      <c r="AI55" s="166">
        <v>1500</v>
      </c>
      <c r="AJ55" s="40"/>
      <c r="AK55" s="166">
        <v>4650</v>
      </c>
      <c r="AL55" s="40"/>
      <c r="AM55" s="166">
        <v>11100</v>
      </c>
      <c r="AN55" s="40"/>
      <c r="AO55" s="166">
        <v>900</v>
      </c>
      <c r="AP55" s="40"/>
      <c r="AQ55" s="166">
        <v>900</v>
      </c>
      <c r="AR55" s="40"/>
      <c r="AS55" s="166">
        <v>0</v>
      </c>
      <c r="AT55" s="40"/>
      <c r="AU55" s="166">
        <v>0</v>
      </c>
      <c r="AV55" s="40"/>
      <c r="AW55" s="166">
        <v>0</v>
      </c>
      <c r="AX55" s="40"/>
      <c r="AY55" s="166">
        <v>0</v>
      </c>
      <c r="AZ55" s="202"/>
      <c r="BA55" s="166">
        <v>0</v>
      </c>
      <c r="BB55" s="204"/>
      <c r="BC55" s="166">
        <v>600</v>
      </c>
      <c r="BD55" s="40"/>
      <c r="BE55" s="166">
        <v>0</v>
      </c>
      <c r="BF55" s="40"/>
      <c r="BG55" s="166">
        <f t="shared" si="1"/>
        <v>365392.5</v>
      </c>
    </row>
    <row r="56" spans="1:59" x14ac:dyDescent="0.2">
      <c r="A56" s="199">
        <v>38291</v>
      </c>
      <c r="B56" s="40"/>
      <c r="C56" s="166">
        <v>7750</v>
      </c>
      <c r="D56" s="40"/>
      <c r="E56" s="166">
        <v>37355</v>
      </c>
      <c r="F56" s="40"/>
      <c r="G56" s="166">
        <v>4805</v>
      </c>
      <c r="H56" s="40"/>
      <c r="I56" s="166">
        <v>7440</v>
      </c>
      <c r="J56" s="40"/>
      <c r="K56" s="166">
        <v>19375</v>
      </c>
      <c r="L56" s="202"/>
      <c r="M56" s="166">
        <v>19375</v>
      </c>
      <c r="N56" s="203"/>
      <c r="O56" s="166">
        <v>16120</v>
      </c>
      <c r="P56" s="40"/>
      <c r="Q56" s="166">
        <v>22630</v>
      </c>
      <c r="R56" s="40"/>
      <c r="S56" s="166">
        <v>8990</v>
      </c>
      <c r="T56" s="40"/>
      <c r="U56" s="166">
        <v>120070.75</v>
      </c>
      <c r="V56" s="40"/>
      <c r="W56" s="166">
        <v>44485</v>
      </c>
      <c r="X56" s="40"/>
      <c r="Y56" s="166">
        <v>1291.6666666666667</v>
      </c>
      <c r="Z56" s="40"/>
      <c r="AA56" s="166">
        <v>1291.6666666666667</v>
      </c>
      <c r="AB56" s="40"/>
      <c r="AC56" s="166">
        <v>1291.6666666666667</v>
      </c>
      <c r="AD56" s="40"/>
      <c r="AE56" s="166">
        <v>0</v>
      </c>
      <c r="AF56" s="40"/>
      <c r="AG56" s="166">
        <v>26660</v>
      </c>
      <c r="AH56" s="40"/>
      <c r="AI56" s="166">
        <v>1395</v>
      </c>
      <c r="AJ56" s="40"/>
      <c r="AK56" s="166">
        <v>4495</v>
      </c>
      <c r="AL56" s="40"/>
      <c r="AM56" s="166">
        <v>10695</v>
      </c>
      <c r="AN56" s="40"/>
      <c r="AO56" s="166">
        <v>775</v>
      </c>
      <c r="AP56" s="40"/>
      <c r="AQ56" s="166">
        <v>775</v>
      </c>
      <c r="AR56" s="40"/>
      <c r="AS56" s="166">
        <v>0</v>
      </c>
      <c r="AT56" s="40"/>
      <c r="AU56" s="166">
        <v>0</v>
      </c>
      <c r="AV56" s="40"/>
      <c r="AW56" s="166">
        <v>0</v>
      </c>
      <c r="AX56" s="40"/>
      <c r="AY56" s="166">
        <v>0</v>
      </c>
      <c r="AZ56" s="202"/>
      <c r="BA56" s="166">
        <v>0</v>
      </c>
      <c r="BB56" s="204"/>
      <c r="BC56" s="166">
        <v>465</v>
      </c>
      <c r="BD56" s="40"/>
      <c r="BE56" s="166">
        <v>0</v>
      </c>
      <c r="BF56" s="40"/>
      <c r="BG56" s="166">
        <f t="shared" si="1"/>
        <v>357530.75000000006</v>
      </c>
    </row>
    <row r="57" spans="1:59" x14ac:dyDescent="0.2">
      <c r="A57" s="199">
        <v>38321</v>
      </c>
      <c r="B57" s="40"/>
      <c r="C57" s="166">
        <v>7350</v>
      </c>
      <c r="D57" s="40"/>
      <c r="E57" s="166">
        <v>36750</v>
      </c>
      <c r="F57" s="40"/>
      <c r="G57" s="166">
        <v>4800</v>
      </c>
      <c r="H57" s="40"/>
      <c r="I57" s="166">
        <v>7350</v>
      </c>
      <c r="J57" s="40"/>
      <c r="K57" s="166">
        <v>19125</v>
      </c>
      <c r="L57" s="202"/>
      <c r="M57" s="166">
        <v>19125</v>
      </c>
      <c r="N57" s="203"/>
      <c r="O57" s="166">
        <v>15900</v>
      </c>
      <c r="P57" s="40"/>
      <c r="Q57" s="166">
        <v>22200</v>
      </c>
      <c r="R57" s="40"/>
      <c r="S57" s="166">
        <v>8850</v>
      </c>
      <c r="T57" s="40"/>
      <c r="U57" s="166">
        <v>118110</v>
      </c>
      <c r="V57" s="40"/>
      <c r="W57" s="166">
        <v>43800</v>
      </c>
      <c r="X57" s="40"/>
      <c r="Y57" s="166">
        <v>1250</v>
      </c>
      <c r="Z57" s="40"/>
      <c r="AA57" s="166">
        <v>1250</v>
      </c>
      <c r="AB57" s="40"/>
      <c r="AC57" s="166">
        <v>1250</v>
      </c>
      <c r="AD57" s="40"/>
      <c r="AE57" s="166">
        <v>0</v>
      </c>
      <c r="AF57" s="40"/>
      <c r="AG57" s="166">
        <v>26100</v>
      </c>
      <c r="AH57" s="40"/>
      <c r="AI57" s="166">
        <v>1200</v>
      </c>
      <c r="AJ57" s="40"/>
      <c r="AK57" s="166">
        <v>4350</v>
      </c>
      <c r="AL57" s="40"/>
      <c r="AM57" s="166">
        <v>10350</v>
      </c>
      <c r="AN57" s="40"/>
      <c r="AO57" s="166">
        <v>750</v>
      </c>
      <c r="AP57" s="40"/>
      <c r="AQ57" s="166">
        <v>750</v>
      </c>
      <c r="AR57" s="40"/>
      <c r="AS57" s="166">
        <v>0</v>
      </c>
      <c r="AT57" s="40"/>
      <c r="AU57" s="166">
        <v>0</v>
      </c>
      <c r="AV57" s="40"/>
      <c r="AW57" s="166">
        <v>0</v>
      </c>
      <c r="AX57" s="40"/>
      <c r="AY57" s="166">
        <v>0</v>
      </c>
      <c r="AZ57" s="202"/>
      <c r="BA57" s="166">
        <v>0</v>
      </c>
      <c r="BB57" s="204"/>
      <c r="BC57" s="166">
        <v>450</v>
      </c>
      <c r="BD57" s="40"/>
      <c r="BE57" s="166">
        <v>0</v>
      </c>
      <c r="BF57" s="40"/>
      <c r="BG57" s="166">
        <f t="shared" si="1"/>
        <v>351060</v>
      </c>
    </row>
    <row r="58" spans="1:59" x14ac:dyDescent="0.2">
      <c r="A58" s="199">
        <v>38352</v>
      </c>
      <c r="B58" s="40"/>
      <c r="C58" s="166">
        <v>6975</v>
      </c>
      <c r="D58" s="40"/>
      <c r="E58" s="166">
        <v>36115</v>
      </c>
      <c r="F58" s="40"/>
      <c r="G58" s="166">
        <v>4650</v>
      </c>
      <c r="H58" s="40"/>
      <c r="I58" s="166">
        <v>7130</v>
      </c>
      <c r="J58" s="40"/>
      <c r="K58" s="166">
        <v>18832.5</v>
      </c>
      <c r="L58" s="202"/>
      <c r="M58" s="166">
        <v>18832.5</v>
      </c>
      <c r="N58" s="203"/>
      <c r="O58" s="166">
        <v>15655</v>
      </c>
      <c r="P58" s="40"/>
      <c r="Q58" s="166">
        <v>21700</v>
      </c>
      <c r="R58" s="40"/>
      <c r="S58" s="166">
        <v>8680</v>
      </c>
      <c r="T58" s="40"/>
      <c r="U58" s="166">
        <v>116110.5</v>
      </c>
      <c r="V58" s="40"/>
      <c r="W58" s="166">
        <v>43090</v>
      </c>
      <c r="X58" s="40"/>
      <c r="Y58" s="166">
        <v>1188.3333333333333</v>
      </c>
      <c r="Z58" s="40"/>
      <c r="AA58" s="166">
        <v>1188.3333333333333</v>
      </c>
      <c r="AB58" s="40"/>
      <c r="AC58" s="166">
        <v>1188.3333333333333</v>
      </c>
      <c r="AD58" s="40"/>
      <c r="AE58" s="166">
        <v>0</v>
      </c>
      <c r="AF58" s="40"/>
      <c r="AG58" s="166">
        <v>25575</v>
      </c>
      <c r="AH58" s="40"/>
      <c r="AI58" s="166">
        <v>1085</v>
      </c>
      <c r="AJ58" s="40"/>
      <c r="AK58" s="166">
        <v>4185</v>
      </c>
      <c r="AL58" s="40"/>
      <c r="AM58" s="166">
        <v>9920</v>
      </c>
      <c r="AN58" s="40"/>
      <c r="AO58" s="166">
        <v>775</v>
      </c>
      <c r="AP58" s="40"/>
      <c r="AQ58" s="166">
        <v>775</v>
      </c>
      <c r="AR58" s="40"/>
      <c r="AS58" s="166">
        <v>0</v>
      </c>
      <c r="AT58" s="40"/>
      <c r="AU58" s="166">
        <v>0</v>
      </c>
      <c r="AV58" s="40"/>
      <c r="AW58" s="166">
        <v>0</v>
      </c>
      <c r="AX58" s="40"/>
      <c r="AY58" s="166">
        <v>0</v>
      </c>
      <c r="AZ58" s="202"/>
      <c r="BA58" s="166">
        <v>0</v>
      </c>
      <c r="BB58" s="204"/>
      <c r="BC58" s="166">
        <v>465</v>
      </c>
      <c r="BD58" s="40"/>
      <c r="BE58" s="166">
        <v>0</v>
      </c>
      <c r="BF58" s="40"/>
      <c r="BG58" s="166">
        <f t="shared" si="1"/>
        <v>344115.49999999994</v>
      </c>
    </row>
    <row r="59" spans="1:59" x14ac:dyDescent="0.2">
      <c r="A59" s="199">
        <v>38383</v>
      </c>
      <c r="B59" s="40"/>
      <c r="C59" s="166">
        <v>6665</v>
      </c>
      <c r="D59" s="40"/>
      <c r="E59" s="166">
        <v>35495</v>
      </c>
      <c r="F59" s="40"/>
      <c r="G59" s="166">
        <v>4650</v>
      </c>
      <c r="H59" s="40"/>
      <c r="I59" s="166">
        <v>6975</v>
      </c>
      <c r="J59" s="40"/>
      <c r="K59" s="166">
        <v>18522.5</v>
      </c>
      <c r="L59" s="202"/>
      <c r="M59" s="166">
        <v>18522.5</v>
      </c>
      <c r="N59" s="203"/>
      <c r="O59" s="166">
        <v>15345</v>
      </c>
      <c r="P59" s="40"/>
      <c r="Q59" s="166">
        <v>21235</v>
      </c>
      <c r="R59" s="40"/>
      <c r="S59" s="166">
        <v>8370</v>
      </c>
      <c r="T59" s="40"/>
      <c r="U59" s="166">
        <v>114281.5</v>
      </c>
      <c r="V59" s="40"/>
      <c r="W59" s="166">
        <v>42470</v>
      </c>
      <c r="X59" s="40"/>
      <c r="Y59" s="166">
        <v>1188.3333333333333</v>
      </c>
      <c r="Z59" s="40"/>
      <c r="AA59" s="166">
        <v>1188.3333333333333</v>
      </c>
      <c r="AB59" s="40"/>
      <c r="AC59" s="166">
        <v>1188.3333333333333</v>
      </c>
      <c r="AD59" s="40"/>
      <c r="AE59" s="166">
        <v>0</v>
      </c>
      <c r="AF59" s="40"/>
      <c r="AG59" s="166">
        <v>24955</v>
      </c>
      <c r="AH59" s="40"/>
      <c r="AI59" s="166">
        <v>1085</v>
      </c>
      <c r="AJ59" s="40"/>
      <c r="AK59" s="166">
        <v>4030</v>
      </c>
      <c r="AL59" s="40"/>
      <c r="AM59" s="166">
        <v>9610</v>
      </c>
      <c r="AN59" s="40"/>
      <c r="AO59" s="166">
        <v>775</v>
      </c>
      <c r="AP59" s="40"/>
      <c r="AQ59" s="166">
        <v>620</v>
      </c>
      <c r="AR59" s="40"/>
      <c r="AS59" s="166">
        <v>0</v>
      </c>
      <c r="AT59" s="40"/>
      <c r="AU59" s="166">
        <v>0</v>
      </c>
      <c r="AV59" s="40"/>
      <c r="AW59" s="166">
        <v>0</v>
      </c>
      <c r="AX59" s="40"/>
      <c r="AY59" s="166">
        <v>0</v>
      </c>
      <c r="AZ59" s="202"/>
      <c r="BA59" s="166">
        <v>0</v>
      </c>
      <c r="BB59" s="204"/>
      <c r="BC59" s="166">
        <v>1705</v>
      </c>
      <c r="BD59" s="40"/>
      <c r="BE59" s="166">
        <v>0</v>
      </c>
      <c r="BF59" s="40"/>
      <c r="BG59" s="166">
        <f t="shared" si="1"/>
        <v>338876.49999999994</v>
      </c>
    </row>
    <row r="60" spans="1:59" x14ac:dyDescent="0.2">
      <c r="A60" s="199">
        <v>38411</v>
      </c>
      <c r="B60" s="40"/>
      <c r="C60" s="166">
        <v>6440</v>
      </c>
      <c r="D60" s="40"/>
      <c r="E60" s="166">
        <v>35000</v>
      </c>
      <c r="F60" s="40"/>
      <c r="G60" s="166">
        <v>4620</v>
      </c>
      <c r="H60" s="40"/>
      <c r="I60" s="166">
        <v>6860</v>
      </c>
      <c r="J60" s="40"/>
      <c r="K60" s="166">
        <v>18270</v>
      </c>
      <c r="L60" s="202"/>
      <c r="M60" s="166">
        <v>18270</v>
      </c>
      <c r="N60" s="203"/>
      <c r="O60" s="166">
        <v>15120</v>
      </c>
      <c r="P60" s="40"/>
      <c r="Q60" s="166">
        <v>20720</v>
      </c>
      <c r="R60" s="40"/>
      <c r="S60" s="166">
        <v>8260</v>
      </c>
      <c r="T60" s="40"/>
      <c r="U60" s="166">
        <v>112147</v>
      </c>
      <c r="V60" s="40"/>
      <c r="W60" s="166">
        <v>41860</v>
      </c>
      <c r="X60" s="40"/>
      <c r="Y60" s="166">
        <v>1120</v>
      </c>
      <c r="Z60" s="40"/>
      <c r="AA60" s="166">
        <v>1120</v>
      </c>
      <c r="AB60" s="40"/>
      <c r="AC60" s="166">
        <v>1120</v>
      </c>
      <c r="AD60" s="40"/>
      <c r="AE60" s="166">
        <v>0</v>
      </c>
      <c r="AF60" s="40"/>
      <c r="AG60" s="166">
        <v>24360</v>
      </c>
      <c r="AH60" s="40"/>
      <c r="AI60" s="166">
        <v>980</v>
      </c>
      <c r="AJ60" s="40"/>
      <c r="AK60" s="166">
        <v>3920</v>
      </c>
      <c r="AL60" s="40"/>
      <c r="AM60" s="166">
        <v>9240</v>
      </c>
      <c r="AN60" s="40"/>
      <c r="AO60" s="166">
        <v>700</v>
      </c>
      <c r="AP60" s="40"/>
      <c r="AQ60" s="166">
        <v>700</v>
      </c>
      <c r="AR60" s="40"/>
      <c r="AS60" s="166">
        <v>0</v>
      </c>
      <c r="AT60" s="40"/>
      <c r="AU60" s="166">
        <v>0</v>
      </c>
      <c r="AV60" s="40"/>
      <c r="AW60" s="166">
        <v>0</v>
      </c>
      <c r="AX60" s="40"/>
      <c r="AY60" s="166">
        <v>0</v>
      </c>
      <c r="AZ60" s="202"/>
      <c r="BA60" s="166">
        <v>0</v>
      </c>
      <c r="BB60" s="204"/>
      <c r="BC60" s="166">
        <v>1680</v>
      </c>
      <c r="BD60" s="40"/>
      <c r="BE60" s="166">
        <v>0</v>
      </c>
      <c r="BF60" s="40"/>
      <c r="BG60" s="166">
        <f t="shared" si="1"/>
        <v>332507</v>
      </c>
    </row>
    <row r="61" spans="1:59" x14ac:dyDescent="0.2">
      <c r="A61" s="199">
        <v>38442</v>
      </c>
      <c r="B61" s="40"/>
      <c r="C61" s="166">
        <v>6045</v>
      </c>
      <c r="D61" s="40"/>
      <c r="E61" s="166">
        <v>34410</v>
      </c>
      <c r="F61" s="40"/>
      <c r="G61" s="166">
        <v>4495</v>
      </c>
      <c r="H61" s="40"/>
      <c r="I61" s="166">
        <v>6665</v>
      </c>
      <c r="J61" s="40"/>
      <c r="K61" s="166">
        <v>17980</v>
      </c>
      <c r="L61" s="202"/>
      <c r="M61" s="166">
        <v>17980</v>
      </c>
      <c r="N61" s="203"/>
      <c r="O61" s="166">
        <v>14880</v>
      </c>
      <c r="P61" s="40"/>
      <c r="Q61" s="166">
        <v>20305</v>
      </c>
      <c r="R61" s="40"/>
      <c r="S61" s="166">
        <v>8060</v>
      </c>
      <c r="T61" s="40"/>
      <c r="U61" s="166">
        <v>110158.5</v>
      </c>
      <c r="V61" s="40"/>
      <c r="W61" s="166">
        <v>41230</v>
      </c>
      <c r="X61" s="40"/>
      <c r="Y61" s="166">
        <v>1085</v>
      </c>
      <c r="Z61" s="40"/>
      <c r="AA61" s="166">
        <v>1085</v>
      </c>
      <c r="AB61" s="40"/>
      <c r="AC61" s="166">
        <v>1085</v>
      </c>
      <c r="AD61" s="40"/>
      <c r="AE61" s="166">
        <v>0</v>
      </c>
      <c r="AF61" s="40"/>
      <c r="AG61" s="166">
        <v>23870</v>
      </c>
      <c r="AH61" s="40"/>
      <c r="AI61" s="166">
        <v>930</v>
      </c>
      <c r="AJ61" s="40"/>
      <c r="AK61" s="166">
        <v>3875</v>
      </c>
      <c r="AL61" s="40"/>
      <c r="AM61" s="166">
        <v>8990</v>
      </c>
      <c r="AN61" s="40"/>
      <c r="AO61" s="166">
        <v>620</v>
      </c>
      <c r="AP61" s="40"/>
      <c r="AQ61" s="166">
        <v>620</v>
      </c>
      <c r="AR61" s="40"/>
      <c r="AS61" s="166">
        <v>0</v>
      </c>
      <c r="AT61" s="40"/>
      <c r="AU61" s="166">
        <v>0</v>
      </c>
      <c r="AV61" s="40"/>
      <c r="AW61" s="166">
        <v>0</v>
      </c>
      <c r="AX61" s="40"/>
      <c r="AY61" s="166">
        <v>0</v>
      </c>
      <c r="AZ61" s="202"/>
      <c r="BA61" s="166">
        <v>0</v>
      </c>
      <c r="BB61" s="204"/>
      <c r="BC61" s="166">
        <v>1705</v>
      </c>
      <c r="BD61" s="40"/>
      <c r="BE61" s="166">
        <v>0</v>
      </c>
      <c r="BF61" s="40"/>
      <c r="BG61" s="166">
        <f t="shared" si="1"/>
        <v>326073.5</v>
      </c>
    </row>
    <row r="62" spans="1:59" x14ac:dyDescent="0.2">
      <c r="A62" s="199">
        <v>38472</v>
      </c>
      <c r="B62" s="40"/>
      <c r="C62" s="166">
        <v>5850</v>
      </c>
      <c r="D62" s="40"/>
      <c r="E62" s="166">
        <v>33900</v>
      </c>
      <c r="F62" s="40"/>
      <c r="G62" s="166">
        <v>4500</v>
      </c>
      <c r="H62" s="40"/>
      <c r="I62" s="166">
        <v>6600</v>
      </c>
      <c r="J62" s="40"/>
      <c r="K62" s="166">
        <v>17700</v>
      </c>
      <c r="L62" s="202"/>
      <c r="M62" s="166">
        <v>17700</v>
      </c>
      <c r="N62" s="203"/>
      <c r="O62" s="166">
        <v>14700</v>
      </c>
      <c r="P62" s="40"/>
      <c r="Q62" s="166">
        <v>19800</v>
      </c>
      <c r="R62" s="40"/>
      <c r="S62" s="166">
        <v>7950</v>
      </c>
      <c r="T62" s="40"/>
      <c r="U62" s="166">
        <v>108296.25</v>
      </c>
      <c r="V62" s="40"/>
      <c r="W62" s="166">
        <v>40575</v>
      </c>
      <c r="X62" s="40"/>
      <c r="Y62" s="166">
        <v>1050</v>
      </c>
      <c r="Z62" s="40"/>
      <c r="AA62" s="166">
        <v>1050</v>
      </c>
      <c r="AB62" s="40"/>
      <c r="AC62" s="166">
        <v>1050</v>
      </c>
      <c r="AD62" s="40"/>
      <c r="AE62" s="166">
        <v>0</v>
      </c>
      <c r="AF62" s="40"/>
      <c r="AG62" s="166">
        <v>23400</v>
      </c>
      <c r="AH62" s="40"/>
      <c r="AI62" s="166">
        <v>750</v>
      </c>
      <c r="AJ62" s="40"/>
      <c r="AK62" s="166">
        <v>3750</v>
      </c>
      <c r="AL62" s="40"/>
      <c r="AM62" s="166">
        <v>8700</v>
      </c>
      <c r="AN62" s="40"/>
      <c r="AO62" s="166">
        <v>600</v>
      </c>
      <c r="AP62" s="40"/>
      <c r="AQ62" s="166">
        <v>600</v>
      </c>
      <c r="AR62" s="40"/>
      <c r="AS62" s="166">
        <v>0</v>
      </c>
      <c r="AT62" s="40"/>
      <c r="AU62" s="166">
        <v>0</v>
      </c>
      <c r="AV62" s="40"/>
      <c r="AW62" s="166">
        <v>0</v>
      </c>
      <c r="AX62" s="40"/>
      <c r="AY62" s="166">
        <v>0</v>
      </c>
      <c r="AZ62" s="202"/>
      <c r="BA62" s="166">
        <v>0</v>
      </c>
      <c r="BB62" s="204"/>
      <c r="BC62" s="166">
        <v>1650</v>
      </c>
      <c r="BD62" s="40"/>
      <c r="BE62" s="166">
        <v>0</v>
      </c>
      <c r="BF62" s="40"/>
      <c r="BG62" s="166">
        <f t="shared" si="1"/>
        <v>320171.25</v>
      </c>
    </row>
    <row r="63" spans="1:59" x14ac:dyDescent="0.2">
      <c r="A63" s="199">
        <v>38503</v>
      </c>
      <c r="B63" s="40"/>
      <c r="C63" s="166">
        <v>5580</v>
      </c>
      <c r="D63" s="40"/>
      <c r="E63" s="166">
        <v>33325</v>
      </c>
      <c r="F63" s="40"/>
      <c r="G63" s="166">
        <v>4340</v>
      </c>
      <c r="H63" s="40"/>
      <c r="I63" s="166">
        <v>6355</v>
      </c>
      <c r="J63" s="40"/>
      <c r="K63" s="166">
        <v>17437.5</v>
      </c>
      <c r="L63" s="202"/>
      <c r="M63" s="166">
        <v>17437.5</v>
      </c>
      <c r="N63" s="203"/>
      <c r="O63" s="166">
        <v>14570</v>
      </c>
      <c r="P63" s="40"/>
      <c r="Q63" s="166">
        <v>19220</v>
      </c>
      <c r="R63" s="40"/>
      <c r="S63" s="166">
        <v>7750</v>
      </c>
      <c r="T63" s="40"/>
      <c r="U63" s="166">
        <v>106655.5</v>
      </c>
      <c r="V63" s="40"/>
      <c r="W63" s="166">
        <v>39990</v>
      </c>
      <c r="X63" s="40"/>
      <c r="Y63" s="166">
        <v>1033.3333333333333</v>
      </c>
      <c r="Z63" s="40"/>
      <c r="AA63" s="166">
        <v>1033.3333333333333</v>
      </c>
      <c r="AB63" s="40"/>
      <c r="AC63" s="166">
        <v>1033.3333333333333</v>
      </c>
      <c r="AD63" s="40"/>
      <c r="AE63" s="166">
        <v>0</v>
      </c>
      <c r="AF63" s="40"/>
      <c r="AG63" s="166">
        <v>22785</v>
      </c>
      <c r="AH63" s="40"/>
      <c r="AI63" s="166">
        <v>775</v>
      </c>
      <c r="AJ63" s="40"/>
      <c r="AK63" s="166">
        <v>3565</v>
      </c>
      <c r="AL63" s="40"/>
      <c r="AM63" s="166">
        <v>8370</v>
      </c>
      <c r="AN63" s="40"/>
      <c r="AO63" s="166">
        <v>620</v>
      </c>
      <c r="AP63" s="40"/>
      <c r="AQ63" s="166">
        <v>465</v>
      </c>
      <c r="AR63" s="40"/>
      <c r="AS63" s="166">
        <v>0</v>
      </c>
      <c r="AT63" s="40"/>
      <c r="AU63" s="166">
        <v>0</v>
      </c>
      <c r="AV63" s="40"/>
      <c r="AW63" s="166">
        <v>0</v>
      </c>
      <c r="AX63" s="40"/>
      <c r="AY63" s="166">
        <v>0</v>
      </c>
      <c r="AZ63" s="202"/>
      <c r="BA63" s="166">
        <v>0</v>
      </c>
      <c r="BB63" s="204"/>
      <c r="BC63" s="166">
        <v>1705</v>
      </c>
      <c r="BD63" s="40"/>
      <c r="BE63" s="166">
        <v>0</v>
      </c>
      <c r="BF63" s="40"/>
      <c r="BG63" s="166">
        <f t="shared" si="1"/>
        <v>314045.49999999994</v>
      </c>
    </row>
    <row r="64" spans="1:59" x14ac:dyDescent="0.2">
      <c r="A64" s="199">
        <v>38533</v>
      </c>
      <c r="B64" s="40"/>
      <c r="C64" s="166">
        <v>5250</v>
      </c>
      <c r="D64" s="40"/>
      <c r="E64" s="166">
        <v>32700</v>
      </c>
      <c r="F64" s="40"/>
      <c r="G64" s="166">
        <v>4350</v>
      </c>
      <c r="H64" s="40"/>
      <c r="I64" s="166">
        <v>6300</v>
      </c>
      <c r="J64" s="40"/>
      <c r="K64" s="166">
        <v>17175</v>
      </c>
      <c r="L64" s="202"/>
      <c r="M64" s="166">
        <v>17175</v>
      </c>
      <c r="N64" s="203"/>
      <c r="O64" s="166">
        <v>14250</v>
      </c>
      <c r="P64" s="40"/>
      <c r="Q64" s="166">
        <v>18750</v>
      </c>
      <c r="R64" s="40"/>
      <c r="S64" s="166">
        <v>7650</v>
      </c>
      <c r="T64" s="40"/>
      <c r="U64" s="166">
        <v>104606.25</v>
      </c>
      <c r="V64" s="40"/>
      <c r="W64" s="166">
        <v>39375</v>
      </c>
      <c r="X64" s="40"/>
      <c r="Y64" s="166">
        <v>1000</v>
      </c>
      <c r="Z64" s="40"/>
      <c r="AA64" s="166">
        <v>1000</v>
      </c>
      <c r="AB64" s="40"/>
      <c r="AC64" s="166">
        <v>1000</v>
      </c>
      <c r="AD64" s="40"/>
      <c r="AE64" s="166">
        <v>0</v>
      </c>
      <c r="AF64" s="40"/>
      <c r="AG64" s="166">
        <v>22200</v>
      </c>
      <c r="AH64" s="40"/>
      <c r="AI64" s="166">
        <v>750</v>
      </c>
      <c r="AJ64" s="40"/>
      <c r="AK64" s="166">
        <v>3450</v>
      </c>
      <c r="AL64" s="40"/>
      <c r="AM64" s="166">
        <v>8100</v>
      </c>
      <c r="AN64" s="40"/>
      <c r="AO64" s="166">
        <v>600</v>
      </c>
      <c r="AP64" s="40"/>
      <c r="AQ64" s="166">
        <v>450</v>
      </c>
      <c r="AR64" s="40"/>
      <c r="AS64" s="166">
        <v>0</v>
      </c>
      <c r="AT64" s="40"/>
      <c r="AU64" s="166">
        <v>0</v>
      </c>
      <c r="AV64" s="40"/>
      <c r="AW64" s="166">
        <v>0</v>
      </c>
      <c r="AX64" s="40"/>
      <c r="AY64" s="166">
        <v>0</v>
      </c>
      <c r="AZ64" s="202"/>
      <c r="BA64" s="166">
        <v>0</v>
      </c>
      <c r="BB64" s="204"/>
      <c r="BC64" s="166">
        <v>1650</v>
      </c>
      <c r="BD64" s="40"/>
      <c r="BE64" s="166">
        <v>0</v>
      </c>
      <c r="BF64" s="40"/>
      <c r="BG64" s="166">
        <f t="shared" si="1"/>
        <v>307781.25</v>
      </c>
    </row>
    <row r="65" spans="1:59" x14ac:dyDescent="0.2">
      <c r="A65" s="199">
        <v>38564</v>
      </c>
      <c r="B65" s="40"/>
      <c r="C65" s="166">
        <v>5115</v>
      </c>
      <c r="D65" s="40"/>
      <c r="E65" s="166">
        <v>32240</v>
      </c>
      <c r="F65" s="40"/>
      <c r="G65" s="166">
        <v>4185</v>
      </c>
      <c r="H65" s="40"/>
      <c r="I65" s="166">
        <v>6045</v>
      </c>
      <c r="J65" s="40"/>
      <c r="K65" s="166">
        <v>16972.5</v>
      </c>
      <c r="L65" s="202"/>
      <c r="M65" s="166">
        <v>16972.5</v>
      </c>
      <c r="N65" s="203"/>
      <c r="O65" s="166">
        <v>14105</v>
      </c>
      <c r="P65" s="40"/>
      <c r="Q65" s="166">
        <v>18290</v>
      </c>
      <c r="R65" s="40"/>
      <c r="S65" s="166">
        <v>7440</v>
      </c>
      <c r="T65" s="40"/>
      <c r="U65" s="166">
        <v>102842.5</v>
      </c>
      <c r="V65" s="40"/>
      <c r="W65" s="166">
        <v>38750</v>
      </c>
      <c r="X65" s="40"/>
      <c r="Y65" s="166">
        <v>930</v>
      </c>
      <c r="Z65" s="40"/>
      <c r="AA65" s="166">
        <v>930</v>
      </c>
      <c r="AB65" s="40"/>
      <c r="AC65" s="166">
        <v>930</v>
      </c>
      <c r="AD65" s="40"/>
      <c r="AE65" s="166">
        <v>0</v>
      </c>
      <c r="AF65" s="40"/>
      <c r="AG65" s="166">
        <v>21700</v>
      </c>
      <c r="AH65" s="40"/>
      <c r="AI65" s="166">
        <v>620</v>
      </c>
      <c r="AJ65" s="40"/>
      <c r="AK65" s="166">
        <v>3410</v>
      </c>
      <c r="AL65" s="40"/>
      <c r="AM65" s="166">
        <v>7750</v>
      </c>
      <c r="AN65" s="40"/>
      <c r="AO65" s="166">
        <v>620</v>
      </c>
      <c r="AP65" s="40"/>
      <c r="AQ65" s="166">
        <v>465</v>
      </c>
      <c r="AR65" s="40"/>
      <c r="AS65" s="166">
        <v>0</v>
      </c>
      <c r="AT65" s="40"/>
      <c r="AU65" s="166">
        <v>0</v>
      </c>
      <c r="AV65" s="40"/>
      <c r="AW65" s="166">
        <v>0</v>
      </c>
      <c r="AX65" s="40"/>
      <c r="AY65" s="166">
        <v>0</v>
      </c>
      <c r="AZ65" s="202"/>
      <c r="BA65" s="166">
        <v>0</v>
      </c>
      <c r="BB65" s="204"/>
      <c r="BC65" s="166">
        <v>1705</v>
      </c>
      <c r="BD65" s="40"/>
      <c r="BE65" s="166">
        <v>0</v>
      </c>
      <c r="BF65" s="40"/>
      <c r="BG65" s="166">
        <f t="shared" si="1"/>
        <v>302017.5</v>
      </c>
    </row>
    <row r="66" spans="1:59" x14ac:dyDescent="0.2">
      <c r="A66" s="199">
        <v>38595</v>
      </c>
      <c r="B66" s="40"/>
      <c r="C66" s="166">
        <v>4805</v>
      </c>
      <c r="D66" s="40"/>
      <c r="E66" s="166">
        <v>31620</v>
      </c>
      <c r="F66" s="40"/>
      <c r="G66" s="166">
        <v>4185</v>
      </c>
      <c r="H66" s="40"/>
      <c r="I66" s="166">
        <v>5890</v>
      </c>
      <c r="J66" s="40"/>
      <c r="K66" s="166">
        <v>16662.5</v>
      </c>
      <c r="L66" s="202"/>
      <c r="M66" s="166">
        <v>16662.5</v>
      </c>
      <c r="N66" s="203"/>
      <c r="O66" s="166">
        <v>13950</v>
      </c>
      <c r="P66" s="40"/>
      <c r="Q66" s="166">
        <v>17825</v>
      </c>
      <c r="R66" s="40"/>
      <c r="S66" s="166">
        <v>7440</v>
      </c>
      <c r="T66" s="40"/>
      <c r="U66" s="166">
        <v>101242.125</v>
      </c>
      <c r="V66" s="40"/>
      <c r="W66" s="166">
        <v>38207.5</v>
      </c>
      <c r="X66" s="40"/>
      <c r="Y66" s="166">
        <v>930</v>
      </c>
      <c r="Z66" s="40"/>
      <c r="AA66" s="166">
        <v>930</v>
      </c>
      <c r="AB66" s="40"/>
      <c r="AC66" s="166">
        <v>930</v>
      </c>
      <c r="AD66" s="40"/>
      <c r="AE66" s="166">
        <v>0</v>
      </c>
      <c r="AF66" s="40"/>
      <c r="AG66" s="166">
        <v>21080</v>
      </c>
      <c r="AH66" s="40"/>
      <c r="AI66" s="166">
        <v>620</v>
      </c>
      <c r="AJ66" s="40"/>
      <c r="AK66" s="166">
        <v>3255</v>
      </c>
      <c r="AL66" s="40"/>
      <c r="AM66" s="166">
        <v>7440</v>
      </c>
      <c r="AN66" s="40"/>
      <c r="AO66" s="166">
        <v>465</v>
      </c>
      <c r="AP66" s="40"/>
      <c r="AQ66" s="166">
        <v>465</v>
      </c>
      <c r="AR66" s="40"/>
      <c r="AS66" s="166">
        <v>0</v>
      </c>
      <c r="AT66" s="40"/>
      <c r="AU66" s="166">
        <v>0</v>
      </c>
      <c r="AV66" s="40"/>
      <c r="AW66" s="166">
        <v>0</v>
      </c>
      <c r="AX66" s="40"/>
      <c r="AY66" s="166">
        <v>0</v>
      </c>
      <c r="AZ66" s="202"/>
      <c r="BA66" s="166">
        <v>0</v>
      </c>
      <c r="BB66" s="204"/>
      <c r="BC66" s="166">
        <v>1705</v>
      </c>
      <c r="BD66" s="40"/>
      <c r="BE66" s="166">
        <v>0</v>
      </c>
      <c r="BF66" s="40"/>
      <c r="BG66" s="166">
        <f t="shared" si="1"/>
        <v>296309.625</v>
      </c>
    </row>
    <row r="67" spans="1:59" x14ac:dyDescent="0.2">
      <c r="A67" s="199">
        <v>38625</v>
      </c>
      <c r="B67" s="40"/>
      <c r="C67" s="166">
        <v>4650</v>
      </c>
      <c r="D67" s="40"/>
      <c r="E67" s="166">
        <v>31200</v>
      </c>
      <c r="F67" s="40"/>
      <c r="G67" s="166">
        <v>4200</v>
      </c>
      <c r="H67" s="40"/>
      <c r="I67" s="166">
        <v>5850</v>
      </c>
      <c r="J67" s="40"/>
      <c r="K67" s="166">
        <v>16425</v>
      </c>
      <c r="L67" s="202"/>
      <c r="M67" s="166">
        <v>16425</v>
      </c>
      <c r="N67" s="203"/>
      <c r="O67" s="166">
        <v>13650</v>
      </c>
      <c r="P67" s="40"/>
      <c r="Q67" s="166">
        <v>17400</v>
      </c>
      <c r="R67" s="40"/>
      <c r="S67" s="166">
        <v>7200</v>
      </c>
      <c r="T67" s="40"/>
      <c r="U67" s="166">
        <v>99367.5</v>
      </c>
      <c r="V67" s="40"/>
      <c r="W67" s="166">
        <v>37650</v>
      </c>
      <c r="X67" s="40"/>
      <c r="Y67" s="166">
        <v>900</v>
      </c>
      <c r="Z67" s="40"/>
      <c r="AA67" s="166">
        <v>900</v>
      </c>
      <c r="AB67" s="40"/>
      <c r="AC67" s="166">
        <v>900</v>
      </c>
      <c r="AD67" s="40"/>
      <c r="AE67" s="166">
        <v>0</v>
      </c>
      <c r="AF67" s="40"/>
      <c r="AG67" s="166">
        <v>20550</v>
      </c>
      <c r="AH67" s="40"/>
      <c r="AI67" s="166">
        <v>600</v>
      </c>
      <c r="AJ67" s="40"/>
      <c r="AK67" s="166">
        <v>3150</v>
      </c>
      <c r="AL67" s="40"/>
      <c r="AM67" s="166">
        <v>7200</v>
      </c>
      <c r="AN67" s="40"/>
      <c r="AO67" s="166">
        <v>450</v>
      </c>
      <c r="AP67" s="40"/>
      <c r="AQ67" s="166">
        <v>450</v>
      </c>
      <c r="AR67" s="40"/>
      <c r="AS67" s="166">
        <v>0</v>
      </c>
      <c r="AT67" s="40"/>
      <c r="AU67" s="166">
        <v>0</v>
      </c>
      <c r="AV67" s="40"/>
      <c r="AW67" s="166">
        <v>0</v>
      </c>
      <c r="AX67" s="40"/>
      <c r="AY67" s="166">
        <v>0</v>
      </c>
      <c r="AZ67" s="202"/>
      <c r="BA67" s="166">
        <v>0</v>
      </c>
      <c r="BB67" s="204"/>
      <c r="BC67" s="166">
        <v>1650</v>
      </c>
      <c r="BD67" s="40"/>
      <c r="BE67" s="166">
        <v>0</v>
      </c>
      <c r="BF67" s="40"/>
      <c r="BG67" s="166">
        <f t="shared" si="1"/>
        <v>290767.5</v>
      </c>
    </row>
    <row r="68" spans="1:59" x14ac:dyDescent="0.2">
      <c r="A68" s="199">
        <v>38656</v>
      </c>
      <c r="B68" s="40"/>
      <c r="C68" s="166">
        <v>4495</v>
      </c>
      <c r="D68" s="40"/>
      <c r="E68" s="166">
        <v>30690</v>
      </c>
      <c r="F68" s="40"/>
      <c r="G68" s="166">
        <v>4030</v>
      </c>
      <c r="H68" s="40"/>
      <c r="I68" s="166">
        <v>5735</v>
      </c>
      <c r="J68" s="40"/>
      <c r="K68" s="166">
        <v>16197.5</v>
      </c>
      <c r="L68" s="202"/>
      <c r="M68" s="166">
        <v>16197.5</v>
      </c>
      <c r="N68" s="203"/>
      <c r="O68" s="166">
        <v>13485</v>
      </c>
      <c r="P68" s="40"/>
      <c r="Q68" s="166">
        <v>16895</v>
      </c>
      <c r="R68" s="40"/>
      <c r="S68" s="166">
        <v>7130</v>
      </c>
      <c r="T68" s="40"/>
      <c r="U68" s="166">
        <v>97967.75</v>
      </c>
      <c r="V68" s="40"/>
      <c r="W68" s="166">
        <v>37045</v>
      </c>
      <c r="X68" s="40"/>
      <c r="Y68" s="166">
        <v>878.33333333333337</v>
      </c>
      <c r="Z68" s="40"/>
      <c r="AA68" s="166">
        <v>878.33333333333337</v>
      </c>
      <c r="AB68" s="40"/>
      <c r="AC68" s="166">
        <v>878.33333333333337</v>
      </c>
      <c r="AD68" s="40"/>
      <c r="AE68" s="166">
        <v>0</v>
      </c>
      <c r="AF68" s="40"/>
      <c r="AG68" s="166">
        <v>19995</v>
      </c>
      <c r="AH68" s="40"/>
      <c r="AI68" s="166">
        <v>465</v>
      </c>
      <c r="AJ68" s="40"/>
      <c r="AK68" s="166">
        <v>3100</v>
      </c>
      <c r="AL68" s="40"/>
      <c r="AM68" s="166">
        <v>6975</v>
      </c>
      <c r="AN68" s="40"/>
      <c r="AO68" s="166">
        <v>465</v>
      </c>
      <c r="AP68" s="40"/>
      <c r="AQ68" s="166">
        <v>310</v>
      </c>
      <c r="AR68" s="40"/>
      <c r="AS68" s="166">
        <v>0</v>
      </c>
      <c r="AT68" s="40"/>
      <c r="AU68" s="166">
        <v>0</v>
      </c>
      <c r="AV68" s="40"/>
      <c r="AW68" s="166">
        <v>0</v>
      </c>
      <c r="AX68" s="40"/>
      <c r="AY68" s="166">
        <v>0</v>
      </c>
      <c r="AZ68" s="202"/>
      <c r="BA68" s="166">
        <v>0</v>
      </c>
      <c r="BB68" s="204"/>
      <c r="BC68" s="166">
        <v>1705</v>
      </c>
      <c r="BD68" s="40"/>
      <c r="BE68" s="166">
        <v>0</v>
      </c>
      <c r="BF68" s="40"/>
      <c r="BG68" s="166">
        <f t="shared" si="1"/>
        <v>285517.75</v>
      </c>
    </row>
    <row r="69" spans="1:59" x14ac:dyDescent="0.2">
      <c r="A69" s="199">
        <v>38686</v>
      </c>
      <c r="B69" s="40"/>
      <c r="C69" s="166">
        <v>4200</v>
      </c>
      <c r="D69" s="40"/>
      <c r="E69" s="166">
        <v>30150</v>
      </c>
      <c r="F69" s="40"/>
      <c r="G69" s="166">
        <v>4050</v>
      </c>
      <c r="H69" s="40"/>
      <c r="I69" s="166">
        <v>5550</v>
      </c>
      <c r="J69" s="40"/>
      <c r="K69" s="166">
        <v>15975</v>
      </c>
      <c r="L69" s="202"/>
      <c r="M69" s="166">
        <v>15975</v>
      </c>
      <c r="N69" s="203"/>
      <c r="O69" s="166">
        <v>13200</v>
      </c>
      <c r="P69" s="40"/>
      <c r="Q69" s="166">
        <v>16350</v>
      </c>
      <c r="R69" s="40"/>
      <c r="S69" s="166">
        <v>6900</v>
      </c>
      <c r="T69" s="40"/>
      <c r="U69" s="166">
        <v>96198.75</v>
      </c>
      <c r="V69" s="40"/>
      <c r="W69" s="166">
        <v>36525</v>
      </c>
      <c r="X69" s="40"/>
      <c r="Y69" s="166">
        <v>850</v>
      </c>
      <c r="Z69" s="40"/>
      <c r="AA69" s="166">
        <v>850</v>
      </c>
      <c r="AB69" s="40"/>
      <c r="AC69" s="166">
        <v>850</v>
      </c>
      <c r="AD69" s="40"/>
      <c r="AE69" s="166">
        <v>0</v>
      </c>
      <c r="AF69" s="40"/>
      <c r="AG69" s="166">
        <v>19500</v>
      </c>
      <c r="AH69" s="40"/>
      <c r="AI69" s="166">
        <v>450</v>
      </c>
      <c r="AJ69" s="40"/>
      <c r="AK69" s="166">
        <v>3000</v>
      </c>
      <c r="AL69" s="40"/>
      <c r="AM69" s="166">
        <v>6750</v>
      </c>
      <c r="AN69" s="40"/>
      <c r="AO69" s="166">
        <v>450</v>
      </c>
      <c r="AP69" s="40"/>
      <c r="AQ69" s="166">
        <v>300</v>
      </c>
      <c r="AR69" s="40"/>
      <c r="AS69" s="166">
        <v>0</v>
      </c>
      <c r="AT69" s="40"/>
      <c r="AU69" s="166">
        <v>0</v>
      </c>
      <c r="AV69" s="40"/>
      <c r="AW69" s="166">
        <v>0</v>
      </c>
      <c r="AX69" s="40"/>
      <c r="AY69" s="166">
        <v>0</v>
      </c>
      <c r="AZ69" s="202"/>
      <c r="BA69" s="166">
        <v>0</v>
      </c>
      <c r="BB69" s="204"/>
      <c r="BC69" s="166">
        <v>1650</v>
      </c>
      <c r="BD69" s="40"/>
      <c r="BE69" s="166">
        <v>0</v>
      </c>
      <c r="BF69" s="40"/>
      <c r="BG69" s="166">
        <f t="shared" si="1"/>
        <v>279723.75</v>
      </c>
    </row>
    <row r="70" spans="1:59" x14ac:dyDescent="0.2">
      <c r="A70" s="199">
        <v>38717</v>
      </c>
      <c r="B70" s="40"/>
      <c r="C70" s="166">
        <v>4030</v>
      </c>
      <c r="D70" s="40"/>
      <c r="E70" s="166">
        <v>29605</v>
      </c>
      <c r="F70" s="40"/>
      <c r="G70" s="166">
        <v>4030</v>
      </c>
      <c r="H70" s="40"/>
      <c r="I70" s="166">
        <v>5425</v>
      </c>
      <c r="J70" s="40"/>
      <c r="K70" s="166">
        <v>15732.5</v>
      </c>
      <c r="L70" s="202"/>
      <c r="M70" s="166">
        <v>15732.5</v>
      </c>
      <c r="N70" s="203"/>
      <c r="O70" s="166">
        <v>13020</v>
      </c>
      <c r="P70" s="40"/>
      <c r="Q70" s="166">
        <v>15810</v>
      </c>
      <c r="R70" s="40"/>
      <c r="S70" s="166">
        <v>6820</v>
      </c>
      <c r="T70" s="40"/>
      <c r="U70" s="166">
        <v>94457</v>
      </c>
      <c r="V70" s="40"/>
      <c r="W70" s="166">
        <v>35960</v>
      </c>
      <c r="X70" s="40"/>
      <c r="Y70" s="166">
        <v>826.66666666666663</v>
      </c>
      <c r="Z70" s="40"/>
      <c r="AA70" s="166">
        <v>826.66666666666663</v>
      </c>
      <c r="AB70" s="40"/>
      <c r="AC70" s="166">
        <v>826.66666666666663</v>
      </c>
      <c r="AD70" s="40"/>
      <c r="AE70" s="166">
        <v>0</v>
      </c>
      <c r="AF70" s="40"/>
      <c r="AG70" s="166">
        <v>18910</v>
      </c>
      <c r="AH70" s="40"/>
      <c r="AI70" s="166">
        <v>465</v>
      </c>
      <c r="AJ70" s="40"/>
      <c r="AK70" s="166">
        <v>2790</v>
      </c>
      <c r="AL70" s="40"/>
      <c r="AM70" s="166">
        <v>6510</v>
      </c>
      <c r="AN70" s="40"/>
      <c r="AO70" s="166">
        <v>465</v>
      </c>
      <c r="AP70" s="40"/>
      <c r="AQ70" s="166">
        <v>310</v>
      </c>
      <c r="AR70" s="40"/>
      <c r="AS70" s="166">
        <v>0</v>
      </c>
      <c r="AT70" s="40"/>
      <c r="AU70" s="166">
        <v>0</v>
      </c>
      <c r="AV70" s="40"/>
      <c r="AW70" s="166">
        <v>0</v>
      </c>
      <c r="AX70" s="40"/>
      <c r="AY70" s="166">
        <v>0</v>
      </c>
      <c r="AZ70" s="202"/>
      <c r="BA70" s="166">
        <v>0</v>
      </c>
      <c r="BB70" s="204"/>
      <c r="BC70" s="166">
        <v>1705</v>
      </c>
      <c r="BD70" s="40"/>
      <c r="BE70" s="166">
        <v>0</v>
      </c>
      <c r="BF70" s="40"/>
      <c r="BG70" s="166">
        <f t="shared" si="1"/>
        <v>274257</v>
      </c>
    </row>
    <row r="71" spans="1:59" x14ac:dyDescent="0.2">
      <c r="A71" s="199">
        <v>38748</v>
      </c>
      <c r="B71" s="205"/>
      <c r="C71" s="206">
        <v>3875</v>
      </c>
      <c r="D71" s="40"/>
      <c r="E71" s="166">
        <v>29140</v>
      </c>
      <c r="F71" s="205"/>
      <c r="G71" s="206">
        <v>3875</v>
      </c>
      <c r="H71" s="205"/>
      <c r="I71" s="206">
        <v>5270</v>
      </c>
      <c r="J71" s="205"/>
      <c r="K71" s="206">
        <v>15500</v>
      </c>
      <c r="L71" s="202"/>
      <c r="M71" s="166">
        <v>15500</v>
      </c>
      <c r="N71" s="203"/>
      <c r="O71" s="166">
        <v>12865</v>
      </c>
      <c r="P71" s="40"/>
      <c r="Q71" s="166">
        <v>15345</v>
      </c>
      <c r="R71" s="40"/>
      <c r="S71" s="166">
        <v>6665</v>
      </c>
      <c r="T71" s="205"/>
      <c r="U71" s="206">
        <v>92856.625</v>
      </c>
      <c r="V71" s="205"/>
      <c r="W71" s="206">
        <v>35417.5</v>
      </c>
      <c r="X71" s="205"/>
      <c r="Y71" s="206">
        <v>775</v>
      </c>
      <c r="Z71" s="205"/>
      <c r="AA71" s="206">
        <v>775</v>
      </c>
      <c r="AB71" s="205"/>
      <c r="AC71" s="206">
        <v>775</v>
      </c>
      <c r="AD71" s="205"/>
      <c r="AE71" s="206">
        <v>0</v>
      </c>
      <c r="AF71" s="40"/>
      <c r="AG71" s="166">
        <v>18445</v>
      </c>
      <c r="AH71" s="40"/>
      <c r="AI71" s="166">
        <v>465</v>
      </c>
      <c r="AJ71" s="40"/>
      <c r="AK71" s="166">
        <v>2790</v>
      </c>
      <c r="AL71" s="40"/>
      <c r="AM71" s="166">
        <v>6355</v>
      </c>
      <c r="AN71" s="40"/>
      <c r="AO71" s="166">
        <v>465</v>
      </c>
      <c r="AP71" s="40"/>
      <c r="AQ71" s="166">
        <v>310</v>
      </c>
      <c r="AR71" s="40"/>
      <c r="AS71" s="166">
        <v>0</v>
      </c>
      <c r="AT71" s="40"/>
      <c r="AU71" s="166">
        <v>0</v>
      </c>
      <c r="AV71" s="40"/>
      <c r="AW71" s="166">
        <v>0</v>
      </c>
      <c r="AX71" s="40"/>
      <c r="AY71" s="166">
        <v>0</v>
      </c>
      <c r="AZ71" s="202"/>
      <c r="BA71" s="166">
        <v>0</v>
      </c>
      <c r="BB71" s="204"/>
      <c r="BC71" s="166">
        <v>1705</v>
      </c>
      <c r="BD71" s="40"/>
      <c r="BE71" s="166">
        <v>0</v>
      </c>
      <c r="BF71" s="205"/>
      <c r="BG71" s="166">
        <f t="shared" si="1"/>
        <v>269169.125</v>
      </c>
    </row>
    <row r="72" spans="1:59" ht="13.5" x14ac:dyDescent="0.25">
      <c r="A72" s="207" t="s">
        <v>26</v>
      </c>
      <c r="B72" s="208"/>
      <c r="C72" s="209">
        <f>SUM(C12:C71)</f>
        <v>1720620</v>
      </c>
      <c r="D72" s="208"/>
      <c r="E72" s="209">
        <f>SUM(E12:E71)</f>
        <v>2811210</v>
      </c>
      <c r="F72" s="208"/>
      <c r="G72" s="209">
        <f>SUM(G12:G71)</f>
        <v>355457</v>
      </c>
      <c r="H72" s="208"/>
      <c r="I72" s="209">
        <f>SUM(I12:I71)</f>
        <v>651412</v>
      </c>
      <c r="J72" s="208"/>
      <c r="K72" s="209">
        <f>SUM(K12:K71)</f>
        <v>1417885</v>
      </c>
      <c r="L72" s="210"/>
      <c r="M72" s="209">
        <f>SUM(M12:M71)</f>
        <v>1417885</v>
      </c>
      <c r="N72" s="211"/>
      <c r="O72" s="209">
        <f>SUM(O12:O71)</f>
        <v>1201715</v>
      </c>
      <c r="P72" s="208"/>
      <c r="Q72" s="209">
        <f>SUM(Q12:Q71)</f>
        <v>1698000</v>
      </c>
      <c r="R72" s="208"/>
      <c r="S72" s="209">
        <f>SUM(S12:S71)</f>
        <v>711765</v>
      </c>
      <c r="T72" s="208"/>
      <c r="U72" s="209">
        <f>SUM(U12:U71)</f>
        <v>9262894.25</v>
      </c>
      <c r="V72" s="208"/>
      <c r="W72" s="209">
        <f>SUM(W12:W71)</f>
        <v>3265915</v>
      </c>
      <c r="X72" s="208"/>
      <c r="Y72" s="209">
        <f>SUM(Y12:Y71)</f>
        <v>138928.33333333331</v>
      </c>
      <c r="Z72" s="208"/>
      <c r="AA72" s="209">
        <f>SUM(AA12:AA71)</f>
        <v>138928.33333333331</v>
      </c>
      <c r="AB72" s="208"/>
      <c r="AC72" s="209">
        <f>SUM(AC12:AC71)</f>
        <v>138928.33333333331</v>
      </c>
      <c r="AD72" s="208"/>
      <c r="AE72" s="209">
        <f>SUM(AE12:AE71)</f>
        <v>8022</v>
      </c>
      <c r="AF72" s="208"/>
      <c r="AG72" s="209">
        <f>SUM(AG12:AG71)</f>
        <v>2087745</v>
      </c>
      <c r="AH72" s="208"/>
      <c r="AI72" s="209">
        <f>SUM(AI12:AI71)</f>
        <v>1409765</v>
      </c>
      <c r="AJ72" s="208"/>
      <c r="AK72" s="209">
        <f>SUM(AK12:AK71)</f>
        <v>470950</v>
      </c>
      <c r="AL72" s="208"/>
      <c r="AM72" s="209">
        <f>SUM(AM12:AM71)</f>
        <v>1187950</v>
      </c>
      <c r="AN72" s="208"/>
      <c r="AO72" s="209">
        <f>SUM(AO12:AO71)</f>
        <v>399045</v>
      </c>
      <c r="AP72" s="208"/>
      <c r="AQ72" s="209">
        <f>SUM(AQ12:AQ71)</f>
        <v>222155</v>
      </c>
      <c r="AR72" s="208"/>
      <c r="AS72" s="209">
        <f>SUM(AS12:AS71)</f>
        <v>542850</v>
      </c>
      <c r="AT72" s="208"/>
      <c r="AU72" s="209">
        <f>SUM(AU12:AU71)</f>
        <v>6085</v>
      </c>
      <c r="AV72" s="208"/>
      <c r="AW72" s="209">
        <f>SUM(AW12:AW71)</f>
        <v>985450</v>
      </c>
      <c r="AX72" s="208"/>
      <c r="AY72" s="209">
        <f>SUM(AY12:AY71)</f>
        <v>2512500</v>
      </c>
      <c r="AZ72" s="210"/>
      <c r="BA72" s="209">
        <f>SUM(BA12:BA71)</f>
        <v>712235</v>
      </c>
      <c r="BB72" s="212"/>
      <c r="BC72" s="209">
        <f>SUM(BC12:BC71)</f>
        <v>54610</v>
      </c>
      <c r="BD72" s="208"/>
      <c r="BE72" s="209">
        <f>SUM(BE12:BE71)</f>
        <v>0</v>
      </c>
      <c r="BF72" s="208"/>
      <c r="BG72" s="209">
        <f>SUM(BG12:BG71)</f>
        <v>35530905.25</v>
      </c>
    </row>
    <row r="73" spans="1:59" x14ac:dyDescent="0.2">
      <c r="A73" s="213"/>
    </row>
    <row r="74" spans="1:59" x14ac:dyDescent="0.2">
      <c r="A74" s="213"/>
    </row>
    <row r="75" spans="1:59" x14ac:dyDescent="0.2">
      <c r="A75" s="213"/>
    </row>
    <row r="76" spans="1:59" x14ac:dyDescent="0.2">
      <c r="A76" s="213"/>
    </row>
    <row r="77" spans="1:59" x14ac:dyDescent="0.2">
      <c r="A77" s="213"/>
    </row>
    <row r="78" spans="1:59" x14ac:dyDescent="0.2">
      <c r="A78" s="213"/>
    </row>
    <row r="79" spans="1:59" x14ac:dyDescent="0.2">
      <c r="A79" s="213"/>
    </row>
    <row r="80" spans="1:59" x14ac:dyDescent="0.2">
      <c r="A80" s="213"/>
    </row>
    <row r="81" spans="1:1" x14ac:dyDescent="0.2">
      <c r="A81" s="213"/>
    </row>
    <row r="82" spans="1:1" x14ac:dyDescent="0.2">
      <c r="A82" s="213"/>
    </row>
    <row r="83" spans="1:1" x14ac:dyDescent="0.2">
      <c r="A83" s="213"/>
    </row>
    <row r="84" spans="1:1" x14ac:dyDescent="0.2">
      <c r="A84" s="213"/>
    </row>
    <row r="85" spans="1:1" x14ac:dyDescent="0.2">
      <c r="A85" s="213"/>
    </row>
    <row r="86" spans="1:1" x14ac:dyDescent="0.2">
      <c r="A86" s="213"/>
    </row>
    <row r="87" spans="1:1" x14ac:dyDescent="0.2">
      <c r="A87" s="213"/>
    </row>
    <row r="88" spans="1:1" x14ac:dyDescent="0.2">
      <c r="A88" s="213"/>
    </row>
    <row r="89" spans="1:1" x14ac:dyDescent="0.2">
      <c r="A89" s="213"/>
    </row>
    <row r="90" spans="1:1" x14ac:dyDescent="0.2">
      <c r="A90" s="213"/>
    </row>
    <row r="91" spans="1:1" x14ac:dyDescent="0.2">
      <c r="A91" s="213"/>
    </row>
    <row r="92" spans="1:1" x14ac:dyDescent="0.2">
      <c r="A92" s="213"/>
    </row>
    <row r="93" spans="1:1" x14ac:dyDescent="0.2">
      <c r="A93" s="213"/>
    </row>
    <row r="94" spans="1:1" x14ac:dyDescent="0.2">
      <c r="A94" s="213"/>
    </row>
    <row r="95" spans="1:1" x14ac:dyDescent="0.2">
      <c r="A95" s="213"/>
    </row>
    <row r="96" spans="1:1" x14ac:dyDescent="0.2">
      <c r="A96" s="213"/>
    </row>
    <row r="97" spans="1:1" x14ac:dyDescent="0.2">
      <c r="A97" s="213"/>
    </row>
    <row r="98" spans="1:1" x14ac:dyDescent="0.2">
      <c r="A98" s="213"/>
    </row>
    <row r="99" spans="1:1" x14ac:dyDescent="0.2">
      <c r="A99" s="213"/>
    </row>
    <row r="100" spans="1:1" x14ac:dyDescent="0.2">
      <c r="A100" s="213"/>
    </row>
    <row r="101" spans="1:1" x14ac:dyDescent="0.2">
      <c r="A101" s="213"/>
    </row>
    <row r="102" spans="1:1" x14ac:dyDescent="0.2">
      <c r="A102" s="213"/>
    </row>
    <row r="103" spans="1:1" x14ac:dyDescent="0.2">
      <c r="A103" s="213"/>
    </row>
    <row r="104" spans="1:1" x14ac:dyDescent="0.2">
      <c r="A104" s="213"/>
    </row>
    <row r="105" spans="1:1" x14ac:dyDescent="0.2">
      <c r="A105" s="213"/>
    </row>
    <row r="106" spans="1:1" x14ac:dyDescent="0.2">
      <c r="A106" s="213"/>
    </row>
    <row r="107" spans="1:1" x14ac:dyDescent="0.2">
      <c r="A107" s="213"/>
    </row>
    <row r="108" spans="1:1" x14ac:dyDescent="0.2">
      <c r="A108" s="213"/>
    </row>
    <row r="109" spans="1:1" x14ac:dyDescent="0.2">
      <c r="A109" s="213"/>
    </row>
    <row r="110" spans="1:1" x14ac:dyDescent="0.2">
      <c r="A110" s="213"/>
    </row>
    <row r="111" spans="1:1" x14ac:dyDescent="0.2">
      <c r="A111" s="213"/>
    </row>
    <row r="112" spans="1:1" x14ac:dyDescent="0.2">
      <c r="A112" s="213"/>
    </row>
    <row r="113" spans="1:1" x14ac:dyDescent="0.2">
      <c r="A113" s="213"/>
    </row>
    <row r="114" spans="1:1" x14ac:dyDescent="0.2">
      <c r="A114" s="213"/>
    </row>
    <row r="115" spans="1:1" x14ac:dyDescent="0.2">
      <c r="A115" s="213"/>
    </row>
    <row r="116" spans="1:1" x14ac:dyDescent="0.2">
      <c r="A116" s="213"/>
    </row>
    <row r="117" spans="1:1" x14ac:dyDescent="0.2">
      <c r="A117" s="213"/>
    </row>
    <row r="118" spans="1:1" x14ac:dyDescent="0.2">
      <c r="A118" s="213"/>
    </row>
    <row r="119" spans="1:1" x14ac:dyDescent="0.2">
      <c r="A119" s="213"/>
    </row>
    <row r="120" spans="1:1" x14ac:dyDescent="0.2">
      <c r="A120" s="213"/>
    </row>
    <row r="121" spans="1:1" x14ac:dyDescent="0.2">
      <c r="A121" s="213"/>
    </row>
    <row r="122" spans="1:1" x14ac:dyDescent="0.2">
      <c r="A122" s="213"/>
    </row>
    <row r="123" spans="1:1" x14ac:dyDescent="0.2">
      <c r="A123" s="213"/>
    </row>
    <row r="124" spans="1:1" x14ac:dyDescent="0.2">
      <c r="A124" s="213"/>
    </row>
    <row r="125" spans="1:1" x14ac:dyDescent="0.2">
      <c r="A125" s="213"/>
    </row>
    <row r="126" spans="1:1" x14ac:dyDescent="0.2">
      <c r="A126" s="213"/>
    </row>
    <row r="127" spans="1:1" x14ac:dyDescent="0.2">
      <c r="A127" s="213"/>
    </row>
    <row r="128" spans="1:1" x14ac:dyDescent="0.2">
      <c r="A128" s="213"/>
    </row>
    <row r="129" spans="1:1" x14ac:dyDescent="0.2">
      <c r="A129" s="213"/>
    </row>
    <row r="130" spans="1:1" x14ac:dyDescent="0.2">
      <c r="A130" s="213"/>
    </row>
    <row r="131" spans="1:1" x14ac:dyDescent="0.2">
      <c r="A131" s="213"/>
    </row>
    <row r="132" spans="1:1" x14ac:dyDescent="0.2">
      <c r="A132" s="213"/>
    </row>
    <row r="133" spans="1:1" x14ac:dyDescent="0.2">
      <c r="A133" s="213"/>
    </row>
    <row r="134" spans="1:1" x14ac:dyDescent="0.2">
      <c r="A134" s="213"/>
    </row>
    <row r="135" spans="1:1" x14ac:dyDescent="0.2">
      <c r="A135" s="213"/>
    </row>
    <row r="136" spans="1:1" x14ac:dyDescent="0.2">
      <c r="A136" s="213"/>
    </row>
    <row r="137" spans="1:1" x14ac:dyDescent="0.2">
      <c r="A137" s="213"/>
    </row>
    <row r="138" spans="1:1" x14ac:dyDescent="0.2">
      <c r="A138" s="213"/>
    </row>
    <row r="139" spans="1:1" x14ac:dyDescent="0.2">
      <c r="A139" s="213"/>
    </row>
    <row r="140" spans="1:1" x14ac:dyDescent="0.2">
      <c r="A140" s="213"/>
    </row>
    <row r="141" spans="1:1" x14ac:dyDescent="0.2">
      <c r="A141" s="213"/>
    </row>
    <row r="142" spans="1:1" x14ac:dyDescent="0.2">
      <c r="A142" s="213"/>
    </row>
    <row r="143" spans="1:1" x14ac:dyDescent="0.2">
      <c r="A143" s="213"/>
    </row>
    <row r="144" spans="1:1" x14ac:dyDescent="0.2">
      <c r="A144" s="213"/>
    </row>
    <row r="145" spans="1:1" x14ac:dyDescent="0.2">
      <c r="A145" s="213"/>
    </row>
    <row r="146" spans="1:1" x14ac:dyDescent="0.2">
      <c r="A146" s="213"/>
    </row>
    <row r="147" spans="1:1" x14ac:dyDescent="0.2">
      <c r="A147" s="213"/>
    </row>
    <row r="148" spans="1:1" x14ac:dyDescent="0.2">
      <c r="A148" s="213"/>
    </row>
    <row r="149" spans="1:1" x14ac:dyDescent="0.2">
      <c r="A149" s="213"/>
    </row>
    <row r="150" spans="1:1" x14ac:dyDescent="0.2">
      <c r="A150" s="213"/>
    </row>
    <row r="151" spans="1:1" x14ac:dyDescent="0.2">
      <c r="A151" s="213"/>
    </row>
    <row r="152" spans="1:1" x14ac:dyDescent="0.2">
      <c r="A152" s="213"/>
    </row>
    <row r="153" spans="1:1" x14ac:dyDescent="0.2">
      <c r="A153" s="213"/>
    </row>
    <row r="154" spans="1:1" x14ac:dyDescent="0.2">
      <c r="A154" s="213"/>
    </row>
  </sheetData>
  <mergeCells count="58">
    <mergeCell ref="B8:C8"/>
    <mergeCell ref="D8:E8"/>
    <mergeCell ref="F8:G8"/>
    <mergeCell ref="H8:I8"/>
    <mergeCell ref="AR8:AS8"/>
    <mergeCell ref="R9:S9"/>
    <mergeCell ref="V9:W9"/>
    <mergeCell ref="AD9:AE9"/>
    <mergeCell ref="AF9:AG9"/>
    <mergeCell ref="AH9:AI9"/>
    <mergeCell ref="AF8:AG8"/>
    <mergeCell ref="AD8:AE8"/>
    <mergeCell ref="AJ9:AK9"/>
    <mergeCell ref="AP8:AQ8"/>
    <mergeCell ref="AN8:AO8"/>
    <mergeCell ref="AH8:AI8"/>
    <mergeCell ref="AJ8:AK8"/>
    <mergeCell ref="AL8:AM8"/>
    <mergeCell ref="AN9:AO9"/>
    <mergeCell ref="AP9:AQ9"/>
    <mergeCell ref="V8:W8"/>
    <mergeCell ref="Z9:AA9"/>
    <mergeCell ref="J8:K8"/>
    <mergeCell ref="AB8:AC8"/>
    <mergeCell ref="Z8:AA8"/>
    <mergeCell ref="J9:K9"/>
    <mergeCell ref="P9:Q9"/>
    <mergeCell ref="AB9:AC9"/>
    <mergeCell ref="AZ9:BA9"/>
    <mergeCell ref="BD9:BE9"/>
    <mergeCell ref="BD8:BE8"/>
    <mergeCell ref="BB8:BC8"/>
    <mergeCell ref="BB9:BC9"/>
    <mergeCell ref="B9:C9"/>
    <mergeCell ref="D9:E9"/>
    <mergeCell ref="F9:G9"/>
    <mergeCell ref="H9:I9"/>
    <mergeCell ref="AL9:AM9"/>
    <mergeCell ref="AT8:AU8"/>
    <mergeCell ref="AT9:AU9"/>
    <mergeCell ref="AV8:AW8"/>
    <mergeCell ref="AR9:AS9"/>
    <mergeCell ref="AV9:AW9"/>
    <mergeCell ref="BF8:BG8"/>
    <mergeCell ref="BF9:BG9"/>
    <mergeCell ref="AX8:AY8"/>
    <mergeCell ref="AX9:AY9"/>
    <mergeCell ref="AZ8:BA8"/>
    <mergeCell ref="N9:O9"/>
    <mergeCell ref="L8:M8"/>
    <mergeCell ref="L9:M9"/>
    <mergeCell ref="X8:Y8"/>
    <mergeCell ref="X9:Y9"/>
    <mergeCell ref="P8:Q8"/>
    <mergeCell ref="R8:S8"/>
    <mergeCell ref="N8:O8"/>
    <mergeCell ref="T9:U9"/>
    <mergeCell ref="T8:U8"/>
  </mergeCells>
  <pageMargins left="0" right="0" top="0.5" bottom="0.5" header="0.5" footer="0.25"/>
  <pageSetup paperSize="5" scale="36" orientation="landscape" r:id="rId1"/>
  <headerFooter alignWithMargins="0">
    <oddHeader>&amp;RFinal  Star VPP, LP  Volumes</oddHeader>
    <oddFooter>&amp;R&amp;F &amp;D &amp;T</oddFooter>
  </headerFooter>
  <colBreaks count="3" manualBreakCount="3">
    <brk id="45" max="71" man="1"/>
    <brk id="51" max="71" man="1"/>
    <brk id="59" min="2" max="71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72"/>
  <sheetViews>
    <sheetView workbookViewId="0">
      <selection activeCell="C14" sqref="C14"/>
    </sheetView>
  </sheetViews>
  <sheetFormatPr defaultColWidth="8" defaultRowHeight="12.75" x14ac:dyDescent="0.2"/>
  <cols>
    <col min="1" max="1" width="27" style="173" bestFit="1" customWidth="1"/>
    <col min="2" max="2" width="1.42578125" style="173" customWidth="1"/>
    <col min="3" max="3" width="18.85546875" style="173" customWidth="1"/>
    <col min="4" max="4" width="8" style="173" customWidth="1"/>
    <col min="5" max="5" width="13" style="173" customWidth="1"/>
    <col min="6" max="6" width="8" style="173" customWidth="1"/>
    <col min="7" max="7" width="20.140625" style="173" customWidth="1"/>
    <col min="8" max="16384" width="8" style="173"/>
  </cols>
  <sheetData>
    <row r="1" spans="1:7" ht="15.75" x14ac:dyDescent="0.25">
      <c r="A1" s="172" t="s">
        <v>190</v>
      </c>
    </row>
    <row r="2" spans="1:7" ht="15.75" x14ac:dyDescent="0.25">
      <c r="A2" s="172" t="s">
        <v>134</v>
      </c>
    </row>
    <row r="3" spans="1:7" x14ac:dyDescent="0.2">
      <c r="A3" s="175">
        <v>36937</v>
      </c>
    </row>
    <row r="4" spans="1:7" ht="18.75" x14ac:dyDescent="0.3">
      <c r="A4" s="176" t="s">
        <v>135</v>
      </c>
    </row>
    <row r="5" spans="1:7" ht="18.75" x14ac:dyDescent="0.3">
      <c r="A5" s="176" t="s">
        <v>139</v>
      </c>
    </row>
    <row r="6" spans="1:7" x14ac:dyDescent="0.2">
      <c r="B6" s="177">
        <v>0.95</v>
      </c>
      <c r="C6" s="173" t="s">
        <v>191</v>
      </c>
    </row>
    <row r="8" spans="1:7" x14ac:dyDescent="0.2">
      <c r="A8" s="184" t="s">
        <v>147</v>
      </c>
      <c r="B8" s="284" t="s">
        <v>156</v>
      </c>
      <c r="C8" s="285"/>
      <c r="D8" s="286" t="s">
        <v>157</v>
      </c>
      <c r="E8" s="287"/>
      <c r="F8" s="214" t="s">
        <v>192</v>
      </c>
      <c r="G8" s="215"/>
    </row>
    <row r="9" spans="1:7" x14ac:dyDescent="0.2">
      <c r="A9" s="185" t="s">
        <v>168</v>
      </c>
      <c r="B9" s="288" t="s">
        <v>193</v>
      </c>
      <c r="C9" s="289"/>
      <c r="D9" s="288" t="s">
        <v>194</v>
      </c>
      <c r="E9" s="289"/>
      <c r="F9" s="216"/>
      <c r="G9" s="217"/>
    </row>
    <row r="10" spans="1:7" x14ac:dyDescent="0.2">
      <c r="A10" s="186" t="s">
        <v>24</v>
      </c>
      <c r="B10" s="187"/>
      <c r="C10" s="188" t="s">
        <v>188</v>
      </c>
      <c r="D10" s="187"/>
      <c r="E10" s="188" t="s">
        <v>188</v>
      </c>
      <c r="F10" s="192"/>
      <c r="G10" s="218"/>
    </row>
    <row r="11" spans="1:7" x14ac:dyDescent="0.2">
      <c r="A11" s="194" t="s">
        <v>25</v>
      </c>
      <c r="B11" s="195"/>
      <c r="C11" s="196" t="s">
        <v>189</v>
      </c>
      <c r="D11" s="195"/>
      <c r="E11" s="196" t="s">
        <v>189</v>
      </c>
      <c r="F11" s="198"/>
      <c r="G11" s="219"/>
    </row>
    <row r="12" spans="1:7" x14ac:dyDescent="0.2">
      <c r="A12" s="199">
        <v>36950</v>
      </c>
      <c r="B12" s="204"/>
      <c r="C12" s="220"/>
      <c r="D12" s="204"/>
      <c r="E12" s="220"/>
      <c r="F12" s="204"/>
      <c r="G12" s="220"/>
    </row>
    <row r="13" spans="1:7" x14ac:dyDescent="0.2">
      <c r="A13" s="199">
        <v>36981</v>
      </c>
      <c r="B13" s="204"/>
      <c r="C13" s="220"/>
      <c r="D13" s="204"/>
      <c r="E13" s="220"/>
      <c r="F13" s="204"/>
      <c r="G13" s="220"/>
    </row>
    <row r="14" spans="1:7" x14ac:dyDescent="0.2">
      <c r="A14" s="199">
        <v>37011</v>
      </c>
      <c r="B14" s="204"/>
      <c r="C14" s="166">
        <v>31065</v>
      </c>
      <c r="D14" s="204"/>
      <c r="E14" s="166">
        <v>32700</v>
      </c>
      <c r="F14" s="204"/>
      <c r="G14" s="221">
        <v>63765</v>
      </c>
    </row>
    <row r="15" spans="1:7" x14ac:dyDescent="0.2">
      <c r="A15" s="199">
        <v>37042</v>
      </c>
      <c r="B15" s="204"/>
      <c r="C15" s="166">
        <v>30701.625</v>
      </c>
      <c r="D15" s="204"/>
      <c r="E15" s="166">
        <v>32317.5</v>
      </c>
      <c r="F15" s="204"/>
      <c r="G15" s="221">
        <v>63019.125</v>
      </c>
    </row>
    <row r="16" spans="1:7" x14ac:dyDescent="0.2">
      <c r="A16" s="199">
        <v>37072</v>
      </c>
      <c r="B16" s="204"/>
      <c r="C16" s="166">
        <v>30352.5</v>
      </c>
      <c r="D16" s="204"/>
      <c r="E16" s="166">
        <v>31950</v>
      </c>
      <c r="F16" s="204"/>
      <c r="G16" s="221">
        <v>62302.5</v>
      </c>
    </row>
    <row r="17" spans="1:7" x14ac:dyDescent="0.2">
      <c r="A17" s="199">
        <v>37103</v>
      </c>
      <c r="B17" s="204"/>
      <c r="C17" s="166">
        <v>29965.375</v>
      </c>
      <c r="D17" s="204"/>
      <c r="E17" s="166">
        <v>31542.5</v>
      </c>
      <c r="F17" s="204"/>
      <c r="G17" s="221">
        <v>61507.875</v>
      </c>
    </row>
    <row r="18" spans="1:7" x14ac:dyDescent="0.2">
      <c r="A18" s="199">
        <v>37134</v>
      </c>
      <c r="B18" s="204"/>
      <c r="C18" s="166">
        <v>29597.25</v>
      </c>
      <c r="D18" s="204"/>
      <c r="E18" s="166">
        <v>31155</v>
      </c>
      <c r="F18" s="204"/>
      <c r="G18" s="221">
        <v>60752.25</v>
      </c>
    </row>
    <row r="19" spans="1:7" x14ac:dyDescent="0.2">
      <c r="A19" s="199">
        <v>37164</v>
      </c>
      <c r="B19" s="204"/>
      <c r="C19" s="166">
        <v>29283.75</v>
      </c>
      <c r="D19" s="204"/>
      <c r="E19" s="166">
        <v>30825</v>
      </c>
      <c r="F19" s="204"/>
      <c r="G19" s="221">
        <v>60108.75</v>
      </c>
    </row>
    <row r="20" spans="1:7" x14ac:dyDescent="0.2">
      <c r="A20" s="199">
        <v>37195</v>
      </c>
      <c r="B20" s="204"/>
      <c r="C20" s="166">
        <v>28934.625</v>
      </c>
      <c r="D20" s="204"/>
      <c r="E20" s="166">
        <v>30457.5</v>
      </c>
      <c r="F20" s="204"/>
      <c r="G20" s="221">
        <v>59392.125</v>
      </c>
    </row>
    <row r="21" spans="1:7" x14ac:dyDescent="0.2">
      <c r="A21" s="199">
        <v>37225</v>
      </c>
      <c r="B21" s="204"/>
      <c r="C21" s="166">
        <v>28571.25</v>
      </c>
      <c r="D21" s="204"/>
      <c r="E21" s="166">
        <v>30075</v>
      </c>
      <c r="F21" s="204"/>
      <c r="G21" s="221">
        <v>58646.25</v>
      </c>
    </row>
    <row r="22" spans="1:7" x14ac:dyDescent="0.2">
      <c r="A22" s="199">
        <v>37256</v>
      </c>
      <c r="B22" s="204"/>
      <c r="C22" s="166">
        <v>28198.375</v>
      </c>
      <c r="D22" s="204"/>
      <c r="E22" s="166">
        <v>29682.5</v>
      </c>
      <c r="F22" s="204"/>
      <c r="G22" s="221">
        <v>57880.875</v>
      </c>
    </row>
    <row r="23" spans="1:7" x14ac:dyDescent="0.2">
      <c r="A23" s="199">
        <v>37287</v>
      </c>
      <c r="B23" s="204"/>
      <c r="C23" s="166">
        <v>27903.875</v>
      </c>
      <c r="D23" s="204"/>
      <c r="E23" s="166">
        <v>29372.5</v>
      </c>
      <c r="F23" s="204"/>
      <c r="G23" s="221">
        <v>57276.375</v>
      </c>
    </row>
    <row r="24" spans="1:7" x14ac:dyDescent="0.2">
      <c r="A24" s="199">
        <v>37315</v>
      </c>
      <c r="B24" s="204"/>
      <c r="C24" s="166">
        <v>27531</v>
      </c>
      <c r="D24" s="204"/>
      <c r="E24" s="166">
        <v>28980</v>
      </c>
      <c r="F24" s="204"/>
      <c r="G24" s="221">
        <v>56511</v>
      </c>
    </row>
    <row r="25" spans="1:7" x14ac:dyDescent="0.2">
      <c r="A25" s="199">
        <v>37346</v>
      </c>
      <c r="B25" s="204"/>
      <c r="C25" s="166">
        <v>27241.25</v>
      </c>
      <c r="D25" s="204"/>
      <c r="E25" s="166">
        <v>28675</v>
      </c>
      <c r="F25" s="204"/>
      <c r="G25" s="221">
        <v>55916.25</v>
      </c>
    </row>
    <row r="26" spans="1:7" x14ac:dyDescent="0.2">
      <c r="A26" s="199">
        <v>37376</v>
      </c>
      <c r="B26" s="204"/>
      <c r="C26" s="166">
        <v>26861.25</v>
      </c>
      <c r="D26" s="204"/>
      <c r="E26" s="166">
        <v>28275</v>
      </c>
      <c r="F26" s="204"/>
      <c r="G26" s="221">
        <v>55136.25</v>
      </c>
    </row>
    <row r="27" spans="1:7" x14ac:dyDescent="0.2">
      <c r="A27" s="199">
        <v>37407</v>
      </c>
      <c r="B27" s="204"/>
      <c r="C27" s="166">
        <v>26578.625</v>
      </c>
      <c r="D27" s="204"/>
      <c r="E27" s="166">
        <v>27977.5</v>
      </c>
      <c r="F27" s="204"/>
      <c r="G27" s="221">
        <v>54556.125</v>
      </c>
    </row>
    <row r="28" spans="1:7" x14ac:dyDescent="0.2">
      <c r="A28" s="199">
        <v>37437</v>
      </c>
      <c r="B28" s="204"/>
      <c r="C28" s="166">
        <v>26220</v>
      </c>
      <c r="D28" s="204"/>
      <c r="E28" s="166">
        <v>27600</v>
      </c>
      <c r="F28" s="204"/>
      <c r="G28" s="221">
        <v>53820</v>
      </c>
    </row>
    <row r="29" spans="1:7" x14ac:dyDescent="0.2">
      <c r="A29" s="199">
        <v>37468</v>
      </c>
      <c r="B29" s="204"/>
      <c r="C29" s="166">
        <v>25916</v>
      </c>
      <c r="D29" s="204"/>
      <c r="E29" s="166">
        <v>27280</v>
      </c>
      <c r="F29" s="204"/>
      <c r="G29" s="221">
        <v>53196</v>
      </c>
    </row>
    <row r="30" spans="1:7" x14ac:dyDescent="0.2">
      <c r="A30" s="199">
        <v>37499</v>
      </c>
      <c r="B30" s="204"/>
      <c r="C30" s="166">
        <v>25621.5</v>
      </c>
      <c r="D30" s="204"/>
      <c r="E30" s="166">
        <v>26970</v>
      </c>
      <c r="F30" s="204"/>
      <c r="G30" s="221">
        <v>52591.5</v>
      </c>
    </row>
    <row r="31" spans="1:7" x14ac:dyDescent="0.2">
      <c r="A31" s="199">
        <v>37529</v>
      </c>
      <c r="B31" s="204"/>
      <c r="C31" s="166">
        <v>25293.75</v>
      </c>
      <c r="D31" s="204"/>
      <c r="E31" s="166">
        <v>26625</v>
      </c>
      <c r="F31" s="204"/>
      <c r="G31" s="221">
        <v>51918.75</v>
      </c>
    </row>
    <row r="32" spans="1:7" x14ac:dyDescent="0.2">
      <c r="A32" s="199">
        <v>37560</v>
      </c>
      <c r="B32" s="204"/>
      <c r="C32" s="166">
        <v>24958.875</v>
      </c>
      <c r="D32" s="204"/>
      <c r="E32" s="166">
        <v>26272.5</v>
      </c>
      <c r="F32" s="204"/>
      <c r="G32" s="221">
        <v>51231.375</v>
      </c>
    </row>
    <row r="33" spans="1:7" x14ac:dyDescent="0.2">
      <c r="A33" s="199">
        <v>37590</v>
      </c>
      <c r="B33" s="204"/>
      <c r="C33" s="166">
        <v>24723.75</v>
      </c>
      <c r="D33" s="204"/>
      <c r="E33" s="166">
        <v>26025</v>
      </c>
      <c r="F33" s="204"/>
      <c r="G33" s="221">
        <v>50748.75</v>
      </c>
    </row>
    <row r="34" spans="1:7" x14ac:dyDescent="0.2">
      <c r="A34" s="199">
        <v>37621</v>
      </c>
      <c r="B34" s="204"/>
      <c r="C34" s="166">
        <v>24369.875</v>
      </c>
      <c r="D34" s="204"/>
      <c r="E34" s="166">
        <v>25652.5</v>
      </c>
      <c r="F34" s="204"/>
      <c r="G34" s="221">
        <v>50022.375</v>
      </c>
    </row>
    <row r="35" spans="1:7" x14ac:dyDescent="0.2">
      <c r="A35" s="199">
        <v>37652</v>
      </c>
      <c r="B35" s="204"/>
      <c r="C35" s="166">
        <v>24075.375</v>
      </c>
      <c r="D35" s="204"/>
      <c r="E35" s="166">
        <v>25342.5</v>
      </c>
      <c r="F35" s="204"/>
      <c r="G35" s="221">
        <v>49417.875</v>
      </c>
    </row>
    <row r="36" spans="1:7" x14ac:dyDescent="0.2">
      <c r="A36" s="199">
        <v>37680</v>
      </c>
      <c r="B36" s="204"/>
      <c r="C36" s="166">
        <v>23807</v>
      </c>
      <c r="D36" s="204"/>
      <c r="E36" s="166">
        <v>25060</v>
      </c>
      <c r="F36" s="204"/>
      <c r="G36" s="221">
        <v>48867</v>
      </c>
    </row>
    <row r="37" spans="1:7" x14ac:dyDescent="0.2">
      <c r="A37" s="199">
        <v>37711</v>
      </c>
      <c r="B37" s="204"/>
      <c r="C37" s="166">
        <v>23486.375</v>
      </c>
      <c r="D37" s="204"/>
      <c r="E37" s="166">
        <v>24722.5</v>
      </c>
      <c r="F37" s="204"/>
      <c r="G37" s="221">
        <v>48208.875</v>
      </c>
    </row>
    <row r="38" spans="1:7" x14ac:dyDescent="0.2">
      <c r="A38" s="199">
        <v>37741</v>
      </c>
      <c r="B38" s="204"/>
      <c r="C38" s="166">
        <v>23227.5</v>
      </c>
      <c r="D38" s="204"/>
      <c r="E38" s="166">
        <v>24450</v>
      </c>
      <c r="F38" s="204"/>
      <c r="G38" s="221">
        <v>47677.5</v>
      </c>
    </row>
    <row r="39" spans="1:7" x14ac:dyDescent="0.2">
      <c r="A39" s="199">
        <v>37772</v>
      </c>
      <c r="B39" s="204"/>
      <c r="C39" s="166">
        <v>22971</v>
      </c>
      <c r="D39" s="204"/>
      <c r="E39" s="166">
        <v>24180</v>
      </c>
      <c r="F39" s="204"/>
      <c r="G39" s="221">
        <v>47151</v>
      </c>
    </row>
    <row r="40" spans="1:7" x14ac:dyDescent="0.2">
      <c r="A40" s="199">
        <v>37802</v>
      </c>
      <c r="B40" s="204"/>
      <c r="C40" s="166">
        <v>22657.5</v>
      </c>
      <c r="D40" s="204"/>
      <c r="E40" s="166">
        <v>23850</v>
      </c>
      <c r="F40" s="204"/>
      <c r="G40" s="221">
        <v>46507.5</v>
      </c>
    </row>
    <row r="41" spans="1:7" x14ac:dyDescent="0.2">
      <c r="A41" s="199">
        <v>37833</v>
      </c>
      <c r="B41" s="204"/>
      <c r="C41" s="166">
        <v>22382</v>
      </c>
      <c r="D41" s="204"/>
      <c r="E41" s="166">
        <v>23560</v>
      </c>
      <c r="F41" s="204"/>
      <c r="G41" s="221">
        <v>45942</v>
      </c>
    </row>
    <row r="42" spans="1:7" x14ac:dyDescent="0.2">
      <c r="A42" s="199">
        <v>37864</v>
      </c>
      <c r="B42" s="204"/>
      <c r="C42" s="166">
        <v>22161.125</v>
      </c>
      <c r="D42" s="204"/>
      <c r="E42" s="166">
        <v>23327.5</v>
      </c>
      <c r="F42" s="204"/>
      <c r="G42" s="221">
        <v>45488.625</v>
      </c>
    </row>
    <row r="43" spans="1:7" x14ac:dyDescent="0.2">
      <c r="A43" s="199">
        <v>37894</v>
      </c>
      <c r="B43" s="204"/>
      <c r="C43" s="166">
        <v>21873.75</v>
      </c>
      <c r="D43" s="204"/>
      <c r="E43" s="166">
        <v>23025</v>
      </c>
      <c r="F43" s="204"/>
      <c r="G43" s="221">
        <v>44898.75</v>
      </c>
    </row>
    <row r="44" spans="1:7" x14ac:dyDescent="0.2">
      <c r="A44" s="199">
        <v>37925</v>
      </c>
      <c r="B44" s="204"/>
      <c r="C44" s="166">
        <v>21572.125</v>
      </c>
      <c r="D44" s="204"/>
      <c r="E44" s="166">
        <v>22707.5</v>
      </c>
      <c r="F44" s="204"/>
      <c r="G44" s="221">
        <v>44279.625</v>
      </c>
    </row>
    <row r="45" spans="1:7" x14ac:dyDescent="0.2">
      <c r="A45" s="199">
        <v>37955</v>
      </c>
      <c r="B45" s="204"/>
      <c r="C45" s="166">
        <v>21375</v>
      </c>
      <c r="D45" s="204"/>
      <c r="E45" s="166">
        <v>22500</v>
      </c>
      <c r="F45" s="204"/>
      <c r="G45" s="221">
        <v>43875</v>
      </c>
    </row>
    <row r="46" spans="1:7" x14ac:dyDescent="0.2">
      <c r="A46" s="199">
        <v>37986</v>
      </c>
      <c r="B46" s="204"/>
      <c r="C46" s="166">
        <v>21056.75</v>
      </c>
      <c r="D46" s="204"/>
      <c r="E46" s="166">
        <v>22165</v>
      </c>
      <c r="F46" s="204"/>
      <c r="G46" s="221">
        <v>43221.75</v>
      </c>
    </row>
    <row r="47" spans="1:7" x14ac:dyDescent="0.2">
      <c r="A47" s="199">
        <v>38017</v>
      </c>
      <c r="B47" s="204"/>
      <c r="C47" s="166">
        <v>0</v>
      </c>
      <c r="D47" s="204"/>
      <c r="E47" s="166">
        <v>0</v>
      </c>
      <c r="F47" s="204"/>
      <c r="G47" s="221">
        <v>0</v>
      </c>
    </row>
    <row r="48" spans="1:7" x14ac:dyDescent="0.2">
      <c r="A48" s="199">
        <v>38046</v>
      </c>
      <c r="B48" s="204"/>
      <c r="C48" s="166">
        <v>0</v>
      </c>
      <c r="D48" s="204"/>
      <c r="E48" s="166">
        <v>0</v>
      </c>
      <c r="F48" s="204"/>
      <c r="G48" s="221">
        <v>0</v>
      </c>
    </row>
    <row r="49" spans="1:7" x14ac:dyDescent="0.2">
      <c r="A49" s="199">
        <v>38077</v>
      </c>
      <c r="B49" s="204"/>
      <c r="C49" s="166">
        <v>0</v>
      </c>
      <c r="D49" s="204"/>
      <c r="E49" s="166">
        <v>0</v>
      </c>
      <c r="F49" s="204"/>
      <c r="G49" s="221">
        <v>0</v>
      </c>
    </row>
    <row r="50" spans="1:7" x14ac:dyDescent="0.2">
      <c r="A50" s="199">
        <v>38107</v>
      </c>
      <c r="B50" s="204"/>
      <c r="C50" s="166">
        <v>0</v>
      </c>
      <c r="D50" s="204"/>
      <c r="E50" s="166">
        <v>0</v>
      </c>
      <c r="F50" s="204"/>
      <c r="G50" s="221">
        <v>0</v>
      </c>
    </row>
    <row r="51" spans="1:7" x14ac:dyDescent="0.2">
      <c r="A51" s="199">
        <v>38138</v>
      </c>
      <c r="B51" s="204"/>
      <c r="C51" s="166">
        <v>0</v>
      </c>
      <c r="D51" s="204"/>
      <c r="E51" s="166">
        <v>0</v>
      </c>
      <c r="F51" s="204"/>
      <c r="G51" s="221">
        <v>0</v>
      </c>
    </row>
    <row r="52" spans="1:7" x14ac:dyDescent="0.2">
      <c r="A52" s="199">
        <v>38168</v>
      </c>
      <c r="B52" s="204"/>
      <c r="C52" s="166">
        <v>0</v>
      </c>
      <c r="D52" s="204"/>
      <c r="E52" s="166">
        <v>0</v>
      </c>
      <c r="F52" s="204"/>
      <c r="G52" s="221">
        <v>0</v>
      </c>
    </row>
    <row r="53" spans="1:7" x14ac:dyDescent="0.2">
      <c r="A53" s="199">
        <v>38199</v>
      </c>
      <c r="B53" s="204"/>
      <c r="C53" s="166">
        <v>0</v>
      </c>
      <c r="D53" s="204"/>
      <c r="E53" s="166">
        <v>0</v>
      </c>
      <c r="F53" s="204"/>
      <c r="G53" s="221">
        <v>0</v>
      </c>
    </row>
    <row r="54" spans="1:7" x14ac:dyDescent="0.2">
      <c r="A54" s="199">
        <v>38230</v>
      </c>
      <c r="B54" s="204"/>
      <c r="C54" s="166">
        <v>0</v>
      </c>
      <c r="D54" s="204"/>
      <c r="E54" s="166">
        <v>0</v>
      </c>
      <c r="F54" s="204"/>
      <c r="G54" s="221">
        <v>0</v>
      </c>
    </row>
    <row r="55" spans="1:7" x14ac:dyDescent="0.2">
      <c r="A55" s="199">
        <v>38260</v>
      </c>
      <c r="B55" s="204"/>
      <c r="C55" s="166">
        <v>0</v>
      </c>
      <c r="D55" s="204"/>
      <c r="E55" s="166">
        <v>0</v>
      </c>
      <c r="F55" s="204"/>
      <c r="G55" s="221">
        <v>0</v>
      </c>
    </row>
    <row r="56" spans="1:7" x14ac:dyDescent="0.2">
      <c r="A56" s="199">
        <v>38291</v>
      </c>
      <c r="B56" s="204"/>
      <c r="C56" s="166">
        <v>0</v>
      </c>
      <c r="D56" s="204"/>
      <c r="E56" s="166">
        <v>0</v>
      </c>
      <c r="F56" s="204"/>
      <c r="G56" s="221">
        <v>0</v>
      </c>
    </row>
    <row r="57" spans="1:7" x14ac:dyDescent="0.2">
      <c r="A57" s="199">
        <v>38321</v>
      </c>
      <c r="B57" s="204"/>
      <c r="C57" s="166">
        <v>0</v>
      </c>
      <c r="D57" s="204"/>
      <c r="E57" s="166">
        <v>0</v>
      </c>
      <c r="F57" s="204"/>
      <c r="G57" s="221">
        <v>0</v>
      </c>
    </row>
    <row r="58" spans="1:7" x14ac:dyDescent="0.2">
      <c r="A58" s="199">
        <v>38352</v>
      </c>
      <c r="B58" s="204"/>
      <c r="C58" s="166">
        <v>0</v>
      </c>
      <c r="D58" s="204"/>
      <c r="E58" s="166">
        <v>0</v>
      </c>
      <c r="F58" s="204"/>
      <c r="G58" s="221">
        <v>0</v>
      </c>
    </row>
    <row r="59" spans="1:7" x14ac:dyDescent="0.2">
      <c r="A59" s="199">
        <v>38383</v>
      </c>
      <c r="B59" s="204"/>
      <c r="C59" s="166">
        <v>0</v>
      </c>
      <c r="D59" s="204"/>
      <c r="E59" s="166">
        <v>0</v>
      </c>
      <c r="F59" s="204"/>
      <c r="G59" s="221">
        <v>0</v>
      </c>
    </row>
    <row r="60" spans="1:7" x14ac:dyDescent="0.2">
      <c r="A60" s="199">
        <v>38411</v>
      </c>
      <c r="B60" s="204"/>
      <c r="C60" s="166">
        <v>0</v>
      </c>
      <c r="D60" s="204"/>
      <c r="E60" s="166">
        <v>0</v>
      </c>
      <c r="F60" s="204"/>
      <c r="G60" s="221">
        <v>0</v>
      </c>
    </row>
    <row r="61" spans="1:7" x14ac:dyDescent="0.2">
      <c r="A61" s="199">
        <v>38442</v>
      </c>
      <c r="B61" s="204"/>
      <c r="C61" s="166">
        <v>0</v>
      </c>
      <c r="D61" s="204"/>
      <c r="E61" s="166">
        <v>0</v>
      </c>
      <c r="F61" s="204"/>
      <c r="G61" s="221">
        <v>0</v>
      </c>
    </row>
    <row r="62" spans="1:7" x14ac:dyDescent="0.2">
      <c r="A62" s="199">
        <v>38472</v>
      </c>
      <c r="B62" s="204"/>
      <c r="C62" s="166">
        <v>0</v>
      </c>
      <c r="D62" s="204"/>
      <c r="E62" s="166">
        <v>0</v>
      </c>
      <c r="F62" s="204"/>
      <c r="G62" s="221">
        <v>0</v>
      </c>
    </row>
    <row r="63" spans="1:7" x14ac:dyDescent="0.2">
      <c r="A63" s="199">
        <v>38503</v>
      </c>
      <c r="B63" s="204"/>
      <c r="C63" s="166">
        <v>0</v>
      </c>
      <c r="D63" s="204"/>
      <c r="E63" s="166">
        <v>0</v>
      </c>
      <c r="F63" s="204"/>
      <c r="G63" s="221">
        <v>0</v>
      </c>
    </row>
    <row r="64" spans="1:7" x14ac:dyDescent="0.2">
      <c r="A64" s="199">
        <v>38533</v>
      </c>
      <c r="B64" s="204"/>
      <c r="C64" s="166">
        <v>0</v>
      </c>
      <c r="D64" s="204"/>
      <c r="E64" s="166">
        <v>0</v>
      </c>
      <c r="F64" s="204"/>
      <c r="G64" s="221">
        <v>0</v>
      </c>
    </row>
    <row r="65" spans="1:7" x14ac:dyDescent="0.2">
      <c r="A65" s="199">
        <v>38564</v>
      </c>
      <c r="B65" s="204"/>
      <c r="C65" s="166">
        <v>0</v>
      </c>
      <c r="D65" s="204"/>
      <c r="E65" s="166">
        <v>0</v>
      </c>
      <c r="F65" s="204"/>
      <c r="G65" s="221">
        <v>0</v>
      </c>
    </row>
    <row r="66" spans="1:7" x14ac:dyDescent="0.2">
      <c r="A66" s="199">
        <v>38595</v>
      </c>
      <c r="B66" s="204"/>
      <c r="C66" s="166">
        <v>0</v>
      </c>
      <c r="D66" s="204"/>
      <c r="E66" s="166">
        <v>0</v>
      </c>
      <c r="F66" s="204"/>
      <c r="G66" s="221">
        <v>0</v>
      </c>
    </row>
    <row r="67" spans="1:7" x14ac:dyDescent="0.2">
      <c r="A67" s="199">
        <v>38625</v>
      </c>
      <c r="B67" s="204"/>
      <c r="C67" s="166">
        <v>0</v>
      </c>
      <c r="D67" s="204"/>
      <c r="E67" s="166">
        <v>0</v>
      </c>
      <c r="F67" s="204"/>
      <c r="G67" s="221">
        <v>0</v>
      </c>
    </row>
    <row r="68" spans="1:7" x14ac:dyDescent="0.2">
      <c r="A68" s="199">
        <v>38656</v>
      </c>
      <c r="B68" s="204"/>
      <c r="C68" s="166">
        <v>0</v>
      </c>
      <c r="D68" s="204"/>
      <c r="E68" s="166">
        <v>0</v>
      </c>
      <c r="F68" s="204"/>
      <c r="G68" s="221">
        <v>0</v>
      </c>
    </row>
    <row r="69" spans="1:7" x14ac:dyDescent="0.2">
      <c r="A69" s="199">
        <v>38686</v>
      </c>
      <c r="B69" s="204"/>
      <c r="C69" s="166">
        <v>0</v>
      </c>
      <c r="D69" s="204"/>
      <c r="E69" s="166">
        <v>0</v>
      </c>
      <c r="F69" s="204"/>
      <c r="G69" s="221">
        <v>0</v>
      </c>
    </row>
    <row r="70" spans="1:7" x14ac:dyDescent="0.2">
      <c r="A70" s="199">
        <v>38717</v>
      </c>
      <c r="B70" s="204"/>
      <c r="C70" s="166">
        <v>0</v>
      </c>
      <c r="D70" s="204"/>
      <c r="E70" s="166">
        <v>0</v>
      </c>
      <c r="F70" s="204"/>
      <c r="G70" s="221">
        <v>0</v>
      </c>
    </row>
    <row r="71" spans="1:7" x14ac:dyDescent="0.2">
      <c r="A71" s="199">
        <v>38748</v>
      </c>
      <c r="B71" s="222"/>
      <c r="C71" s="206">
        <v>0</v>
      </c>
      <c r="D71" s="222"/>
      <c r="E71" s="206">
        <v>0</v>
      </c>
      <c r="F71" s="222"/>
      <c r="G71" s="223">
        <v>0</v>
      </c>
    </row>
    <row r="72" spans="1:7" ht="13.5" x14ac:dyDescent="0.25">
      <c r="A72" s="207" t="s">
        <v>26</v>
      </c>
      <c r="B72" s="222"/>
      <c r="C72" s="209">
        <f>SUM(C12:C71)</f>
        <v>850535</v>
      </c>
      <c r="D72" s="222"/>
      <c r="E72" s="209">
        <f>SUM(E12:E71)</f>
        <v>895300</v>
      </c>
      <c r="F72" s="212"/>
      <c r="G72" s="209">
        <f>SUM(G12:G71)</f>
        <v>1745835</v>
      </c>
    </row>
  </sheetData>
  <mergeCells count="4">
    <mergeCell ref="B8:C8"/>
    <mergeCell ref="D8:E8"/>
    <mergeCell ref="B9:C9"/>
    <mergeCell ref="D9:E9"/>
  </mergeCells>
  <pageMargins left="0.75" right="0.75" top="0.5" bottom="0.25" header="0.5" footer="0.5"/>
  <pageSetup scale="76" orientation="portrait" verticalDpi="0" r:id="rId1"/>
  <headerFooter alignWithMargins="0">
    <oddHeader>&amp;RFinal  Star VPP, LP  Volumes</oddHeader>
    <oddFooter>&amp;R&amp;F 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zoomScale="80" workbookViewId="0"/>
  </sheetViews>
  <sheetFormatPr defaultRowHeight="12.75" x14ac:dyDescent="0.2"/>
  <cols>
    <col min="1" max="1" width="11.85546875" customWidth="1"/>
    <col min="2" max="2" width="11.5703125" bestFit="1" customWidth="1"/>
    <col min="3" max="3" width="7.5703125" customWidth="1"/>
    <col min="4" max="4" width="15.28515625" bestFit="1" customWidth="1"/>
    <col min="5" max="5" width="7.7109375" customWidth="1"/>
    <col min="6" max="6" width="9.5703125" bestFit="1" customWidth="1"/>
    <col min="7" max="7" width="7.7109375" customWidth="1"/>
    <col min="8" max="8" width="9.5703125" bestFit="1" customWidth="1"/>
    <col min="9" max="9" width="7.7109375" customWidth="1"/>
    <col min="10" max="10" width="8.42578125" bestFit="1" customWidth="1"/>
    <col min="11" max="11" width="7.7109375" customWidth="1"/>
    <col min="12" max="12" width="8.42578125" bestFit="1" customWidth="1"/>
    <col min="13" max="13" width="7.7109375" customWidth="1"/>
    <col min="14" max="14" width="7.85546875" bestFit="1" customWidth="1"/>
    <col min="15" max="15" width="7.7109375" customWidth="1"/>
    <col min="16" max="16" width="10.7109375" bestFit="1" customWidth="1"/>
    <col min="17" max="17" width="7.7109375" customWidth="1"/>
    <col min="18" max="18" width="10.7109375" bestFit="1" customWidth="1"/>
    <col min="19" max="19" width="7.7109375" customWidth="1"/>
    <col min="20" max="20" width="9.28515625" bestFit="1" customWidth="1"/>
    <col min="21" max="21" width="4" customWidth="1"/>
    <col min="22" max="22" width="17.7109375" customWidth="1"/>
    <col min="23" max="23" width="7.7109375" customWidth="1"/>
    <col min="24" max="24" width="10.28515625" customWidth="1"/>
    <col min="25" max="25" width="7.7109375" customWidth="1"/>
    <col min="26" max="26" width="18.42578125" bestFit="1" customWidth="1"/>
  </cols>
  <sheetData>
    <row r="1" spans="1:26" x14ac:dyDescent="0.2">
      <c r="A1" s="151" t="s">
        <v>130</v>
      </c>
      <c r="B1" s="151" t="s">
        <v>195</v>
      </c>
      <c r="C1" s="151"/>
    </row>
    <row r="2" spans="1:26" ht="14.25" x14ac:dyDescent="0.2">
      <c r="A2" s="145" t="s">
        <v>24</v>
      </c>
      <c r="B2" s="149" t="s">
        <v>129</v>
      </c>
      <c r="C2" s="149"/>
      <c r="V2" s="150"/>
    </row>
    <row r="3" spans="1:26" s="149" customFormat="1" ht="14.25" x14ac:dyDescent="0.2">
      <c r="A3" s="145" t="s">
        <v>25</v>
      </c>
      <c r="B3" s="162" t="s">
        <v>110</v>
      </c>
      <c r="C3" s="162"/>
      <c r="D3" s="162" t="s">
        <v>111</v>
      </c>
      <c r="E3" s="162"/>
      <c r="F3" s="162" t="s">
        <v>112</v>
      </c>
      <c r="G3" s="162"/>
      <c r="H3" s="162" t="s">
        <v>112</v>
      </c>
      <c r="I3" s="162"/>
      <c r="J3" s="162" t="s">
        <v>113</v>
      </c>
      <c r="K3" s="162"/>
      <c r="L3" s="162" t="s">
        <v>113</v>
      </c>
      <c r="M3" s="162"/>
      <c r="N3" s="162" t="s">
        <v>114</v>
      </c>
      <c r="O3" s="162"/>
      <c r="P3" s="162" t="s">
        <v>83</v>
      </c>
      <c r="Q3" s="162"/>
      <c r="R3" s="162" t="s">
        <v>115</v>
      </c>
      <c r="S3" s="162"/>
      <c r="T3" s="162" t="s">
        <v>116</v>
      </c>
      <c r="U3" s="162"/>
      <c r="V3" s="162" t="s">
        <v>83</v>
      </c>
      <c r="W3" s="162"/>
      <c r="X3" s="162" t="s">
        <v>117</v>
      </c>
      <c r="Y3" s="162"/>
      <c r="Z3" s="163" t="s">
        <v>118</v>
      </c>
    </row>
    <row r="4" spans="1:26" x14ac:dyDescent="0.2">
      <c r="A4" s="148">
        <v>37011</v>
      </c>
      <c r="B4" s="161">
        <v>86.666666666666671</v>
      </c>
      <c r="C4" s="161"/>
      <c r="D4" s="161">
        <v>593.33333333333337</v>
      </c>
      <c r="E4" s="161"/>
      <c r="F4" s="161">
        <v>216.66666666666666</v>
      </c>
      <c r="G4" s="161"/>
      <c r="H4" s="161">
        <v>510</v>
      </c>
      <c r="I4" s="161"/>
      <c r="J4" s="161">
        <v>990</v>
      </c>
      <c r="K4" s="161"/>
      <c r="L4" s="161">
        <v>383.33333333333331</v>
      </c>
      <c r="M4" s="161"/>
      <c r="N4" s="161">
        <v>2513.3941904790454</v>
      </c>
      <c r="O4" s="161"/>
      <c r="P4" s="161">
        <v>889.77093977812603</v>
      </c>
      <c r="Q4" s="161"/>
      <c r="R4" s="161">
        <v>636.47150450936942</v>
      </c>
      <c r="S4" s="161"/>
      <c r="T4" s="161">
        <v>1070.306491469461</v>
      </c>
      <c r="U4" s="161"/>
      <c r="V4" s="161">
        <v>600</v>
      </c>
      <c r="W4" s="161"/>
      <c r="X4" s="161">
        <v>1951.8373993136036</v>
      </c>
      <c r="Y4" s="161"/>
      <c r="Z4" s="161">
        <v>1190.3164076435669</v>
      </c>
    </row>
    <row r="5" spans="1:26" x14ac:dyDescent="0.2">
      <c r="A5" s="148">
        <v>37042</v>
      </c>
      <c r="B5" s="161">
        <v>283.87096774193549</v>
      </c>
      <c r="C5" s="161"/>
      <c r="D5" s="161">
        <v>464.51612903225805</v>
      </c>
      <c r="E5" s="161"/>
      <c r="F5" s="161">
        <v>138.70967741935485</v>
      </c>
      <c r="G5" s="161"/>
      <c r="H5" s="161">
        <v>316.12903225806451</v>
      </c>
      <c r="I5" s="161"/>
      <c r="J5" s="161">
        <v>1248.3870967741937</v>
      </c>
      <c r="K5" s="161"/>
      <c r="L5" s="161">
        <v>54.838709677419352</v>
      </c>
      <c r="M5" s="161"/>
      <c r="N5" s="161">
        <v>2379.3603263815603</v>
      </c>
      <c r="O5" s="161"/>
      <c r="P5" s="161">
        <v>834.54406709534135</v>
      </c>
      <c r="Q5" s="161"/>
      <c r="R5" s="161">
        <v>627.89606149734755</v>
      </c>
      <c r="S5" s="161"/>
      <c r="T5" s="161">
        <v>951.28144331554711</v>
      </c>
      <c r="U5" s="161"/>
      <c r="V5" s="161">
        <v>600</v>
      </c>
      <c r="W5" s="161"/>
      <c r="X5" s="161">
        <v>1826.725225566295</v>
      </c>
      <c r="Y5" s="161"/>
      <c r="Z5" s="161">
        <v>1122.2442867359218</v>
      </c>
    </row>
    <row r="6" spans="1:26" x14ac:dyDescent="0.2">
      <c r="A6" s="148">
        <v>37072</v>
      </c>
      <c r="B6" s="161">
        <v>510</v>
      </c>
      <c r="C6" s="161"/>
      <c r="D6" s="161">
        <v>56.666666666666664</v>
      </c>
      <c r="E6" s="161"/>
      <c r="F6" s="161">
        <v>96.666666666666671</v>
      </c>
      <c r="G6" s="161"/>
      <c r="H6" s="161">
        <v>493.33333333333331</v>
      </c>
      <c r="I6" s="161"/>
      <c r="J6" s="161">
        <v>1110</v>
      </c>
      <c r="K6" s="161"/>
      <c r="L6" s="161">
        <v>110</v>
      </c>
      <c r="M6" s="161"/>
      <c r="N6" s="161">
        <v>2404.9815049241802</v>
      </c>
      <c r="O6" s="161"/>
      <c r="P6" s="161">
        <v>835.40658641113282</v>
      </c>
      <c r="Q6" s="161"/>
      <c r="R6" s="161">
        <v>661.32919735012672</v>
      </c>
      <c r="S6" s="161"/>
      <c r="T6" s="161">
        <v>901.88020050588261</v>
      </c>
      <c r="U6" s="161"/>
      <c r="V6" s="161">
        <v>600</v>
      </c>
      <c r="W6" s="161"/>
      <c r="X6" s="161">
        <v>1825.3063830102114</v>
      </c>
      <c r="Y6" s="161"/>
      <c r="Z6" s="161">
        <v>1129.7977642522635</v>
      </c>
    </row>
    <row r="7" spans="1:26" x14ac:dyDescent="0.2">
      <c r="A7" s="148">
        <v>37103</v>
      </c>
      <c r="B7" s="161">
        <v>493.54838709677421</v>
      </c>
      <c r="C7" s="161"/>
      <c r="D7" s="161">
        <v>0</v>
      </c>
      <c r="E7" s="161"/>
      <c r="F7" s="161">
        <v>61.29032258064516</v>
      </c>
      <c r="G7" s="161"/>
      <c r="H7" s="161">
        <v>477.41935483870969</v>
      </c>
      <c r="I7" s="161"/>
      <c r="J7" s="161">
        <v>725.80645161290317</v>
      </c>
      <c r="K7" s="161"/>
      <c r="L7" s="161">
        <v>570.9677419354839</v>
      </c>
      <c r="M7" s="161"/>
      <c r="N7" s="161">
        <v>2276.4281678371076</v>
      </c>
      <c r="O7" s="161"/>
      <c r="P7" s="161">
        <v>782.8383482237208</v>
      </c>
      <c r="Q7" s="161"/>
      <c r="R7" s="161">
        <v>652.24349130102905</v>
      </c>
      <c r="S7" s="161"/>
      <c r="T7" s="161">
        <v>799.89756725833354</v>
      </c>
      <c r="U7" s="161"/>
      <c r="V7" s="161">
        <v>600</v>
      </c>
      <c r="W7" s="161"/>
      <c r="X7" s="161">
        <v>1707.9314565321436</v>
      </c>
      <c r="Y7" s="161"/>
      <c r="Z7" s="161">
        <v>1065.2303664796634</v>
      </c>
    </row>
    <row r="8" spans="1:26" x14ac:dyDescent="0.2">
      <c r="A8" s="148">
        <v>37134</v>
      </c>
      <c r="B8" s="161">
        <v>487.09677419354841</v>
      </c>
      <c r="C8" s="161"/>
      <c r="D8" s="161">
        <v>0</v>
      </c>
      <c r="E8" s="161"/>
      <c r="F8" s="161">
        <v>45.161290322580648</v>
      </c>
      <c r="G8" s="161"/>
      <c r="H8" s="161">
        <v>470.96774193548384</v>
      </c>
      <c r="I8" s="161"/>
      <c r="J8" s="161">
        <v>2119.3548387096776</v>
      </c>
      <c r="K8" s="161"/>
      <c r="L8" s="161">
        <v>422.58064516129031</v>
      </c>
      <c r="M8" s="161"/>
      <c r="N8" s="161">
        <v>2226.4281026792642</v>
      </c>
      <c r="O8" s="161"/>
      <c r="P8" s="161">
        <v>757.70877466170941</v>
      </c>
      <c r="Q8" s="161"/>
      <c r="R8" s="161">
        <v>664.64208869024992</v>
      </c>
      <c r="S8" s="161"/>
      <c r="T8" s="161">
        <v>732.23763443830069</v>
      </c>
      <c r="U8" s="161"/>
      <c r="V8" s="161">
        <v>600</v>
      </c>
      <c r="W8" s="161"/>
      <c r="X8" s="161">
        <v>1651.1996980982221</v>
      </c>
      <c r="Y8" s="161"/>
      <c r="Z8" s="161">
        <v>1037.8637049823585</v>
      </c>
    </row>
    <row r="9" spans="1:26" x14ac:dyDescent="0.2">
      <c r="A9" s="148">
        <v>37164</v>
      </c>
      <c r="B9" s="161">
        <v>470</v>
      </c>
      <c r="C9" s="161"/>
      <c r="D9" s="161">
        <v>0</v>
      </c>
      <c r="E9" s="161"/>
      <c r="F9" s="161">
        <v>103.33333333333333</v>
      </c>
      <c r="G9" s="161"/>
      <c r="H9" s="161">
        <v>383.33333333333331</v>
      </c>
      <c r="I9" s="161"/>
      <c r="J9" s="161">
        <v>2190</v>
      </c>
      <c r="K9" s="161"/>
      <c r="L9" s="161">
        <v>280</v>
      </c>
      <c r="M9" s="161"/>
      <c r="N9" s="161">
        <v>2249.9683725638306</v>
      </c>
      <c r="O9" s="161"/>
      <c r="P9" s="161">
        <v>757.52526673300065</v>
      </c>
      <c r="Q9" s="161"/>
      <c r="R9" s="161">
        <v>699.76854292342455</v>
      </c>
      <c r="S9" s="161"/>
      <c r="T9" s="161">
        <v>691.77226971348421</v>
      </c>
      <c r="U9" s="161"/>
      <c r="V9" s="161">
        <v>600</v>
      </c>
      <c r="W9" s="161"/>
      <c r="X9" s="161">
        <v>1649.3942602999866</v>
      </c>
      <c r="Y9" s="161"/>
      <c r="Z9" s="161">
        <v>1044.9472529561576</v>
      </c>
    </row>
    <row r="10" spans="1:26" x14ac:dyDescent="0.2">
      <c r="A10" s="148">
        <v>37195</v>
      </c>
      <c r="B10" s="161">
        <v>332.25806451612902</v>
      </c>
      <c r="C10" s="161"/>
      <c r="D10" s="161">
        <v>0</v>
      </c>
      <c r="E10" s="161"/>
      <c r="F10" s="161">
        <v>1064.516129032258</v>
      </c>
      <c r="G10" s="161"/>
      <c r="H10" s="161">
        <v>161.29032258064515</v>
      </c>
      <c r="I10" s="161"/>
      <c r="J10" s="161">
        <v>2080.6451612903224</v>
      </c>
      <c r="K10" s="161"/>
      <c r="L10" s="161">
        <v>161.29032258064515</v>
      </c>
      <c r="M10" s="161"/>
      <c r="N10" s="161">
        <v>2129.2974552942915</v>
      </c>
      <c r="O10" s="161"/>
      <c r="P10" s="161">
        <v>708.9950692183487</v>
      </c>
      <c r="Q10" s="161"/>
      <c r="R10" s="161">
        <v>689.9069221806925</v>
      </c>
      <c r="S10" s="161"/>
      <c r="T10" s="161">
        <v>611.22796384577339</v>
      </c>
      <c r="U10" s="161"/>
      <c r="V10" s="161">
        <v>600</v>
      </c>
      <c r="W10" s="161"/>
      <c r="X10" s="161">
        <v>1542.85509446933</v>
      </c>
      <c r="Y10" s="161"/>
      <c r="Z10" s="161">
        <v>985.34390726353547</v>
      </c>
    </row>
    <row r="11" spans="1:26" x14ac:dyDescent="0.2">
      <c r="A11" s="148">
        <v>37225</v>
      </c>
      <c r="B11" s="161">
        <v>246.66666666666666</v>
      </c>
      <c r="C11" s="161"/>
      <c r="D11" s="161">
        <v>0</v>
      </c>
      <c r="E11" s="161"/>
      <c r="F11" s="161">
        <v>1100</v>
      </c>
      <c r="G11" s="161"/>
      <c r="H11" s="161">
        <v>0</v>
      </c>
      <c r="I11" s="161"/>
      <c r="J11" s="161">
        <v>1760</v>
      </c>
      <c r="K11" s="161"/>
      <c r="L11" s="161">
        <v>120</v>
      </c>
      <c r="M11" s="161"/>
      <c r="N11" s="161">
        <v>2151.5461793614622</v>
      </c>
      <c r="O11" s="161"/>
      <c r="P11" s="161">
        <v>708.28799351680345</v>
      </c>
      <c r="Q11" s="161"/>
      <c r="R11" s="161">
        <v>726.2064119902534</v>
      </c>
      <c r="S11" s="161"/>
      <c r="T11" s="161">
        <v>575.81862642287854</v>
      </c>
      <c r="U11" s="161"/>
      <c r="V11" s="161">
        <v>600</v>
      </c>
      <c r="W11" s="161"/>
      <c r="X11" s="161">
        <v>1540.8660979182823</v>
      </c>
      <c r="Y11" s="161"/>
      <c r="Z11" s="161">
        <v>992.17014252423394</v>
      </c>
    </row>
    <row r="12" spans="1:26" x14ac:dyDescent="0.2">
      <c r="A12" s="148">
        <v>37256</v>
      </c>
      <c r="B12" s="161">
        <v>170.96774193548387</v>
      </c>
      <c r="C12" s="161"/>
      <c r="D12" s="161">
        <v>0</v>
      </c>
      <c r="E12" s="161"/>
      <c r="F12" s="161">
        <v>1048.3870967741937</v>
      </c>
      <c r="G12" s="161"/>
      <c r="H12" s="161">
        <v>0</v>
      </c>
      <c r="I12" s="161"/>
      <c r="J12" s="161">
        <v>1325.8064516129032</v>
      </c>
      <c r="K12" s="161"/>
      <c r="L12" s="161">
        <v>54.838709677419352</v>
      </c>
      <c r="M12" s="161"/>
      <c r="N12" s="161">
        <v>2035.9079161817504</v>
      </c>
      <c r="O12" s="161"/>
      <c r="P12" s="161">
        <v>662.43373646855775</v>
      </c>
      <c r="Q12" s="161"/>
      <c r="R12" s="161">
        <v>715.81946189908683</v>
      </c>
      <c r="S12" s="161"/>
      <c r="T12" s="161">
        <v>507.21792440946814</v>
      </c>
      <c r="U12" s="161"/>
      <c r="V12" s="161">
        <v>600</v>
      </c>
      <c r="W12" s="161"/>
      <c r="X12" s="161">
        <v>1441.0656356165441</v>
      </c>
      <c r="Y12" s="161"/>
      <c r="Z12" s="161">
        <v>935.6888056029519</v>
      </c>
    </row>
    <row r="13" spans="1:26" x14ac:dyDescent="0.2">
      <c r="A13" s="148">
        <v>37287</v>
      </c>
      <c r="B13" s="161">
        <v>122.58064516129032</v>
      </c>
      <c r="C13" s="161"/>
      <c r="D13" s="161">
        <v>0</v>
      </c>
      <c r="E13" s="161"/>
      <c r="F13" s="161">
        <v>816.12903225806451</v>
      </c>
      <c r="G13" s="161"/>
      <c r="H13" s="161">
        <v>0</v>
      </c>
      <c r="I13" s="161"/>
      <c r="J13" s="161">
        <v>1032.258064516129</v>
      </c>
      <c r="K13" s="161"/>
      <c r="L13" s="161">
        <v>0</v>
      </c>
      <c r="M13" s="161"/>
      <c r="N13" s="161">
        <v>1990.583877057921</v>
      </c>
      <c r="O13" s="161"/>
      <c r="P13" s="161">
        <v>639.98365556725344</v>
      </c>
      <c r="Q13" s="161"/>
      <c r="R13" s="161">
        <v>729.02781355627872</v>
      </c>
      <c r="S13" s="161"/>
      <c r="T13" s="161">
        <v>460.88213841655062</v>
      </c>
      <c r="U13" s="161"/>
      <c r="V13" s="161">
        <v>600</v>
      </c>
      <c r="W13" s="161"/>
      <c r="X13" s="161">
        <v>1392.5314293177341</v>
      </c>
      <c r="Y13" s="161"/>
      <c r="Z13" s="161">
        <v>911.90387572575173</v>
      </c>
    </row>
    <row r="14" spans="1:26" x14ac:dyDescent="0.2">
      <c r="A14" s="148">
        <v>37315</v>
      </c>
      <c r="B14" s="161">
        <v>117.85714285714286</v>
      </c>
      <c r="C14" s="161"/>
      <c r="D14" s="161">
        <v>0</v>
      </c>
      <c r="E14" s="161"/>
      <c r="F14" s="161">
        <v>614.28571428571433</v>
      </c>
      <c r="G14" s="161"/>
      <c r="H14" s="161">
        <v>0</v>
      </c>
      <c r="I14" s="161"/>
      <c r="J14" s="161">
        <v>889.28571428571433</v>
      </c>
      <c r="K14" s="161"/>
      <c r="L14" s="161">
        <v>85.714285714285708</v>
      </c>
      <c r="M14" s="161"/>
      <c r="N14" s="161">
        <v>2154.6731021678015</v>
      </c>
      <c r="O14" s="161"/>
      <c r="P14" s="161">
        <v>684.31916780038478</v>
      </c>
      <c r="Q14" s="161"/>
      <c r="R14" s="161">
        <v>821.95303197999885</v>
      </c>
      <c r="S14" s="161"/>
      <c r="T14" s="161">
        <v>779.29498405139373</v>
      </c>
      <c r="U14" s="161"/>
      <c r="V14" s="161">
        <v>600</v>
      </c>
      <c r="W14" s="161"/>
      <c r="X14" s="161">
        <v>1489.6836194393604</v>
      </c>
      <c r="Y14" s="161"/>
      <c r="Z14" s="161">
        <v>984.02591416117662</v>
      </c>
    </row>
    <row r="15" spans="1:26" x14ac:dyDescent="0.2">
      <c r="A15" s="148">
        <v>37346</v>
      </c>
      <c r="B15" s="161">
        <v>200</v>
      </c>
      <c r="C15" s="161"/>
      <c r="D15" s="161">
        <v>0</v>
      </c>
      <c r="E15" s="161"/>
      <c r="F15" s="161">
        <v>377.41935483870969</v>
      </c>
      <c r="G15" s="161"/>
      <c r="H15" s="161">
        <v>0</v>
      </c>
      <c r="I15" s="161"/>
      <c r="J15" s="161">
        <v>625.80645161290317</v>
      </c>
      <c r="K15" s="161"/>
      <c r="L15" s="161">
        <v>170.96774193548387</v>
      </c>
      <c r="M15" s="161"/>
      <c r="N15" s="161">
        <v>1902.6122945316254</v>
      </c>
      <c r="O15" s="161"/>
      <c r="P15" s="161">
        <v>596.76980979455232</v>
      </c>
      <c r="Q15" s="161"/>
      <c r="R15" s="161">
        <v>755.96736415511521</v>
      </c>
      <c r="S15" s="161"/>
      <c r="T15" s="161">
        <v>179.32018112641256</v>
      </c>
      <c r="U15" s="161"/>
      <c r="V15" s="161">
        <v>600</v>
      </c>
      <c r="W15" s="161"/>
      <c r="X15" s="161">
        <v>1299.9968784255734</v>
      </c>
      <c r="Y15" s="161"/>
      <c r="Z15" s="161">
        <v>866.3579312601604</v>
      </c>
    </row>
    <row r="16" spans="1:26" x14ac:dyDescent="0.2">
      <c r="A16" s="148">
        <v>37376</v>
      </c>
      <c r="B16" s="161">
        <v>150</v>
      </c>
      <c r="C16" s="161"/>
      <c r="D16" s="161">
        <v>0</v>
      </c>
      <c r="E16" s="161"/>
      <c r="F16" s="161">
        <v>430</v>
      </c>
      <c r="G16" s="161"/>
      <c r="H16" s="161">
        <v>0</v>
      </c>
      <c r="I16" s="161"/>
      <c r="J16" s="161">
        <v>503.33333333333331</v>
      </c>
      <c r="K16" s="161"/>
      <c r="L16" s="161">
        <v>103.33333333333333</v>
      </c>
      <c r="M16" s="161"/>
      <c r="N16" s="161">
        <v>1921.9365922152001</v>
      </c>
      <c r="O16" s="161"/>
      <c r="P16" s="161">
        <v>595.21014086658693</v>
      </c>
      <c r="Q16" s="161"/>
      <c r="R16" s="161">
        <v>833.56426041522059</v>
      </c>
      <c r="S16" s="161"/>
      <c r="T16" s="161">
        <v>207.30267759423992</v>
      </c>
      <c r="U16" s="161"/>
      <c r="V16" s="161">
        <v>600</v>
      </c>
      <c r="W16" s="161"/>
      <c r="X16" s="161">
        <v>1297.7884850355424</v>
      </c>
      <c r="Y16" s="161"/>
      <c r="Z16" s="161">
        <v>872.72547142155497</v>
      </c>
    </row>
    <row r="17" spans="1:26" x14ac:dyDescent="0.2">
      <c r="A17" s="148">
        <v>37407</v>
      </c>
      <c r="B17" s="161">
        <v>106.45161290322581</v>
      </c>
      <c r="C17" s="161"/>
      <c r="D17" s="161">
        <v>0</v>
      </c>
      <c r="E17" s="161"/>
      <c r="F17" s="161">
        <v>593.54838709677415</v>
      </c>
      <c r="G17" s="161"/>
      <c r="H17" s="161">
        <v>0</v>
      </c>
      <c r="I17" s="161"/>
      <c r="J17" s="161">
        <v>377.41935483870969</v>
      </c>
      <c r="K17" s="161"/>
      <c r="L17" s="161">
        <v>0</v>
      </c>
      <c r="M17" s="161"/>
      <c r="N17" s="161">
        <v>1818.1222911459811</v>
      </c>
      <c r="O17" s="161"/>
      <c r="P17" s="161">
        <v>555.81395330469184</v>
      </c>
      <c r="Q17" s="161"/>
      <c r="R17" s="161">
        <v>819.698331711896</v>
      </c>
      <c r="S17" s="161"/>
      <c r="T17" s="161">
        <v>220.6135956754018</v>
      </c>
      <c r="U17" s="161"/>
      <c r="V17" s="161">
        <v>600</v>
      </c>
      <c r="W17" s="161"/>
      <c r="X17" s="161">
        <v>1213.268270804336</v>
      </c>
      <c r="Y17" s="161"/>
      <c r="Z17" s="161">
        <v>823.43129374962484</v>
      </c>
    </row>
    <row r="18" spans="1:26" x14ac:dyDescent="0.2">
      <c r="A18" s="148">
        <v>37437</v>
      </c>
      <c r="B18" s="161">
        <v>246.66666666666666</v>
      </c>
      <c r="C18" s="161"/>
      <c r="D18" s="161">
        <v>0</v>
      </c>
      <c r="E18" s="161"/>
      <c r="F18" s="161">
        <v>436.66666666666669</v>
      </c>
      <c r="G18" s="161"/>
      <c r="H18" s="161">
        <v>0</v>
      </c>
      <c r="I18" s="161"/>
      <c r="J18" s="161">
        <v>303.33333333333331</v>
      </c>
      <c r="K18" s="161"/>
      <c r="L18" s="161">
        <v>103.33333333333333</v>
      </c>
      <c r="M18" s="161"/>
      <c r="N18" s="161">
        <v>1836.3885020271205</v>
      </c>
      <c r="O18" s="161"/>
      <c r="P18" s="161">
        <v>554.05257037901754</v>
      </c>
      <c r="Q18" s="161"/>
      <c r="R18" s="161">
        <v>860.6962185417342</v>
      </c>
      <c r="S18" s="161"/>
      <c r="T18" s="161">
        <v>247.37480079854322</v>
      </c>
      <c r="U18" s="161"/>
      <c r="V18" s="161">
        <v>600</v>
      </c>
      <c r="W18" s="161"/>
      <c r="X18" s="161">
        <v>1211.0611909180914</v>
      </c>
      <c r="Y18" s="161"/>
      <c r="Z18" s="161">
        <v>829.68532815742458</v>
      </c>
    </row>
    <row r="19" spans="1:26" x14ac:dyDescent="0.2">
      <c r="A19" s="148">
        <v>37468</v>
      </c>
      <c r="B19" s="161">
        <v>332.25806451612902</v>
      </c>
      <c r="C19" s="161"/>
      <c r="D19" s="161">
        <v>0</v>
      </c>
      <c r="E19" s="161"/>
      <c r="F19" s="161">
        <v>209.67741935483872</v>
      </c>
      <c r="G19" s="161"/>
      <c r="H19" s="161">
        <v>0</v>
      </c>
      <c r="I19" s="161"/>
      <c r="J19" s="161">
        <v>170.96774193548387</v>
      </c>
      <c r="K19" s="161"/>
      <c r="L19" s="161">
        <v>832.25806451612902</v>
      </c>
      <c r="M19" s="161"/>
      <c r="N19" s="161">
        <v>1737.0091711200923</v>
      </c>
      <c r="O19" s="161"/>
      <c r="P19" s="161">
        <v>517.10399156668382</v>
      </c>
      <c r="Q19" s="161"/>
      <c r="R19" s="161">
        <v>800.82735694845769</v>
      </c>
      <c r="S19" s="161"/>
      <c r="T19" s="161">
        <v>257.03510425755758</v>
      </c>
      <c r="U19" s="161"/>
      <c r="V19" s="161">
        <v>600</v>
      </c>
      <c r="W19" s="161"/>
      <c r="X19" s="161">
        <v>1132.0704763510421</v>
      </c>
      <c r="Y19" s="161"/>
      <c r="Z19" s="161">
        <v>783.03179759195643</v>
      </c>
    </row>
    <row r="20" spans="1:26" x14ac:dyDescent="0.2">
      <c r="A20" s="148">
        <v>37499</v>
      </c>
      <c r="B20" s="161">
        <v>300</v>
      </c>
      <c r="C20" s="161"/>
      <c r="D20" s="161">
        <v>0</v>
      </c>
      <c r="E20" s="161"/>
      <c r="F20" s="161">
        <v>0</v>
      </c>
      <c r="G20" s="161"/>
      <c r="H20" s="161">
        <v>0</v>
      </c>
      <c r="I20" s="161"/>
      <c r="J20" s="161">
        <v>0</v>
      </c>
      <c r="K20" s="161"/>
      <c r="L20" s="161">
        <v>825.80645161290317</v>
      </c>
      <c r="M20" s="161"/>
      <c r="N20" s="161">
        <v>1697.6862525332535</v>
      </c>
      <c r="O20" s="161"/>
      <c r="P20" s="161">
        <v>498.58131943660999</v>
      </c>
      <c r="Q20" s="161"/>
      <c r="R20" s="161">
        <v>783.55821540715226</v>
      </c>
      <c r="S20" s="161"/>
      <c r="T20" s="161">
        <v>273.60481147078593</v>
      </c>
      <c r="U20" s="161"/>
      <c r="V20" s="161">
        <v>600</v>
      </c>
      <c r="W20" s="161"/>
      <c r="X20" s="161">
        <v>1093.4632380187734</v>
      </c>
      <c r="Y20" s="161"/>
      <c r="Z20" s="161">
        <v>763.75181568459618</v>
      </c>
    </row>
    <row r="21" spans="1:26" x14ac:dyDescent="0.2">
      <c r="A21" s="148">
        <v>37529</v>
      </c>
      <c r="B21" s="161">
        <v>230</v>
      </c>
      <c r="C21" s="161"/>
      <c r="D21" s="161">
        <v>0</v>
      </c>
      <c r="E21" s="161"/>
      <c r="F21" s="161">
        <v>0</v>
      </c>
      <c r="G21" s="161"/>
      <c r="H21" s="161">
        <v>0</v>
      </c>
      <c r="I21" s="161"/>
      <c r="J21" s="161">
        <v>0</v>
      </c>
      <c r="K21" s="161"/>
      <c r="L21" s="161">
        <v>843.33333333333337</v>
      </c>
      <c r="M21" s="161"/>
      <c r="N21" s="161">
        <v>1714.4739893207147</v>
      </c>
      <c r="O21" s="161"/>
      <c r="P21" s="161">
        <v>496.62613741055236</v>
      </c>
      <c r="Q21" s="161"/>
      <c r="R21" s="161">
        <v>792.21685005940913</v>
      </c>
      <c r="S21" s="161"/>
      <c r="T21" s="161">
        <v>298.80952334718882</v>
      </c>
      <c r="U21" s="161"/>
      <c r="V21" s="161">
        <v>600</v>
      </c>
      <c r="W21" s="161"/>
      <c r="X21" s="161">
        <v>1091.3461161607945</v>
      </c>
      <c r="Y21" s="161"/>
      <c r="Z21" s="161">
        <v>769.90620422496863</v>
      </c>
    </row>
    <row r="22" spans="1:26" x14ac:dyDescent="0.2">
      <c r="A22" s="148">
        <v>37560</v>
      </c>
      <c r="B22" s="161">
        <v>161.29032258064515</v>
      </c>
      <c r="C22" s="161"/>
      <c r="D22" s="161">
        <v>0</v>
      </c>
      <c r="E22" s="161"/>
      <c r="F22" s="161">
        <v>0</v>
      </c>
      <c r="G22" s="161"/>
      <c r="H22" s="161">
        <v>0</v>
      </c>
      <c r="I22" s="161"/>
      <c r="J22" s="161">
        <v>0</v>
      </c>
      <c r="K22" s="161"/>
      <c r="L22" s="161">
        <v>809.67741935483866</v>
      </c>
      <c r="M22" s="161"/>
      <c r="N22" s="161">
        <v>1621.4425547544874</v>
      </c>
      <c r="O22" s="161"/>
      <c r="P22" s="161">
        <v>463.17096802136814</v>
      </c>
      <c r="Q22" s="161"/>
      <c r="R22" s="161">
        <v>750.1290837758072</v>
      </c>
      <c r="S22" s="161"/>
      <c r="T22" s="161">
        <v>303.79448574713797</v>
      </c>
      <c r="U22" s="161"/>
      <c r="V22" s="161">
        <v>600</v>
      </c>
      <c r="W22" s="161"/>
      <c r="X22" s="161">
        <v>1020.0741447559265</v>
      </c>
      <c r="Y22" s="161"/>
      <c r="Z22" s="161">
        <v>726.9772838728062</v>
      </c>
    </row>
    <row r="23" spans="1:26" x14ac:dyDescent="0.2">
      <c r="A23" s="148">
        <v>37590</v>
      </c>
      <c r="B23" s="161">
        <v>120</v>
      </c>
      <c r="C23" s="161"/>
      <c r="D23" s="161">
        <v>0</v>
      </c>
      <c r="E23" s="161"/>
      <c r="F23" s="161">
        <v>0</v>
      </c>
      <c r="G23" s="161"/>
      <c r="H23" s="161">
        <v>0</v>
      </c>
      <c r="I23" s="161"/>
      <c r="J23" s="161">
        <v>0</v>
      </c>
      <c r="K23" s="161"/>
      <c r="L23" s="161">
        <v>830</v>
      </c>
      <c r="M23" s="161"/>
      <c r="N23" s="161">
        <v>1637.3123769605077</v>
      </c>
      <c r="O23" s="161"/>
      <c r="P23" s="161">
        <v>461.14433190361717</v>
      </c>
      <c r="Q23" s="161"/>
      <c r="R23" s="161">
        <v>758.41831302608307</v>
      </c>
      <c r="S23" s="161"/>
      <c r="T23" s="161">
        <v>328.11968762490847</v>
      </c>
      <c r="U23" s="161"/>
      <c r="V23" s="161">
        <v>600</v>
      </c>
      <c r="W23" s="161"/>
      <c r="X23" s="161">
        <v>1018.072423493557</v>
      </c>
      <c r="Y23" s="161"/>
      <c r="Z23" s="161">
        <v>733.11039024345905</v>
      </c>
    </row>
    <row r="24" spans="1:26" x14ac:dyDescent="0.2">
      <c r="A24" s="148">
        <v>37621</v>
      </c>
      <c r="B24" s="161">
        <v>122.58064516129032</v>
      </c>
      <c r="C24" s="161"/>
      <c r="D24" s="161">
        <v>0</v>
      </c>
      <c r="E24" s="161"/>
      <c r="F24" s="161">
        <v>0</v>
      </c>
      <c r="G24" s="161"/>
      <c r="H24" s="161">
        <v>0</v>
      </c>
      <c r="I24" s="161"/>
      <c r="J24" s="161">
        <v>0</v>
      </c>
      <c r="K24" s="161"/>
      <c r="L24" s="161">
        <v>793.54838709677415</v>
      </c>
      <c r="M24" s="161"/>
      <c r="N24" s="161">
        <v>1548.3153807958936</v>
      </c>
      <c r="O24" s="161"/>
      <c r="P24" s="161">
        <v>429.89075869379536</v>
      </c>
      <c r="Q24" s="161"/>
      <c r="R24" s="161">
        <v>718.12614718607131</v>
      </c>
      <c r="S24" s="161"/>
      <c r="T24" s="161">
        <v>330.44740164519669</v>
      </c>
      <c r="U24" s="161"/>
      <c r="V24" s="161">
        <v>600</v>
      </c>
      <c r="W24" s="161"/>
      <c r="X24" s="161">
        <v>951.58373620439261</v>
      </c>
      <c r="Y24" s="161"/>
      <c r="Z24" s="161">
        <v>692.51341915707133</v>
      </c>
    </row>
    <row r="25" spans="1:26" x14ac:dyDescent="0.2">
      <c r="A25" s="148">
        <v>37652</v>
      </c>
      <c r="B25" s="161">
        <v>277.41935483870969</v>
      </c>
      <c r="C25" s="161"/>
      <c r="D25" s="161">
        <v>0</v>
      </c>
      <c r="E25" s="161"/>
      <c r="F25" s="161">
        <v>0</v>
      </c>
      <c r="G25" s="161"/>
      <c r="H25" s="161">
        <v>0</v>
      </c>
      <c r="I25" s="161"/>
      <c r="J25" s="161">
        <v>0</v>
      </c>
      <c r="K25" s="161"/>
      <c r="L25" s="161">
        <v>793.54838709677415</v>
      </c>
      <c r="M25" s="161"/>
      <c r="N25" s="161">
        <v>1512.8883418475982</v>
      </c>
      <c r="O25" s="161"/>
      <c r="P25" s="161">
        <v>414.02811221424349</v>
      </c>
      <c r="Q25" s="161"/>
      <c r="R25" s="161">
        <v>677.87212358736656</v>
      </c>
      <c r="S25" s="161"/>
      <c r="T25" s="161">
        <v>342.58255394973975</v>
      </c>
      <c r="U25" s="161"/>
      <c r="V25" s="161">
        <v>600</v>
      </c>
      <c r="W25" s="161"/>
      <c r="X25" s="161">
        <v>919.10255987167602</v>
      </c>
      <c r="Y25" s="161"/>
      <c r="Z25" s="161">
        <v>676.12246604481697</v>
      </c>
    </row>
    <row r="26" spans="1:26" x14ac:dyDescent="0.2">
      <c r="A26" s="148">
        <v>37680</v>
      </c>
      <c r="B26" s="161">
        <v>0</v>
      </c>
      <c r="C26" s="161"/>
      <c r="D26" s="161">
        <v>0</v>
      </c>
      <c r="E26" s="161"/>
      <c r="F26" s="161">
        <v>0</v>
      </c>
      <c r="G26" s="161"/>
      <c r="H26" s="161">
        <v>0</v>
      </c>
      <c r="I26" s="161"/>
      <c r="J26" s="161">
        <v>0</v>
      </c>
      <c r="K26" s="161"/>
      <c r="L26" s="161">
        <v>0</v>
      </c>
      <c r="M26" s="161"/>
      <c r="N26" s="161">
        <v>1636.5807843089804</v>
      </c>
      <c r="O26" s="161"/>
      <c r="P26" s="161">
        <v>441.3860231702734</v>
      </c>
      <c r="Q26" s="161"/>
      <c r="R26" s="161">
        <v>734.26777270638661</v>
      </c>
      <c r="S26" s="161"/>
      <c r="T26" s="161">
        <v>514.99557341293598</v>
      </c>
      <c r="U26" s="161"/>
      <c r="V26" s="161">
        <v>600</v>
      </c>
      <c r="W26" s="161"/>
      <c r="X26" s="161">
        <v>982.87700460508336</v>
      </c>
      <c r="Y26" s="161"/>
      <c r="Z26" s="161">
        <v>731.02308562858082</v>
      </c>
    </row>
    <row r="27" spans="1:26" x14ac:dyDescent="0.2">
      <c r="A27" s="148">
        <v>37711</v>
      </c>
      <c r="B27" s="161">
        <v>0</v>
      </c>
      <c r="C27" s="161"/>
      <c r="D27" s="161">
        <v>0</v>
      </c>
      <c r="E27" s="161"/>
      <c r="F27" s="161">
        <v>0</v>
      </c>
      <c r="G27" s="161"/>
      <c r="H27" s="161">
        <v>0</v>
      </c>
      <c r="I27" s="161"/>
      <c r="J27" s="161">
        <v>0</v>
      </c>
      <c r="K27" s="161"/>
      <c r="L27" s="161">
        <v>0</v>
      </c>
      <c r="M27" s="161"/>
      <c r="N27" s="161">
        <v>1444.243701741266</v>
      </c>
      <c r="O27" s="161"/>
      <c r="P27" s="161">
        <v>383.81020720329332</v>
      </c>
      <c r="Q27" s="161"/>
      <c r="R27" s="161">
        <v>648.86414828646366</v>
      </c>
      <c r="S27" s="161"/>
      <c r="T27" s="161">
        <v>467.77796346269787</v>
      </c>
      <c r="U27" s="161"/>
      <c r="V27" s="161">
        <v>600</v>
      </c>
      <c r="W27" s="161"/>
      <c r="X27" s="161">
        <v>857.52837936388983</v>
      </c>
      <c r="Y27" s="161"/>
      <c r="Z27" s="161">
        <v>644.97305219226553</v>
      </c>
    </row>
    <row r="28" spans="1:26" x14ac:dyDescent="0.2">
      <c r="A28" s="148">
        <v>37741</v>
      </c>
      <c r="B28" s="161">
        <v>0</v>
      </c>
      <c r="C28" s="161"/>
      <c r="D28" s="161">
        <v>0</v>
      </c>
      <c r="E28" s="161"/>
      <c r="F28" s="161">
        <v>0</v>
      </c>
      <c r="G28" s="161"/>
      <c r="H28" s="161">
        <v>0</v>
      </c>
      <c r="I28" s="161"/>
      <c r="J28" s="161">
        <v>0</v>
      </c>
      <c r="K28" s="161"/>
      <c r="L28" s="161">
        <v>0</v>
      </c>
      <c r="M28" s="161"/>
      <c r="N28" s="161">
        <v>1458.034254303207</v>
      </c>
      <c r="O28" s="161"/>
      <c r="P28" s="161">
        <v>381.74916964345186</v>
      </c>
      <c r="Q28" s="161"/>
      <c r="R28" s="161">
        <v>655.98987384356656</v>
      </c>
      <c r="S28" s="161"/>
      <c r="T28" s="161">
        <v>485.98558909602468</v>
      </c>
      <c r="U28" s="161"/>
      <c r="V28" s="161">
        <v>600</v>
      </c>
      <c r="W28" s="161"/>
      <c r="X28" s="161">
        <v>855.99413888685547</v>
      </c>
      <c r="Y28" s="161"/>
      <c r="Z28" s="161">
        <v>651.20184096725586</v>
      </c>
    </row>
    <row r="29" spans="1:26" x14ac:dyDescent="0.2">
      <c r="A29" s="148">
        <v>37772</v>
      </c>
      <c r="B29" s="161">
        <v>0</v>
      </c>
      <c r="C29" s="161"/>
      <c r="D29" s="161">
        <v>0</v>
      </c>
      <c r="E29" s="161"/>
      <c r="F29" s="161">
        <v>0</v>
      </c>
      <c r="G29" s="161"/>
      <c r="H29" s="161">
        <v>0</v>
      </c>
      <c r="I29" s="161"/>
      <c r="J29" s="161">
        <v>0</v>
      </c>
      <c r="K29" s="161"/>
      <c r="L29" s="161">
        <v>0</v>
      </c>
      <c r="M29" s="161"/>
      <c r="N29" s="161">
        <v>1378.4611039628526</v>
      </c>
      <c r="O29" s="161"/>
      <c r="P29" s="161">
        <v>355.53406216110886</v>
      </c>
      <c r="Q29" s="161"/>
      <c r="R29" s="161">
        <v>621.09718015872238</v>
      </c>
      <c r="S29" s="161"/>
      <c r="T29" s="161">
        <v>472.75294536403214</v>
      </c>
      <c r="U29" s="161"/>
      <c r="V29" s="161">
        <v>600</v>
      </c>
      <c r="W29" s="161"/>
      <c r="X29" s="161">
        <v>800.29300242298984</v>
      </c>
      <c r="Y29" s="161"/>
      <c r="Z29" s="161">
        <v>615.93637430627928</v>
      </c>
    </row>
    <row r="30" spans="1:26" x14ac:dyDescent="0.2">
      <c r="A30" s="148">
        <v>37802</v>
      </c>
      <c r="B30" s="161">
        <v>0</v>
      </c>
      <c r="C30" s="161"/>
      <c r="D30" s="161">
        <v>0</v>
      </c>
      <c r="E30" s="161"/>
      <c r="F30" s="161">
        <v>0</v>
      </c>
      <c r="G30" s="161"/>
      <c r="H30" s="161">
        <v>0</v>
      </c>
      <c r="I30" s="161"/>
      <c r="J30" s="161">
        <v>0</v>
      </c>
      <c r="K30" s="161"/>
      <c r="L30" s="161">
        <v>0</v>
      </c>
      <c r="M30" s="161"/>
      <c r="N30" s="161">
        <v>1391.4990445007381</v>
      </c>
      <c r="O30" s="161"/>
      <c r="P30" s="161">
        <v>353.50077037420061</v>
      </c>
      <c r="Q30" s="161"/>
      <c r="R30" s="161">
        <v>627.91780977976339</v>
      </c>
      <c r="S30" s="161"/>
      <c r="T30" s="161">
        <v>490.95153510111356</v>
      </c>
      <c r="U30" s="161"/>
      <c r="V30" s="161">
        <v>600</v>
      </c>
      <c r="W30" s="161"/>
      <c r="X30" s="161">
        <v>799.01231828455514</v>
      </c>
      <c r="Y30" s="161"/>
      <c r="Z30" s="161">
        <v>622.25987576851139</v>
      </c>
    </row>
    <row r="31" spans="1:26" x14ac:dyDescent="0.2">
      <c r="A31" s="148">
        <v>37833</v>
      </c>
      <c r="B31" s="161">
        <v>0</v>
      </c>
      <c r="C31" s="161"/>
      <c r="D31" s="161">
        <v>0</v>
      </c>
      <c r="E31" s="161"/>
      <c r="F31" s="161">
        <v>0</v>
      </c>
      <c r="G31" s="161"/>
      <c r="H31" s="161">
        <v>0</v>
      </c>
      <c r="I31" s="161"/>
      <c r="J31" s="161">
        <v>0</v>
      </c>
      <c r="K31" s="161"/>
      <c r="L31" s="161">
        <v>0</v>
      </c>
      <c r="M31" s="161"/>
      <c r="N31" s="161">
        <v>1315.4412610504887</v>
      </c>
      <c r="O31" s="161"/>
      <c r="P31" s="161">
        <v>329.1140461471216</v>
      </c>
      <c r="Q31" s="161"/>
      <c r="R31" s="161">
        <v>594.51813951919667</v>
      </c>
      <c r="S31" s="161"/>
      <c r="T31" s="161">
        <v>477.39631720472397</v>
      </c>
      <c r="U31" s="161"/>
      <c r="V31" s="161">
        <v>600</v>
      </c>
      <c r="W31" s="161"/>
      <c r="X31" s="161">
        <v>747.19082327288402</v>
      </c>
      <c r="Y31" s="161"/>
      <c r="Z31" s="161">
        <v>588.93809150739378</v>
      </c>
    </row>
    <row r="32" spans="1:26" x14ac:dyDescent="0.2">
      <c r="A32" s="148">
        <v>37864</v>
      </c>
      <c r="B32" s="161">
        <v>0</v>
      </c>
      <c r="C32" s="161"/>
      <c r="D32" s="161">
        <v>0</v>
      </c>
      <c r="E32" s="161"/>
      <c r="F32" s="161">
        <v>0</v>
      </c>
      <c r="G32" s="161"/>
      <c r="H32" s="161">
        <v>0</v>
      </c>
      <c r="I32" s="161"/>
      <c r="J32" s="161">
        <v>0</v>
      </c>
      <c r="K32" s="161"/>
      <c r="L32" s="161">
        <v>0</v>
      </c>
      <c r="M32" s="161"/>
      <c r="N32" s="161">
        <v>1284.9368097024219</v>
      </c>
      <c r="O32" s="161"/>
      <c r="P32" s="161">
        <v>316.57251091911695</v>
      </c>
      <c r="Q32" s="161"/>
      <c r="R32" s="161">
        <v>581.65812793811335</v>
      </c>
      <c r="S32" s="161"/>
      <c r="T32" s="161">
        <v>479.60194768300056</v>
      </c>
      <c r="U32" s="161"/>
      <c r="V32" s="161">
        <v>600</v>
      </c>
      <c r="W32" s="161"/>
      <c r="X32" s="161">
        <v>722.128107991501</v>
      </c>
      <c r="Y32" s="161"/>
      <c r="Z32" s="161">
        <v>576.18083454709665</v>
      </c>
    </row>
    <row r="33" spans="1:26" x14ac:dyDescent="0.2">
      <c r="A33" s="148">
        <v>37894</v>
      </c>
      <c r="B33" s="161">
        <v>0</v>
      </c>
      <c r="C33" s="161"/>
      <c r="D33" s="161">
        <v>0</v>
      </c>
      <c r="E33" s="161"/>
      <c r="F33" s="161">
        <v>0</v>
      </c>
      <c r="G33" s="161"/>
      <c r="H33" s="161">
        <v>0</v>
      </c>
      <c r="I33" s="161"/>
      <c r="J33" s="161">
        <v>0</v>
      </c>
      <c r="K33" s="161"/>
      <c r="L33" s="161">
        <v>0</v>
      </c>
      <c r="M33" s="161"/>
      <c r="N33" s="161">
        <v>1296.9228194034672</v>
      </c>
      <c r="O33" s="161"/>
      <c r="P33" s="161">
        <v>314.61042834209644</v>
      </c>
      <c r="Q33" s="161"/>
      <c r="R33" s="161">
        <v>588.04542370431261</v>
      </c>
      <c r="S33" s="161"/>
      <c r="T33" s="161">
        <v>497.79217993602373</v>
      </c>
      <c r="U33" s="161"/>
      <c r="V33" s="161">
        <v>600</v>
      </c>
      <c r="W33" s="161"/>
      <c r="X33" s="161">
        <v>721.29351195925744</v>
      </c>
      <c r="Y33" s="161"/>
      <c r="Z33" s="161">
        <v>582.70336137504432</v>
      </c>
    </row>
    <row r="34" spans="1:26" x14ac:dyDescent="0.2">
      <c r="A34" s="148">
        <v>37925</v>
      </c>
      <c r="B34" s="161">
        <v>0</v>
      </c>
      <c r="C34" s="161"/>
      <c r="D34" s="161">
        <v>0</v>
      </c>
      <c r="E34" s="161"/>
      <c r="F34" s="161">
        <v>0</v>
      </c>
      <c r="G34" s="161"/>
      <c r="H34" s="161">
        <v>0</v>
      </c>
      <c r="I34" s="161"/>
      <c r="J34" s="161">
        <v>0</v>
      </c>
      <c r="K34" s="161"/>
      <c r="L34" s="161">
        <v>0</v>
      </c>
      <c r="M34" s="161"/>
      <c r="N34" s="161">
        <v>1225.8787259096748</v>
      </c>
      <c r="O34" s="161"/>
      <c r="P34" s="161">
        <v>292.77038057203475</v>
      </c>
      <c r="Q34" s="161"/>
      <c r="R34" s="161">
        <v>556.76639267051223</v>
      </c>
      <c r="S34" s="161"/>
      <c r="T34" s="161">
        <v>483.79654017216802</v>
      </c>
      <c r="U34" s="161"/>
      <c r="V34" s="161">
        <v>600</v>
      </c>
      <c r="W34" s="161"/>
      <c r="X34" s="161">
        <v>674.86140104580682</v>
      </c>
      <c r="Y34" s="161"/>
      <c r="Z34" s="161">
        <v>552.10645210905557</v>
      </c>
    </row>
    <row r="35" spans="1:26" x14ac:dyDescent="0.2">
      <c r="A35" s="148">
        <v>37955</v>
      </c>
      <c r="B35" s="161">
        <v>0</v>
      </c>
      <c r="C35" s="161"/>
      <c r="D35" s="161">
        <v>0</v>
      </c>
      <c r="E35" s="161"/>
      <c r="F35" s="161">
        <v>0</v>
      </c>
      <c r="G35" s="161"/>
      <c r="H35" s="161">
        <v>0</v>
      </c>
      <c r="I35" s="161"/>
      <c r="J35" s="161">
        <v>0</v>
      </c>
      <c r="K35" s="161"/>
      <c r="L35" s="161">
        <v>0</v>
      </c>
      <c r="M35" s="161"/>
      <c r="N35" s="161">
        <v>1237.2114563593263</v>
      </c>
      <c r="O35" s="161"/>
      <c r="P35" s="161">
        <v>290.8701984618591</v>
      </c>
      <c r="Q35" s="161"/>
      <c r="R35" s="161">
        <v>562.88019974601809</v>
      </c>
      <c r="S35" s="161"/>
      <c r="T35" s="161">
        <v>501.98435231524616</v>
      </c>
      <c r="U35" s="161"/>
      <c r="V35" s="161">
        <v>600</v>
      </c>
      <c r="W35" s="161"/>
      <c r="X35" s="161">
        <v>674.36561907133728</v>
      </c>
      <c r="Y35" s="161"/>
      <c r="Z35" s="161">
        <v>558.7980792718032</v>
      </c>
    </row>
    <row r="36" spans="1:26" x14ac:dyDescent="0.2">
      <c r="A36" s="148">
        <v>37986</v>
      </c>
      <c r="B36" s="161">
        <v>0</v>
      </c>
      <c r="C36" s="161"/>
      <c r="D36" s="161">
        <v>0</v>
      </c>
      <c r="E36" s="161"/>
      <c r="F36" s="161">
        <v>0</v>
      </c>
      <c r="G36" s="161"/>
      <c r="H36" s="161">
        <v>0</v>
      </c>
      <c r="I36" s="161"/>
      <c r="J36" s="161">
        <v>0</v>
      </c>
      <c r="K36" s="161"/>
      <c r="L36" s="161">
        <v>0</v>
      </c>
      <c r="M36" s="161"/>
      <c r="N36" s="161">
        <v>1169.3429979646012</v>
      </c>
      <c r="O36" s="161"/>
      <c r="P36" s="161">
        <v>270.60121088473778</v>
      </c>
      <c r="Q36" s="161"/>
      <c r="R36" s="161">
        <v>532.93960493420877</v>
      </c>
      <c r="S36" s="161"/>
      <c r="T36" s="161">
        <v>487.72140214450292</v>
      </c>
      <c r="U36" s="161"/>
      <c r="V36" s="161">
        <v>600</v>
      </c>
      <c r="W36" s="161"/>
      <c r="X36" s="161">
        <v>631.2554998825143</v>
      </c>
      <c r="Y36" s="161"/>
      <c r="Z36" s="161">
        <v>529.89585637656694</v>
      </c>
    </row>
    <row r="37" spans="1:26" x14ac:dyDescent="0.2">
      <c r="A37" s="148">
        <v>38017</v>
      </c>
      <c r="B37" s="161">
        <v>0</v>
      </c>
      <c r="C37" s="161"/>
      <c r="D37" s="161">
        <v>0</v>
      </c>
      <c r="E37" s="161"/>
      <c r="F37" s="161">
        <v>0</v>
      </c>
      <c r="G37" s="161"/>
      <c r="H37" s="161">
        <v>0</v>
      </c>
      <c r="I37" s="161"/>
      <c r="J37" s="161">
        <v>0</v>
      </c>
      <c r="K37" s="161"/>
      <c r="L37" s="161">
        <v>0</v>
      </c>
      <c r="M37" s="161"/>
      <c r="N37" s="161">
        <v>1141.9919707802267</v>
      </c>
      <c r="O37" s="161"/>
      <c r="P37" s="161">
        <v>260.10098735504585</v>
      </c>
      <c r="Q37" s="161"/>
      <c r="R37" s="161">
        <v>521.41125464860045</v>
      </c>
      <c r="S37" s="161"/>
      <c r="T37" s="161">
        <v>489.58943942657555</v>
      </c>
      <c r="U37" s="161"/>
      <c r="V37" s="161">
        <v>600</v>
      </c>
      <c r="W37" s="161"/>
      <c r="X37" s="161">
        <v>610.77081411577331</v>
      </c>
      <c r="Y37" s="161"/>
      <c r="Z37" s="161">
        <v>519.46889332553405</v>
      </c>
    </row>
    <row r="38" spans="1:26" x14ac:dyDescent="0.2">
      <c r="A38" s="148">
        <v>38046</v>
      </c>
      <c r="B38" s="161">
        <v>0</v>
      </c>
      <c r="C38" s="161"/>
      <c r="D38" s="161">
        <v>0</v>
      </c>
      <c r="E38" s="161"/>
      <c r="F38" s="161">
        <v>0</v>
      </c>
      <c r="G38" s="161"/>
      <c r="H38" s="161">
        <v>0</v>
      </c>
      <c r="I38" s="161"/>
      <c r="J38" s="161">
        <v>0</v>
      </c>
      <c r="K38" s="161"/>
      <c r="L38" s="161">
        <v>0</v>
      </c>
      <c r="M38" s="161"/>
      <c r="N38" s="161">
        <v>1192.1498331549315</v>
      </c>
      <c r="O38" s="161"/>
      <c r="P38" s="161">
        <v>267.21523655708597</v>
      </c>
      <c r="Q38" s="161"/>
      <c r="R38" s="161">
        <v>545.31374581347336</v>
      </c>
      <c r="S38" s="161"/>
      <c r="T38" s="161">
        <v>525.28744654395132</v>
      </c>
      <c r="U38" s="161"/>
      <c r="V38" s="161">
        <v>600</v>
      </c>
      <c r="W38" s="161"/>
      <c r="X38" s="161">
        <v>631.90499142102408</v>
      </c>
      <c r="Y38" s="161"/>
      <c r="Z38" s="161">
        <v>544.62025702843914</v>
      </c>
    </row>
    <row r="39" spans="1:26" x14ac:dyDescent="0.2">
      <c r="A39" s="148">
        <v>38077</v>
      </c>
      <c r="B39" s="161">
        <v>0</v>
      </c>
      <c r="C39" s="161"/>
      <c r="D39" s="161">
        <v>0</v>
      </c>
      <c r="E39" s="161"/>
      <c r="F39" s="161">
        <v>0</v>
      </c>
      <c r="G39" s="161"/>
      <c r="H39" s="161">
        <v>0</v>
      </c>
      <c r="I39" s="161"/>
      <c r="J39" s="161">
        <v>0</v>
      </c>
      <c r="K39" s="161"/>
      <c r="L39" s="161">
        <v>0</v>
      </c>
      <c r="M39" s="161"/>
      <c r="N39" s="161">
        <v>1089.0666567924823</v>
      </c>
      <c r="O39" s="161"/>
      <c r="P39" s="161">
        <v>240.21391372418634</v>
      </c>
      <c r="Q39" s="161"/>
      <c r="R39" s="161">
        <v>499.09709228493426</v>
      </c>
      <c r="S39" s="161"/>
      <c r="T39" s="161">
        <v>493.14929746518948</v>
      </c>
      <c r="U39" s="161"/>
      <c r="V39" s="161">
        <v>600</v>
      </c>
      <c r="W39" s="161"/>
      <c r="X39" s="161">
        <v>572.33343656791101</v>
      </c>
      <c r="Y39" s="161"/>
      <c r="Z39" s="161">
        <v>499.93173742587612</v>
      </c>
    </row>
    <row r="40" spans="1:26" x14ac:dyDescent="0.2">
      <c r="A40" s="148">
        <v>38107</v>
      </c>
      <c r="B40" s="161">
        <v>0</v>
      </c>
      <c r="C40" s="161"/>
      <c r="D40" s="161">
        <v>0</v>
      </c>
      <c r="E40" s="161"/>
      <c r="F40" s="161">
        <v>0</v>
      </c>
      <c r="G40" s="161"/>
      <c r="H40" s="161">
        <v>0</v>
      </c>
      <c r="I40" s="161"/>
      <c r="J40" s="161">
        <v>0</v>
      </c>
      <c r="K40" s="161"/>
      <c r="L40" s="161">
        <v>0</v>
      </c>
      <c r="M40" s="161"/>
      <c r="N40" s="161">
        <v>1098.9190068041601</v>
      </c>
      <c r="O40" s="161"/>
      <c r="P40" s="161">
        <v>238.49876633640881</v>
      </c>
      <c r="Q40" s="161"/>
      <c r="R40" s="161">
        <v>504.57730357071614</v>
      </c>
      <c r="S40" s="161"/>
      <c r="T40" s="161">
        <v>511.34070650924502</v>
      </c>
      <c r="U40" s="161"/>
      <c r="V40" s="161">
        <v>600</v>
      </c>
      <c r="W40" s="161"/>
      <c r="X40" s="161">
        <v>572.81844164915162</v>
      </c>
      <c r="Y40" s="161"/>
      <c r="Z40" s="161">
        <v>507.16620851739987</v>
      </c>
    </row>
    <row r="41" spans="1:26" x14ac:dyDescent="0.2">
      <c r="A41" s="148">
        <v>38138</v>
      </c>
      <c r="B41" s="161">
        <v>0</v>
      </c>
      <c r="C41" s="161"/>
      <c r="D41" s="161">
        <v>0</v>
      </c>
      <c r="E41" s="161"/>
      <c r="F41" s="161">
        <v>0</v>
      </c>
      <c r="G41" s="161"/>
      <c r="H41" s="161">
        <v>0</v>
      </c>
      <c r="I41" s="161"/>
      <c r="J41" s="161">
        <v>0</v>
      </c>
      <c r="K41" s="161"/>
      <c r="L41" s="161">
        <v>0</v>
      </c>
      <c r="M41" s="161"/>
      <c r="N41" s="161">
        <v>1038.4360179299824</v>
      </c>
      <c r="O41" s="161"/>
      <c r="P41" s="161">
        <v>221.7388817856575</v>
      </c>
      <c r="Q41" s="161"/>
      <c r="R41" s="161">
        <v>477.73762637276809</v>
      </c>
      <c r="S41" s="161"/>
      <c r="T41" s="161">
        <v>496.48979796130834</v>
      </c>
      <c r="U41" s="161"/>
      <c r="V41" s="161">
        <v>600</v>
      </c>
      <c r="W41" s="161"/>
      <c r="X41" s="161">
        <v>537.13846348622815</v>
      </c>
      <c r="Y41" s="161"/>
      <c r="Z41" s="161">
        <v>482.0987167577922</v>
      </c>
    </row>
    <row r="42" spans="1:26" x14ac:dyDescent="0.2">
      <c r="A42" s="148">
        <v>38168</v>
      </c>
      <c r="B42" s="161">
        <v>0</v>
      </c>
      <c r="C42" s="161"/>
      <c r="D42" s="161">
        <v>0</v>
      </c>
      <c r="E42" s="161"/>
      <c r="F42" s="161">
        <v>0</v>
      </c>
      <c r="G42" s="161"/>
      <c r="H42" s="161">
        <v>0</v>
      </c>
      <c r="I42" s="161"/>
      <c r="J42" s="161">
        <v>0</v>
      </c>
      <c r="K42" s="161"/>
      <c r="L42" s="161">
        <v>0</v>
      </c>
      <c r="M42" s="161"/>
      <c r="N42" s="161">
        <v>1047.7523227532304</v>
      </c>
      <c r="O42" s="161"/>
      <c r="P42" s="161">
        <v>220.10439358442352</v>
      </c>
      <c r="Q42" s="161"/>
      <c r="R42" s="161">
        <v>482.98317665589269</v>
      </c>
      <c r="S42" s="161"/>
      <c r="T42" s="161">
        <v>514.68606451354458</v>
      </c>
      <c r="U42" s="161"/>
      <c r="V42" s="161">
        <v>600</v>
      </c>
      <c r="W42" s="161"/>
      <c r="X42" s="161">
        <v>538.06552693930166</v>
      </c>
      <c r="Y42" s="161"/>
      <c r="Z42" s="161">
        <v>489.59584976755883</v>
      </c>
    </row>
    <row r="43" spans="1:26" x14ac:dyDescent="0.2">
      <c r="A43" s="148">
        <v>38199</v>
      </c>
      <c r="B43" s="161">
        <v>0</v>
      </c>
      <c r="C43" s="161"/>
      <c r="D43" s="161">
        <v>0</v>
      </c>
      <c r="E43" s="161"/>
      <c r="F43" s="161">
        <v>0</v>
      </c>
      <c r="G43" s="161"/>
      <c r="H43" s="161">
        <v>0</v>
      </c>
      <c r="I43" s="161"/>
      <c r="J43" s="161">
        <v>0</v>
      </c>
      <c r="K43" s="161"/>
      <c r="L43" s="161">
        <v>0</v>
      </c>
      <c r="M43" s="161"/>
      <c r="N43" s="161">
        <v>990.01284837572894</v>
      </c>
      <c r="O43" s="161"/>
      <c r="P43" s="161">
        <v>204.59100721194378</v>
      </c>
      <c r="Q43" s="161"/>
      <c r="R43" s="161">
        <v>457.29202076602007</v>
      </c>
      <c r="S43" s="161"/>
      <c r="T43" s="161">
        <v>499.6283618188956</v>
      </c>
      <c r="U43" s="161"/>
      <c r="V43" s="161">
        <v>600</v>
      </c>
      <c r="W43" s="161"/>
      <c r="X43" s="161">
        <v>505.0322448894799</v>
      </c>
      <c r="Y43" s="161"/>
      <c r="Z43" s="161">
        <v>465.90986788342354</v>
      </c>
    </row>
    <row r="44" spans="1:26" x14ac:dyDescent="0.2">
      <c r="A44" s="148">
        <v>38230</v>
      </c>
      <c r="B44" s="161">
        <v>0</v>
      </c>
      <c r="C44" s="161"/>
      <c r="D44" s="161">
        <v>0</v>
      </c>
      <c r="E44" s="161"/>
      <c r="F44" s="161">
        <v>0</v>
      </c>
      <c r="G44" s="161"/>
      <c r="H44" s="161">
        <v>0</v>
      </c>
      <c r="I44" s="161"/>
      <c r="J44" s="161">
        <v>0</v>
      </c>
      <c r="K44" s="161"/>
      <c r="L44" s="161">
        <v>0</v>
      </c>
      <c r="M44" s="161"/>
      <c r="N44" s="161">
        <v>966.60243899032287</v>
      </c>
      <c r="O44" s="161"/>
      <c r="P44" s="161">
        <v>196.48897155075937</v>
      </c>
      <c r="Q44" s="161"/>
      <c r="R44" s="161">
        <v>447.39963385946947</v>
      </c>
      <c r="S44" s="161"/>
      <c r="T44" s="161">
        <v>501.12698220352382</v>
      </c>
      <c r="U44" s="161"/>
      <c r="V44" s="161">
        <v>600</v>
      </c>
      <c r="W44" s="161"/>
      <c r="X44" s="161">
        <v>490.09140338169573</v>
      </c>
      <c r="Y44" s="161"/>
      <c r="Z44" s="161">
        <v>458.41384827794207</v>
      </c>
    </row>
    <row r="45" spans="1:26" x14ac:dyDescent="0.2">
      <c r="A45" s="148">
        <v>38260</v>
      </c>
      <c r="B45" s="161">
        <v>0</v>
      </c>
      <c r="C45" s="161"/>
      <c r="D45" s="161">
        <v>0</v>
      </c>
      <c r="E45" s="161"/>
      <c r="F45" s="161">
        <v>0</v>
      </c>
      <c r="G45" s="161"/>
      <c r="H45" s="161">
        <v>0</v>
      </c>
      <c r="I45" s="161"/>
      <c r="J45" s="161">
        <v>0</v>
      </c>
      <c r="K45" s="161"/>
      <c r="L45" s="161">
        <v>0</v>
      </c>
      <c r="M45" s="161"/>
      <c r="N45" s="161">
        <v>975.16931098955752</v>
      </c>
      <c r="O45" s="161"/>
      <c r="P45" s="161">
        <v>194.97776789823772</v>
      </c>
      <c r="Q45" s="161"/>
      <c r="R45" s="161">
        <v>452.31189184453314</v>
      </c>
      <c r="S45" s="161"/>
      <c r="T45" s="161">
        <v>519.33373487002063</v>
      </c>
      <c r="U45" s="161"/>
      <c r="V45" s="161">
        <v>600</v>
      </c>
      <c r="W45" s="161"/>
      <c r="X45" s="161">
        <v>491.73069230749536</v>
      </c>
      <c r="Y45" s="161"/>
      <c r="Z45" s="161">
        <v>466.35091520949157</v>
      </c>
    </row>
    <row r="46" spans="1:26" x14ac:dyDescent="0.2">
      <c r="A46" s="148">
        <v>38291</v>
      </c>
      <c r="B46" s="161">
        <v>0</v>
      </c>
      <c r="C46" s="161"/>
      <c r="D46" s="161">
        <v>0</v>
      </c>
      <c r="E46" s="161"/>
      <c r="F46" s="161">
        <v>0</v>
      </c>
      <c r="G46" s="161"/>
      <c r="H46" s="161">
        <v>0</v>
      </c>
      <c r="I46" s="161"/>
      <c r="J46" s="161">
        <v>0</v>
      </c>
      <c r="K46" s="161"/>
      <c r="L46" s="161">
        <v>0</v>
      </c>
      <c r="M46" s="161"/>
      <c r="N46" s="161">
        <v>921.33199117275171</v>
      </c>
      <c r="O46" s="161"/>
      <c r="P46" s="161">
        <v>181.17879943599681</v>
      </c>
      <c r="Q46" s="161"/>
      <c r="R46" s="161">
        <v>428.25205054523337</v>
      </c>
      <c r="S46" s="161"/>
      <c r="T46" s="161">
        <v>503.99232483728548</v>
      </c>
      <c r="U46" s="161"/>
      <c r="V46" s="161">
        <v>600</v>
      </c>
      <c r="W46" s="161"/>
      <c r="X46" s="161">
        <v>462.34605543653777</v>
      </c>
      <c r="Y46" s="161"/>
      <c r="Z46" s="161">
        <v>444.58342075739137</v>
      </c>
    </row>
    <row r="47" spans="1:26" x14ac:dyDescent="0.2">
      <c r="A47" s="148">
        <v>38321</v>
      </c>
      <c r="B47" s="161">
        <v>0</v>
      </c>
      <c r="C47" s="161"/>
      <c r="D47" s="161">
        <v>0</v>
      </c>
      <c r="E47" s="161"/>
      <c r="F47" s="161">
        <v>0</v>
      </c>
      <c r="G47" s="161"/>
      <c r="H47" s="161">
        <v>0</v>
      </c>
      <c r="I47" s="161"/>
      <c r="J47" s="161">
        <v>0</v>
      </c>
      <c r="K47" s="161"/>
      <c r="L47" s="161">
        <v>0</v>
      </c>
      <c r="M47" s="161"/>
      <c r="N47" s="161">
        <v>929.43332087002841</v>
      </c>
      <c r="O47" s="161"/>
      <c r="P47" s="161">
        <v>179.74968715329797</v>
      </c>
      <c r="Q47" s="161"/>
      <c r="R47" s="161">
        <v>432.95395966874111</v>
      </c>
      <c r="S47" s="161"/>
      <c r="T47" s="161">
        <v>522.20801067579362</v>
      </c>
      <c r="U47" s="161"/>
      <c r="V47" s="161">
        <v>600</v>
      </c>
      <c r="W47" s="161"/>
      <c r="X47" s="161">
        <v>464.49111615312756</v>
      </c>
      <c r="Y47" s="161"/>
      <c r="Z47" s="161">
        <v>452.84315076823975</v>
      </c>
    </row>
    <row r="48" spans="1:26" x14ac:dyDescent="0.2">
      <c r="A48" s="148">
        <v>38352</v>
      </c>
      <c r="B48" s="161">
        <v>0</v>
      </c>
      <c r="C48" s="161"/>
      <c r="D48" s="161">
        <v>0</v>
      </c>
      <c r="E48" s="161"/>
      <c r="F48" s="161">
        <v>0</v>
      </c>
      <c r="G48" s="161"/>
      <c r="H48" s="161">
        <v>0</v>
      </c>
      <c r="I48" s="161"/>
      <c r="J48" s="161">
        <v>0</v>
      </c>
      <c r="K48" s="161"/>
      <c r="L48" s="161">
        <v>0</v>
      </c>
      <c r="M48" s="161"/>
      <c r="N48" s="161">
        <v>878.06111078583979</v>
      </c>
      <c r="O48" s="161"/>
      <c r="P48" s="161">
        <v>166.99633585989079</v>
      </c>
      <c r="Q48" s="161"/>
      <c r="R48" s="161">
        <v>409.92371494157584</v>
      </c>
      <c r="S48" s="161"/>
      <c r="T48" s="161">
        <v>506.69349770193247</v>
      </c>
      <c r="U48" s="161"/>
      <c r="V48" s="161">
        <v>600</v>
      </c>
      <c r="W48" s="161"/>
      <c r="X48" s="161">
        <v>437.33644162538565</v>
      </c>
      <c r="Y48" s="161"/>
      <c r="Z48" s="161">
        <v>432.25632571157189</v>
      </c>
    </row>
    <row r="49" spans="1:26" x14ac:dyDescent="0.2">
      <c r="A49" s="148">
        <v>38383</v>
      </c>
      <c r="B49" s="161">
        <v>0</v>
      </c>
      <c r="C49" s="161"/>
      <c r="D49" s="161">
        <v>0</v>
      </c>
      <c r="E49" s="161"/>
      <c r="F49" s="161">
        <v>0</v>
      </c>
      <c r="G49" s="161"/>
      <c r="H49" s="161">
        <v>0</v>
      </c>
      <c r="I49" s="161"/>
      <c r="J49" s="161">
        <v>0</v>
      </c>
      <c r="K49" s="161"/>
      <c r="L49" s="161">
        <v>0</v>
      </c>
      <c r="M49" s="161"/>
      <c r="N49" s="161">
        <v>857.15071431900799</v>
      </c>
      <c r="O49" s="161"/>
      <c r="P49" s="161">
        <v>160.30473534858942</v>
      </c>
      <c r="Q49" s="161"/>
      <c r="R49" s="161">
        <v>366.19745364262928</v>
      </c>
      <c r="S49" s="161"/>
      <c r="T49" s="161">
        <v>507.98664341474057</v>
      </c>
      <c r="U49" s="161"/>
      <c r="V49" s="161">
        <v>600</v>
      </c>
      <c r="W49" s="161"/>
      <c r="X49" s="161">
        <v>425.81677904763285</v>
      </c>
      <c r="Y49" s="161"/>
      <c r="Z49" s="161">
        <v>426.63992382148069</v>
      </c>
    </row>
    <row r="50" spans="1:26" x14ac:dyDescent="0.2">
      <c r="A50" s="148">
        <v>38411</v>
      </c>
      <c r="B50" s="161">
        <v>0</v>
      </c>
      <c r="C50" s="161"/>
      <c r="D50" s="161">
        <v>0</v>
      </c>
      <c r="E50" s="161"/>
      <c r="F50" s="161">
        <v>0</v>
      </c>
      <c r="G50" s="161"/>
      <c r="H50" s="161">
        <v>0</v>
      </c>
      <c r="I50" s="161"/>
      <c r="J50" s="161">
        <v>0</v>
      </c>
      <c r="K50" s="161"/>
      <c r="L50" s="161">
        <v>0</v>
      </c>
      <c r="M50" s="161"/>
      <c r="N50" s="161">
        <v>926.35833354313559</v>
      </c>
      <c r="O50" s="161"/>
      <c r="P50" s="161">
        <v>170.35340090002811</v>
      </c>
      <c r="Q50" s="161"/>
      <c r="R50" s="161">
        <v>395.32288336090971</v>
      </c>
      <c r="S50" s="161"/>
      <c r="T50" s="161">
        <v>563.80537230897187</v>
      </c>
      <c r="U50" s="161"/>
      <c r="V50" s="161">
        <v>600</v>
      </c>
      <c r="W50" s="161"/>
      <c r="X50" s="161">
        <v>459.39002066579036</v>
      </c>
      <c r="Y50" s="161"/>
      <c r="Z50" s="161">
        <v>466.52748664075364</v>
      </c>
    </row>
    <row r="51" spans="1:26" x14ac:dyDescent="0.2">
      <c r="A51" s="148">
        <v>38442</v>
      </c>
      <c r="B51" s="161">
        <v>0</v>
      </c>
      <c r="C51" s="161"/>
      <c r="D51" s="161">
        <v>0</v>
      </c>
      <c r="E51" s="161"/>
      <c r="F51" s="161">
        <v>0</v>
      </c>
      <c r="G51" s="161"/>
      <c r="H51" s="161">
        <v>0</v>
      </c>
      <c r="I51" s="161"/>
      <c r="J51" s="161">
        <v>0</v>
      </c>
      <c r="K51" s="161"/>
      <c r="L51" s="161">
        <v>0</v>
      </c>
      <c r="M51" s="161"/>
      <c r="N51" s="161">
        <v>0</v>
      </c>
      <c r="O51" s="161"/>
      <c r="P51" s="161">
        <v>147.67619538661876</v>
      </c>
      <c r="Q51" s="161"/>
      <c r="R51" s="161">
        <v>348.12737479124348</v>
      </c>
      <c r="S51" s="161"/>
      <c r="T51" s="161">
        <v>510.46572585147771</v>
      </c>
      <c r="U51" s="161"/>
      <c r="V51" s="161">
        <v>600</v>
      </c>
      <c r="W51" s="161"/>
      <c r="X51" s="161">
        <v>404.66962266186943</v>
      </c>
      <c r="Y51" s="161"/>
      <c r="Z51" s="161">
        <v>416.46922838295654</v>
      </c>
    </row>
    <row r="52" spans="1:26" x14ac:dyDescent="0.2">
      <c r="A52" s="148">
        <v>38472</v>
      </c>
      <c r="B52" s="161">
        <v>0</v>
      </c>
      <c r="C52" s="161"/>
      <c r="D52" s="161">
        <v>0</v>
      </c>
      <c r="E52" s="161"/>
      <c r="F52" s="161">
        <v>0</v>
      </c>
      <c r="G52" s="161"/>
      <c r="H52" s="161">
        <v>0</v>
      </c>
      <c r="I52" s="161"/>
      <c r="J52" s="161">
        <v>0</v>
      </c>
      <c r="K52" s="161"/>
      <c r="L52" s="161">
        <v>0</v>
      </c>
      <c r="M52" s="161"/>
      <c r="N52" s="161">
        <v>0</v>
      </c>
      <c r="O52" s="161"/>
      <c r="P52" s="161">
        <v>146.44615279293004</v>
      </c>
      <c r="Q52" s="161"/>
      <c r="R52" s="161">
        <v>350.69050777003611</v>
      </c>
      <c r="S52" s="161"/>
      <c r="T52" s="161">
        <v>528.70969909292728</v>
      </c>
      <c r="U52" s="161"/>
      <c r="V52" s="161">
        <v>600</v>
      </c>
      <c r="W52" s="161"/>
      <c r="X52" s="161">
        <v>408.1790661692429</v>
      </c>
      <c r="Y52" s="161"/>
      <c r="Z52" s="161">
        <v>425.63248331635322</v>
      </c>
    </row>
    <row r="53" spans="1:26" x14ac:dyDescent="0.2">
      <c r="A53" s="148">
        <v>38503</v>
      </c>
      <c r="B53" s="161">
        <v>0</v>
      </c>
      <c r="C53" s="161"/>
      <c r="D53" s="161">
        <v>0</v>
      </c>
      <c r="E53" s="161"/>
      <c r="F53" s="161">
        <v>0</v>
      </c>
      <c r="G53" s="161"/>
      <c r="H53" s="161">
        <v>0</v>
      </c>
      <c r="I53" s="161"/>
      <c r="J53" s="161">
        <v>0</v>
      </c>
      <c r="K53" s="161"/>
      <c r="L53" s="161">
        <v>0</v>
      </c>
      <c r="M53" s="161"/>
      <c r="N53" s="161">
        <v>0</v>
      </c>
      <c r="O53" s="161"/>
      <c r="P53" s="161">
        <v>135.99700149883537</v>
      </c>
      <c r="Q53" s="161"/>
      <c r="R53" s="161">
        <v>330.81335115655872</v>
      </c>
      <c r="S53" s="161"/>
      <c r="T53" s="161">
        <v>512.81138290741831</v>
      </c>
      <c r="U53" s="161"/>
      <c r="V53" s="161">
        <v>600</v>
      </c>
      <c r="W53" s="161"/>
      <c r="X53" s="161">
        <v>385.94552750951522</v>
      </c>
      <c r="Y53" s="161"/>
      <c r="Z53" s="161">
        <v>407.67309035882204</v>
      </c>
    </row>
    <row r="54" spans="1:26" x14ac:dyDescent="0.2">
      <c r="A54" s="148">
        <v>38533</v>
      </c>
      <c r="B54" s="161">
        <v>0</v>
      </c>
      <c r="C54" s="161"/>
      <c r="D54" s="161">
        <v>0</v>
      </c>
      <c r="E54" s="161"/>
      <c r="F54" s="161">
        <v>0</v>
      </c>
      <c r="G54" s="161"/>
      <c r="H54" s="161">
        <v>0</v>
      </c>
      <c r="I54" s="161"/>
      <c r="J54" s="161">
        <v>0</v>
      </c>
      <c r="K54" s="161"/>
      <c r="L54" s="161">
        <v>0</v>
      </c>
      <c r="M54" s="161"/>
      <c r="N54" s="161">
        <v>0</v>
      </c>
      <c r="O54" s="161"/>
      <c r="P54" s="161">
        <v>134.84268751950032</v>
      </c>
      <c r="Q54" s="161"/>
      <c r="R54" s="161">
        <v>333.1773538581362</v>
      </c>
      <c r="S54" s="161"/>
      <c r="T54" s="161">
        <v>531.06878435008377</v>
      </c>
      <c r="U54" s="161"/>
      <c r="V54" s="161">
        <v>600</v>
      </c>
      <c r="W54" s="161"/>
      <c r="X54" s="161">
        <v>390.03789767764516</v>
      </c>
      <c r="Y54" s="161"/>
      <c r="Z54" s="161">
        <v>417.23447525104734</v>
      </c>
    </row>
    <row r="55" spans="1:26" x14ac:dyDescent="0.2">
      <c r="A55" s="148">
        <v>38564</v>
      </c>
      <c r="B55" s="161">
        <v>0</v>
      </c>
      <c r="C55" s="161"/>
      <c r="D55" s="161">
        <v>0</v>
      </c>
      <c r="E55" s="161"/>
      <c r="F55" s="161">
        <v>0</v>
      </c>
      <c r="G55" s="161"/>
      <c r="H55" s="161">
        <v>0</v>
      </c>
      <c r="I55" s="161"/>
      <c r="J55" s="161">
        <v>0</v>
      </c>
      <c r="K55" s="161"/>
      <c r="L55" s="161">
        <v>0</v>
      </c>
      <c r="M55" s="161"/>
      <c r="N55" s="161">
        <v>0</v>
      </c>
      <c r="O55" s="161"/>
      <c r="P55" s="161">
        <v>125.2020456118674</v>
      </c>
      <c r="Q55" s="161"/>
      <c r="R55" s="161">
        <v>314.22303657314319</v>
      </c>
      <c r="S55" s="161"/>
      <c r="T55" s="161">
        <v>515.03424726018761</v>
      </c>
      <c r="U55" s="161"/>
      <c r="V55" s="161">
        <v>600</v>
      </c>
      <c r="W55" s="161"/>
      <c r="X55" s="161">
        <v>369.52967037312476</v>
      </c>
      <c r="Y55" s="161"/>
      <c r="Z55" s="161">
        <v>400.20314317195835</v>
      </c>
    </row>
    <row r="56" spans="1:26" x14ac:dyDescent="0.2">
      <c r="A56" s="148">
        <v>38595</v>
      </c>
      <c r="B56" s="161">
        <v>0</v>
      </c>
      <c r="C56" s="161"/>
      <c r="D56" s="161">
        <v>0</v>
      </c>
      <c r="E56" s="161"/>
      <c r="F56" s="161">
        <v>0</v>
      </c>
      <c r="G56" s="161"/>
      <c r="H56" s="161">
        <v>0</v>
      </c>
      <c r="I56" s="161"/>
      <c r="J56" s="161">
        <v>0</v>
      </c>
      <c r="K56" s="161"/>
      <c r="L56" s="161">
        <v>0</v>
      </c>
      <c r="M56" s="161"/>
      <c r="N56" s="161">
        <v>0</v>
      </c>
      <c r="O56" s="161"/>
      <c r="P56" s="161">
        <v>120.11678620451063</v>
      </c>
      <c r="Q56" s="161"/>
      <c r="R56" s="161">
        <v>306.18954081707528</v>
      </c>
      <c r="S56" s="161"/>
      <c r="T56" s="161">
        <v>516.10272337449464</v>
      </c>
      <c r="U56" s="161"/>
      <c r="V56" s="161">
        <v>600</v>
      </c>
      <c r="W56" s="161"/>
      <c r="X56" s="161">
        <v>362.15294377021763</v>
      </c>
      <c r="Y56" s="161"/>
      <c r="Z56" s="161">
        <v>396.9508435958133</v>
      </c>
    </row>
    <row r="57" spans="1:26" x14ac:dyDescent="0.2">
      <c r="A57" s="148">
        <v>38625</v>
      </c>
      <c r="B57" s="161">
        <v>0</v>
      </c>
      <c r="C57" s="161"/>
      <c r="D57" s="161">
        <v>0</v>
      </c>
      <c r="E57" s="161"/>
      <c r="F57" s="161">
        <v>0</v>
      </c>
      <c r="G57" s="161"/>
      <c r="H57" s="161">
        <v>0</v>
      </c>
      <c r="I57" s="161"/>
      <c r="J57" s="161">
        <v>0</v>
      </c>
      <c r="K57" s="161"/>
      <c r="L57" s="161">
        <v>0</v>
      </c>
      <c r="M57" s="161"/>
      <c r="N57" s="161">
        <v>0</v>
      </c>
      <c r="O57" s="161"/>
      <c r="P57" s="161">
        <v>119.07077566890806</v>
      </c>
      <c r="Q57" s="161"/>
      <c r="R57" s="161">
        <v>308.26964646222643</v>
      </c>
      <c r="S57" s="161"/>
      <c r="T57" s="161">
        <v>534.38224874859816</v>
      </c>
      <c r="U57" s="161"/>
      <c r="V57" s="161">
        <v>600</v>
      </c>
      <c r="W57" s="161"/>
      <c r="X57" s="161">
        <v>367.15642488089691</v>
      </c>
      <c r="Y57" s="161"/>
      <c r="Z57" s="161">
        <v>407.14647952491725</v>
      </c>
    </row>
    <row r="58" spans="1:26" x14ac:dyDescent="0.2">
      <c r="A58" s="148">
        <v>38656</v>
      </c>
      <c r="B58" s="161">
        <v>0</v>
      </c>
      <c r="C58" s="161"/>
      <c r="D58" s="161">
        <v>0</v>
      </c>
      <c r="E58" s="161"/>
      <c r="F58" s="161">
        <v>0</v>
      </c>
      <c r="G58" s="161"/>
      <c r="H58" s="161">
        <v>0</v>
      </c>
      <c r="I58" s="161"/>
      <c r="J58" s="161">
        <v>0</v>
      </c>
      <c r="K58" s="161"/>
      <c r="L58" s="161">
        <v>0</v>
      </c>
      <c r="M58" s="161"/>
      <c r="N58" s="161">
        <v>0</v>
      </c>
      <c r="O58" s="161"/>
      <c r="P58" s="161">
        <v>110.53389073254897</v>
      </c>
      <c r="Q58" s="161"/>
      <c r="R58" s="161">
        <v>290.62714211880535</v>
      </c>
      <c r="S58" s="161"/>
      <c r="T58" s="161">
        <v>518.15951596265575</v>
      </c>
      <c r="U58" s="161"/>
      <c r="V58" s="161">
        <v>600</v>
      </c>
      <c r="W58" s="161"/>
      <c r="X58" s="161">
        <v>348.99598191663273</v>
      </c>
      <c r="Y58" s="161"/>
      <c r="Z58" s="161">
        <v>391.38320175308093</v>
      </c>
    </row>
    <row r="59" spans="1:26" x14ac:dyDescent="0.2">
      <c r="A59" s="148">
        <v>38686</v>
      </c>
      <c r="B59" s="161">
        <v>0</v>
      </c>
      <c r="C59" s="161"/>
      <c r="D59" s="161">
        <v>0</v>
      </c>
      <c r="E59" s="161"/>
      <c r="F59" s="161">
        <v>0</v>
      </c>
      <c r="G59" s="161"/>
      <c r="H59" s="161">
        <v>0</v>
      </c>
      <c r="I59" s="161"/>
      <c r="J59" s="161">
        <v>0</v>
      </c>
      <c r="K59" s="161"/>
      <c r="L59" s="161">
        <v>0</v>
      </c>
      <c r="M59" s="161"/>
      <c r="N59" s="161">
        <v>0</v>
      </c>
      <c r="O59" s="161"/>
      <c r="P59" s="161">
        <v>109.55625193356454</v>
      </c>
      <c r="Q59" s="161"/>
      <c r="R59" s="161">
        <v>292.52735453238893</v>
      </c>
      <c r="S59" s="161"/>
      <c r="T59" s="161">
        <v>536.45499529451308</v>
      </c>
      <c r="U59" s="161"/>
      <c r="V59" s="161">
        <v>600</v>
      </c>
      <c r="W59" s="161"/>
      <c r="X59" s="161">
        <v>354.63000296924031</v>
      </c>
      <c r="Y59" s="161"/>
      <c r="Z59" s="161">
        <v>402.02536464570716</v>
      </c>
    </row>
    <row r="60" spans="1:26" x14ac:dyDescent="0.2">
      <c r="A60" s="148">
        <v>38717</v>
      </c>
      <c r="B60" s="161">
        <v>0</v>
      </c>
      <c r="C60" s="161"/>
      <c r="D60" s="161">
        <v>0</v>
      </c>
      <c r="E60" s="161"/>
      <c r="F60" s="161">
        <v>0</v>
      </c>
      <c r="G60" s="161"/>
      <c r="H60" s="161">
        <v>0</v>
      </c>
      <c r="I60" s="161"/>
      <c r="J60" s="161">
        <v>0</v>
      </c>
      <c r="K60" s="161"/>
      <c r="L60" s="161">
        <v>0</v>
      </c>
      <c r="M60" s="161"/>
      <c r="N60" s="161">
        <v>0</v>
      </c>
      <c r="O60" s="161"/>
      <c r="P60" s="161">
        <v>101.68792973504559</v>
      </c>
      <c r="Q60" s="161"/>
      <c r="R60" s="161">
        <v>275.71349406470739</v>
      </c>
      <c r="S60" s="161"/>
      <c r="T60" s="161">
        <v>520.11656670816456</v>
      </c>
      <c r="U60" s="161"/>
      <c r="V60" s="161">
        <v>600</v>
      </c>
      <c r="W60" s="161"/>
      <c r="X60" s="161">
        <v>337.88344462332935</v>
      </c>
      <c r="Y60" s="161"/>
      <c r="Z60" s="161">
        <v>387.0281495928752</v>
      </c>
    </row>
    <row r="61" spans="1:26" x14ac:dyDescent="0.2">
      <c r="A61" s="148">
        <v>38748</v>
      </c>
      <c r="B61" s="161">
        <v>0</v>
      </c>
      <c r="C61" s="161"/>
      <c r="D61" s="161">
        <v>0</v>
      </c>
      <c r="E61" s="161"/>
      <c r="F61" s="161">
        <v>0</v>
      </c>
      <c r="G61" s="161"/>
      <c r="H61" s="161">
        <v>0</v>
      </c>
      <c r="I61" s="161"/>
      <c r="J61" s="161">
        <v>0</v>
      </c>
      <c r="K61" s="161"/>
      <c r="L61" s="161">
        <v>0</v>
      </c>
      <c r="M61" s="161"/>
      <c r="N61" s="161">
        <v>0</v>
      </c>
      <c r="O61" s="161"/>
      <c r="P61" s="161">
        <v>97.524631455250699</v>
      </c>
      <c r="Q61" s="161"/>
      <c r="R61" s="161">
        <v>268.49122649888108</v>
      </c>
      <c r="S61" s="161"/>
      <c r="T61" s="161">
        <v>521.06020533915159</v>
      </c>
      <c r="U61" s="161"/>
      <c r="V61" s="161">
        <v>600</v>
      </c>
      <c r="W61" s="161"/>
      <c r="X61" s="161">
        <v>333.06337809302687</v>
      </c>
      <c r="Y61" s="161"/>
      <c r="Z61" s="161">
        <v>385.29195180198735</v>
      </c>
    </row>
    <row r="62" spans="1:26" ht="13.5" thickBot="1" x14ac:dyDescent="0.25">
      <c r="A62" s="153" t="s">
        <v>26</v>
      </c>
      <c r="B62" s="154">
        <v>5568.1797235023032</v>
      </c>
      <c r="C62" s="154"/>
      <c r="D62" s="154">
        <v>1114.5161290322583</v>
      </c>
      <c r="E62" s="154"/>
      <c r="F62" s="154">
        <v>7352.4577572964672</v>
      </c>
      <c r="G62" s="154"/>
      <c r="H62" s="154">
        <v>2812.4731182795704</v>
      </c>
      <c r="I62" s="154"/>
      <c r="J62" s="154">
        <v>17452.403993855605</v>
      </c>
      <c r="K62" s="154"/>
      <c r="L62" s="154">
        <v>8349.3701996927812</v>
      </c>
      <c r="M62" s="154"/>
      <c r="N62" s="154">
        <v>72351.74577864907</v>
      </c>
      <c r="O62" s="154"/>
      <c r="P62" s="154">
        <v>21825.891940186535</v>
      </c>
      <c r="Q62" s="154"/>
      <c r="R62" s="154">
        <v>32720.907302598134</v>
      </c>
      <c r="S62" s="154"/>
      <c r="T62" s="154">
        <v>29331.262188117318</v>
      </c>
      <c r="U62" s="154"/>
      <c r="V62" s="154">
        <v>34800</v>
      </c>
      <c r="W62" s="154"/>
      <c r="X62" s="154">
        <v>49995.534014739365</v>
      </c>
      <c r="Y62" s="154"/>
      <c r="Z62" s="154">
        <v>37684.607747074282</v>
      </c>
    </row>
    <row r="63" spans="1:26" ht="13.5" thickTop="1" x14ac:dyDescent="0.2"/>
    <row r="64" spans="1:26" x14ac:dyDescent="0.2">
      <c r="B64" s="41"/>
    </row>
  </sheetData>
  <pageMargins left="0.75" right="0.75" top="0.5" bottom="0.25" header="0.5" footer="0.5"/>
  <pageSetup scale="49" orientation="landscape" verticalDpi="0" r:id="rId1"/>
  <headerFooter alignWithMargins="0">
    <oddHeader>&amp;RFinal  Star VPP, LP  Volumes</oddHeader>
    <oddFooter>&amp;R&amp;F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zoomScale="80" workbookViewId="0">
      <selection activeCell="A4" sqref="A4"/>
    </sheetView>
  </sheetViews>
  <sheetFormatPr defaultRowHeight="12.75" x14ac:dyDescent="0.2"/>
  <cols>
    <col min="1" max="1" width="11.85546875" customWidth="1"/>
    <col min="2" max="2" width="10.7109375" bestFit="1" customWidth="1"/>
    <col min="3" max="3" width="7.7109375" customWidth="1"/>
    <col min="4" max="4" width="15.28515625" bestFit="1" customWidth="1"/>
    <col min="5" max="5" width="7.7109375" customWidth="1"/>
    <col min="6" max="6" width="9.5703125" bestFit="1" customWidth="1"/>
    <col min="7" max="7" width="7.7109375" customWidth="1"/>
    <col min="8" max="8" width="9.5703125" bestFit="1" customWidth="1"/>
    <col min="9" max="9" width="7.7109375" customWidth="1"/>
    <col min="10" max="10" width="8.42578125" bestFit="1" customWidth="1"/>
    <col min="11" max="11" width="7.7109375" customWidth="1"/>
    <col min="12" max="12" width="8.42578125" bestFit="1" customWidth="1"/>
    <col min="13" max="13" width="7.7109375" customWidth="1"/>
    <col min="14" max="14" width="7.85546875" bestFit="1" customWidth="1"/>
    <col min="15" max="15" width="7.7109375" customWidth="1"/>
    <col min="16" max="16" width="10.7109375" bestFit="1" customWidth="1"/>
    <col min="17" max="17" width="7.7109375" customWidth="1"/>
    <col min="18" max="18" width="10.7109375" bestFit="1" customWidth="1"/>
    <col min="19" max="19" width="7.7109375" customWidth="1"/>
    <col min="20" max="20" width="9.28515625" bestFit="1" customWidth="1"/>
    <col min="21" max="21" width="5.5703125" customWidth="1"/>
    <col min="22" max="22" width="17.28515625" customWidth="1"/>
    <col min="23" max="23" width="7.7109375" customWidth="1"/>
    <col min="24" max="24" width="10.28515625" bestFit="1" customWidth="1"/>
    <col min="25" max="25" width="7.7109375" customWidth="1"/>
    <col min="26" max="26" width="18.42578125" bestFit="1" customWidth="1"/>
  </cols>
  <sheetData>
    <row r="1" spans="1:26" x14ac:dyDescent="0.2">
      <c r="A1" s="151" t="s">
        <v>128</v>
      </c>
      <c r="B1" s="151" t="s">
        <v>195</v>
      </c>
      <c r="C1" s="151"/>
    </row>
    <row r="2" spans="1:26" ht="14.25" x14ac:dyDescent="0.2">
      <c r="A2" s="145" t="s">
        <v>24</v>
      </c>
      <c r="B2" s="151" t="s">
        <v>127</v>
      </c>
      <c r="C2" s="151"/>
      <c r="V2" s="150" t="s">
        <v>126</v>
      </c>
    </row>
    <row r="3" spans="1:26" s="149" customFormat="1" ht="14.25" x14ac:dyDescent="0.2">
      <c r="A3" s="156" t="s">
        <v>25</v>
      </c>
      <c r="B3" s="164" t="s">
        <v>110</v>
      </c>
      <c r="C3" s="164"/>
      <c r="D3" s="164" t="s">
        <v>111</v>
      </c>
      <c r="E3" s="164"/>
      <c r="F3" s="164" t="s">
        <v>112</v>
      </c>
      <c r="G3" s="164"/>
      <c r="H3" s="164" t="s">
        <v>112</v>
      </c>
      <c r="I3" s="164"/>
      <c r="J3" s="164" t="s">
        <v>113</v>
      </c>
      <c r="K3" s="164"/>
      <c r="L3" s="164" t="s">
        <v>113</v>
      </c>
      <c r="M3" s="164"/>
      <c r="N3" s="164" t="s">
        <v>114</v>
      </c>
      <c r="O3" s="164"/>
      <c r="P3" s="164" t="s">
        <v>83</v>
      </c>
      <c r="Q3" s="164"/>
      <c r="R3" s="164" t="s">
        <v>115</v>
      </c>
      <c r="S3" s="164"/>
      <c r="T3" s="164" t="s">
        <v>116</v>
      </c>
      <c r="U3" s="164"/>
      <c r="V3" s="164" t="s">
        <v>83</v>
      </c>
      <c r="W3" s="164"/>
      <c r="X3" s="164" t="s">
        <v>117</v>
      </c>
      <c r="Y3" s="164"/>
      <c r="Z3" s="165" t="s">
        <v>118</v>
      </c>
    </row>
    <row r="4" spans="1:26" s="152" customFormat="1" x14ac:dyDescent="0.2">
      <c r="A4" s="157">
        <v>37011</v>
      </c>
      <c r="B4" s="158">
        <v>86.666666666666671</v>
      </c>
      <c r="C4" s="158"/>
      <c r="D4" s="158">
        <v>593.33333333333337</v>
      </c>
      <c r="E4" s="158"/>
      <c r="F4" s="158">
        <v>216.66666666666666</v>
      </c>
      <c r="G4" s="159"/>
      <c r="H4" s="158">
        <v>510</v>
      </c>
      <c r="I4" s="159"/>
      <c r="J4" s="158">
        <v>990</v>
      </c>
      <c r="K4" s="159"/>
      <c r="L4" s="158">
        <v>383.33333333333331</v>
      </c>
      <c r="M4" s="159"/>
      <c r="N4" s="158">
        <v>2513.3941904790454</v>
      </c>
      <c r="O4" s="159"/>
      <c r="P4" s="158">
        <v>889.77093977812603</v>
      </c>
      <c r="Q4" s="159"/>
      <c r="R4" s="158">
        <v>636.47150450936942</v>
      </c>
      <c r="S4" s="159"/>
      <c r="T4" s="158">
        <v>1070.306491469461</v>
      </c>
      <c r="U4" s="159"/>
      <c r="V4" s="158">
        <v>600</v>
      </c>
      <c r="W4" s="159"/>
      <c r="X4" s="158">
        <v>1951.8373993136036</v>
      </c>
      <c r="Y4" s="159"/>
      <c r="Z4" s="158">
        <v>1190.3164076435669</v>
      </c>
    </row>
    <row r="5" spans="1:26" s="152" customFormat="1" x14ac:dyDescent="0.2">
      <c r="A5" s="157">
        <v>37042</v>
      </c>
      <c r="B5" s="158">
        <v>283.87096774193549</v>
      </c>
      <c r="C5" s="158"/>
      <c r="D5" s="158">
        <v>464.51612903225805</v>
      </c>
      <c r="E5" s="158"/>
      <c r="F5" s="158">
        <v>138.70967741935485</v>
      </c>
      <c r="G5" s="159"/>
      <c r="H5" s="158">
        <v>316.12903225806451</v>
      </c>
      <c r="I5" s="159"/>
      <c r="J5" s="158">
        <v>1248.3870967741937</v>
      </c>
      <c r="K5" s="159"/>
      <c r="L5" s="158">
        <v>54.838709677419352</v>
      </c>
      <c r="M5" s="159"/>
      <c r="N5" s="158">
        <v>2379.3603263815603</v>
      </c>
      <c r="O5" s="159"/>
      <c r="P5" s="158">
        <v>834.54406709534135</v>
      </c>
      <c r="Q5" s="159"/>
      <c r="R5" s="158">
        <v>627.89606149734755</v>
      </c>
      <c r="S5" s="159"/>
      <c r="T5" s="158">
        <v>951.28144331554711</v>
      </c>
      <c r="U5" s="159"/>
      <c r="V5" s="158">
        <v>600</v>
      </c>
      <c r="W5" s="159"/>
      <c r="X5" s="158">
        <v>1826.725225566295</v>
      </c>
      <c r="Y5" s="159"/>
      <c r="Z5" s="158">
        <v>1122.2442867359218</v>
      </c>
    </row>
    <row r="6" spans="1:26" s="152" customFormat="1" x14ac:dyDescent="0.2">
      <c r="A6" s="157">
        <v>37072</v>
      </c>
      <c r="B6" s="158">
        <v>510</v>
      </c>
      <c r="C6" s="158"/>
      <c r="D6" s="158">
        <v>56.666666666666664</v>
      </c>
      <c r="E6" s="158"/>
      <c r="F6" s="158">
        <v>96.666666666666671</v>
      </c>
      <c r="G6" s="159"/>
      <c r="H6" s="158">
        <v>493.33333333333331</v>
      </c>
      <c r="I6" s="159"/>
      <c r="J6" s="158">
        <v>1110</v>
      </c>
      <c r="K6" s="159"/>
      <c r="L6" s="158">
        <v>110</v>
      </c>
      <c r="M6" s="159"/>
      <c r="N6" s="158">
        <v>2404.9815049241802</v>
      </c>
      <c r="O6" s="159"/>
      <c r="P6" s="158">
        <v>835.40658641113282</v>
      </c>
      <c r="Q6" s="159"/>
      <c r="R6" s="158">
        <v>661.32919735012672</v>
      </c>
      <c r="S6" s="159"/>
      <c r="T6" s="158">
        <v>901.88020050588261</v>
      </c>
      <c r="U6" s="159"/>
      <c r="V6" s="158">
        <v>600</v>
      </c>
      <c r="W6" s="159"/>
      <c r="X6" s="158">
        <v>1825.3063830102114</v>
      </c>
      <c r="Y6" s="159"/>
      <c r="Z6" s="158">
        <v>1129.7977642522635</v>
      </c>
    </row>
    <row r="7" spans="1:26" s="152" customFormat="1" x14ac:dyDescent="0.2">
      <c r="A7" s="157">
        <v>37103</v>
      </c>
      <c r="B7" s="158">
        <v>493.54838709677421</v>
      </c>
      <c r="C7" s="158"/>
      <c r="D7" s="158">
        <v>0</v>
      </c>
      <c r="E7" s="158"/>
      <c r="F7" s="158">
        <v>61.29032258064516</v>
      </c>
      <c r="G7" s="159"/>
      <c r="H7" s="158">
        <v>477.41935483870969</v>
      </c>
      <c r="I7" s="159"/>
      <c r="J7" s="158">
        <v>725.80645161290317</v>
      </c>
      <c r="K7" s="159"/>
      <c r="L7" s="158">
        <v>570.9677419354839</v>
      </c>
      <c r="M7" s="159"/>
      <c r="N7" s="158">
        <v>2276.4281678371076</v>
      </c>
      <c r="O7" s="159"/>
      <c r="P7" s="158">
        <v>782.8383482237208</v>
      </c>
      <c r="Q7" s="159"/>
      <c r="R7" s="158">
        <v>652.24349130102905</v>
      </c>
      <c r="S7" s="159"/>
      <c r="T7" s="158">
        <v>799.89756725833354</v>
      </c>
      <c r="U7" s="159"/>
      <c r="V7" s="158">
        <v>600</v>
      </c>
      <c r="W7" s="159"/>
      <c r="X7" s="158">
        <v>1707.9314565321436</v>
      </c>
      <c r="Y7" s="159"/>
      <c r="Z7" s="158">
        <v>1065.2303664796634</v>
      </c>
    </row>
    <row r="8" spans="1:26" s="152" customFormat="1" x14ac:dyDescent="0.2">
      <c r="A8" s="157">
        <v>37134</v>
      </c>
      <c r="B8" s="158">
        <v>487.09677419354841</v>
      </c>
      <c r="C8" s="158"/>
      <c r="D8" s="158">
        <v>0</v>
      </c>
      <c r="E8" s="158"/>
      <c r="F8" s="158">
        <v>45.161290322580648</v>
      </c>
      <c r="G8" s="159"/>
      <c r="H8" s="158">
        <v>470.96774193548384</v>
      </c>
      <c r="I8" s="159"/>
      <c r="J8" s="158">
        <v>2119.3548387096776</v>
      </c>
      <c r="K8" s="159"/>
      <c r="L8" s="158">
        <v>422.58064516129031</v>
      </c>
      <c r="M8" s="159"/>
      <c r="N8" s="158">
        <v>2226.4281026792642</v>
      </c>
      <c r="O8" s="159"/>
      <c r="P8" s="158">
        <v>757.70877466170941</v>
      </c>
      <c r="Q8" s="159"/>
      <c r="R8" s="158">
        <v>664.64208869024992</v>
      </c>
      <c r="S8" s="159"/>
      <c r="T8" s="158">
        <v>732.23763443830069</v>
      </c>
      <c r="U8" s="159"/>
      <c r="V8" s="158">
        <v>600</v>
      </c>
      <c r="W8" s="159"/>
      <c r="X8" s="158">
        <v>1651.1996980982221</v>
      </c>
      <c r="Y8" s="159"/>
      <c r="Z8" s="158">
        <v>1037.8637049823585</v>
      </c>
    </row>
    <row r="9" spans="1:26" s="152" customFormat="1" x14ac:dyDescent="0.2">
      <c r="A9" s="157">
        <v>37164</v>
      </c>
      <c r="B9" s="158">
        <v>470</v>
      </c>
      <c r="C9" s="158"/>
      <c r="D9" s="158">
        <v>0</v>
      </c>
      <c r="E9" s="158"/>
      <c r="F9" s="158">
        <v>103.33333333333333</v>
      </c>
      <c r="G9" s="159"/>
      <c r="H9" s="158">
        <v>383.33333333333331</v>
      </c>
      <c r="I9" s="159"/>
      <c r="J9" s="158">
        <v>2190</v>
      </c>
      <c r="K9" s="159"/>
      <c r="L9" s="158">
        <v>280</v>
      </c>
      <c r="M9" s="159"/>
      <c r="N9" s="158">
        <v>2249.9683725638306</v>
      </c>
      <c r="O9" s="159"/>
      <c r="P9" s="158">
        <v>757.52526673300065</v>
      </c>
      <c r="Q9" s="159"/>
      <c r="R9" s="158">
        <v>699.76854292342455</v>
      </c>
      <c r="S9" s="159"/>
      <c r="T9" s="158">
        <v>691.77226971348421</v>
      </c>
      <c r="U9" s="159"/>
      <c r="V9" s="158">
        <v>600</v>
      </c>
      <c r="W9" s="159"/>
      <c r="X9" s="158">
        <v>1649.3942602999866</v>
      </c>
      <c r="Y9" s="159"/>
      <c r="Z9" s="158">
        <v>1044.9472529561576</v>
      </c>
    </row>
    <row r="10" spans="1:26" s="152" customFormat="1" x14ac:dyDescent="0.2">
      <c r="A10" s="157">
        <v>37195</v>
      </c>
      <c r="B10" s="158">
        <v>332.25806451612902</v>
      </c>
      <c r="C10" s="158"/>
      <c r="D10" s="158">
        <v>0</v>
      </c>
      <c r="E10" s="158"/>
      <c r="F10" s="158">
        <v>1064.516129032258</v>
      </c>
      <c r="G10" s="159"/>
      <c r="H10" s="158">
        <v>161.29032258064515</v>
      </c>
      <c r="I10" s="159"/>
      <c r="J10" s="158">
        <v>2080.6451612903224</v>
      </c>
      <c r="K10" s="159"/>
      <c r="L10" s="158">
        <v>161.29032258064515</v>
      </c>
      <c r="M10" s="159"/>
      <c r="N10" s="158">
        <v>2129.2974552942915</v>
      </c>
      <c r="O10" s="159"/>
      <c r="P10" s="158">
        <v>708.9950692183487</v>
      </c>
      <c r="Q10" s="159"/>
      <c r="R10" s="158">
        <v>689.9069221806925</v>
      </c>
      <c r="S10" s="159"/>
      <c r="T10" s="158">
        <v>611.22796384577339</v>
      </c>
      <c r="U10" s="159"/>
      <c r="V10" s="158">
        <v>600</v>
      </c>
      <c r="W10" s="159"/>
      <c r="X10" s="158">
        <v>1542.85509446933</v>
      </c>
      <c r="Y10" s="159"/>
      <c r="Z10" s="158">
        <v>985.34390726353547</v>
      </c>
    </row>
    <row r="11" spans="1:26" s="152" customFormat="1" x14ac:dyDescent="0.2">
      <c r="A11" s="157">
        <v>37225</v>
      </c>
      <c r="B11" s="158">
        <v>246.66666666666666</v>
      </c>
      <c r="C11" s="158"/>
      <c r="D11" s="158">
        <v>0</v>
      </c>
      <c r="E11" s="158"/>
      <c r="F11" s="158">
        <v>1100</v>
      </c>
      <c r="G11" s="159"/>
      <c r="H11" s="158">
        <v>0</v>
      </c>
      <c r="I11" s="159"/>
      <c r="J11" s="158">
        <v>1760</v>
      </c>
      <c r="K11" s="159"/>
      <c r="L11" s="158">
        <v>120</v>
      </c>
      <c r="M11" s="159"/>
      <c r="N11" s="158">
        <v>2151.5461793614622</v>
      </c>
      <c r="O11" s="159"/>
      <c r="P11" s="158">
        <v>708.28799351680345</v>
      </c>
      <c r="Q11" s="159"/>
      <c r="R11" s="158">
        <v>726.2064119902534</v>
      </c>
      <c r="S11" s="159"/>
      <c r="T11" s="158">
        <v>575.81862642287854</v>
      </c>
      <c r="U11" s="159"/>
      <c r="V11" s="158">
        <v>600</v>
      </c>
      <c r="W11" s="159"/>
      <c r="X11" s="158">
        <v>1540.8660979182823</v>
      </c>
      <c r="Y11" s="159"/>
      <c r="Z11" s="158">
        <v>992.17014252423394</v>
      </c>
    </row>
    <row r="12" spans="1:26" s="152" customFormat="1" x14ac:dyDescent="0.2">
      <c r="A12" s="157">
        <v>37256</v>
      </c>
      <c r="B12" s="158">
        <v>170.96774193548387</v>
      </c>
      <c r="C12" s="158"/>
      <c r="D12" s="158">
        <v>0</v>
      </c>
      <c r="E12" s="158"/>
      <c r="F12" s="158">
        <v>1048.3870967741937</v>
      </c>
      <c r="G12" s="159"/>
      <c r="H12" s="158">
        <v>0</v>
      </c>
      <c r="I12" s="159"/>
      <c r="J12" s="158">
        <v>1325.8064516129032</v>
      </c>
      <c r="K12" s="159"/>
      <c r="L12" s="158">
        <v>54.838709677419352</v>
      </c>
      <c r="M12" s="159"/>
      <c r="N12" s="158">
        <v>2035.9079161817504</v>
      </c>
      <c r="O12" s="159"/>
      <c r="P12" s="158">
        <v>662.43373646855775</v>
      </c>
      <c r="Q12" s="159"/>
      <c r="R12" s="158">
        <v>715.81946189908683</v>
      </c>
      <c r="S12" s="159"/>
      <c r="T12" s="158">
        <v>507.21792440946814</v>
      </c>
      <c r="U12" s="159"/>
      <c r="V12" s="158">
        <v>600</v>
      </c>
      <c r="W12" s="159"/>
      <c r="X12" s="158">
        <v>1441.0656356165441</v>
      </c>
      <c r="Y12" s="159"/>
      <c r="Z12" s="158">
        <v>935.6888056029519</v>
      </c>
    </row>
    <row r="13" spans="1:26" s="152" customFormat="1" x14ac:dyDescent="0.2">
      <c r="A13" s="157">
        <v>37287</v>
      </c>
      <c r="B13" s="158">
        <v>122.58064516129032</v>
      </c>
      <c r="C13" s="158"/>
      <c r="D13" s="158">
        <v>0</v>
      </c>
      <c r="E13" s="158"/>
      <c r="F13" s="158">
        <v>816.12903225806451</v>
      </c>
      <c r="G13" s="159"/>
      <c r="H13" s="158">
        <v>0</v>
      </c>
      <c r="I13" s="159"/>
      <c r="J13" s="158">
        <v>1032.258064516129</v>
      </c>
      <c r="K13" s="159"/>
      <c r="L13" s="158">
        <v>0</v>
      </c>
      <c r="M13" s="159"/>
      <c r="N13" s="158">
        <v>1990.583877057921</v>
      </c>
      <c r="O13" s="159"/>
      <c r="P13" s="158">
        <v>639.98365556725344</v>
      </c>
      <c r="Q13" s="159"/>
      <c r="R13" s="158">
        <v>729.02781355627872</v>
      </c>
      <c r="S13" s="159"/>
      <c r="T13" s="158">
        <v>460.88213841655062</v>
      </c>
      <c r="U13" s="159"/>
      <c r="V13" s="158">
        <v>600</v>
      </c>
      <c r="W13" s="159"/>
      <c r="X13" s="158">
        <v>1392.5314293177341</v>
      </c>
      <c r="Y13" s="159"/>
      <c r="Z13" s="158">
        <v>911.90387572575173</v>
      </c>
    </row>
    <row r="14" spans="1:26" s="152" customFormat="1" x14ac:dyDescent="0.2">
      <c r="A14" s="157">
        <v>37315</v>
      </c>
      <c r="B14" s="158">
        <v>117.85714285714286</v>
      </c>
      <c r="C14" s="158"/>
      <c r="D14" s="158">
        <v>0</v>
      </c>
      <c r="E14" s="158"/>
      <c r="F14" s="158">
        <v>614.28571428571433</v>
      </c>
      <c r="G14" s="159"/>
      <c r="H14" s="158">
        <v>0</v>
      </c>
      <c r="I14" s="159"/>
      <c r="J14" s="158">
        <v>889.28571428571433</v>
      </c>
      <c r="K14" s="159"/>
      <c r="L14" s="158">
        <v>85.714285714285708</v>
      </c>
      <c r="M14" s="159"/>
      <c r="N14" s="158">
        <v>2154.6731021678015</v>
      </c>
      <c r="O14" s="159"/>
      <c r="P14" s="158">
        <v>684.31916780038478</v>
      </c>
      <c r="Q14" s="159"/>
      <c r="R14" s="158">
        <v>821.95303197999885</v>
      </c>
      <c r="S14" s="159"/>
      <c r="T14" s="158">
        <v>779.29498405139373</v>
      </c>
      <c r="U14" s="159"/>
      <c r="V14" s="158">
        <v>600</v>
      </c>
      <c r="W14" s="159"/>
      <c r="X14" s="158">
        <v>1489.6836194393604</v>
      </c>
      <c r="Y14" s="159"/>
      <c r="Z14" s="158">
        <v>984.02591416117662</v>
      </c>
    </row>
    <row r="15" spans="1:26" s="152" customFormat="1" x14ac:dyDescent="0.2">
      <c r="A15" s="157">
        <v>37346</v>
      </c>
      <c r="B15" s="158">
        <v>200</v>
      </c>
      <c r="C15" s="158"/>
      <c r="D15" s="158">
        <v>0</v>
      </c>
      <c r="E15" s="158"/>
      <c r="F15" s="158">
        <v>377.41935483870969</v>
      </c>
      <c r="G15" s="159"/>
      <c r="H15" s="158">
        <v>0</v>
      </c>
      <c r="I15" s="159"/>
      <c r="J15" s="158">
        <v>625.80645161290317</v>
      </c>
      <c r="K15" s="159"/>
      <c r="L15" s="158">
        <v>170.96774193548387</v>
      </c>
      <c r="M15" s="159"/>
      <c r="N15" s="158">
        <v>1902.6122945316254</v>
      </c>
      <c r="O15" s="159"/>
      <c r="P15" s="158">
        <v>596.76980979455232</v>
      </c>
      <c r="Q15" s="159"/>
      <c r="R15" s="158">
        <v>755.96736415511521</v>
      </c>
      <c r="S15" s="159"/>
      <c r="T15" s="158">
        <v>179.32018112641256</v>
      </c>
      <c r="U15" s="159"/>
      <c r="V15" s="158">
        <v>600</v>
      </c>
      <c r="W15" s="159"/>
      <c r="X15" s="158">
        <v>1299.9968784255734</v>
      </c>
      <c r="Y15" s="159"/>
      <c r="Z15" s="158">
        <v>866.3579312601604</v>
      </c>
    </row>
    <row r="16" spans="1:26" s="152" customFormat="1" x14ac:dyDescent="0.2">
      <c r="A16" s="157">
        <v>37376</v>
      </c>
      <c r="B16" s="158">
        <v>150</v>
      </c>
      <c r="C16" s="158"/>
      <c r="D16" s="158">
        <v>0</v>
      </c>
      <c r="E16" s="158"/>
      <c r="F16" s="158">
        <v>430</v>
      </c>
      <c r="G16" s="159"/>
      <c r="H16" s="158">
        <v>0</v>
      </c>
      <c r="I16" s="159"/>
      <c r="J16" s="158">
        <v>503.33333333333331</v>
      </c>
      <c r="K16" s="159"/>
      <c r="L16" s="158">
        <v>103.33333333333333</v>
      </c>
      <c r="M16" s="159"/>
      <c r="N16" s="158">
        <v>1921.9365922152001</v>
      </c>
      <c r="O16" s="159"/>
      <c r="P16" s="158">
        <v>595.21014086658693</v>
      </c>
      <c r="Q16" s="159"/>
      <c r="R16" s="158">
        <v>833.56426041522059</v>
      </c>
      <c r="S16" s="159"/>
      <c r="T16" s="158">
        <v>207.30267759423992</v>
      </c>
      <c r="U16" s="159"/>
      <c r="V16" s="158">
        <v>600</v>
      </c>
      <c r="W16" s="159"/>
      <c r="X16" s="158">
        <v>1297.7884850355424</v>
      </c>
      <c r="Y16" s="159"/>
      <c r="Z16" s="158">
        <v>872.72547142155497</v>
      </c>
    </row>
    <row r="17" spans="1:26" s="152" customFormat="1" x14ac:dyDescent="0.2">
      <c r="A17" s="157">
        <v>37407</v>
      </c>
      <c r="B17" s="158">
        <v>106.45161290322581</v>
      </c>
      <c r="C17" s="158"/>
      <c r="D17" s="158">
        <v>0</v>
      </c>
      <c r="E17" s="158"/>
      <c r="F17" s="158">
        <v>593.54838709677415</v>
      </c>
      <c r="G17" s="159"/>
      <c r="H17" s="158">
        <v>0</v>
      </c>
      <c r="I17" s="159"/>
      <c r="J17" s="158">
        <v>377.41935483870969</v>
      </c>
      <c r="K17" s="159"/>
      <c r="L17" s="158">
        <v>0</v>
      </c>
      <c r="M17" s="159"/>
      <c r="N17" s="158">
        <v>1818.1222911459811</v>
      </c>
      <c r="O17" s="159"/>
      <c r="P17" s="158">
        <v>555.81395330469184</v>
      </c>
      <c r="Q17" s="159"/>
      <c r="R17" s="158">
        <v>819.698331711896</v>
      </c>
      <c r="S17" s="159"/>
      <c r="T17" s="158">
        <v>220.6135956754018</v>
      </c>
      <c r="U17" s="159"/>
      <c r="V17" s="158">
        <v>600</v>
      </c>
      <c r="W17" s="159"/>
      <c r="X17" s="158">
        <v>1213.268270804336</v>
      </c>
      <c r="Y17" s="159"/>
      <c r="Z17" s="158">
        <v>823.43129374962484</v>
      </c>
    </row>
    <row r="18" spans="1:26" s="152" customFormat="1" x14ac:dyDescent="0.2">
      <c r="A18" s="157">
        <v>37437</v>
      </c>
      <c r="B18" s="158">
        <v>246.66666666666666</v>
      </c>
      <c r="C18" s="158"/>
      <c r="D18" s="158">
        <v>0</v>
      </c>
      <c r="E18" s="158"/>
      <c r="F18" s="158">
        <v>436.66666666666669</v>
      </c>
      <c r="G18" s="159"/>
      <c r="H18" s="158">
        <v>0</v>
      </c>
      <c r="I18" s="159"/>
      <c r="J18" s="158">
        <v>303.33333333333331</v>
      </c>
      <c r="K18" s="159"/>
      <c r="L18" s="158">
        <v>103.33333333333333</v>
      </c>
      <c r="M18" s="159"/>
      <c r="N18" s="158">
        <v>1836.3885020271205</v>
      </c>
      <c r="O18" s="159"/>
      <c r="P18" s="158">
        <v>554.05257037901754</v>
      </c>
      <c r="Q18" s="159"/>
      <c r="R18" s="158">
        <v>860.6962185417342</v>
      </c>
      <c r="S18" s="159"/>
      <c r="T18" s="158">
        <v>247.37480079854322</v>
      </c>
      <c r="U18" s="159"/>
      <c r="V18" s="158">
        <v>600</v>
      </c>
      <c r="W18" s="159"/>
      <c r="X18" s="158">
        <v>1211.0611909180914</v>
      </c>
      <c r="Y18" s="159"/>
      <c r="Z18" s="158">
        <v>829.68532815742458</v>
      </c>
    </row>
    <row r="19" spans="1:26" s="152" customFormat="1" x14ac:dyDescent="0.2">
      <c r="A19" s="157">
        <v>37468</v>
      </c>
      <c r="B19" s="158">
        <v>332.25806451612902</v>
      </c>
      <c r="C19" s="158"/>
      <c r="D19" s="158">
        <v>0</v>
      </c>
      <c r="E19" s="158"/>
      <c r="F19" s="158">
        <v>209.67741935483872</v>
      </c>
      <c r="G19" s="159"/>
      <c r="H19" s="158">
        <v>0</v>
      </c>
      <c r="I19" s="159"/>
      <c r="J19" s="158">
        <v>170.96774193548387</v>
      </c>
      <c r="K19" s="159"/>
      <c r="L19" s="158">
        <v>832.25806451612902</v>
      </c>
      <c r="M19" s="159"/>
      <c r="N19" s="158">
        <v>1737.0091711200923</v>
      </c>
      <c r="O19" s="159"/>
      <c r="P19" s="158">
        <v>517.10399156668382</v>
      </c>
      <c r="Q19" s="159"/>
      <c r="R19" s="158">
        <v>800.82735694845769</v>
      </c>
      <c r="S19" s="159"/>
      <c r="T19" s="158">
        <v>257.03510425755758</v>
      </c>
      <c r="U19" s="159"/>
      <c r="V19" s="158">
        <v>600</v>
      </c>
      <c r="W19" s="159"/>
      <c r="X19" s="158">
        <v>1132.0704763510421</v>
      </c>
      <c r="Y19" s="159"/>
      <c r="Z19" s="158">
        <v>783.03179759195643</v>
      </c>
    </row>
    <row r="20" spans="1:26" s="152" customFormat="1" x14ac:dyDescent="0.2">
      <c r="A20" s="157">
        <v>37499</v>
      </c>
      <c r="B20" s="158">
        <v>300</v>
      </c>
      <c r="C20" s="158"/>
      <c r="D20" s="158">
        <v>0</v>
      </c>
      <c r="E20" s="158"/>
      <c r="F20" s="158">
        <v>0</v>
      </c>
      <c r="G20" s="159"/>
      <c r="H20" s="158">
        <v>0</v>
      </c>
      <c r="I20" s="159"/>
      <c r="J20" s="158">
        <v>0</v>
      </c>
      <c r="K20" s="159"/>
      <c r="L20" s="158">
        <v>825.80645161290317</v>
      </c>
      <c r="M20" s="159"/>
      <c r="N20" s="158">
        <v>1697.6862525332535</v>
      </c>
      <c r="O20" s="159"/>
      <c r="P20" s="158">
        <v>498.58131943660999</v>
      </c>
      <c r="Q20" s="159"/>
      <c r="R20" s="158">
        <v>783.55821540715226</v>
      </c>
      <c r="S20" s="159"/>
      <c r="T20" s="158">
        <v>273.60481147078593</v>
      </c>
      <c r="U20" s="159"/>
      <c r="V20" s="158">
        <v>600</v>
      </c>
      <c r="W20" s="159"/>
      <c r="X20" s="158">
        <v>1093.4632380187734</v>
      </c>
      <c r="Y20" s="159"/>
      <c r="Z20" s="158">
        <v>763.75181568459618</v>
      </c>
    </row>
    <row r="21" spans="1:26" s="152" customFormat="1" x14ac:dyDescent="0.2">
      <c r="A21" s="157">
        <v>37529</v>
      </c>
      <c r="B21" s="158">
        <v>230</v>
      </c>
      <c r="C21" s="158"/>
      <c r="D21" s="158">
        <v>0</v>
      </c>
      <c r="E21" s="158"/>
      <c r="F21" s="158">
        <v>0</v>
      </c>
      <c r="G21" s="159"/>
      <c r="H21" s="158">
        <v>0</v>
      </c>
      <c r="I21" s="159"/>
      <c r="J21" s="158">
        <v>0</v>
      </c>
      <c r="K21" s="159"/>
      <c r="L21" s="158">
        <v>843.33333333333337</v>
      </c>
      <c r="M21" s="159"/>
      <c r="N21" s="158">
        <v>1714.4739893207147</v>
      </c>
      <c r="O21" s="159"/>
      <c r="P21" s="158">
        <v>496.62613741055236</v>
      </c>
      <c r="Q21" s="159"/>
      <c r="R21" s="158">
        <v>792.21685005940913</v>
      </c>
      <c r="S21" s="159"/>
      <c r="T21" s="158">
        <v>298.80952334718882</v>
      </c>
      <c r="U21" s="159"/>
      <c r="V21" s="158">
        <v>600</v>
      </c>
      <c r="W21" s="159"/>
      <c r="X21" s="158">
        <v>1091.3461161607945</v>
      </c>
      <c r="Y21" s="159"/>
      <c r="Z21" s="158">
        <v>769.90620422496863</v>
      </c>
    </row>
    <row r="22" spans="1:26" s="152" customFormat="1" x14ac:dyDescent="0.2">
      <c r="A22" s="157">
        <v>37560</v>
      </c>
      <c r="B22" s="158">
        <v>161.29032258064515</v>
      </c>
      <c r="C22" s="158"/>
      <c r="D22" s="158">
        <v>0</v>
      </c>
      <c r="E22" s="158"/>
      <c r="F22" s="158">
        <v>0</v>
      </c>
      <c r="G22" s="159"/>
      <c r="H22" s="158">
        <v>0</v>
      </c>
      <c r="I22" s="159"/>
      <c r="J22" s="158">
        <v>0</v>
      </c>
      <c r="K22" s="159"/>
      <c r="L22" s="158">
        <v>809.67741935483866</v>
      </c>
      <c r="M22" s="159"/>
      <c r="N22" s="158">
        <v>1621.4425547544874</v>
      </c>
      <c r="O22" s="159"/>
      <c r="P22" s="158">
        <v>463.17096802136814</v>
      </c>
      <c r="Q22" s="159"/>
      <c r="R22" s="158">
        <v>750.1290837758072</v>
      </c>
      <c r="S22" s="159"/>
      <c r="T22" s="158">
        <v>303.79448574713797</v>
      </c>
      <c r="U22" s="159"/>
      <c r="V22" s="158">
        <v>600</v>
      </c>
      <c r="W22" s="159"/>
      <c r="X22" s="158">
        <v>1020.0741447559265</v>
      </c>
      <c r="Y22" s="159"/>
      <c r="Z22" s="158">
        <v>726.9772838728062</v>
      </c>
    </row>
    <row r="23" spans="1:26" s="152" customFormat="1" x14ac:dyDescent="0.2">
      <c r="A23" s="157">
        <v>37590</v>
      </c>
      <c r="B23" s="158">
        <v>120</v>
      </c>
      <c r="C23" s="158"/>
      <c r="D23" s="158">
        <v>0</v>
      </c>
      <c r="E23" s="158"/>
      <c r="F23" s="158">
        <v>0</v>
      </c>
      <c r="G23" s="159"/>
      <c r="H23" s="158">
        <v>0</v>
      </c>
      <c r="I23" s="159"/>
      <c r="J23" s="158">
        <v>0</v>
      </c>
      <c r="K23" s="159"/>
      <c r="L23" s="158">
        <v>830</v>
      </c>
      <c r="M23" s="159"/>
      <c r="N23" s="158">
        <v>1637.3123769605077</v>
      </c>
      <c r="O23" s="159"/>
      <c r="P23" s="158">
        <v>461.14433190361717</v>
      </c>
      <c r="Q23" s="159"/>
      <c r="R23" s="158">
        <v>758.41831302608307</v>
      </c>
      <c r="S23" s="159"/>
      <c r="T23" s="158">
        <v>328.11968762490847</v>
      </c>
      <c r="U23" s="159"/>
      <c r="V23" s="158">
        <v>600</v>
      </c>
      <c r="W23" s="159"/>
      <c r="X23" s="158">
        <v>1018.072423493557</v>
      </c>
      <c r="Y23" s="159"/>
      <c r="Z23" s="158">
        <v>733.11039024345905</v>
      </c>
    </row>
    <row r="24" spans="1:26" s="152" customFormat="1" x14ac:dyDescent="0.2">
      <c r="A24" s="157">
        <v>37621</v>
      </c>
      <c r="B24" s="158">
        <v>122.58064516129032</v>
      </c>
      <c r="C24" s="158"/>
      <c r="D24" s="158">
        <v>0</v>
      </c>
      <c r="E24" s="158"/>
      <c r="F24" s="158">
        <v>0</v>
      </c>
      <c r="G24" s="159"/>
      <c r="H24" s="158">
        <v>0</v>
      </c>
      <c r="I24" s="159"/>
      <c r="J24" s="158">
        <v>0</v>
      </c>
      <c r="K24" s="159"/>
      <c r="L24" s="158">
        <v>793.54838709677415</v>
      </c>
      <c r="M24" s="159"/>
      <c r="N24" s="158">
        <v>1548.3153807958936</v>
      </c>
      <c r="O24" s="159"/>
      <c r="P24" s="158">
        <v>429.89075869379536</v>
      </c>
      <c r="Q24" s="159"/>
      <c r="R24" s="158">
        <v>718.12614718607131</v>
      </c>
      <c r="S24" s="159"/>
      <c r="T24" s="158">
        <v>330.44740164519669</v>
      </c>
      <c r="U24" s="159"/>
      <c r="V24" s="158">
        <v>600</v>
      </c>
      <c r="W24" s="159"/>
      <c r="X24" s="158">
        <v>951.58373620439261</v>
      </c>
      <c r="Y24" s="159"/>
      <c r="Z24" s="158">
        <v>692.51341915707133</v>
      </c>
    </row>
    <row r="25" spans="1:26" s="152" customFormat="1" x14ac:dyDescent="0.2">
      <c r="A25" s="157">
        <v>37652</v>
      </c>
      <c r="B25" s="158">
        <v>277.41935483870969</v>
      </c>
      <c r="C25" s="158"/>
      <c r="D25" s="158">
        <v>0</v>
      </c>
      <c r="E25" s="158"/>
      <c r="F25" s="158">
        <v>0</v>
      </c>
      <c r="G25" s="159"/>
      <c r="H25" s="158">
        <v>0</v>
      </c>
      <c r="I25" s="159"/>
      <c r="J25" s="158">
        <v>0</v>
      </c>
      <c r="K25" s="159"/>
      <c r="L25" s="158">
        <v>793.54838709677415</v>
      </c>
      <c r="M25" s="159"/>
      <c r="N25" s="158">
        <v>1512.8883418475982</v>
      </c>
      <c r="O25" s="159"/>
      <c r="P25" s="158">
        <v>414.02811221424349</v>
      </c>
      <c r="Q25" s="159"/>
      <c r="R25" s="158">
        <v>677.87212358736656</v>
      </c>
      <c r="S25" s="159"/>
      <c r="T25" s="158">
        <v>342.58255394973975</v>
      </c>
      <c r="U25" s="159"/>
      <c r="V25" s="158">
        <v>600</v>
      </c>
      <c r="W25" s="159"/>
      <c r="X25" s="158">
        <v>919.10255987167602</v>
      </c>
      <c r="Y25" s="159"/>
      <c r="Z25" s="158">
        <v>676.12246604481697</v>
      </c>
    </row>
    <row r="26" spans="1:26" s="152" customFormat="1" x14ac:dyDescent="0.2">
      <c r="A26" s="157">
        <v>37680</v>
      </c>
      <c r="B26" s="158">
        <v>0</v>
      </c>
      <c r="C26" s="158"/>
      <c r="D26" s="158">
        <v>0</v>
      </c>
      <c r="E26" s="158"/>
      <c r="F26" s="158">
        <v>0</v>
      </c>
      <c r="G26" s="159"/>
      <c r="H26" s="158">
        <v>0</v>
      </c>
      <c r="I26" s="159"/>
      <c r="J26" s="158">
        <v>0</v>
      </c>
      <c r="K26" s="159"/>
      <c r="L26" s="158">
        <v>0</v>
      </c>
      <c r="M26" s="159"/>
      <c r="N26" s="158">
        <v>1636.5807843089804</v>
      </c>
      <c r="O26" s="159"/>
      <c r="P26" s="158">
        <v>441.3860231702734</v>
      </c>
      <c r="Q26" s="159"/>
      <c r="R26" s="158">
        <v>734.26777270638661</v>
      </c>
      <c r="S26" s="159"/>
      <c r="T26" s="158">
        <v>514.99557341293598</v>
      </c>
      <c r="U26" s="159"/>
      <c r="V26" s="158">
        <v>600</v>
      </c>
      <c r="W26" s="159"/>
      <c r="X26" s="158">
        <v>982.87700460508336</v>
      </c>
      <c r="Y26" s="159"/>
      <c r="Z26" s="158">
        <v>731.02308562858082</v>
      </c>
    </row>
    <row r="27" spans="1:26" s="152" customFormat="1" x14ac:dyDescent="0.2">
      <c r="A27" s="157">
        <v>37711</v>
      </c>
      <c r="B27" s="158">
        <v>0</v>
      </c>
      <c r="C27" s="158"/>
      <c r="D27" s="158">
        <v>0</v>
      </c>
      <c r="E27" s="158"/>
      <c r="F27" s="158">
        <v>0</v>
      </c>
      <c r="G27" s="159"/>
      <c r="H27" s="158">
        <v>0</v>
      </c>
      <c r="I27" s="159"/>
      <c r="J27" s="158">
        <v>0</v>
      </c>
      <c r="K27" s="159"/>
      <c r="L27" s="158">
        <v>0</v>
      </c>
      <c r="M27" s="159"/>
      <c r="N27" s="158">
        <v>1444.243701741266</v>
      </c>
      <c r="O27" s="159"/>
      <c r="P27" s="158">
        <v>383.81020720329332</v>
      </c>
      <c r="Q27" s="159"/>
      <c r="R27" s="158">
        <v>648.86414828646366</v>
      </c>
      <c r="S27" s="159"/>
      <c r="T27" s="158">
        <v>467.77796346269787</v>
      </c>
      <c r="U27" s="159"/>
      <c r="V27" s="158">
        <v>600</v>
      </c>
      <c r="W27" s="159"/>
      <c r="X27" s="158">
        <v>857.52837936388983</v>
      </c>
      <c r="Y27" s="159"/>
      <c r="Z27" s="158">
        <v>644.97305219226553</v>
      </c>
    </row>
    <row r="28" spans="1:26" s="152" customFormat="1" x14ac:dyDescent="0.2">
      <c r="A28" s="157">
        <v>37741</v>
      </c>
      <c r="B28" s="158">
        <v>0</v>
      </c>
      <c r="C28" s="158"/>
      <c r="D28" s="158">
        <v>0</v>
      </c>
      <c r="E28" s="158"/>
      <c r="F28" s="158">
        <v>0</v>
      </c>
      <c r="G28" s="159"/>
      <c r="H28" s="158">
        <v>0</v>
      </c>
      <c r="I28" s="159"/>
      <c r="J28" s="158">
        <v>0</v>
      </c>
      <c r="K28" s="159"/>
      <c r="L28" s="158">
        <v>0</v>
      </c>
      <c r="M28" s="159"/>
      <c r="N28" s="158">
        <v>1458.034254303207</v>
      </c>
      <c r="O28" s="159"/>
      <c r="P28" s="158">
        <v>381.74916964345186</v>
      </c>
      <c r="Q28" s="159"/>
      <c r="R28" s="158">
        <v>655.98987384356656</v>
      </c>
      <c r="S28" s="159"/>
      <c r="T28" s="158">
        <v>485.98558909602468</v>
      </c>
      <c r="U28" s="159"/>
      <c r="V28" s="158">
        <v>600</v>
      </c>
      <c r="W28" s="159"/>
      <c r="X28" s="158">
        <v>855.99413888685547</v>
      </c>
      <c r="Y28" s="159"/>
      <c r="Z28" s="158">
        <v>651.20184096725586</v>
      </c>
    </row>
    <row r="29" spans="1:26" s="152" customFormat="1" x14ac:dyDescent="0.2">
      <c r="A29" s="157">
        <v>37772</v>
      </c>
      <c r="B29" s="158">
        <v>0</v>
      </c>
      <c r="C29" s="158"/>
      <c r="D29" s="158">
        <v>0</v>
      </c>
      <c r="E29" s="158"/>
      <c r="F29" s="158">
        <v>0</v>
      </c>
      <c r="G29" s="159"/>
      <c r="H29" s="158">
        <v>0</v>
      </c>
      <c r="I29" s="159"/>
      <c r="J29" s="158">
        <v>0</v>
      </c>
      <c r="K29" s="159"/>
      <c r="L29" s="158">
        <v>0</v>
      </c>
      <c r="M29" s="159"/>
      <c r="N29" s="158">
        <v>1378.4611039628526</v>
      </c>
      <c r="O29" s="159"/>
      <c r="P29" s="158">
        <v>355.53406216110886</v>
      </c>
      <c r="Q29" s="159"/>
      <c r="R29" s="158">
        <v>621.09718015872238</v>
      </c>
      <c r="S29" s="159"/>
      <c r="T29" s="158">
        <v>472.75294536403214</v>
      </c>
      <c r="U29" s="159"/>
      <c r="V29" s="158">
        <v>600</v>
      </c>
      <c r="W29" s="159"/>
      <c r="X29" s="158">
        <v>800.29300242298984</v>
      </c>
      <c r="Y29" s="159"/>
      <c r="Z29" s="158">
        <v>615.93637430627928</v>
      </c>
    </row>
    <row r="30" spans="1:26" s="152" customFormat="1" x14ac:dyDescent="0.2">
      <c r="A30" s="157">
        <v>37802</v>
      </c>
      <c r="B30" s="158">
        <v>0</v>
      </c>
      <c r="C30" s="158"/>
      <c r="D30" s="158">
        <v>0</v>
      </c>
      <c r="E30" s="158"/>
      <c r="F30" s="158">
        <v>0</v>
      </c>
      <c r="G30" s="159"/>
      <c r="H30" s="158">
        <v>0</v>
      </c>
      <c r="I30" s="159"/>
      <c r="J30" s="158">
        <v>0</v>
      </c>
      <c r="K30" s="159"/>
      <c r="L30" s="158">
        <v>0</v>
      </c>
      <c r="M30" s="159"/>
      <c r="N30" s="158">
        <v>1391.4990445007381</v>
      </c>
      <c r="O30" s="159"/>
      <c r="P30" s="158">
        <v>353.50077037420061</v>
      </c>
      <c r="Q30" s="159"/>
      <c r="R30" s="158">
        <v>627.91780977976339</v>
      </c>
      <c r="S30" s="159"/>
      <c r="T30" s="158">
        <v>490.95153510111356</v>
      </c>
      <c r="U30" s="159"/>
      <c r="V30" s="158">
        <v>600</v>
      </c>
      <c r="W30" s="159"/>
      <c r="X30" s="158">
        <v>799.01231828455514</v>
      </c>
      <c r="Y30" s="159"/>
      <c r="Z30" s="158">
        <v>622.25987576851139</v>
      </c>
    </row>
    <row r="31" spans="1:26" s="152" customFormat="1" x14ac:dyDescent="0.2">
      <c r="A31" s="157">
        <v>37833</v>
      </c>
      <c r="B31" s="158">
        <v>0</v>
      </c>
      <c r="C31" s="158"/>
      <c r="D31" s="158">
        <v>0</v>
      </c>
      <c r="E31" s="158"/>
      <c r="F31" s="158">
        <v>0</v>
      </c>
      <c r="G31" s="159"/>
      <c r="H31" s="158">
        <v>0</v>
      </c>
      <c r="I31" s="159"/>
      <c r="J31" s="158">
        <v>0</v>
      </c>
      <c r="K31" s="159"/>
      <c r="L31" s="158">
        <v>0</v>
      </c>
      <c r="M31" s="159"/>
      <c r="N31" s="158">
        <v>1315.4412610504887</v>
      </c>
      <c r="O31" s="159"/>
      <c r="P31" s="158">
        <v>329.1140461471216</v>
      </c>
      <c r="Q31" s="159"/>
      <c r="R31" s="158">
        <v>594.51813951919667</v>
      </c>
      <c r="S31" s="159"/>
      <c r="T31" s="158">
        <v>477.39631720472397</v>
      </c>
      <c r="U31" s="159"/>
      <c r="V31" s="158">
        <v>600</v>
      </c>
      <c r="W31" s="159"/>
      <c r="X31" s="158">
        <v>747.19082327288402</v>
      </c>
      <c r="Y31" s="159"/>
      <c r="Z31" s="158">
        <v>588.93809150739378</v>
      </c>
    </row>
    <row r="32" spans="1:26" s="152" customFormat="1" x14ac:dyDescent="0.2">
      <c r="A32" s="157">
        <v>37864</v>
      </c>
      <c r="B32" s="158">
        <v>0</v>
      </c>
      <c r="C32" s="158"/>
      <c r="D32" s="158">
        <v>0</v>
      </c>
      <c r="E32" s="158"/>
      <c r="F32" s="158">
        <v>0</v>
      </c>
      <c r="G32" s="159"/>
      <c r="H32" s="158">
        <v>0</v>
      </c>
      <c r="I32" s="159"/>
      <c r="J32" s="158">
        <v>0</v>
      </c>
      <c r="K32" s="159"/>
      <c r="L32" s="158">
        <v>0</v>
      </c>
      <c r="M32" s="159"/>
      <c r="N32" s="158">
        <v>1284.9368097024219</v>
      </c>
      <c r="O32" s="159"/>
      <c r="P32" s="158">
        <v>316.57251091911695</v>
      </c>
      <c r="Q32" s="159"/>
      <c r="R32" s="158">
        <v>581.65812793811335</v>
      </c>
      <c r="S32" s="159"/>
      <c r="T32" s="158">
        <v>479.60194768300056</v>
      </c>
      <c r="U32" s="159"/>
      <c r="V32" s="158">
        <v>600</v>
      </c>
      <c r="W32" s="159"/>
      <c r="X32" s="158">
        <v>722.128107991501</v>
      </c>
      <c r="Y32" s="159"/>
      <c r="Z32" s="158">
        <v>576.18083454709665</v>
      </c>
    </row>
    <row r="33" spans="1:26" s="152" customFormat="1" x14ac:dyDescent="0.2">
      <c r="A33" s="157">
        <v>37894</v>
      </c>
      <c r="B33" s="158">
        <v>0</v>
      </c>
      <c r="C33" s="158"/>
      <c r="D33" s="158">
        <v>0</v>
      </c>
      <c r="E33" s="158"/>
      <c r="F33" s="158">
        <v>0</v>
      </c>
      <c r="G33" s="159"/>
      <c r="H33" s="158">
        <v>0</v>
      </c>
      <c r="I33" s="159"/>
      <c r="J33" s="158">
        <v>0</v>
      </c>
      <c r="K33" s="159"/>
      <c r="L33" s="158">
        <v>0</v>
      </c>
      <c r="M33" s="159"/>
      <c r="N33" s="158">
        <v>1296.9228194034672</v>
      </c>
      <c r="O33" s="159"/>
      <c r="P33" s="158">
        <v>314.61042834209644</v>
      </c>
      <c r="Q33" s="159"/>
      <c r="R33" s="158">
        <v>588.04542370431261</v>
      </c>
      <c r="S33" s="159"/>
      <c r="T33" s="158">
        <v>497.79217993602373</v>
      </c>
      <c r="U33" s="159"/>
      <c r="V33" s="158">
        <v>600</v>
      </c>
      <c r="W33" s="159"/>
      <c r="X33" s="158">
        <v>721.29351195925744</v>
      </c>
      <c r="Y33" s="159"/>
      <c r="Z33" s="158">
        <v>582.70336137504432</v>
      </c>
    </row>
    <row r="34" spans="1:26" s="152" customFormat="1" x14ac:dyDescent="0.2">
      <c r="A34" s="157">
        <v>37925</v>
      </c>
      <c r="B34" s="158">
        <v>0</v>
      </c>
      <c r="C34" s="158"/>
      <c r="D34" s="158">
        <v>0</v>
      </c>
      <c r="E34" s="158"/>
      <c r="F34" s="158">
        <v>0</v>
      </c>
      <c r="G34" s="159"/>
      <c r="H34" s="158">
        <v>0</v>
      </c>
      <c r="I34" s="159"/>
      <c r="J34" s="158">
        <v>0</v>
      </c>
      <c r="K34" s="159"/>
      <c r="L34" s="158">
        <v>0</v>
      </c>
      <c r="M34" s="159"/>
      <c r="N34" s="158">
        <v>1225.8787259096748</v>
      </c>
      <c r="O34" s="159"/>
      <c r="P34" s="158">
        <v>292.77038057203475</v>
      </c>
      <c r="Q34" s="159"/>
      <c r="R34" s="158">
        <v>556.76639267051223</v>
      </c>
      <c r="S34" s="159"/>
      <c r="T34" s="158">
        <v>483.79654017216802</v>
      </c>
      <c r="U34" s="159"/>
      <c r="V34" s="158">
        <v>600</v>
      </c>
      <c r="W34" s="159"/>
      <c r="X34" s="158">
        <v>674.86140104580682</v>
      </c>
      <c r="Y34" s="159"/>
      <c r="Z34" s="158">
        <v>552.10645210905557</v>
      </c>
    </row>
    <row r="35" spans="1:26" s="152" customFormat="1" x14ac:dyDescent="0.2">
      <c r="A35" s="157">
        <v>37955</v>
      </c>
      <c r="B35" s="158">
        <v>0</v>
      </c>
      <c r="C35" s="158"/>
      <c r="D35" s="158">
        <v>0</v>
      </c>
      <c r="E35" s="158"/>
      <c r="F35" s="158">
        <v>0</v>
      </c>
      <c r="G35" s="159"/>
      <c r="H35" s="158">
        <v>0</v>
      </c>
      <c r="I35" s="159"/>
      <c r="J35" s="158">
        <v>0</v>
      </c>
      <c r="K35" s="159"/>
      <c r="L35" s="158">
        <v>0</v>
      </c>
      <c r="M35" s="159"/>
      <c r="N35" s="158">
        <v>1237.2114563593263</v>
      </c>
      <c r="O35" s="159"/>
      <c r="P35" s="158">
        <v>290.8701984618591</v>
      </c>
      <c r="Q35" s="159"/>
      <c r="R35" s="158">
        <v>562.88019974601809</v>
      </c>
      <c r="S35" s="159"/>
      <c r="T35" s="158">
        <v>501.98435231524616</v>
      </c>
      <c r="U35" s="159"/>
      <c r="V35" s="158">
        <v>600</v>
      </c>
      <c r="W35" s="159"/>
      <c r="X35" s="158">
        <v>674.36561907133728</v>
      </c>
      <c r="Y35" s="159"/>
      <c r="Z35" s="158">
        <v>558.7980792718032</v>
      </c>
    </row>
    <row r="36" spans="1:26" s="152" customFormat="1" x14ac:dyDescent="0.2">
      <c r="A36" s="157">
        <v>37986</v>
      </c>
      <c r="B36" s="158">
        <v>0</v>
      </c>
      <c r="C36" s="158"/>
      <c r="D36" s="158">
        <v>0</v>
      </c>
      <c r="E36" s="158"/>
      <c r="F36" s="158">
        <v>0</v>
      </c>
      <c r="G36" s="159"/>
      <c r="H36" s="158">
        <v>0</v>
      </c>
      <c r="I36" s="159"/>
      <c r="J36" s="158">
        <v>0</v>
      </c>
      <c r="K36" s="159"/>
      <c r="L36" s="158">
        <v>0</v>
      </c>
      <c r="M36" s="159"/>
      <c r="N36" s="158">
        <v>1169.3429979646012</v>
      </c>
      <c r="O36" s="159"/>
      <c r="P36" s="158">
        <v>270.60121088473778</v>
      </c>
      <c r="Q36" s="159"/>
      <c r="R36" s="158">
        <v>532.93960493420877</v>
      </c>
      <c r="S36" s="159"/>
      <c r="T36" s="158">
        <v>487.72140214450292</v>
      </c>
      <c r="U36" s="159"/>
      <c r="V36" s="158">
        <v>600</v>
      </c>
      <c r="W36" s="159"/>
      <c r="X36" s="158">
        <v>631.2554998825143</v>
      </c>
      <c r="Y36" s="159"/>
      <c r="Z36" s="158">
        <v>529.89585637656694</v>
      </c>
    </row>
    <row r="37" spans="1:26" s="152" customFormat="1" x14ac:dyDescent="0.2">
      <c r="A37" s="157">
        <v>38017</v>
      </c>
      <c r="B37" s="158">
        <v>0</v>
      </c>
      <c r="C37" s="158"/>
      <c r="D37" s="158">
        <v>0</v>
      </c>
      <c r="E37" s="158"/>
      <c r="F37" s="158">
        <v>0</v>
      </c>
      <c r="G37" s="159"/>
      <c r="H37" s="158">
        <v>0</v>
      </c>
      <c r="I37" s="159"/>
      <c r="J37" s="158">
        <v>0</v>
      </c>
      <c r="K37" s="159"/>
      <c r="L37" s="158">
        <v>0</v>
      </c>
      <c r="M37" s="159"/>
      <c r="N37" s="158">
        <v>1141.9919707802267</v>
      </c>
      <c r="O37" s="159"/>
      <c r="P37" s="158">
        <v>260.10098735504585</v>
      </c>
      <c r="Q37" s="159"/>
      <c r="R37" s="158">
        <v>521.41125464860045</v>
      </c>
      <c r="S37" s="159"/>
      <c r="T37" s="158">
        <v>489.58943942657555</v>
      </c>
      <c r="U37" s="159"/>
      <c r="V37" s="158">
        <v>600</v>
      </c>
      <c r="W37" s="159"/>
      <c r="X37" s="158">
        <v>610.77081411577331</v>
      </c>
      <c r="Y37" s="159"/>
      <c r="Z37" s="158">
        <v>519.46889332553405</v>
      </c>
    </row>
    <row r="38" spans="1:26" s="152" customFormat="1" x14ac:dyDescent="0.2">
      <c r="A38" s="157">
        <v>38046</v>
      </c>
      <c r="B38" s="158">
        <v>0</v>
      </c>
      <c r="C38" s="158"/>
      <c r="D38" s="158">
        <v>0</v>
      </c>
      <c r="E38" s="158"/>
      <c r="F38" s="158">
        <v>0</v>
      </c>
      <c r="G38" s="159"/>
      <c r="H38" s="158">
        <v>0</v>
      </c>
      <c r="I38" s="159"/>
      <c r="J38" s="158">
        <v>0</v>
      </c>
      <c r="K38" s="159"/>
      <c r="L38" s="158">
        <v>0</v>
      </c>
      <c r="M38" s="159"/>
      <c r="N38" s="158">
        <v>1192.1498331549315</v>
      </c>
      <c r="O38" s="159"/>
      <c r="P38" s="158">
        <v>267.21523655708597</v>
      </c>
      <c r="Q38" s="159"/>
      <c r="R38" s="158">
        <v>545.31374581347336</v>
      </c>
      <c r="S38" s="159"/>
      <c r="T38" s="158">
        <v>525.28744654395132</v>
      </c>
      <c r="U38" s="159"/>
      <c r="V38" s="158">
        <v>600</v>
      </c>
      <c r="W38" s="159"/>
      <c r="X38" s="158">
        <v>631.90499142102408</v>
      </c>
      <c r="Y38" s="159"/>
      <c r="Z38" s="158">
        <v>544.62025702843914</v>
      </c>
    </row>
    <row r="39" spans="1:26" s="152" customFormat="1" x14ac:dyDescent="0.2">
      <c r="A39" s="157">
        <v>38077</v>
      </c>
      <c r="B39" s="158">
        <v>0</v>
      </c>
      <c r="C39" s="158"/>
      <c r="D39" s="158">
        <v>0</v>
      </c>
      <c r="E39" s="158"/>
      <c r="F39" s="158">
        <v>0</v>
      </c>
      <c r="G39" s="159"/>
      <c r="H39" s="158">
        <v>0</v>
      </c>
      <c r="I39" s="159"/>
      <c r="J39" s="158">
        <v>0</v>
      </c>
      <c r="K39" s="159"/>
      <c r="L39" s="158">
        <v>0</v>
      </c>
      <c r="M39" s="159"/>
      <c r="N39" s="158">
        <v>1089.0666567924823</v>
      </c>
      <c r="O39" s="159"/>
      <c r="P39" s="158">
        <v>240.21391372418634</v>
      </c>
      <c r="Q39" s="159"/>
      <c r="R39" s="158">
        <v>499.09709228493426</v>
      </c>
      <c r="S39" s="159"/>
      <c r="T39" s="158">
        <v>493.14929746518948</v>
      </c>
      <c r="U39" s="159"/>
      <c r="V39" s="158">
        <v>600</v>
      </c>
      <c r="W39" s="159"/>
      <c r="X39" s="158">
        <v>572.33343656791101</v>
      </c>
      <c r="Y39" s="159"/>
      <c r="Z39" s="158">
        <v>499.93173742587612</v>
      </c>
    </row>
    <row r="40" spans="1:26" s="152" customFormat="1" x14ac:dyDescent="0.2">
      <c r="A40" s="157">
        <v>38107</v>
      </c>
      <c r="B40" s="158">
        <v>0</v>
      </c>
      <c r="C40" s="158"/>
      <c r="D40" s="158">
        <v>0</v>
      </c>
      <c r="E40" s="158"/>
      <c r="F40" s="158">
        <v>0</v>
      </c>
      <c r="G40" s="159"/>
      <c r="H40" s="158">
        <v>0</v>
      </c>
      <c r="I40" s="159"/>
      <c r="J40" s="158">
        <v>0</v>
      </c>
      <c r="K40" s="159"/>
      <c r="L40" s="158">
        <v>0</v>
      </c>
      <c r="M40" s="159"/>
      <c r="N40" s="158">
        <v>1098.9190068041601</v>
      </c>
      <c r="O40" s="159"/>
      <c r="P40" s="158">
        <v>238.49876633640881</v>
      </c>
      <c r="Q40" s="159"/>
      <c r="R40" s="158">
        <v>504.57730357071614</v>
      </c>
      <c r="S40" s="159"/>
      <c r="T40" s="158">
        <v>511.34070650924502</v>
      </c>
      <c r="U40" s="159"/>
      <c r="V40" s="158">
        <v>600</v>
      </c>
      <c r="W40" s="159"/>
      <c r="X40" s="158">
        <v>572.81844164915162</v>
      </c>
      <c r="Y40" s="159"/>
      <c r="Z40" s="158">
        <v>507.16620851739987</v>
      </c>
    </row>
    <row r="41" spans="1:26" s="152" customFormat="1" x14ac:dyDescent="0.2">
      <c r="A41" s="157">
        <v>38138</v>
      </c>
      <c r="B41" s="158">
        <v>0</v>
      </c>
      <c r="C41" s="158"/>
      <c r="D41" s="158">
        <v>0</v>
      </c>
      <c r="E41" s="158"/>
      <c r="F41" s="158">
        <v>0</v>
      </c>
      <c r="G41" s="159"/>
      <c r="H41" s="158">
        <v>0</v>
      </c>
      <c r="I41" s="159"/>
      <c r="J41" s="158">
        <v>0</v>
      </c>
      <c r="K41" s="159"/>
      <c r="L41" s="158">
        <v>0</v>
      </c>
      <c r="M41" s="159"/>
      <c r="N41" s="158">
        <v>1038.4360179299824</v>
      </c>
      <c r="O41" s="159"/>
      <c r="P41" s="158">
        <v>221.7388817856575</v>
      </c>
      <c r="Q41" s="159"/>
      <c r="R41" s="158">
        <v>477.73762637276809</v>
      </c>
      <c r="S41" s="159"/>
      <c r="T41" s="158">
        <v>496.48979796130834</v>
      </c>
      <c r="U41" s="159"/>
      <c r="V41" s="158">
        <v>600</v>
      </c>
      <c r="W41" s="159"/>
      <c r="X41" s="158">
        <v>537.13846348622815</v>
      </c>
      <c r="Y41" s="159"/>
      <c r="Z41" s="158">
        <v>482.0987167577922</v>
      </c>
    </row>
    <row r="42" spans="1:26" s="152" customFormat="1" x14ac:dyDescent="0.2">
      <c r="A42" s="157">
        <v>38168</v>
      </c>
      <c r="B42" s="158">
        <v>0</v>
      </c>
      <c r="C42" s="158"/>
      <c r="D42" s="158">
        <v>0</v>
      </c>
      <c r="E42" s="158"/>
      <c r="F42" s="158">
        <v>0</v>
      </c>
      <c r="G42" s="159"/>
      <c r="H42" s="158">
        <v>0</v>
      </c>
      <c r="I42" s="159"/>
      <c r="J42" s="158">
        <v>0</v>
      </c>
      <c r="K42" s="159"/>
      <c r="L42" s="158">
        <v>0</v>
      </c>
      <c r="M42" s="159"/>
      <c r="N42" s="158">
        <v>1047.7523227532304</v>
      </c>
      <c r="O42" s="159"/>
      <c r="P42" s="158">
        <v>220.10439358442352</v>
      </c>
      <c r="Q42" s="159"/>
      <c r="R42" s="158">
        <v>482.98317665589269</v>
      </c>
      <c r="S42" s="159"/>
      <c r="T42" s="158">
        <v>514.68606451354458</v>
      </c>
      <c r="U42" s="159"/>
      <c r="V42" s="158">
        <v>600</v>
      </c>
      <c r="W42" s="159"/>
      <c r="X42" s="158">
        <v>538.06552693930166</v>
      </c>
      <c r="Y42" s="159"/>
      <c r="Z42" s="158">
        <v>489.59584976755883</v>
      </c>
    </row>
    <row r="43" spans="1:26" s="152" customFormat="1" x14ac:dyDescent="0.2">
      <c r="A43" s="157">
        <v>38199</v>
      </c>
      <c r="B43" s="158">
        <v>0</v>
      </c>
      <c r="C43" s="158"/>
      <c r="D43" s="158">
        <v>0</v>
      </c>
      <c r="E43" s="158"/>
      <c r="F43" s="158">
        <v>0</v>
      </c>
      <c r="G43" s="159"/>
      <c r="H43" s="158">
        <v>0</v>
      </c>
      <c r="I43" s="159"/>
      <c r="J43" s="158">
        <v>0</v>
      </c>
      <c r="K43" s="159"/>
      <c r="L43" s="158">
        <v>0</v>
      </c>
      <c r="M43" s="159"/>
      <c r="N43" s="158">
        <v>990.01284837572894</v>
      </c>
      <c r="O43" s="159"/>
      <c r="P43" s="158">
        <v>204.59100721194378</v>
      </c>
      <c r="Q43" s="159"/>
      <c r="R43" s="158">
        <v>457.29202076602007</v>
      </c>
      <c r="S43" s="159"/>
      <c r="T43" s="158">
        <v>499.6283618188956</v>
      </c>
      <c r="U43" s="159"/>
      <c r="V43" s="158">
        <v>600</v>
      </c>
      <c r="W43" s="159"/>
      <c r="X43" s="158">
        <v>505.0322448894799</v>
      </c>
      <c r="Y43" s="159"/>
      <c r="Z43" s="158">
        <v>465.90986788342354</v>
      </c>
    </row>
    <row r="44" spans="1:26" s="152" customFormat="1" x14ac:dyDescent="0.2">
      <c r="A44" s="157">
        <v>38230</v>
      </c>
      <c r="B44" s="158">
        <v>0</v>
      </c>
      <c r="C44" s="158"/>
      <c r="D44" s="158">
        <v>0</v>
      </c>
      <c r="E44" s="158"/>
      <c r="F44" s="158">
        <v>0</v>
      </c>
      <c r="G44" s="159"/>
      <c r="H44" s="158">
        <v>0</v>
      </c>
      <c r="I44" s="159"/>
      <c r="J44" s="158">
        <v>0</v>
      </c>
      <c r="K44" s="159"/>
      <c r="L44" s="158">
        <v>0</v>
      </c>
      <c r="M44" s="159"/>
      <c r="N44" s="158">
        <v>966.60243899032287</v>
      </c>
      <c r="O44" s="159"/>
      <c r="P44" s="158">
        <v>196.48897155075937</v>
      </c>
      <c r="Q44" s="159"/>
      <c r="R44" s="158">
        <v>447.39963385946947</v>
      </c>
      <c r="S44" s="159"/>
      <c r="T44" s="158">
        <v>501.12698220352382</v>
      </c>
      <c r="U44" s="159"/>
      <c r="V44" s="158">
        <v>600</v>
      </c>
      <c r="W44" s="159"/>
      <c r="X44" s="158">
        <v>490.09140338169573</v>
      </c>
      <c r="Y44" s="159"/>
      <c r="Z44" s="158">
        <v>458.41384827794207</v>
      </c>
    </row>
    <row r="45" spans="1:26" s="152" customFormat="1" x14ac:dyDescent="0.2">
      <c r="A45" s="157">
        <v>38260</v>
      </c>
      <c r="B45" s="158">
        <v>0</v>
      </c>
      <c r="C45" s="158"/>
      <c r="D45" s="158">
        <v>0</v>
      </c>
      <c r="E45" s="158"/>
      <c r="F45" s="158">
        <v>0</v>
      </c>
      <c r="G45" s="159"/>
      <c r="H45" s="158">
        <v>0</v>
      </c>
      <c r="I45" s="159"/>
      <c r="J45" s="158">
        <v>0</v>
      </c>
      <c r="K45" s="159"/>
      <c r="L45" s="158">
        <v>0</v>
      </c>
      <c r="M45" s="159"/>
      <c r="N45" s="158">
        <v>975.16931098955752</v>
      </c>
      <c r="O45" s="159"/>
      <c r="P45" s="158">
        <v>194.97776789823772</v>
      </c>
      <c r="Q45" s="159"/>
      <c r="R45" s="158">
        <v>452.31189184453314</v>
      </c>
      <c r="S45" s="159"/>
      <c r="T45" s="158">
        <v>519.33373487002063</v>
      </c>
      <c r="U45" s="159"/>
      <c r="V45" s="158">
        <v>600</v>
      </c>
      <c r="W45" s="159"/>
      <c r="X45" s="158">
        <v>491.73069230749536</v>
      </c>
      <c r="Y45" s="159"/>
      <c r="Z45" s="158">
        <v>466.35091520949157</v>
      </c>
    </row>
    <row r="46" spans="1:26" s="152" customFormat="1" x14ac:dyDescent="0.2">
      <c r="A46" s="157">
        <v>38291</v>
      </c>
      <c r="B46" s="158">
        <v>0</v>
      </c>
      <c r="C46" s="158"/>
      <c r="D46" s="158">
        <v>0</v>
      </c>
      <c r="E46" s="158"/>
      <c r="F46" s="158">
        <v>0</v>
      </c>
      <c r="G46" s="159"/>
      <c r="H46" s="158">
        <v>0</v>
      </c>
      <c r="I46" s="159"/>
      <c r="J46" s="158">
        <v>0</v>
      </c>
      <c r="K46" s="159"/>
      <c r="L46" s="158">
        <v>0</v>
      </c>
      <c r="M46" s="159"/>
      <c r="N46" s="158">
        <v>921.33199117275171</v>
      </c>
      <c r="O46" s="159"/>
      <c r="P46" s="158">
        <v>181.17879943599681</v>
      </c>
      <c r="Q46" s="159"/>
      <c r="R46" s="158">
        <v>428.25205054523337</v>
      </c>
      <c r="S46" s="159"/>
      <c r="T46" s="158">
        <v>503.99232483728548</v>
      </c>
      <c r="U46" s="159"/>
      <c r="V46" s="158">
        <v>600</v>
      </c>
      <c r="W46" s="159"/>
      <c r="X46" s="158">
        <v>462.34605543653777</v>
      </c>
      <c r="Y46" s="159"/>
      <c r="Z46" s="158">
        <v>444.58342075739137</v>
      </c>
    </row>
    <row r="47" spans="1:26" s="152" customFormat="1" x14ac:dyDescent="0.2">
      <c r="A47" s="157">
        <v>38321</v>
      </c>
      <c r="B47" s="158">
        <v>0</v>
      </c>
      <c r="C47" s="158"/>
      <c r="D47" s="158">
        <v>0</v>
      </c>
      <c r="E47" s="158"/>
      <c r="F47" s="158">
        <v>0</v>
      </c>
      <c r="G47" s="159"/>
      <c r="H47" s="158">
        <v>0</v>
      </c>
      <c r="I47" s="159"/>
      <c r="J47" s="158">
        <v>0</v>
      </c>
      <c r="K47" s="159"/>
      <c r="L47" s="158">
        <v>0</v>
      </c>
      <c r="M47" s="159"/>
      <c r="N47" s="158">
        <v>929.43332087002841</v>
      </c>
      <c r="O47" s="159"/>
      <c r="P47" s="158">
        <v>179.74968715329797</v>
      </c>
      <c r="Q47" s="159"/>
      <c r="R47" s="158">
        <v>432.95395966874111</v>
      </c>
      <c r="S47" s="159"/>
      <c r="T47" s="158">
        <v>522.20801067579362</v>
      </c>
      <c r="U47" s="159"/>
      <c r="V47" s="158">
        <v>600</v>
      </c>
      <c r="W47" s="159"/>
      <c r="X47" s="158">
        <v>464.49111615312756</v>
      </c>
      <c r="Y47" s="159"/>
      <c r="Z47" s="158">
        <v>452.84315076823975</v>
      </c>
    </row>
    <row r="48" spans="1:26" s="152" customFormat="1" x14ac:dyDescent="0.2">
      <c r="A48" s="157">
        <v>38352</v>
      </c>
      <c r="B48" s="158">
        <v>0</v>
      </c>
      <c r="C48" s="158"/>
      <c r="D48" s="158">
        <v>0</v>
      </c>
      <c r="E48" s="158"/>
      <c r="F48" s="158">
        <v>0</v>
      </c>
      <c r="G48" s="159"/>
      <c r="H48" s="158">
        <v>0</v>
      </c>
      <c r="I48" s="159"/>
      <c r="J48" s="158">
        <v>0</v>
      </c>
      <c r="K48" s="159"/>
      <c r="L48" s="158">
        <v>0</v>
      </c>
      <c r="M48" s="159"/>
      <c r="N48" s="158">
        <v>878.06111078583979</v>
      </c>
      <c r="O48" s="159"/>
      <c r="P48" s="158">
        <v>166.99633585989079</v>
      </c>
      <c r="Q48" s="159"/>
      <c r="R48" s="158">
        <v>409.92371494157584</v>
      </c>
      <c r="S48" s="159"/>
      <c r="T48" s="158">
        <v>506.69349770193247</v>
      </c>
      <c r="U48" s="159"/>
      <c r="V48" s="158">
        <v>600</v>
      </c>
      <c r="W48" s="159"/>
      <c r="X48" s="158">
        <v>437.33644162538565</v>
      </c>
      <c r="Y48" s="159"/>
      <c r="Z48" s="158">
        <v>432.25632571157189</v>
      </c>
    </row>
    <row r="49" spans="1:26" s="152" customFormat="1" x14ac:dyDescent="0.2">
      <c r="A49" s="157">
        <v>38383</v>
      </c>
      <c r="B49" s="158">
        <v>0</v>
      </c>
      <c r="C49" s="158"/>
      <c r="D49" s="158">
        <v>0</v>
      </c>
      <c r="E49" s="158"/>
      <c r="F49" s="158">
        <v>0</v>
      </c>
      <c r="G49" s="159"/>
      <c r="H49" s="158">
        <v>0</v>
      </c>
      <c r="I49" s="159"/>
      <c r="J49" s="158">
        <v>0</v>
      </c>
      <c r="K49" s="159"/>
      <c r="L49" s="158">
        <v>0</v>
      </c>
      <c r="M49" s="159"/>
      <c r="N49" s="158">
        <v>857.15071431900799</v>
      </c>
      <c r="O49" s="159"/>
      <c r="P49" s="158">
        <v>160.30473534858942</v>
      </c>
      <c r="Q49" s="159"/>
      <c r="R49" s="158">
        <v>366.19745364262928</v>
      </c>
      <c r="S49" s="159"/>
      <c r="T49" s="158">
        <v>507.98664341474057</v>
      </c>
      <c r="U49" s="159"/>
      <c r="V49" s="158">
        <v>600</v>
      </c>
      <c r="W49" s="159"/>
      <c r="X49" s="158">
        <v>425.81677904763285</v>
      </c>
      <c r="Y49" s="159"/>
      <c r="Z49" s="158">
        <v>426.63992382148069</v>
      </c>
    </row>
    <row r="50" spans="1:26" s="152" customFormat="1" x14ac:dyDescent="0.2">
      <c r="A50" s="157">
        <v>38411</v>
      </c>
      <c r="B50" s="158">
        <v>0</v>
      </c>
      <c r="C50" s="158"/>
      <c r="D50" s="158">
        <v>0</v>
      </c>
      <c r="E50" s="158"/>
      <c r="F50" s="158">
        <v>0</v>
      </c>
      <c r="G50" s="159"/>
      <c r="H50" s="158">
        <v>0</v>
      </c>
      <c r="I50" s="159"/>
      <c r="J50" s="158">
        <v>0</v>
      </c>
      <c r="K50" s="159"/>
      <c r="L50" s="158">
        <v>0</v>
      </c>
      <c r="M50" s="159"/>
      <c r="N50" s="158">
        <v>926.35833354313559</v>
      </c>
      <c r="O50" s="159"/>
      <c r="P50" s="158">
        <v>170.35340090002811</v>
      </c>
      <c r="Q50" s="159"/>
      <c r="R50" s="158">
        <v>395.32288336090971</v>
      </c>
      <c r="S50" s="159"/>
      <c r="T50" s="158">
        <v>563.80537230897187</v>
      </c>
      <c r="U50" s="159"/>
      <c r="V50" s="158">
        <v>600</v>
      </c>
      <c r="W50" s="159"/>
      <c r="X50" s="158">
        <v>459.39002066579036</v>
      </c>
      <c r="Y50" s="159"/>
      <c r="Z50" s="158">
        <v>466.52748664075364</v>
      </c>
    </row>
    <row r="51" spans="1:26" s="152" customFormat="1" x14ac:dyDescent="0.2">
      <c r="A51" s="157">
        <v>38442</v>
      </c>
      <c r="B51" s="158">
        <v>0</v>
      </c>
      <c r="C51" s="158"/>
      <c r="D51" s="158">
        <v>0</v>
      </c>
      <c r="E51" s="158"/>
      <c r="F51" s="158">
        <v>0</v>
      </c>
      <c r="G51" s="159"/>
      <c r="H51" s="158">
        <v>0</v>
      </c>
      <c r="I51" s="159"/>
      <c r="J51" s="158">
        <v>0</v>
      </c>
      <c r="K51" s="159"/>
      <c r="L51" s="158">
        <v>0</v>
      </c>
      <c r="M51" s="159"/>
      <c r="N51" s="158">
        <v>0</v>
      </c>
      <c r="O51" s="159"/>
      <c r="P51" s="158">
        <v>147.67619538661876</v>
      </c>
      <c r="Q51" s="159"/>
      <c r="R51" s="158">
        <v>348.12737479124348</v>
      </c>
      <c r="S51" s="159"/>
      <c r="T51" s="158">
        <v>510.46572585147771</v>
      </c>
      <c r="U51" s="159"/>
      <c r="V51" s="158">
        <v>600</v>
      </c>
      <c r="W51" s="159"/>
      <c r="X51" s="158">
        <v>404.66962266186943</v>
      </c>
      <c r="Y51" s="159"/>
      <c r="Z51" s="158">
        <v>416.46922838295654</v>
      </c>
    </row>
    <row r="52" spans="1:26" s="152" customFormat="1" x14ac:dyDescent="0.2">
      <c r="A52" s="157">
        <v>38472</v>
      </c>
      <c r="B52" s="158">
        <v>0</v>
      </c>
      <c r="C52" s="158"/>
      <c r="D52" s="158">
        <v>0</v>
      </c>
      <c r="E52" s="158"/>
      <c r="F52" s="158">
        <v>0</v>
      </c>
      <c r="G52" s="159"/>
      <c r="H52" s="158">
        <v>0</v>
      </c>
      <c r="I52" s="159"/>
      <c r="J52" s="158">
        <v>0</v>
      </c>
      <c r="K52" s="159"/>
      <c r="L52" s="158">
        <v>0</v>
      </c>
      <c r="M52" s="159"/>
      <c r="N52" s="158">
        <v>0</v>
      </c>
      <c r="O52" s="159"/>
      <c r="P52" s="158">
        <v>146.44615279293004</v>
      </c>
      <c r="Q52" s="159"/>
      <c r="R52" s="158">
        <v>350.69050777003611</v>
      </c>
      <c r="S52" s="159"/>
      <c r="T52" s="158">
        <v>528.70969909292728</v>
      </c>
      <c r="U52" s="159"/>
      <c r="V52" s="158">
        <v>600</v>
      </c>
      <c r="W52" s="159"/>
      <c r="X52" s="158">
        <v>408.1790661692429</v>
      </c>
      <c r="Y52" s="159"/>
      <c r="Z52" s="158">
        <v>425.63248331635322</v>
      </c>
    </row>
    <row r="53" spans="1:26" s="152" customFormat="1" x14ac:dyDescent="0.2">
      <c r="A53" s="157">
        <v>38503</v>
      </c>
      <c r="B53" s="158">
        <v>0</v>
      </c>
      <c r="C53" s="158"/>
      <c r="D53" s="158">
        <v>0</v>
      </c>
      <c r="E53" s="158"/>
      <c r="F53" s="158">
        <v>0</v>
      </c>
      <c r="G53" s="159"/>
      <c r="H53" s="158">
        <v>0</v>
      </c>
      <c r="I53" s="159"/>
      <c r="J53" s="158">
        <v>0</v>
      </c>
      <c r="K53" s="159"/>
      <c r="L53" s="158">
        <v>0</v>
      </c>
      <c r="M53" s="159"/>
      <c r="N53" s="158">
        <v>0</v>
      </c>
      <c r="O53" s="159"/>
      <c r="P53" s="158">
        <v>135.99700149883537</v>
      </c>
      <c r="Q53" s="159"/>
      <c r="R53" s="158">
        <v>330.81335115655872</v>
      </c>
      <c r="S53" s="159"/>
      <c r="T53" s="158">
        <v>512.81138290741831</v>
      </c>
      <c r="U53" s="159"/>
      <c r="V53" s="158">
        <v>600</v>
      </c>
      <c r="W53" s="159"/>
      <c r="X53" s="158">
        <v>385.94552750951522</v>
      </c>
      <c r="Y53" s="159"/>
      <c r="Z53" s="158">
        <v>407.67309035882204</v>
      </c>
    </row>
    <row r="54" spans="1:26" s="152" customFormat="1" x14ac:dyDescent="0.2">
      <c r="A54" s="157">
        <v>38533</v>
      </c>
      <c r="B54" s="158">
        <v>0</v>
      </c>
      <c r="C54" s="158"/>
      <c r="D54" s="158">
        <v>0</v>
      </c>
      <c r="E54" s="158"/>
      <c r="F54" s="158">
        <v>0</v>
      </c>
      <c r="G54" s="159"/>
      <c r="H54" s="158">
        <v>0</v>
      </c>
      <c r="I54" s="159"/>
      <c r="J54" s="158">
        <v>0</v>
      </c>
      <c r="K54" s="159"/>
      <c r="L54" s="158">
        <v>0</v>
      </c>
      <c r="M54" s="159"/>
      <c r="N54" s="158">
        <v>0</v>
      </c>
      <c r="O54" s="159"/>
      <c r="P54" s="158">
        <v>134.84268751950032</v>
      </c>
      <c r="Q54" s="159"/>
      <c r="R54" s="158">
        <v>333.1773538581362</v>
      </c>
      <c r="S54" s="159"/>
      <c r="T54" s="158">
        <v>531.06878435008377</v>
      </c>
      <c r="U54" s="159"/>
      <c r="V54" s="158">
        <v>600</v>
      </c>
      <c r="W54" s="159"/>
      <c r="X54" s="158">
        <v>390.03789767764516</v>
      </c>
      <c r="Y54" s="159"/>
      <c r="Z54" s="158">
        <v>417.23447525104734</v>
      </c>
    </row>
    <row r="55" spans="1:26" s="152" customFormat="1" x14ac:dyDescent="0.2">
      <c r="A55" s="157">
        <v>38564</v>
      </c>
      <c r="B55" s="158">
        <v>0</v>
      </c>
      <c r="C55" s="158"/>
      <c r="D55" s="158">
        <v>0</v>
      </c>
      <c r="E55" s="158"/>
      <c r="F55" s="158">
        <v>0</v>
      </c>
      <c r="G55" s="159"/>
      <c r="H55" s="158">
        <v>0</v>
      </c>
      <c r="I55" s="159"/>
      <c r="J55" s="158">
        <v>0</v>
      </c>
      <c r="K55" s="159"/>
      <c r="L55" s="158">
        <v>0</v>
      </c>
      <c r="M55" s="159"/>
      <c r="N55" s="158">
        <v>0</v>
      </c>
      <c r="O55" s="159"/>
      <c r="P55" s="158">
        <v>125.2020456118674</v>
      </c>
      <c r="Q55" s="159"/>
      <c r="R55" s="158">
        <v>314.22303657314319</v>
      </c>
      <c r="S55" s="159"/>
      <c r="T55" s="158">
        <v>515.03424726018761</v>
      </c>
      <c r="U55" s="159"/>
      <c r="V55" s="158">
        <v>600</v>
      </c>
      <c r="W55" s="159"/>
      <c r="X55" s="158">
        <v>369.52967037312476</v>
      </c>
      <c r="Y55" s="159"/>
      <c r="Z55" s="158">
        <v>400.20314317195835</v>
      </c>
    </row>
    <row r="56" spans="1:26" s="152" customFormat="1" x14ac:dyDescent="0.2">
      <c r="A56" s="157">
        <v>38595</v>
      </c>
      <c r="B56" s="158">
        <v>0</v>
      </c>
      <c r="C56" s="158"/>
      <c r="D56" s="158">
        <v>0</v>
      </c>
      <c r="E56" s="158"/>
      <c r="F56" s="158">
        <v>0</v>
      </c>
      <c r="G56" s="159"/>
      <c r="H56" s="158">
        <v>0</v>
      </c>
      <c r="I56" s="159"/>
      <c r="J56" s="158">
        <v>0</v>
      </c>
      <c r="K56" s="159"/>
      <c r="L56" s="158">
        <v>0</v>
      </c>
      <c r="M56" s="159"/>
      <c r="N56" s="158">
        <v>0</v>
      </c>
      <c r="O56" s="159"/>
      <c r="P56" s="158">
        <v>120.11678620451063</v>
      </c>
      <c r="Q56" s="159"/>
      <c r="R56" s="158">
        <v>306.18954081707528</v>
      </c>
      <c r="S56" s="159"/>
      <c r="T56" s="158">
        <v>516.10272337449464</v>
      </c>
      <c r="U56" s="159"/>
      <c r="V56" s="158">
        <v>600</v>
      </c>
      <c r="W56" s="159"/>
      <c r="X56" s="158">
        <v>362.15294377021763</v>
      </c>
      <c r="Y56" s="159"/>
      <c r="Z56" s="158">
        <v>396.9508435958133</v>
      </c>
    </row>
    <row r="57" spans="1:26" s="152" customFormat="1" x14ac:dyDescent="0.2">
      <c r="A57" s="157">
        <v>38625</v>
      </c>
      <c r="B57" s="158">
        <v>0</v>
      </c>
      <c r="C57" s="158"/>
      <c r="D57" s="158">
        <v>0</v>
      </c>
      <c r="E57" s="158"/>
      <c r="F57" s="158">
        <v>0</v>
      </c>
      <c r="G57" s="159"/>
      <c r="H57" s="158">
        <v>0</v>
      </c>
      <c r="I57" s="159"/>
      <c r="J57" s="158">
        <v>0</v>
      </c>
      <c r="K57" s="159"/>
      <c r="L57" s="158">
        <v>0</v>
      </c>
      <c r="M57" s="159"/>
      <c r="N57" s="158">
        <v>0</v>
      </c>
      <c r="O57" s="159"/>
      <c r="P57" s="158">
        <v>119.07077566890806</v>
      </c>
      <c r="Q57" s="159"/>
      <c r="R57" s="158">
        <v>308.26964646222643</v>
      </c>
      <c r="S57" s="159"/>
      <c r="T57" s="158">
        <v>534.38224874859816</v>
      </c>
      <c r="U57" s="159"/>
      <c r="V57" s="158">
        <v>600</v>
      </c>
      <c r="W57" s="159"/>
      <c r="X57" s="158">
        <v>367.15642488089691</v>
      </c>
      <c r="Y57" s="159"/>
      <c r="Z57" s="158">
        <v>407.14647952491725</v>
      </c>
    </row>
    <row r="58" spans="1:26" s="152" customFormat="1" x14ac:dyDescent="0.2">
      <c r="A58" s="157">
        <v>38656</v>
      </c>
      <c r="B58" s="158">
        <v>0</v>
      </c>
      <c r="C58" s="158"/>
      <c r="D58" s="158">
        <v>0</v>
      </c>
      <c r="E58" s="158"/>
      <c r="F58" s="158">
        <v>0</v>
      </c>
      <c r="G58" s="159"/>
      <c r="H58" s="158">
        <v>0</v>
      </c>
      <c r="I58" s="159"/>
      <c r="J58" s="158">
        <v>0</v>
      </c>
      <c r="K58" s="159"/>
      <c r="L58" s="158">
        <v>0</v>
      </c>
      <c r="M58" s="159"/>
      <c r="N58" s="158">
        <v>0</v>
      </c>
      <c r="O58" s="159"/>
      <c r="P58" s="158">
        <v>110.53389073254897</v>
      </c>
      <c r="Q58" s="159"/>
      <c r="R58" s="158">
        <v>290.62714211880535</v>
      </c>
      <c r="S58" s="159"/>
      <c r="T58" s="158">
        <v>518.15951596265575</v>
      </c>
      <c r="U58" s="159"/>
      <c r="V58" s="158">
        <v>600</v>
      </c>
      <c r="W58" s="159"/>
      <c r="X58" s="158">
        <v>348.99598191663273</v>
      </c>
      <c r="Y58" s="159"/>
      <c r="Z58" s="158">
        <v>391.38320175308093</v>
      </c>
    </row>
    <row r="59" spans="1:26" s="152" customFormat="1" x14ac:dyDescent="0.2">
      <c r="A59" s="157">
        <v>38686</v>
      </c>
      <c r="B59" s="158">
        <v>0</v>
      </c>
      <c r="C59" s="158"/>
      <c r="D59" s="158">
        <v>0</v>
      </c>
      <c r="E59" s="158"/>
      <c r="F59" s="158">
        <v>0</v>
      </c>
      <c r="G59" s="159"/>
      <c r="H59" s="158">
        <v>0</v>
      </c>
      <c r="I59" s="159"/>
      <c r="J59" s="158">
        <v>0</v>
      </c>
      <c r="K59" s="159"/>
      <c r="L59" s="158">
        <v>0</v>
      </c>
      <c r="M59" s="159"/>
      <c r="N59" s="158">
        <v>0</v>
      </c>
      <c r="O59" s="159"/>
      <c r="P59" s="158">
        <v>109.55625193356454</v>
      </c>
      <c r="Q59" s="159"/>
      <c r="R59" s="158">
        <v>292.52735453238893</v>
      </c>
      <c r="S59" s="159"/>
      <c r="T59" s="158">
        <v>536.45499529451308</v>
      </c>
      <c r="U59" s="159"/>
      <c r="V59" s="158">
        <v>600</v>
      </c>
      <c r="W59" s="159"/>
      <c r="X59" s="158">
        <v>354.63000296924031</v>
      </c>
      <c r="Y59" s="159"/>
      <c r="Z59" s="158">
        <v>402.02536464570716</v>
      </c>
    </row>
    <row r="60" spans="1:26" s="152" customFormat="1" x14ac:dyDescent="0.2">
      <c r="A60" s="157">
        <v>38717</v>
      </c>
      <c r="B60" s="158">
        <v>0</v>
      </c>
      <c r="C60" s="158"/>
      <c r="D60" s="158">
        <v>0</v>
      </c>
      <c r="E60" s="158"/>
      <c r="F60" s="158">
        <v>0</v>
      </c>
      <c r="G60" s="159"/>
      <c r="H60" s="158">
        <v>0</v>
      </c>
      <c r="I60" s="159"/>
      <c r="J60" s="158">
        <v>0</v>
      </c>
      <c r="K60" s="159"/>
      <c r="L60" s="158">
        <v>0</v>
      </c>
      <c r="M60" s="159"/>
      <c r="N60" s="158">
        <v>0</v>
      </c>
      <c r="O60" s="159"/>
      <c r="P60" s="158">
        <v>101.68792973504559</v>
      </c>
      <c r="Q60" s="159"/>
      <c r="R60" s="158">
        <v>275.71349406470739</v>
      </c>
      <c r="S60" s="159"/>
      <c r="T60" s="158">
        <v>520.11656670816456</v>
      </c>
      <c r="U60" s="159"/>
      <c r="V60" s="158">
        <v>600</v>
      </c>
      <c r="W60" s="159"/>
      <c r="X60" s="158">
        <v>337.88344462332935</v>
      </c>
      <c r="Y60" s="159"/>
      <c r="Z60" s="158">
        <v>387.0281495928752</v>
      </c>
    </row>
    <row r="61" spans="1:26" s="152" customFormat="1" x14ac:dyDescent="0.2">
      <c r="A61" s="157">
        <v>38748</v>
      </c>
      <c r="B61" s="158">
        <v>0</v>
      </c>
      <c r="C61" s="158"/>
      <c r="D61" s="158">
        <v>0</v>
      </c>
      <c r="E61" s="158"/>
      <c r="F61" s="158">
        <v>0</v>
      </c>
      <c r="G61" s="159"/>
      <c r="H61" s="158">
        <v>0</v>
      </c>
      <c r="I61" s="159"/>
      <c r="J61" s="158">
        <v>0</v>
      </c>
      <c r="K61" s="159"/>
      <c r="L61" s="158">
        <v>0</v>
      </c>
      <c r="M61" s="159"/>
      <c r="N61" s="158">
        <v>0</v>
      </c>
      <c r="O61" s="159"/>
      <c r="P61" s="158">
        <v>97.524631455250699</v>
      </c>
      <c r="Q61" s="159"/>
      <c r="R61" s="158">
        <v>268.49122649888108</v>
      </c>
      <c r="S61" s="159"/>
      <c r="T61" s="158">
        <v>521.06020533915159</v>
      </c>
      <c r="U61" s="159"/>
      <c r="V61" s="158">
        <v>600</v>
      </c>
      <c r="W61" s="159"/>
      <c r="X61" s="158">
        <v>333.06337809302687</v>
      </c>
      <c r="Y61" s="159"/>
      <c r="Z61" s="158">
        <v>385.29195180198735</v>
      </c>
    </row>
    <row r="62" spans="1:26" s="152" customFormat="1" ht="13.5" thickBot="1" x14ac:dyDescent="0.25">
      <c r="A62" s="160" t="s">
        <v>26</v>
      </c>
      <c r="B62" s="154">
        <f>SUM(B4:B61)</f>
        <v>5568.1797235023032</v>
      </c>
      <c r="C62" s="154"/>
      <c r="D62" s="154">
        <f>SUM(D4:D61)</f>
        <v>1114.5161290322583</v>
      </c>
      <c r="E62" s="154"/>
      <c r="F62" s="154">
        <f>SUM(F4:F61)</f>
        <v>7352.4577572964672</v>
      </c>
      <c r="G62" s="155"/>
      <c r="H62" s="154">
        <f>SUM(H4:H61)</f>
        <v>2812.4731182795704</v>
      </c>
      <c r="I62" s="155"/>
      <c r="J62" s="154">
        <v>45269.408602150535</v>
      </c>
      <c r="K62" s="155"/>
      <c r="L62" s="154">
        <f>SUM(L4:L61)</f>
        <v>8349.3701996927812</v>
      </c>
      <c r="M62" s="155"/>
      <c r="N62" s="154">
        <f>SUM(N4:N61)</f>
        <v>72351.74577864907</v>
      </c>
      <c r="O62" s="155"/>
      <c r="P62" s="154">
        <f>SUM(P4:P61)</f>
        <v>21825.891940186535</v>
      </c>
      <c r="Q62" s="155"/>
      <c r="R62" s="154">
        <f>SUM(R4:R61)</f>
        <v>32720.907302598134</v>
      </c>
      <c r="S62" s="155"/>
      <c r="T62" s="154">
        <f>SUM(T4:T61)</f>
        <v>29331.262188117318</v>
      </c>
      <c r="U62" s="155"/>
      <c r="V62" s="154">
        <f>SUM(V4:V61)</f>
        <v>34800</v>
      </c>
      <c r="W62" s="155"/>
      <c r="X62" s="154">
        <f>SUM(X4:X61)</f>
        <v>49995.534014739365</v>
      </c>
      <c r="Y62" s="155"/>
      <c r="Z62" s="154">
        <f>SUM(Z4:Z61)</f>
        <v>37684.607747074282</v>
      </c>
    </row>
    <row r="63" spans="1:26" ht="13.5" thickTop="1" x14ac:dyDescent="0.2"/>
    <row r="64" spans="1:26" x14ac:dyDescent="0.2">
      <c r="B64" s="41"/>
    </row>
  </sheetData>
  <pageMargins left="0.75" right="0.75" top="0.5" bottom="0.25" header="0.5" footer="0.5"/>
  <pageSetup scale="49" orientation="landscape" verticalDpi="0" r:id="rId1"/>
  <headerFooter alignWithMargins="0">
    <oddHeader>&amp;RFinal  Star VPP, LP  Volumes</oddHeader>
    <oddFooter>&amp;R&amp;F 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topLeftCell="A39" zoomScaleNormal="100" workbookViewId="0">
      <selection activeCell="E45" sqref="E45:H45"/>
    </sheetView>
  </sheetViews>
  <sheetFormatPr defaultRowHeight="12.75" x14ac:dyDescent="0.2"/>
  <cols>
    <col min="1" max="1" width="3.85546875" customWidth="1"/>
    <col min="2" max="2" width="22.28515625" customWidth="1"/>
    <col min="3" max="3" width="18.5703125" style="35" customWidth="1"/>
    <col min="4" max="4" width="1.5703125" style="35" customWidth="1"/>
    <col min="5" max="5" width="11.140625" customWidth="1"/>
    <col min="6" max="6" width="10.5703125" customWidth="1"/>
    <col min="7" max="7" width="14.42578125" customWidth="1"/>
    <col min="8" max="8" width="14.85546875" customWidth="1"/>
    <col min="9" max="9" width="15.42578125" customWidth="1"/>
    <col min="10" max="10" width="9.28515625" customWidth="1"/>
    <col min="11" max="11" width="11.140625" customWidth="1"/>
  </cols>
  <sheetData>
    <row r="1" spans="1:15" ht="15.75" x14ac:dyDescent="0.25">
      <c r="A1" t="s">
        <v>31</v>
      </c>
      <c r="E1" s="43" t="s">
        <v>32</v>
      </c>
    </row>
    <row r="2" spans="1:15" ht="13.5" thickBot="1" x14ac:dyDescent="0.25"/>
    <row r="3" spans="1:15" x14ac:dyDescent="0.2">
      <c r="B3" s="44" t="s">
        <v>33</v>
      </c>
      <c r="C3" s="45" t="s">
        <v>34</v>
      </c>
      <c r="D3" s="46"/>
    </row>
    <row r="4" spans="1:15" ht="13.5" thickBot="1" x14ac:dyDescent="0.25">
      <c r="B4" s="47"/>
      <c r="C4" s="48" t="s">
        <v>35</v>
      </c>
      <c r="D4" s="46"/>
    </row>
    <row r="5" spans="1:15" ht="13.5" thickBot="1" x14ac:dyDescent="0.25">
      <c r="A5" s="22" t="s">
        <v>23</v>
      </c>
      <c r="B5" s="33"/>
      <c r="C5" s="34"/>
      <c r="D5" s="49"/>
    </row>
    <row r="6" spans="1:15" ht="13.5" thickBot="1" x14ac:dyDescent="0.25">
      <c r="A6" s="1">
        <v>1</v>
      </c>
      <c r="B6" s="2" t="s">
        <v>0</v>
      </c>
      <c r="C6" s="50">
        <v>839</v>
      </c>
      <c r="D6" s="51"/>
      <c r="E6" s="295" t="s">
        <v>36</v>
      </c>
      <c r="F6" s="295"/>
      <c r="G6" s="295"/>
      <c r="H6" s="295"/>
      <c r="I6" s="295"/>
      <c r="J6" s="295"/>
      <c r="K6" s="295"/>
      <c r="L6" s="53" t="s">
        <v>37</v>
      </c>
      <c r="M6" s="54" t="s">
        <v>38</v>
      </c>
      <c r="N6" s="54"/>
      <c r="O6" s="55"/>
    </row>
    <row r="7" spans="1:15" x14ac:dyDescent="0.2">
      <c r="A7" s="3"/>
      <c r="B7" s="4"/>
      <c r="C7" s="57"/>
      <c r="D7" s="58"/>
      <c r="E7" s="59"/>
      <c r="F7" s="36"/>
      <c r="G7" s="59"/>
      <c r="H7" s="36"/>
      <c r="I7" s="60" t="s">
        <v>39</v>
      </c>
      <c r="J7" s="36"/>
      <c r="K7" s="61" t="s">
        <v>40</v>
      </c>
      <c r="L7" s="62" t="s">
        <v>41</v>
      </c>
      <c r="M7" s="36"/>
      <c r="N7" s="36"/>
      <c r="O7" s="38"/>
    </row>
    <row r="8" spans="1:15" ht="13.5" thickBot="1" x14ac:dyDescent="0.25">
      <c r="A8" s="3"/>
      <c r="B8" s="4"/>
      <c r="C8" s="57"/>
      <c r="D8" s="58"/>
      <c r="E8" s="63" t="s">
        <v>42</v>
      </c>
      <c r="F8" s="64"/>
      <c r="G8" s="63" t="s">
        <v>43</v>
      </c>
      <c r="H8" s="64"/>
      <c r="I8" s="63" t="s">
        <v>44</v>
      </c>
      <c r="J8" s="64"/>
      <c r="K8" s="65" t="s">
        <v>45</v>
      </c>
      <c r="L8" s="66" t="s">
        <v>46</v>
      </c>
      <c r="M8" s="36"/>
      <c r="N8" s="36"/>
      <c r="O8" s="38"/>
    </row>
    <row r="9" spans="1:15" ht="14.25" thickTop="1" thickBot="1" x14ac:dyDescent="0.25">
      <c r="A9" s="5"/>
      <c r="B9" s="6"/>
      <c r="C9" s="67"/>
      <c r="D9" s="68"/>
      <c r="E9" s="47"/>
      <c r="F9" s="69"/>
      <c r="G9" s="64"/>
      <c r="H9" s="69"/>
      <c r="I9" s="70" t="s">
        <v>47</v>
      </c>
      <c r="J9" s="69"/>
      <c r="K9" s="70" t="s">
        <v>48</v>
      </c>
      <c r="L9" s="69"/>
      <c r="M9" s="69"/>
      <c r="N9" s="69"/>
      <c r="O9" s="39"/>
    </row>
    <row r="10" spans="1:15" s="75" customFormat="1" ht="4.5" customHeight="1" x14ac:dyDescent="0.2">
      <c r="A10" s="7"/>
      <c r="B10" s="8"/>
      <c r="C10" s="71"/>
      <c r="D10" s="72"/>
      <c r="E10" s="21"/>
      <c r="F10" s="21"/>
      <c r="G10" s="21"/>
      <c r="H10" s="21"/>
      <c r="I10" s="73"/>
      <c r="J10" s="21"/>
      <c r="K10" s="73"/>
      <c r="L10" s="21"/>
      <c r="M10" s="21"/>
      <c r="N10" s="21"/>
      <c r="O10" s="74"/>
    </row>
    <row r="11" spans="1:15" ht="13.5" thickBot="1" x14ac:dyDescent="0.25">
      <c r="A11" s="1">
        <v>2</v>
      </c>
      <c r="B11" s="9" t="s">
        <v>1</v>
      </c>
      <c r="C11" s="76">
        <v>293</v>
      </c>
      <c r="D11" s="77"/>
      <c r="E11" s="295" t="s">
        <v>36</v>
      </c>
      <c r="F11" s="295"/>
      <c r="G11" s="295"/>
      <c r="H11" s="295"/>
      <c r="I11" s="295"/>
      <c r="J11" s="53" t="s">
        <v>37</v>
      </c>
      <c r="K11" s="54" t="s">
        <v>38</v>
      </c>
      <c r="L11" s="54"/>
      <c r="M11" s="54"/>
      <c r="N11" s="78"/>
      <c r="O11" s="79"/>
    </row>
    <row r="12" spans="1:15" x14ac:dyDescent="0.2">
      <c r="A12" s="3"/>
      <c r="B12" s="4"/>
      <c r="C12" s="10"/>
      <c r="D12" s="80"/>
      <c r="E12" s="59"/>
      <c r="F12" s="36"/>
      <c r="G12" s="59"/>
      <c r="H12" s="36"/>
      <c r="I12" s="61" t="s">
        <v>49</v>
      </c>
      <c r="J12" s="62" t="s">
        <v>41</v>
      </c>
      <c r="K12" s="36"/>
      <c r="L12" s="36"/>
      <c r="M12" s="36"/>
      <c r="N12" s="36"/>
      <c r="O12" s="38"/>
    </row>
    <row r="13" spans="1:15" ht="13.5" thickBot="1" x14ac:dyDescent="0.25">
      <c r="A13" s="3"/>
      <c r="B13" s="10"/>
      <c r="C13" s="57"/>
      <c r="D13" s="58"/>
      <c r="E13" s="63" t="s">
        <v>50</v>
      </c>
      <c r="F13" s="64"/>
      <c r="G13" s="63" t="s">
        <v>51</v>
      </c>
      <c r="H13" s="64"/>
      <c r="I13" s="63" t="s">
        <v>44</v>
      </c>
      <c r="J13" s="81" t="s">
        <v>46</v>
      </c>
      <c r="K13" s="36"/>
      <c r="L13" s="36"/>
      <c r="M13" s="36"/>
      <c r="N13" s="36"/>
      <c r="O13" s="38"/>
    </row>
    <row r="14" spans="1:15" ht="14.25" thickTop="1" thickBot="1" x14ac:dyDescent="0.25">
      <c r="A14" s="3"/>
      <c r="B14" s="10"/>
      <c r="C14" s="57"/>
      <c r="D14" s="58"/>
      <c r="E14" s="47"/>
      <c r="F14" s="36"/>
      <c r="G14" s="47"/>
      <c r="H14" s="36"/>
      <c r="I14" s="82" t="s">
        <v>52</v>
      </c>
      <c r="J14" s="36"/>
      <c r="K14" s="83"/>
      <c r="L14" s="36"/>
      <c r="M14" s="36"/>
      <c r="N14" s="36"/>
      <c r="O14" s="38"/>
    </row>
    <row r="15" spans="1:15" x14ac:dyDescent="0.2">
      <c r="A15" s="5"/>
      <c r="B15" s="11"/>
      <c r="C15" s="67"/>
      <c r="D15" s="68"/>
      <c r="E15" s="69"/>
      <c r="F15" s="69"/>
      <c r="G15" s="69"/>
      <c r="H15" s="69"/>
      <c r="I15" s="84"/>
      <c r="J15" s="69"/>
      <c r="K15" s="84"/>
      <c r="L15" s="69"/>
      <c r="M15" s="69"/>
      <c r="N15" s="69"/>
      <c r="O15" s="39"/>
    </row>
    <row r="16" spans="1:15" s="75" customFormat="1" ht="4.5" customHeight="1" x14ac:dyDescent="0.2">
      <c r="A16" s="7"/>
      <c r="B16" s="8"/>
      <c r="C16" s="71"/>
      <c r="D16" s="72"/>
      <c r="E16" s="21"/>
      <c r="F16" s="21"/>
      <c r="G16" s="21"/>
      <c r="H16" s="21"/>
      <c r="I16" s="73"/>
      <c r="J16" s="21"/>
      <c r="K16" s="73"/>
      <c r="L16" s="21"/>
      <c r="M16" s="21"/>
      <c r="N16" s="21"/>
      <c r="O16" s="74"/>
    </row>
    <row r="17" spans="1:15" ht="13.5" thickBot="1" x14ac:dyDescent="0.25">
      <c r="A17" s="1">
        <v>3</v>
      </c>
      <c r="B17" s="9" t="s">
        <v>2</v>
      </c>
      <c r="C17" s="85">
        <v>1890</v>
      </c>
      <c r="D17" s="77"/>
      <c r="E17" s="295" t="s">
        <v>36</v>
      </c>
      <c r="F17" s="295"/>
      <c r="G17" s="295"/>
      <c r="H17" s="295"/>
      <c r="I17" s="295"/>
      <c r="J17" s="53" t="s">
        <v>37</v>
      </c>
      <c r="K17" s="54" t="s">
        <v>38</v>
      </c>
      <c r="L17" s="54"/>
      <c r="M17" s="54"/>
      <c r="N17" s="78"/>
      <c r="O17" s="79"/>
    </row>
    <row r="18" spans="1:15" x14ac:dyDescent="0.2">
      <c r="A18" s="3"/>
      <c r="B18" s="4"/>
      <c r="C18" s="10"/>
      <c r="D18" s="86"/>
      <c r="E18" s="59"/>
      <c r="F18" s="36"/>
      <c r="G18" s="87" t="s">
        <v>53</v>
      </c>
      <c r="H18" s="83"/>
      <c r="I18" s="61" t="s">
        <v>54</v>
      </c>
      <c r="J18" s="62" t="s">
        <v>41</v>
      </c>
      <c r="K18" s="36"/>
      <c r="L18" s="36"/>
      <c r="M18" s="36"/>
      <c r="N18" s="36"/>
      <c r="O18" s="38"/>
    </row>
    <row r="19" spans="1:15" ht="13.5" thickBot="1" x14ac:dyDescent="0.25">
      <c r="A19" s="3"/>
      <c r="B19" s="10"/>
      <c r="C19" s="57"/>
      <c r="D19" s="58"/>
      <c r="E19" s="63" t="s">
        <v>55</v>
      </c>
      <c r="F19" s="64"/>
      <c r="G19" s="63" t="s">
        <v>44</v>
      </c>
      <c r="H19" s="70"/>
      <c r="I19" s="63" t="s">
        <v>44</v>
      </c>
      <c r="J19" s="81" t="s">
        <v>46</v>
      </c>
      <c r="K19" s="36"/>
      <c r="L19" s="36"/>
      <c r="M19" s="36"/>
      <c r="N19" s="36"/>
      <c r="O19" s="38"/>
    </row>
    <row r="20" spans="1:15" ht="14.25" thickTop="1" thickBot="1" x14ac:dyDescent="0.25">
      <c r="A20" s="5"/>
      <c r="B20" s="11"/>
      <c r="C20" s="67"/>
      <c r="D20" s="68"/>
      <c r="E20" s="47"/>
      <c r="F20" s="69"/>
      <c r="G20" s="70" t="s">
        <v>56</v>
      </c>
      <c r="H20" s="84"/>
      <c r="I20" s="70" t="s">
        <v>57</v>
      </c>
      <c r="J20" s="69"/>
      <c r="K20" s="69"/>
      <c r="L20" s="69"/>
      <c r="M20" s="69"/>
      <c r="N20" s="69"/>
      <c r="O20" s="39"/>
    </row>
    <row r="21" spans="1:15" s="75" customFormat="1" ht="4.5" customHeight="1" x14ac:dyDescent="0.2">
      <c r="A21" s="7"/>
      <c r="B21" s="8"/>
      <c r="C21" s="71"/>
      <c r="D21" s="72"/>
      <c r="E21" s="21"/>
      <c r="F21" s="21"/>
      <c r="G21" s="21"/>
      <c r="H21" s="21"/>
      <c r="I21" s="73"/>
      <c r="J21" s="21"/>
      <c r="K21" s="73"/>
      <c r="L21" s="21"/>
      <c r="M21" s="21"/>
      <c r="N21" s="21"/>
      <c r="O21" s="74"/>
    </row>
    <row r="22" spans="1:15" ht="13.5" thickBot="1" x14ac:dyDescent="0.25">
      <c r="A22" s="12">
        <v>4</v>
      </c>
      <c r="B22" s="9" t="s">
        <v>3</v>
      </c>
      <c r="C22" s="88">
        <v>1890</v>
      </c>
      <c r="D22" s="89"/>
      <c r="E22" s="295" t="s">
        <v>36</v>
      </c>
      <c r="F22" s="295"/>
      <c r="G22" s="295"/>
      <c r="H22" s="295"/>
      <c r="I22" s="295"/>
      <c r="J22" s="52"/>
      <c r="K22" s="78"/>
      <c r="L22" s="53" t="s">
        <v>37</v>
      </c>
      <c r="M22" s="54" t="s">
        <v>38</v>
      </c>
      <c r="N22" s="78"/>
      <c r="O22" s="79"/>
    </row>
    <row r="23" spans="1:15" x14ac:dyDescent="0.2">
      <c r="A23" s="3"/>
      <c r="B23" s="4"/>
      <c r="C23" s="83"/>
      <c r="D23" s="90"/>
      <c r="E23" s="59"/>
      <c r="F23" s="36"/>
      <c r="G23" s="59"/>
      <c r="H23" s="36"/>
      <c r="I23" s="87" t="s">
        <v>53</v>
      </c>
      <c r="J23" s="83"/>
      <c r="K23" s="61" t="s">
        <v>54</v>
      </c>
      <c r="L23" s="62" t="s">
        <v>41</v>
      </c>
      <c r="M23" s="36"/>
      <c r="N23" s="36"/>
      <c r="O23" s="38"/>
    </row>
    <row r="24" spans="1:15" ht="13.5" thickBot="1" x14ac:dyDescent="0.25">
      <c r="A24" s="3"/>
      <c r="B24" s="10"/>
      <c r="C24" s="91"/>
      <c r="D24" s="90"/>
      <c r="E24" s="63" t="s">
        <v>58</v>
      </c>
      <c r="F24" s="64"/>
      <c r="G24" s="63" t="s">
        <v>55</v>
      </c>
      <c r="H24" s="64"/>
      <c r="I24" s="63" t="s">
        <v>44</v>
      </c>
      <c r="J24" s="70"/>
      <c r="K24" s="63" t="s">
        <v>44</v>
      </c>
      <c r="L24" s="81" t="s">
        <v>46</v>
      </c>
      <c r="M24" s="36"/>
      <c r="N24" s="36"/>
      <c r="O24" s="38"/>
    </row>
    <row r="25" spans="1:15" ht="13.5" thickTop="1" x14ac:dyDescent="0.2">
      <c r="A25" s="5"/>
      <c r="B25" s="11"/>
      <c r="C25" s="92"/>
      <c r="D25" s="93"/>
      <c r="E25" s="64"/>
      <c r="F25" s="69"/>
      <c r="G25" s="64"/>
      <c r="H25" s="69"/>
      <c r="I25" s="70" t="s">
        <v>56</v>
      </c>
      <c r="J25" s="84"/>
      <c r="K25" s="70" t="s">
        <v>57</v>
      </c>
      <c r="L25" s="69"/>
      <c r="M25" s="69"/>
      <c r="N25" s="69"/>
      <c r="O25" s="39"/>
    </row>
    <row r="26" spans="1:15" s="75" customFormat="1" ht="4.5" customHeight="1" x14ac:dyDescent="0.2">
      <c r="A26" s="7"/>
      <c r="B26" s="8"/>
      <c r="C26" s="71"/>
      <c r="D26" s="72"/>
      <c r="E26" s="21"/>
      <c r="F26" s="21"/>
      <c r="G26" s="21"/>
      <c r="H26" s="21"/>
      <c r="I26" s="73"/>
      <c r="J26" s="21"/>
      <c r="K26" s="73"/>
      <c r="L26" s="21"/>
      <c r="M26" s="21"/>
      <c r="N26" s="21"/>
      <c r="O26" s="74"/>
    </row>
    <row r="27" spans="1:15" ht="13.5" thickBot="1" x14ac:dyDescent="0.25">
      <c r="A27" s="1">
        <v>5</v>
      </c>
      <c r="B27" s="9" t="s">
        <v>4</v>
      </c>
      <c r="C27" s="85">
        <v>2000</v>
      </c>
      <c r="D27" s="83"/>
      <c r="E27" s="295" t="s">
        <v>59</v>
      </c>
      <c r="F27" s="295"/>
      <c r="G27" s="295"/>
      <c r="H27" s="53" t="s">
        <v>37</v>
      </c>
      <c r="I27" s="54" t="s">
        <v>38</v>
      </c>
      <c r="J27" s="54"/>
      <c r="K27" s="54"/>
      <c r="L27" s="78"/>
      <c r="M27" s="78"/>
      <c r="N27" s="78"/>
      <c r="O27" s="79"/>
    </row>
    <row r="28" spans="1:15" ht="15" customHeight="1" thickBot="1" x14ac:dyDescent="0.25">
      <c r="A28" s="3"/>
      <c r="B28" s="4"/>
      <c r="C28" s="10"/>
      <c r="D28" s="58"/>
      <c r="E28" s="59"/>
      <c r="F28" s="36"/>
      <c r="G28" s="87"/>
      <c r="H28" s="62" t="s">
        <v>41</v>
      </c>
      <c r="I28" s="56" t="s">
        <v>60</v>
      </c>
      <c r="J28" s="36"/>
      <c r="K28" s="42"/>
      <c r="L28" s="36"/>
      <c r="M28" s="36"/>
      <c r="N28" s="36"/>
      <c r="O28" s="38"/>
    </row>
    <row r="29" spans="1:15" ht="13.5" thickBot="1" x14ac:dyDescent="0.25">
      <c r="A29" s="3"/>
      <c r="B29" s="10"/>
      <c r="C29" s="57"/>
      <c r="D29" s="58"/>
      <c r="E29" s="63" t="s">
        <v>61</v>
      </c>
      <c r="F29" s="64"/>
      <c r="G29" s="65" t="s">
        <v>62</v>
      </c>
      <c r="H29" s="81" t="s">
        <v>46</v>
      </c>
      <c r="I29" s="56" t="s">
        <v>63</v>
      </c>
      <c r="J29" s="36"/>
      <c r="K29" s="83"/>
      <c r="L29" s="36"/>
      <c r="M29" s="36"/>
      <c r="N29" s="36"/>
      <c r="O29" s="38"/>
    </row>
    <row r="30" spans="1:15" ht="14.25" thickTop="1" thickBot="1" x14ac:dyDescent="0.25">
      <c r="A30" s="3"/>
      <c r="B30" s="11"/>
      <c r="C30" s="67"/>
      <c r="D30" s="58"/>
      <c r="E30" s="47"/>
      <c r="F30" s="36"/>
      <c r="G30" s="82"/>
      <c r="H30" s="83"/>
      <c r="I30" s="47" t="s">
        <v>64</v>
      </c>
      <c r="J30" s="36"/>
      <c r="K30" s="83"/>
      <c r="L30" s="36"/>
      <c r="M30" s="36"/>
      <c r="N30" s="36"/>
      <c r="O30" s="38"/>
    </row>
    <row r="31" spans="1:15" s="75" customFormat="1" ht="4.5" customHeight="1" x14ac:dyDescent="0.2">
      <c r="A31" s="7"/>
      <c r="B31" s="8"/>
      <c r="C31" s="71"/>
      <c r="D31" s="72"/>
      <c r="E31" s="21"/>
      <c r="F31" s="21"/>
      <c r="G31" s="21"/>
      <c r="H31" s="21"/>
      <c r="I31" s="73"/>
      <c r="J31" s="21"/>
      <c r="K31" s="73"/>
      <c r="L31" s="21"/>
      <c r="M31" s="21"/>
      <c r="N31" s="21"/>
      <c r="O31" s="74"/>
    </row>
    <row r="32" spans="1:15" ht="13.5" thickBot="1" x14ac:dyDescent="0.25">
      <c r="A32" s="13"/>
      <c r="B32" s="14" t="s">
        <v>5</v>
      </c>
      <c r="C32" s="94">
        <v>4503</v>
      </c>
      <c r="D32" s="95"/>
      <c r="E32" s="295" t="s">
        <v>59</v>
      </c>
      <c r="F32" s="295"/>
      <c r="G32" s="295"/>
      <c r="H32" s="52" t="s">
        <v>37</v>
      </c>
      <c r="I32" s="54" t="s">
        <v>38</v>
      </c>
      <c r="J32" s="54"/>
      <c r="K32" s="54"/>
      <c r="L32" s="78"/>
      <c r="M32" s="78"/>
      <c r="N32" s="78"/>
      <c r="O32" s="79"/>
    </row>
    <row r="33" spans="1:16" x14ac:dyDescent="0.2">
      <c r="A33" s="15"/>
      <c r="B33" s="16"/>
      <c r="C33" s="96"/>
      <c r="D33" s="97"/>
      <c r="E33" s="98"/>
      <c r="F33" s="99"/>
      <c r="G33" s="100" t="s">
        <v>65</v>
      </c>
      <c r="H33" s="101" t="s">
        <v>41</v>
      </c>
      <c r="I33" s="99"/>
      <c r="J33" s="99"/>
      <c r="K33" s="99"/>
      <c r="L33" s="99"/>
      <c r="M33" s="99"/>
      <c r="N33" s="99"/>
      <c r="O33" s="102"/>
    </row>
    <row r="34" spans="1:16" ht="18.75" thickBot="1" x14ac:dyDescent="0.3">
      <c r="A34" s="17" t="s">
        <v>6</v>
      </c>
      <c r="B34" s="18" t="s">
        <v>7</v>
      </c>
      <c r="C34" s="96"/>
      <c r="D34" s="97"/>
      <c r="E34" s="103" t="s">
        <v>66</v>
      </c>
      <c r="F34" s="104"/>
      <c r="G34" s="103" t="s">
        <v>44</v>
      </c>
      <c r="H34" s="105" t="s">
        <v>46</v>
      </c>
      <c r="I34" s="99"/>
      <c r="J34" s="99"/>
      <c r="K34" s="99"/>
      <c r="L34" s="99"/>
      <c r="M34" s="99"/>
      <c r="N34" s="99"/>
      <c r="O34" s="102"/>
    </row>
    <row r="35" spans="1:16" ht="14.25" thickTop="1" thickBot="1" x14ac:dyDescent="0.25">
      <c r="A35" s="15"/>
      <c r="B35" s="16"/>
      <c r="C35" s="96"/>
      <c r="D35" s="97"/>
      <c r="E35" s="106"/>
      <c r="F35" s="99"/>
      <c r="G35" s="107" t="s">
        <v>67</v>
      </c>
      <c r="H35" s="99"/>
      <c r="I35" s="99"/>
      <c r="J35" s="99"/>
      <c r="K35" s="99"/>
      <c r="L35" s="99"/>
      <c r="M35" s="99"/>
      <c r="N35" s="99"/>
      <c r="O35" s="102"/>
    </row>
    <row r="36" spans="1:16" x14ac:dyDescent="0.2">
      <c r="A36" s="19"/>
      <c r="B36" s="20"/>
      <c r="C36" s="108"/>
      <c r="D36" s="109"/>
      <c r="E36" s="110"/>
      <c r="F36" s="110"/>
      <c r="G36" s="111" t="s">
        <v>68</v>
      </c>
      <c r="H36" s="110"/>
      <c r="I36" s="110"/>
      <c r="J36" s="110"/>
      <c r="K36" s="110"/>
      <c r="L36" s="110"/>
      <c r="M36" s="110"/>
      <c r="N36" s="110"/>
      <c r="O36" s="112"/>
    </row>
    <row r="37" spans="1:16" s="75" customFormat="1" ht="4.5" customHeight="1" x14ac:dyDescent="0.2">
      <c r="A37" s="7"/>
      <c r="B37" s="8"/>
      <c r="C37" s="71"/>
      <c r="D37" s="72"/>
      <c r="E37" s="21"/>
      <c r="F37" s="21"/>
      <c r="G37" s="21"/>
      <c r="H37" s="21"/>
      <c r="I37" s="73"/>
      <c r="J37" s="21"/>
      <c r="K37" s="73"/>
      <c r="L37" s="21"/>
      <c r="M37" s="21"/>
      <c r="N37" s="21"/>
      <c r="O37" s="74"/>
    </row>
    <row r="38" spans="1:16" ht="13.5" thickBot="1" x14ac:dyDescent="0.25">
      <c r="A38" s="12">
        <v>6</v>
      </c>
      <c r="B38" s="9" t="s">
        <v>8</v>
      </c>
      <c r="C38" s="85">
        <v>9318</v>
      </c>
      <c r="D38" s="113"/>
      <c r="E38" s="295" t="s">
        <v>36</v>
      </c>
      <c r="F38" s="295"/>
      <c r="G38" s="295"/>
      <c r="H38" s="295"/>
      <c r="I38" s="295"/>
      <c r="J38" s="114"/>
      <c r="K38" s="54" t="s">
        <v>38</v>
      </c>
      <c r="L38" s="54"/>
      <c r="M38" s="54"/>
      <c r="N38" s="78"/>
      <c r="O38" s="79"/>
    </row>
    <row r="39" spans="1:16" ht="13.5" thickBot="1" x14ac:dyDescent="0.25">
      <c r="A39" s="3"/>
      <c r="B39" s="4"/>
      <c r="C39" s="57"/>
      <c r="D39" s="58"/>
      <c r="E39" s="59"/>
      <c r="F39" s="36"/>
      <c r="G39" s="83"/>
      <c r="H39" s="83"/>
      <c r="I39" s="61" t="s">
        <v>69</v>
      </c>
      <c r="J39" s="62" t="s">
        <v>37</v>
      </c>
      <c r="K39" s="115"/>
      <c r="L39" s="61" t="s">
        <v>70</v>
      </c>
      <c r="M39" s="36" t="s">
        <v>71</v>
      </c>
      <c r="N39" s="36"/>
      <c r="O39" s="38"/>
    </row>
    <row r="40" spans="1:16" ht="14.25" thickTop="1" thickBot="1" x14ac:dyDescent="0.25">
      <c r="A40" s="3"/>
      <c r="B40" s="4"/>
      <c r="C40" s="57"/>
      <c r="D40" s="58"/>
      <c r="E40" s="63" t="s">
        <v>72</v>
      </c>
      <c r="F40" s="37"/>
      <c r="G40" s="116" t="s">
        <v>73</v>
      </c>
      <c r="H40" s="117"/>
      <c r="I40" s="63" t="s">
        <v>44</v>
      </c>
      <c r="J40" s="62" t="s">
        <v>41</v>
      </c>
      <c r="K40" s="36"/>
      <c r="L40" s="47"/>
      <c r="M40" s="36"/>
      <c r="N40" s="36"/>
      <c r="O40" s="38"/>
    </row>
    <row r="41" spans="1:16" ht="13.5" thickBot="1" x14ac:dyDescent="0.25">
      <c r="A41" s="3"/>
      <c r="B41" s="4"/>
      <c r="C41" s="57"/>
      <c r="D41" s="58"/>
      <c r="E41" s="47"/>
      <c r="F41" s="36"/>
      <c r="G41" s="83"/>
      <c r="H41" s="83"/>
      <c r="I41" s="63" t="s">
        <v>74</v>
      </c>
      <c r="J41" s="62" t="s">
        <v>46</v>
      </c>
      <c r="K41" s="115"/>
      <c r="L41" s="61" t="s">
        <v>64</v>
      </c>
      <c r="M41" s="36" t="s">
        <v>75</v>
      </c>
      <c r="N41" s="36"/>
      <c r="O41" s="38"/>
    </row>
    <row r="42" spans="1:16" x14ac:dyDescent="0.2">
      <c r="A42" s="5"/>
      <c r="B42" s="6"/>
      <c r="C42" s="67"/>
      <c r="D42" s="68"/>
      <c r="E42" s="69"/>
      <c r="F42" s="69"/>
      <c r="G42" s="69"/>
      <c r="H42" s="69"/>
      <c r="I42" s="64"/>
      <c r="J42" s="69"/>
      <c r="K42" s="69"/>
      <c r="L42" s="64"/>
      <c r="M42" s="69"/>
      <c r="N42" s="69"/>
      <c r="O42" s="39"/>
    </row>
    <row r="43" spans="1:16" s="75" customFormat="1" ht="19.5" customHeight="1" thickBot="1" x14ac:dyDescent="0.25">
      <c r="A43" s="7"/>
      <c r="B43" s="21"/>
      <c r="C43" s="72"/>
      <c r="D43" s="72"/>
      <c r="E43" s="21"/>
      <c r="F43" s="21"/>
      <c r="G43" s="21"/>
      <c r="H43" s="21"/>
      <c r="I43" s="73"/>
      <c r="J43" s="21"/>
      <c r="K43" s="73"/>
      <c r="L43" s="21"/>
      <c r="M43" s="21"/>
      <c r="N43" s="21"/>
      <c r="O43" s="74"/>
      <c r="P43" s="75" t="s">
        <v>76</v>
      </c>
    </row>
    <row r="44" spans="1:16" ht="13.5" thickBot="1" x14ac:dyDescent="0.25">
      <c r="A44" s="22" t="s">
        <v>9</v>
      </c>
      <c r="B44" s="23"/>
      <c r="C44" s="34"/>
      <c r="D44" s="118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9"/>
    </row>
    <row r="45" spans="1:16" ht="13.5" thickBot="1" x14ac:dyDescent="0.25">
      <c r="A45" s="24"/>
      <c r="B45" s="25" t="s">
        <v>10</v>
      </c>
      <c r="C45" s="120">
        <v>5052</v>
      </c>
      <c r="D45" s="121"/>
      <c r="E45" s="295" t="s">
        <v>59</v>
      </c>
      <c r="F45" s="295"/>
      <c r="G45" s="295"/>
      <c r="H45" s="302"/>
      <c r="I45" s="100" t="s">
        <v>77</v>
      </c>
      <c r="J45" s="52" t="s">
        <v>37</v>
      </c>
      <c r="K45" s="54" t="s">
        <v>38</v>
      </c>
      <c r="L45" s="54"/>
      <c r="M45" s="54"/>
      <c r="N45" s="78"/>
      <c r="O45" s="79"/>
      <c r="P45">
        <v>1108</v>
      </c>
    </row>
    <row r="46" spans="1:16" ht="18" x14ac:dyDescent="0.25">
      <c r="A46" s="26" t="s">
        <v>11</v>
      </c>
      <c r="B46" s="18"/>
      <c r="C46" s="96"/>
      <c r="D46" s="122"/>
      <c r="E46" s="123" t="s">
        <v>78</v>
      </c>
      <c r="F46" s="99"/>
      <c r="G46" s="99"/>
      <c r="H46" s="99"/>
      <c r="I46" s="103" t="s">
        <v>44</v>
      </c>
      <c r="J46" s="101" t="s">
        <v>41</v>
      </c>
      <c r="K46" s="99"/>
      <c r="L46" s="99"/>
      <c r="M46" s="99"/>
      <c r="N46" s="99"/>
      <c r="O46" s="102"/>
    </row>
    <row r="47" spans="1:16" ht="15" customHeight="1" thickBot="1" x14ac:dyDescent="0.3">
      <c r="A47" s="17" t="s">
        <v>6</v>
      </c>
      <c r="B47" s="27" t="s">
        <v>12</v>
      </c>
      <c r="C47" s="96"/>
      <c r="D47" s="97"/>
      <c r="E47" s="103" t="s">
        <v>79</v>
      </c>
      <c r="F47" s="303" t="s">
        <v>80</v>
      </c>
      <c r="G47" s="304"/>
      <c r="H47" s="304"/>
      <c r="I47" s="107" t="s">
        <v>81</v>
      </c>
      <c r="J47" s="101" t="s">
        <v>46</v>
      </c>
      <c r="K47" s="99"/>
      <c r="L47" s="99"/>
      <c r="M47" s="99"/>
      <c r="N47" s="99"/>
      <c r="O47" s="102"/>
    </row>
    <row r="48" spans="1:16" ht="15" customHeight="1" thickBot="1" x14ac:dyDescent="0.3">
      <c r="A48" s="15"/>
      <c r="B48" s="27" t="s">
        <v>13</v>
      </c>
      <c r="C48" s="96"/>
      <c r="D48" s="97"/>
      <c r="E48" s="106"/>
      <c r="F48" s="305" t="s">
        <v>82</v>
      </c>
      <c r="G48" s="306"/>
      <c r="H48" s="307"/>
      <c r="I48" s="100" t="s">
        <v>83</v>
      </c>
      <c r="J48" s="101" t="s">
        <v>37</v>
      </c>
      <c r="K48" s="124" t="s">
        <v>38</v>
      </c>
      <c r="L48" s="124"/>
      <c r="M48" s="124"/>
      <c r="N48" s="99"/>
      <c r="O48" s="102"/>
    </row>
    <row r="49" spans="1:16" ht="14.25" customHeight="1" x14ac:dyDescent="0.25">
      <c r="A49" s="15"/>
      <c r="B49" s="27" t="s">
        <v>14</v>
      </c>
      <c r="C49" s="96"/>
      <c r="D49" s="97"/>
      <c r="E49" s="99"/>
      <c r="F49" s="99"/>
      <c r="G49" s="99"/>
      <c r="H49" s="99"/>
      <c r="I49" s="103" t="s">
        <v>44</v>
      </c>
      <c r="J49" s="101" t="s">
        <v>41</v>
      </c>
      <c r="K49" s="99"/>
      <c r="L49" s="99"/>
      <c r="M49" s="99"/>
      <c r="N49" s="99"/>
      <c r="O49" s="102"/>
    </row>
    <row r="50" spans="1:16" ht="12.75" customHeight="1" x14ac:dyDescent="0.25">
      <c r="A50" s="15"/>
      <c r="B50" s="28"/>
      <c r="C50" s="108"/>
      <c r="D50" s="109"/>
      <c r="E50" s="110"/>
      <c r="F50" s="110"/>
      <c r="G50" s="110"/>
      <c r="H50" s="110"/>
      <c r="I50" s="125" t="s">
        <v>84</v>
      </c>
      <c r="J50" s="126" t="s">
        <v>46</v>
      </c>
      <c r="K50" s="110"/>
      <c r="L50" s="110"/>
      <c r="M50" s="110"/>
      <c r="N50" s="110"/>
      <c r="O50" s="112"/>
    </row>
    <row r="51" spans="1:16" s="75" customFormat="1" ht="4.5" customHeight="1" x14ac:dyDescent="0.2">
      <c r="A51" s="7"/>
      <c r="B51" s="8"/>
      <c r="C51" s="71"/>
      <c r="D51" s="72"/>
      <c r="E51" s="21"/>
      <c r="F51" s="21"/>
      <c r="G51" s="21"/>
      <c r="H51" s="21"/>
      <c r="I51" s="73"/>
      <c r="J51" s="21"/>
      <c r="K51" s="73"/>
      <c r="L51" s="21"/>
      <c r="M51" s="21"/>
      <c r="N51" s="21"/>
      <c r="O51" s="74"/>
    </row>
    <row r="52" spans="1:16" ht="13.5" thickBot="1" x14ac:dyDescent="0.25">
      <c r="A52" s="29">
        <v>7</v>
      </c>
      <c r="B52" s="2" t="s">
        <v>15</v>
      </c>
      <c r="C52" s="127">
        <v>2572</v>
      </c>
      <c r="D52" s="128"/>
      <c r="E52" s="295" t="s">
        <v>59</v>
      </c>
      <c r="F52" s="295"/>
      <c r="G52" s="295"/>
      <c r="H52" s="114"/>
      <c r="I52" s="54" t="s">
        <v>38</v>
      </c>
      <c r="J52" s="54"/>
      <c r="K52" s="54"/>
      <c r="L52" s="78"/>
      <c r="M52" s="78"/>
      <c r="N52" s="78"/>
      <c r="O52" s="79"/>
    </row>
    <row r="53" spans="1:16" ht="13.5" thickBot="1" x14ac:dyDescent="0.25">
      <c r="A53" s="3"/>
      <c r="B53" s="4"/>
      <c r="C53" s="57"/>
      <c r="D53" s="90"/>
      <c r="E53" s="36"/>
      <c r="F53" s="36"/>
      <c r="G53" s="61" t="s">
        <v>119</v>
      </c>
      <c r="H53" s="62" t="s">
        <v>37</v>
      </c>
      <c r="I53" s="36"/>
      <c r="J53" s="36"/>
      <c r="K53" s="36"/>
      <c r="L53" s="36"/>
      <c r="M53" s="36"/>
      <c r="N53" s="36"/>
      <c r="O53" s="38"/>
    </row>
    <row r="54" spans="1:16" x14ac:dyDescent="0.2">
      <c r="A54" s="29"/>
      <c r="B54" s="2"/>
      <c r="C54" s="127"/>
      <c r="D54" s="129"/>
      <c r="E54" s="59"/>
      <c r="F54" s="36"/>
      <c r="G54" s="65" t="s">
        <v>87</v>
      </c>
      <c r="H54" s="62" t="s">
        <v>41</v>
      </c>
      <c r="I54" s="290" t="s">
        <v>120</v>
      </c>
      <c r="J54" s="291"/>
      <c r="K54" s="291"/>
      <c r="L54" s="291"/>
      <c r="M54" s="291"/>
      <c r="N54" s="291"/>
      <c r="O54" s="292"/>
      <c r="P54">
        <v>1054</v>
      </c>
    </row>
    <row r="55" spans="1:16" ht="13.5" thickBot="1" x14ac:dyDescent="0.25">
      <c r="A55" s="3"/>
      <c r="B55" s="4"/>
      <c r="C55" s="57"/>
      <c r="D55" s="90"/>
      <c r="E55" s="130" t="s">
        <v>85</v>
      </c>
      <c r="F55" s="131" t="s">
        <v>86</v>
      </c>
      <c r="G55" s="63" t="s">
        <v>121</v>
      </c>
      <c r="H55" s="81" t="s">
        <v>46</v>
      </c>
      <c r="I55" s="291"/>
      <c r="J55" s="291"/>
      <c r="K55" s="291"/>
      <c r="L55" s="291"/>
      <c r="M55" s="291"/>
      <c r="N55" s="291"/>
      <c r="O55" s="292"/>
    </row>
    <row r="56" spans="1:16" ht="14.25" thickTop="1" thickBot="1" x14ac:dyDescent="0.25">
      <c r="A56" s="5"/>
      <c r="B56" s="6"/>
      <c r="C56" s="67"/>
      <c r="D56" s="93"/>
      <c r="E56" s="64"/>
      <c r="F56" s="69"/>
      <c r="G56" s="146" t="s">
        <v>122</v>
      </c>
      <c r="H56" s="69"/>
      <c r="I56" s="293"/>
      <c r="J56" s="293"/>
      <c r="K56" s="293"/>
      <c r="L56" s="293"/>
      <c r="M56" s="293"/>
      <c r="N56" s="293"/>
      <c r="O56" s="294"/>
    </row>
    <row r="57" spans="1:16" s="75" customFormat="1" ht="4.5" customHeight="1" x14ac:dyDescent="0.2">
      <c r="A57" s="7"/>
      <c r="B57" s="8"/>
      <c r="C57" s="71"/>
      <c r="D57" s="72"/>
      <c r="E57" s="21"/>
      <c r="F57" s="21"/>
      <c r="G57" s="21"/>
      <c r="H57" s="21"/>
      <c r="I57" s="73"/>
      <c r="J57" s="21"/>
      <c r="K57" s="73"/>
      <c r="L57" s="21"/>
      <c r="M57" s="21"/>
      <c r="N57" s="21"/>
      <c r="O57" s="74"/>
    </row>
    <row r="58" spans="1:16" ht="13.5" thickBot="1" x14ac:dyDescent="0.25">
      <c r="A58" s="29">
        <v>8</v>
      </c>
      <c r="B58" s="9" t="s">
        <v>16</v>
      </c>
      <c r="C58" s="85">
        <v>1064</v>
      </c>
      <c r="D58" s="132"/>
      <c r="E58" s="295" t="s">
        <v>59</v>
      </c>
      <c r="F58" s="295"/>
      <c r="G58" s="295"/>
      <c r="H58" s="295"/>
      <c r="I58" s="133"/>
      <c r="J58" s="53" t="s">
        <v>37</v>
      </c>
      <c r="K58" s="54" t="s">
        <v>38</v>
      </c>
      <c r="L58" s="54"/>
      <c r="M58" s="54"/>
      <c r="N58" s="78"/>
      <c r="O58" s="79"/>
    </row>
    <row r="59" spans="1:16" x14ac:dyDescent="0.2">
      <c r="A59" s="3"/>
      <c r="B59" s="4"/>
      <c r="C59" s="10"/>
      <c r="D59" s="86"/>
      <c r="E59" s="87" t="s">
        <v>89</v>
      </c>
      <c r="F59" s="36"/>
      <c r="G59" s="36"/>
      <c r="H59" s="36"/>
      <c r="I59" s="61" t="s">
        <v>83</v>
      </c>
      <c r="J59" s="62" t="s">
        <v>41</v>
      </c>
      <c r="K59" s="36"/>
      <c r="L59" s="36"/>
      <c r="M59" s="36"/>
      <c r="N59" s="36"/>
      <c r="O59" s="38"/>
      <c r="P59">
        <v>1132</v>
      </c>
    </row>
    <row r="60" spans="1:16" ht="13.5" thickBot="1" x14ac:dyDescent="0.25">
      <c r="A60" s="3"/>
      <c r="B60" s="4"/>
      <c r="C60" s="57"/>
      <c r="D60" s="58"/>
      <c r="E60" s="63" t="s">
        <v>90</v>
      </c>
      <c r="F60" s="298" t="s">
        <v>91</v>
      </c>
      <c r="G60" s="308"/>
      <c r="H60" s="308"/>
      <c r="I60" s="63" t="s">
        <v>44</v>
      </c>
      <c r="J60" s="81" t="s">
        <v>46</v>
      </c>
      <c r="K60" s="36"/>
      <c r="L60" s="36"/>
      <c r="M60" s="36"/>
      <c r="N60" s="36"/>
      <c r="O60" s="38"/>
    </row>
    <row r="61" spans="1:16" ht="13.5" thickBot="1" x14ac:dyDescent="0.25">
      <c r="A61" s="5"/>
      <c r="B61" s="6"/>
      <c r="C61" s="67"/>
      <c r="D61" s="68"/>
      <c r="E61" s="82"/>
      <c r="F61" s="69"/>
      <c r="G61" s="69"/>
      <c r="H61" s="69"/>
      <c r="I61" s="70" t="s">
        <v>88</v>
      </c>
      <c r="J61" s="134"/>
      <c r="K61" s="69"/>
      <c r="L61" s="69"/>
      <c r="M61" s="69"/>
      <c r="N61" s="69"/>
      <c r="O61" s="39"/>
    </row>
    <row r="62" spans="1:16" s="75" customFormat="1" ht="4.5" customHeight="1" x14ac:dyDescent="0.2">
      <c r="A62" s="7"/>
      <c r="B62" s="8"/>
      <c r="C62" s="71"/>
      <c r="D62" s="72"/>
      <c r="E62" s="21"/>
      <c r="F62" s="21"/>
      <c r="G62" s="21"/>
      <c r="H62" s="21"/>
      <c r="I62" s="73"/>
      <c r="J62" s="21"/>
      <c r="K62" s="73"/>
      <c r="L62" s="21"/>
      <c r="M62" s="21"/>
      <c r="N62" s="21"/>
      <c r="O62" s="74"/>
    </row>
    <row r="63" spans="1:16" ht="13.5" thickBot="1" x14ac:dyDescent="0.25">
      <c r="A63" s="29">
        <v>9</v>
      </c>
      <c r="B63" s="9" t="s">
        <v>17</v>
      </c>
      <c r="C63" s="85">
        <v>572</v>
      </c>
      <c r="D63" s="77"/>
      <c r="E63" s="295" t="s">
        <v>59</v>
      </c>
      <c r="F63" s="295"/>
      <c r="G63" s="295"/>
      <c r="H63" s="53" t="s">
        <v>37</v>
      </c>
      <c r="I63" s="54" t="s">
        <v>38</v>
      </c>
      <c r="J63" s="54"/>
      <c r="K63" s="54"/>
      <c r="L63" s="78"/>
      <c r="M63" s="78"/>
      <c r="N63" s="78"/>
      <c r="O63" s="79"/>
    </row>
    <row r="64" spans="1:16" x14ac:dyDescent="0.2">
      <c r="A64" s="3"/>
      <c r="B64" s="4"/>
      <c r="C64" s="10"/>
      <c r="D64" s="86"/>
      <c r="E64" s="87"/>
      <c r="F64" s="83"/>
      <c r="G64" s="61" t="s">
        <v>92</v>
      </c>
      <c r="H64" s="62" t="s">
        <v>41</v>
      </c>
      <c r="I64" s="36"/>
      <c r="J64" s="36"/>
      <c r="K64" s="36"/>
      <c r="L64" s="36"/>
      <c r="M64" s="36"/>
      <c r="N64" s="36"/>
      <c r="O64" s="38"/>
    </row>
    <row r="65" spans="1:16" ht="13.5" thickBot="1" x14ac:dyDescent="0.25">
      <c r="A65" s="3"/>
      <c r="B65" s="4"/>
      <c r="C65" s="57"/>
      <c r="D65" s="58"/>
      <c r="E65" s="63" t="s">
        <v>93</v>
      </c>
      <c r="F65" s="83"/>
      <c r="G65" s="65" t="s">
        <v>87</v>
      </c>
      <c r="H65" s="81" t="s">
        <v>46</v>
      </c>
      <c r="I65" s="290" t="s">
        <v>123</v>
      </c>
      <c r="J65" s="291"/>
      <c r="K65" s="291"/>
      <c r="L65" s="291"/>
      <c r="M65" s="291"/>
      <c r="N65" s="291"/>
      <c r="O65" s="292"/>
      <c r="P65">
        <v>1080</v>
      </c>
    </row>
    <row r="66" spans="1:16" ht="13.5" thickTop="1" x14ac:dyDescent="0.2">
      <c r="A66" s="3"/>
      <c r="B66" s="4"/>
      <c r="C66" s="57"/>
      <c r="D66" s="58"/>
      <c r="E66" s="63"/>
      <c r="F66" s="135" t="s">
        <v>86</v>
      </c>
      <c r="G66" s="63" t="s">
        <v>124</v>
      </c>
      <c r="H66" s="62"/>
      <c r="I66" s="291"/>
      <c r="J66" s="291"/>
      <c r="K66" s="291"/>
      <c r="L66" s="291"/>
      <c r="M66" s="291"/>
      <c r="N66" s="291"/>
      <c r="O66" s="292"/>
    </row>
    <row r="67" spans="1:16" ht="13.5" thickBot="1" x14ac:dyDescent="0.25">
      <c r="A67" s="5"/>
      <c r="B67" s="6"/>
      <c r="C67" s="67"/>
      <c r="D67" s="68"/>
      <c r="E67" s="82"/>
      <c r="F67" s="84"/>
      <c r="G67" s="82" t="s">
        <v>125</v>
      </c>
      <c r="H67" s="69"/>
      <c r="I67" s="293"/>
      <c r="J67" s="293"/>
      <c r="K67" s="293"/>
      <c r="L67" s="293"/>
      <c r="M67" s="293"/>
      <c r="N67" s="293"/>
      <c r="O67" s="294"/>
    </row>
    <row r="68" spans="1:16" s="75" customFormat="1" ht="4.5" customHeight="1" x14ac:dyDescent="0.2">
      <c r="A68" s="7"/>
      <c r="B68" s="8"/>
      <c r="C68" s="71"/>
      <c r="D68" s="72"/>
      <c r="E68" s="21"/>
      <c r="F68" s="21"/>
      <c r="G68" s="21"/>
      <c r="H68" s="21"/>
      <c r="I68" s="73"/>
      <c r="J68" s="21"/>
      <c r="K68" s="73"/>
      <c r="L68" s="21"/>
      <c r="M68" s="21"/>
      <c r="N68" s="21"/>
      <c r="O68" s="74"/>
    </row>
    <row r="69" spans="1:16" ht="13.5" thickBot="1" x14ac:dyDescent="0.25">
      <c r="A69" s="29">
        <v>10</v>
      </c>
      <c r="B69" s="2" t="s">
        <v>18</v>
      </c>
      <c r="C69" s="127">
        <v>2280</v>
      </c>
      <c r="D69" s="77"/>
      <c r="E69" s="295" t="s">
        <v>59</v>
      </c>
      <c r="F69" s="295"/>
      <c r="G69" s="295"/>
      <c r="H69" s="99"/>
      <c r="I69" s="99"/>
      <c r="J69" s="53" t="s">
        <v>37</v>
      </c>
      <c r="K69" s="54" t="s">
        <v>38</v>
      </c>
      <c r="L69" s="78"/>
      <c r="M69" s="78"/>
      <c r="N69" s="78"/>
      <c r="O69" s="79"/>
    </row>
    <row r="70" spans="1:16" ht="13.5" thickBot="1" x14ac:dyDescent="0.25">
      <c r="A70" s="29"/>
      <c r="B70" s="2"/>
      <c r="C70" s="127"/>
      <c r="D70" s="86"/>
      <c r="E70" s="87"/>
      <c r="F70" s="83"/>
      <c r="G70" s="61" t="s">
        <v>94</v>
      </c>
      <c r="H70" s="36"/>
      <c r="I70" s="61" t="s">
        <v>95</v>
      </c>
      <c r="J70" s="62" t="s">
        <v>41</v>
      </c>
      <c r="K70" s="36"/>
      <c r="L70" s="36"/>
      <c r="M70" s="36"/>
      <c r="N70" s="36"/>
      <c r="O70" s="38"/>
    </row>
    <row r="71" spans="1:16" ht="13.5" thickBot="1" x14ac:dyDescent="0.25">
      <c r="A71" s="3"/>
      <c r="B71" s="4"/>
      <c r="C71" s="57"/>
      <c r="D71" s="58"/>
      <c r="E71" s="87" t="s">
        <v>96</v>
      </c>
      <c r="F71" s="83"/>
      <c r="G71" s="63" t="s">
        <v>97</v>
      </c>
      <c r="H71" s="36"/>
      <c r="I71" s="63" t="s">
        <v>44</v>
      </c>
      <c r="J71" s="81" t="s">
        <v>46</v>
      </c>
      <c r="K71" s="36"/>
      <c r="L71" s="36"/>
      <c r="M71" s="36"/>
      <c r="N71" s="36"/>
      <c r="O71" s="38"/>
      <c r="P71">
        <v>1080</v>
      </c>
    </row>
    <row r="72" spans="1:16" ht="13.5" thickTop="1" x14ac:dyDescent="0.2">
      <c r="A72" s="3"/>
      <c r="B72" s="4"/>
      <c r="C72" s="57"/>
      <c r="D72" s="58"/>
      <c r="E72" s="63" t="s">
        <v>98</v>
      </c>
      <c r="F72" s="84"/>
      <c r="G72" s="63" t="s">
        <v>99</v>
      </c>
      <c r="H72" s="136"/>
      <c r="I72" s="63" t="s">
        <v>88</v>
      </c>
      <c r="J72" s="36"/>
      <c r="K72" s="36"/>
      <c r="L72" s="36"/>
      <c r="M72" s="36"/>
      <c r="N72" s="36"/>
      <c r="O72" s="38"/>
    </row>
    <row r="73" spans="1:16" ht="13.5" thickBot="1" x14ac:dyDescent="0.25">
      <c r="A73" s="5"/>
      <c r="B73" s="6"/>
      <c r="C73" s="67"/>
      <c r="D73" s="68"/>
      <c r="E73" s="82"/>
      <c r="F73" s="84"/>
      <c r="G73" s="82"/>
      <c r="H73" s="69"/>
      <c r="I73" s="47"/>
      <c r="J73" s="69"/>
      <c r="K73" s="69"/>
      <c r="L73" s="69"/>
      <c r="M73" s="69"/>
      <c r="N73" s="69"/>
      <c r="O73" s="39"/>
    </row>
    <row r="74" spans="1:16" s="75" customFormat="1" ht="4.5" customHeight="1" x14ac:dyDescent="0.2">
      <c r="A74" s="7"/>
      <c r="B74" s="21"/>
      <c r="C74" s="72"/>
      <c r="D74" s="72"/>
      <c r="E74" s="21"/>
      <c r="F74" s="21"/>
      <c r="G74" s="21"/>
      <c r="H74" s="21"/>
      <c r="I74" s="73"/>
      <c r="J74" s="21"/>
      <c r="K74" s="73"/>
      <c r="L74" s="21"/>
      <c r="M74" s="21"/>
      <c r="N74" s="147"/>
      <c r="O74" s="74"/>
    </row>
    <row r="75" spans="1:16" ht="13.5" thickBot="1" x14ac:dyDescent="0.25">
      <c r="A75" s="29">
        <v>11</v>
      </c>
      <c r="B75" s="2" t="s">
        <v>19</v>
      </c>
      <c r="C75" s="127">
        <v>600</v>
      </c>
      <c r="D75" s="77"/>
      <c r="E75" s="295" t="s">
        <v>59</v>
      </c>
      <c r="F75" s="295"/>
      <c r="G75" s="295"/>
      <c r="H75" s="99"/>
      <c r="I75" s="53" t="s">
        <v>37</v>
      </c>
      <c r="J75" s="54" t="s">
        <v>38</v>
      </c>
      <c r="K75" s="78"/>
      <c r="L75" s="78"/>
      <c r="M75" s="78"/>
      <c r="N75" s="99"/>
      <c r="O75" s="79"/>
    </row>
    <row r="76" spans="1:16" x14ac:dyDescent="0.2">
      <c r="A76" s="29"/>
      <c r="B76" s="2"/>
      <c r="C76" s="127"/>
      <c r="D76" s="86"/>
      <c r="E76" s="87"/>
      <c r="F76" s="83"/>
      <c r="G76" s="42"/>
      <c r="H76" s="61" t="s">
        <v>95</v>
      </c>
      <c r="I76" s="62" t="s">
        <v>41</v>
      </c>
      <c r="J76" s="36"/>
      <c r="K76" s="36"/>
      <c r="L76" s="36"/>
      <c r="M76" s="36"/>
      <c r="N76" s="36"/>
      <c r="O76" s="38"/>
    </row>
    <row r="77" spans="1:16" ht="13.5" thickBot="1" x14ac:dyDescent="0.25">
      <c r="A77" s="3"/>
      <c r="B77" s="4"/>
      <c r="C77" s="57"/>
      <c r="D77" s="58"/>
      <c r="E77" s="63" t="s">
        <v>100</v>
      </c>
      <c r="F77" s="83"/>
      <c r="G77" s="83"/>
      <c r="H77" s="65" t="s">
        <v>87</v>
      </c>
      <c r="I77" s="81" t="s">
        <v>46</v>
      </c>
      <c r="J77" s="36"/>
      <c r="K77" s="36"/>
      <c r="L77" s="36"/>
      <c r="M77" s="36"/>
      <c r="N77" s="36"/>
      <c r="O77" s="38"/>
      <c r="P77">
        <v>1020</v>
      </c>
    </row>
    <row r="78" spans="1:16" ht="13.5" thickTop="1" x14ac:dyDescent="0.2">
      <c r="A78" s="3"/>
      <c r="B78" s="4"/>
      <c r="C78" s="57"/>
      <c r="D78" s="58"/>
      <c r="E78" s="63" t="s">
        <v>90</v>
      </c>
      <c r="F78" s="296" t="s">
        <v>86</v>
      </c>
      <c r="G78" s="297"/>
      <c r="H78" s="63" t="s">
        <v>88</v>
      </c>
      <c r="I78" s="83"/>
      <c r="J78" s="36"/>
      <c r="K78" s="36"/>
      <c r="L78" s="36"/>
      <c r="M78" s="36"/>
      <c r="N78" s="36"/>
      <c r="O78" s="38"/>
    </row>
    <row r="79" spans="1:16" ht="13.5" thickBot="1" x14ac:dyDescent="0.25">
      <c r="A79" s="5"/>
      <c r="B79" s="6"/>
      <c r="C79" s="67"/>
      <c r="D79" s="68"/>
      <c r="E79" s="82"/>
      <c r="F79" s="84"/>
      <c r="G79" s="83"/>
      <c r="H79" s="82">
        <v>11273</v>
      </c>
      <c r="I79" s="36"/>
      <c r="J79" s="69"/>
      <c r="K79" s="69"/>
      <c r="L79" s="69"/>
      <c r="M79" s="69"/>
      <c r="N79" s="69"/>
      <c r="O79" s="39"/>
    </row>
    <row r="80" spans="1:16" s="75" customFormat="1" ht="4.5" customHeight="1" thickBot="1" x14ac:dyDescent="0.25">
      <c r="A80" s="7"/>
      <c r="B80" s="21"/>
      <c r="C80" s="72"/>
      <c r="D80" s="72"/>
      <c r="E80" s="21"/>
      <c r="F80" s="21"/>
      <c r="G80" s="21"/>
      <c r="H80" s="21"/>
      <c r="I80" s="73"/>
      <c r="J80" s="21"/>
      <c r="K80" s="73"/>
      <c r="L80" s="21"/>
      <c r="M80" s="21"/>
      <c r="N80" s="21"/>
      <c r="O80" s="74"/>
    </row>
    <row r="81" spans="1:16" ht="13.5" thickBot="1" x14ac:dyDescent="0.25">
      <c r="A81" s="30" t="s">
        <v>20</v>
      </c>
      <c r="B81" s="31"/>
      <c r="C81" s="34"/>
      <c r="D81" s="137"/>
      <c r="E81" s="300"/>
      <c r="F81" s="300"/>
      <c r="G81" s="300"/>
      <c r="H81" s="138"/>
      <c r="I81" s="139"/>
      <c r="J81" s="139"/>
      <c r="K81" s="139"/>
      <c r="L81" s="140"/>
      <c r="M81" s="140"/>
      <c r="N81" s="140"/>
      <c r="O81" s="141"/>
    </row>
    <row r="82" spans="1:16" x14ac:dyDescent="0.2">
      <c r="A82" s="29">
        <v>12</v>
      </c>
      <c r="B82" s="2" t="s">
        <v>21</v>
      </c>
      <c r="C82" s="127">
        <v>2451</v>
      </c>
      <c r="D82" s="58"/>
      <c r="E82" s="301" t="s">
        <v>59</v>
      </c>
      <c r="F82" s="301"/>
      <c r="G82" s="301"/>
      <c r="H82" s="301"/>
      <c r="I82" s="36"/>
      <c r="J82" s="124" t="s">
        <v>38</v>
      </c>
      <c r="K82" s="124"/>
      <c r="L82" s="99"/>
      <c r="M82" s="99"/>
      <c r="N82" s="99"/>
      <c r="O82" s="102"/>
    </row>
    <row r="83" spans="1:16" ht="13.5" thickBot="1" x14ac:dyDescent="0.25">
      <c r="A83" s="3"/>
      <c r="B83" s="4"/>
      <c r="C83" s="57"/>
      <c r="D83" s="58"/>
      <c r="E83" s="36"/>
      <c r="F83" s="36"/>
      <c r="G83" s="36"/>
      <c r="H83" s="36"/>
      <c r="I83" s="62" t="s">
        <v>37</v>
      </c>
      <c r="J83" s="36"/>
      <c r="K83" s="36"/>
      <c r="L83" s="36"/>
      <c r="M83" s="36"/>
      <c r="N83" s="36"/>
      <c r="O83" s="38"/>
    </row>
    <row r="84" spans="1:16" x14ac:dyDescent="0.2">
      <c r="A84" s="29"/>
      <c r="B84" s="2"/>
      <c r="C84" s="127"/>
      <c r="D84" s="86"/>
      <c r="E84" s="87" t="s">
        <v>101</v>
      </c>
      <c r="F84" s="36"/>
      <c r="G84" s="36"/>
      <c r="H84" s="61" t="s">
        <v>102</v>
      </c>
      <c r="I84" s="62" t="s">
        <v>41</v>
      </c>
      <c r="J84" s="36"/>
      <c r="K84" s="36"/>
      <c r="L84" s="36"/>
      <c r="M84" s="36"/>
      <c r="N84" s="36"/>
      <c r="O84" s="38"/>
      <c r="P84">
        <v>1042</v>
      </c>
    </row>
    <row r="85" spans="1:16" ht="13.5" thickBot="1" x14ac:dyDescent="0.25">
      <c r="A85" s="3"/>
      <c r="B85" s="4"/>
      <c r="C85" s="57"/>
      <c r="D85" s="58"/>
      <c r="E85" s="63" t="s">
        <v>90</v>
      </c>
      <c r="F85" s="298" t="s">
        <v>103</v>
      </c>
      <c r="G85" s="299"/>
      <c r="H85" s="63" t="s">
        <v>44</v>
      </c>
      <c r="I85" s="81" t="s">
        <v>46</v>
      </c>
      <c r="J85" s="36"/>
      <c r="K85" s="36" t="s">
        <v>104</v>
      </c>
      <c r="L85" s="36"/>
      <c r="M85" s="36"/>
      <c r="N85" s="36"/>
      <c r="O85" s="38"/>
    </row>
    <row r="86" spans="1:16" x14ac:dyDescent="0.2">
      <c r="A86" s="5"/>
      <c r="B86" s="6"/>
      <c r="C86" s="67"/>
      <c r="D86" s="68"/>
      <c r="E86" s="70" t="s">
        <v>105</v>
      </c>
      <c r="F86" s="69"/>
      <c r="G86" s="36"/>
      <c r="H86" s="64" t="s">
        <v>88</v>
      </c>
      <c r="I86" s="69"/>
      <c r="J86" s="69"/>
      <c r="K86" s="69"/>
      <c r="L86" s="69"/>
      <c r="M86" s="69"/>
      <c r="N86" s="69"/>
      <c r="O86" s="39"/>
    </row>
    <row r="87" spans="1:16" s="75" customFormat="1" ht="4.5" customHeight="1" x14ac:dyDescent="0.2">
      <c r="A87" s="7"/>
      <c r="B87" s="8"/>
      <c r="C87" s="71"/>
      <c r="D87" s="72"/>
      <c r="E87" s="21"/>
      <c r="F87" s="21"/>
      <c r="G87" s="21"/>
      <c r="H87" s="21"/>
      <c r="I87" s="73"/>
      <c r="J87" s="21"/>
      <c r="K87" s="73"/>
      <c r="L87" s="21"/>
      <c r="M87" s="21"/>
      <c r="N87" s="21"/>
      <c r="O87" s="74"/>
    </row>
    <row r="88" spans="1:16" ht="38.25" x14ac:dyDescent="0.2">
      <c r="A88" s="29">
        <v>13</v>
      </c>
      <c r="B88" s="32" t="s">
        <v>22</v>
      </c>
      <c r="C88" s="127">
        <v>2517</v>
      </c>
      <c r="D88" s="77"/>
      <c r="E88" s="295" t="s">
        <v>59</v>
      </c>
      <c r="F88" s="295"/>
      <c r="G88" s="295"/>
      <c r="H88" s="295"/>
      <c r="I88" s="36"/>
      <c r="J88" s="54" t="s">
        <v>38</v>
      </c>
      <c r="K88" s="54"/>
      <c r="L88" s="78"/>
      <c r="M88" s="78"/>
      <c r="N88" s="78"/>
      <c r="O88" s="79"/>
    </row>
    <row r="89" spans="1:16" ht="13.5" thickBot="1" x14ac:dyDescent="0.25">
      <c r="A89" s="3"/>
      <c r="B89" s="142"/>
      <c r="C89" s="57"/>
      <c r="D89" s="58"/>
      <c r="E89" s="36"/>
      <c r="F89" s="36"/>
      <c r="G89" s="36"/>
      <c r="H89" s="36"/>
      <c r="I89" s="62" t="s">
        <v>37</v>
      </c>
      <c r="J89" s="36"/>
      <c r="K89" s="36"/>
      <c r="L89" s="36"/>
      <c r="M89" s="36"/>
      <c r="N89" s="36"/>
      <c r="O89" s="38"/>
    </row>
    <row r="90" spans="1:16" x14ac:dyDescent="0.2">
      <c r="A90" s="29"/>
      <c r="B90" s="2"/>
      <c r="C90" s="127"/>
      <c r="D90" s="86"/>
      <c r="E90" s="87" t="s">
        <v>106</v>
      </c>
      <c r="F90" s="36"/>
      <c r="G90" s="36"/>
      <c r="H90" s="61" t="s">
        <v>107</v>
      </c>
      <c r="I90" s="62" t="s">
        <v>41</v>
      </c>
      <c r="J90" s="36"/>
      <c r="K90" s="36"/>
      <c r="L90" s="36"/>
      <c r="M90" s="36"/>
      <c r="N90" s="36"/>
      <c r="O90" s="38"/>
      <c r="P90">
        <v>1004</v>
      </c>
    </row>
    <row r="91" spans="1:16" ht="13.5" thickBot="1" x14ac:dyDescent="0.25">
      <c r="A91" s="3"/>
      <c r="B91" s="4"/>
      <c r="C91" s="57"/>
      <c r="D91" s="58"/>
      <c r="E91" s="63" t="s">
        <v>108</v>
      </c>
      <c r="F91" s="298" t="s">
        <v>86</v>
      </c>
      <c r="G91" s="299"/>
      <c r="H91" s="63" t="s">
        <v>44</v>
      </c>
      <c r="I91" s="81" t="s">
        <v>46</v>
      </c>
      <c r="J91" s="36"/>
      <c r="K91" s="36"/>
      <c r="L91" s="36"/>
      <c r="M91" s="36"/>
      <c r="N91" s="36"/>
      <c r="O91" s="38"/>
    </row>
    <row r="92" spans="1:16" x14ac:dyDescent="0.2">
      <c r="A92" s="5"/>
      <c r="B92" s="6"/>
      <c r="C92" s="67"/>
      <c r="D92" s="68"/>
      <c r="E92" s="64" t="s">
        <v>109</v>
      </c>
      <c r="F92" s="143"/>
      <c r="G92" s="144"/>
      <c r="H92" s="70">
        <v>130046</v>
      </c>
      <c r="I92" s="69"/>
      <c r="J92" s="69"/>
      <c r="K92" s="69"/>
      <c r="L92" s="69"/>
      <c r="M92" s="69"/>
      <c r="N92" s="69"/>
      <c r="O92" s="39"/>
    </row>
  </sheetData>
  <mergeCells count="24">
    <mergeCell ref="E63:G63"/>
    <mergeCell ref="E45:H45"/>
    <mergeCell ref="F47:H47"/>
    <mergeCell ref="F48:H48"/>
    <mergeCell ref="E52:G52"/>
    <mergeCell ref="E58:H58"/>
    <mergeCell ref="F60:H60"/>
    <mergeCell ref="F91:G91"/>
    <mergeCell ref="E6:K6"/>
    <mergeCell ref="E11:I11"/>
    <mergeCell ref="E17:I17"/>
    <mergeCell ref="E22:I22"/>
    <mergeCell ref="E27:G27"/>
    <mergeCell ref="E32:G32"/>
    <mergeCell ref="E38:I38"/>
    <mergeCell ref="I54:O56"/>
    <mergeCell ref="E81:G81"/>
    <mergeCell ref="I65:O67"/>
    <mergeCell ref="E69:G69"/>
    <mergeCell ref="E75:G75"/>
    <mergeCell ref="F78:G78"/>
    <mergeCell ref="F85:G85"/>
    <mergeCell ref="E88:H88"/>
    <mergeCell ref="E82:H82"/>
  </mergeCells>
  <pageMargins left="0.75" right="0.75" top="1" bottom="1" header="0.5" footer="0.5"/>
  <pageSetup scale="50" orientation="landscape" verticalDpi="0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LVPP MTM</vt:lpstr>
      <vt:lpstr>SVPP MTM</vt:lpstr>
      <vt:lpstr>NymexVolume</vt:lpstr>
      <vt:lpstr>BasisVolumeLargeVPP</vt:lpstr>
      <vt:lpstr>BasisVolumeSmall VPP</vt:lpstr>
      <vt:lpstr>GasDailyVolume</vt:lpstr>
      <vt:lpstr>IndexVolume</vt:lpstr>
      <vt:lpstr>phsical flow diagram</vt:lpstr>
      <vt:lpstr>BasisVolumeLargeVPP!Print_Area</vt:lpstr>
      <vt:lpstr>BasisVolumeLargeVPP!Print_Titles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lynn spence</dc:creator>
  <cp:lastModifiedBy>Felienne</cp:lastModifiedBy>
  <cp:lastPrinted>2001-02-20T17:13:02Z</cp:lastPrinted>
  <dcterms:created xsi:type="dcterms:W3CDTF">2001-02-08T17:09:23Z</dcterms:created>
  <dcterms:modified xsi:type="dcterms:W3CDTF">2014-09-03T15:54:22Z</dcterms:modified>
</cp:coreProperties>
</file>